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E:\Buyer\Product\Актуальные прайсы\2026 Осень\"/>
    </mc:Choice>
  </mc:AlternateContent>
  <xr:revisionPtr revIDLastSave="0" documentId="13_ncr:1_{17F414C6-E839-469B-AD4C-E9E3EB912F3C}" xr6:coauthVersionLast="47" xr6:coauthVersionMax="47" xr10:uidLastSave="{00000000-0000-0000-0000-000000000000}"/>
  <bookViews>
    <workbookView xWindow="-103" yWindow="-103" windowWidth="21806" windowHeight="14006" tabRatio="868" xr2:uid="{7C3FDB0E-31DF-4DF4-9C5B-3CEAC234B055}"/>
  </bookViews>
  <sheets>
    <sheet name="2026" sheetId="43" r:id="rId1"/>
    <sheet name="Алф. указатель и усл. обознач." sheetId="44" r:id="rId2"/>
    <sheet name="Условия работы" sheetId="37" r:id="rId3"/>
    <sheet name="FuzzyLookup_AddIn_Undo_Sheet" sheetId="8" state="hidden" r:id="rId4"/>
  </sheets>
  <externalReferences>
    <externalReference r:id="rId5"/>
  </externalReferences>
  <definedNames>
    <definedName name="_16_неделя_2021">#REF!</definedName>
    <definedName name="_xlnm._FilterDatabase" localSheetId="0" hidden="1">'2026'!$B$35:$AC$460</definedName>
    <definedName name="_xlnm._FilterDatabase" localSheetId="1" hidden="1">'Алф. указатель и усл. обознач.'!$B$13:$D$13</definedName>
    <definedName name="a">#REF!</definedName>
    <definedName name="ALVPRX" localSheetId="0">#REF!</definedName>
    <definedName name="ALVPRX" localSheetId="2">#REF!</definedName>
    <definedName name="ALVPRX">#REF!</definedName>
    <definedName name="art" localSheetId="0">#REF!</definedName>
    <definedName name="art" localSheetId="2">#REF!</definedName>
    <definedName name="art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an" localSheetId="0">#REF!</definedName>
    <definedName name="can" localSheetId="2">#REF!</definedName>
    <definedName name="can">#REF!</definedName>
    <definedName name="canada">#REF!</definedName>
    <definedName name="cher" localSheetId="0">#REF!</definedName>
    <definedName name="cher" localSheetId="2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 localSheetId="0">#REF!</definedName>
    <definedName name="chertab" localSheetId="2">#REF!</definedName>
    <definedName name="chertab">#REF!</definedName>
    <definedName name="CHUR">#REF!</definedName>
    <definedName name="COMPALV" localSheetId="0">#REF!</definedName>
    <definedName name="COMPALV" localSheetId="2">#REF!</definedName>
    <definedName name="COMPALV">#REF!</definedName>
    <definedName name="dost" localSheetId="0">#REF!</definedName>
    <definedName name="dost" localSheetId="2">#REF!</definedName>
    <definedName name="dost">#REF!</definedName>
    <definedName name="Excel_BuiltIn_Print_Area_2" localSheetId="0">#REF!</definedName>
    <definedName name="Excel_BuiltIn_Print_Area_2" localSheetId="2">#REF!</definedName>
    <definedName name="Excel_BuiltIn_Print_Area_2">#REF!</definedName>
    <definedName name="Excel_BuiltIn_Print_Area_2_1" localSheetId="0">#REF!</definedName>
    <definedName name="Excel_BuiltIn_Print_Area_2_1" localSheetId="2">#REF!</definedName>
    <definedName name="Excel_BuiltIn_Print_Area_2_1">#REF!</definedName>
    <definedName name="Excel_BuiltIn_Print_Area_2_1_1" localSheetId="0">#REF!</definedName>
    <definedName name="Excel_BuiltIn_Print_Area_2_1_1" localSheetId="2">#REF!</definedName>
    <definedName name="Excel_BuiltIn_Print_Area_2_1_1">#REF!</definedName>
    <definedName name="fff" localSheetId="0">#REF!</definedName>
    <definedName name="fff" localSheetId="2">#REF!</definedName>
    <definedName name="fff">#REF!</definedName>
    <definedName name="ffive" localSheetId="0">#REF!</definedName>
    <definedName name="ffive" localSheetId="2">#REF!</definedName>
    <definedName name="ffive">#REF!</definedName>
    <definedName name="fin" localSheetId="0">#REF!</definedName>
    <definedName name="fin" localSheetId="2">#REF!</definedName>
    <definedName name="fin">#NAME?</definedName>
    <definedName name="final" localSheetId="0">#REF!</definedName>
    <definedName name="final" localSheetId="2">#REF!</definedName>
    <definedName name="final">#NAME?</definedName>
    <definedName name="five" localSheetId="0">#REF!</definedName>
    <definedName name="five" localSheetId="2">#REF!</definedName>
    <definedName name="five">#REF!</definedName>
    <definedName name="ger">#REF!</definedName>
    <definedName name="hg">#REF!</definedName>
    <definedName name="hgn">#REF!</definedName>
    <definedName name="hoog">#REF!</definedName>
    <definedName name="hug">#REF!</definedName>
    <definedName name="hugeh">#REF!</definedName>
    <definedName name="hugen">#REF!</definedName>
    <definedName name="hugenhgn">#REF!</definedName>
    <definedName name="hugg">#REF!</definedName>
    <definedName name="huggen">#REF!</definedName>
    <definedName name="huggg">#REF!</definedName>
    <definedName name="huhughug">#REF!</definedName>
    <definedName name="HYDNUM" localSheetId="0">#REF!</definedName>
    <definedName name="HYDNUM" localSheetId="2">#REF!</definedName>
    <definedName name="HYDNUM">#REF!</definedName>
    <definedName name="klast">#REF!</definedName>
    <definedName name="klient">#REF!</definedName>
    <definedName name="lodold">#REF!</definedName>
    <definedName name="neg" localSheetId="0">#REF!</definedName>
    <definedName name="neg" localSheetId="2">#REF!</definedName>
    <definedName name="neg">#REF!</definedName>
    <definedName name="negot" localSheetId="0">#REF!</definedName>
    <definedName name="negot" localSheetId="2">#REF!</definedName>
    <definedName name="negot">#REF!</definedName>
    <definedName name="newhugen">#REF!</definedName>
    <definedName name="nid">#REF!</definedName>
    <definedName name="nl">#REF!</definedName>
    <definedName name="nlkl">#REF!</definedName>
    <definedName name="notready" localSheetId="0">#REF!</definedName>
    <definedName name="notready" localSheetId="2">#REF!</definedName>
    <definedName name="notready">#REF!</definedName>
    <definedName name="now" localSheetId="0">#REF!</definedName>
    <definedName name="now" localSheetId="2">#REF!</definedName>
    <definedName name="now">#REF!</definedName>
    <definedName name="oldart" localSheetId="0">#REF!</definedName>
    <definedName name="oldart" localSheetId="2">#REF!</definedName>
    <definedName name="oldart">#REF!</definedName>
    <definedName name="otkaz" localSheetId="0">#REF!</definedName>
    <definedName name="otkaz" localSheetId="2">#REF!</definedName>
    <definedName name="otkaz">#REF!</definedName>
    <definedName name="paen" localSheetId="0">#REF!</definedName>
    <definedName name="paen" localSheetId="2">#REF!</definedName>
    <definedName name="paen">#REF!</definedName>
    <definedName name="PDXCOMP" localSheetId="0">#REF!</definedName>
    <definedName name="PDXCOMP" localSheetId="2">#REF!</definedName>
    <definedName name="PDXCOMP">#REF!</definedName>
    <definedName name="PDXSPR" localSheetId="0">#REF!</definedName>
    <definedName name="PDXSPR" localSheetId="2">#REF!</definedName>
    <definedName name="PDXSPR">#NAME?</definedName>
    <definedName name="peon" localSheetId="0">#REF!</definedName>
    <definedName name="peon" localSheetId="2">#REF!</definedName>
    <definedName name="peon">#REF!</definedName>
    <definedName name="peon2" localSheetId="0">'2026'!$C$35:$J$458</definedName>
    <definedName name="peon2">#REF!</definedName>
    <definedName name="peoni" localSheetId="0">#REF!</definedName>
    <definedName name="peoni" localSheetId="2">#REF!</definedName>
    <definedName name="peoni">#REF!</definedName>
    <definedName name="peonn" localSheetId="0">#REF!</definedName>
    <definedName name="peonn" localSheetId="2">#REF!</definedName>
    <definedName name="peonn">#NAME?</definedName>
    <definedName name="pin" localSheetId="0">#REF!</definedName>
    <definedName name="pin" localSheetId="2">#REF!</definedName>
    <definedName name="pin">#REF!</definedName>
    <definedName name="pion" localSheetId="0">#REF!</definedName>
    <definedName name="pion" localSheetId="2">#REF!</definedName>
    <definedName name="pion">#REF!</definedName>
    <definedName name="pionn" localSheetId="0">#REF!</definedName>
    <definedName name="pionn" localSheetId="2">#REF!</definedName>
    <definedName name="pionn">#REF!</definedName>
    <definedName name="pips" localSheetId="0">#REF!</definedName>
    <definedName name="pips" localSheetId="2">#REF!</definedName>
    <definedName name="pips">#REF!</definedName>
    <definedName name="piu" localSheetId="0">#REF!</definedName>
    <definedName name="piu" localSheetId="2">#REF!</definedName>
    <definedName name="piu">#REF!</definedName>
    <definedName name="ppp" localSheetId="0">#REF!</definedName>
    <definedName name="ppp" localSheetId="2">#REF!</definedName>
    <definedName name="ppp">#REF!</definedName>
    <definedName name="pppp" localSheetId="0">#REF!</definedName>
    <definedName name="pppp" localSheetId="2">#REF!</definedName>
    <definedName name="pppp">#REF!</definedName>
    <definedName name="price">#REF!</definedName>
    <definedName name="prov" localSheetId="0">#REF!</definedName>
    <definedName name="prov" localSheetId="2">#REF!</definedName>
    <definedName name="prov">#REF!</definedName>
    <definedName name="ros" localSheetId="0">#REF!</definedName>
    <definedName name="ros" localSheetId="2">#REF!</definedName>
    <definedName name="ros">#REF!</definedName>
    <definedName name="rose" localSheetId="0">#REF!</definedName>
    <definedName name="rose" localSheetId="2">#REF!</definedName>
    <definedName name="rose">#REF!</definedName>
    <definedName name="roses" localSheetId="0">#REF!</definedName>
    <definedName name="roses" localSheetId="2">#REF!</definedName>
    <definedName name="roses">#REF!</definedName>
    <definedName name="ross" localSheetId="0">#REF!</definedName>
    <definedName name="ross" localSheetId="2">#REF!</definedName>
    <definedName name="ross">#REF!</definedName>
    <definedName name="ROYAL" localSheetId="0">#REF!</definedName>
    <definedName name="ROYAL" localSheetId="2">#REF!</definedName>
    <definedName name="ROYAL">#REF!</definedName>
    <definedName name="rrr" localSheetId="0">#REF!</definedName>
    <definedName name="rrr" localSheetId="2">#REF!</definedName>
    <definedName name="rrr">#REF!</definedName>
    <definedName name="rs" localSheetId="0">#REF!</definedName>
    <definedName name="rs" localSheetId="2">#REF!</definedName>
    <definedName name="rs">#REF!</definedName>
    <definedName name="rus">#REF!</definedName>
    <definedName name="saj">#REF!</definedName>
    <definedName name="sajaj">#REF!</definedName>
    <definedName name="sajj">#REF!</definedName>
    <definedName name="sale">#REF!</definedName>
    <definedName name="salemore">#REF!</definedName>
    <definedName name="serbro" localSheetId="0">#REF!</definedName>
    <definedName name="serbro" localSheetId="2">#REF!</definedName>
    <definedName name="serbro">#REF!</definedName>
    <definedName name="serbros" localSheetId="0">#REF!</definedName>
    <definedName name="serbros" localSheetId="2">#REF!</definedName>
    <definedName name="serbros">#REF!</definedName>
    <definedName name="sk">#REF!</definedName>
    <definedName name="sklad">#REF!</definedName>
    <definedName name="ssaj">#REF!</definedName>
    <definedName name="st">#REF!</definedName>
    <definedName name="stk" localSheetId="0">#REF!</definedName>
    <definedName name="stk" localSheetId="2">#REF!</definedName>
    <definedName name="stk">#REF!</definedName>
    <definedName name="stock">#REF!</definedName>
    <definedName name="stock_">#REF!</definedName>
    <definedName name="stok" localSheetId="0">#REF!</definedName>
    <definedName name="stok" localSheetId="2">#REF!</definedName>
    <definedName name="stok">#REF!</definedName>
    <definedName name="stst" localSheetId="0">#REF!</definedName>
    <definedName name="stst" localSheetId="2">#REF!</definedName>
    <definedName name="stst">#REF!</definedName>
    <definedName name="tab" localSheetId="0">#REF!</definedName>
    <definedName name="tab" localSheetId="2">#REF!</definedName>
    <definedName name="tab">#REF!</definedName>
    <definedName name="tabhug">#REF!</definedName>
    <definedName name="table" localSheetId="0">#REF!</definedName>
    <definedName name="table" localSheetId="2">#REF!</definedName>
    <definedName name="table">#REF!</definedName>
    <definedName name="table1">#REF!</definedName>
    <definedName name="table101">#REF!</definedName>
    <definedName name="table11">#REF!</definedName>
    <definedName name="tabletab">#REF!</definedName>
    <definedName name="tabt" localSheetId="0">#REF!</definedName>
    <definedName name="tabt" localSheetId="2">#REF!</definedName>
    <definedName name="tabt">#REF!</definedName>
    <definedName name="tabtab" localSheetId="0">#REF!</definedName>
    <definedName name="tabtab" localSheetId="2">#REF!</definedName>
    <definedName name="tabtab">#REF!</definedName>
    <definedName name="tabtabt" localSheetId="0">#REF!</definedName>
    <definedName name="tabtabt" localSheetId="2">#REF!</definedName>
    <definedName name="tabtabt">#REF!</definedName>
    <definedName name="threefive" localSheetId="0">#REF!</definedName>
    <definedName name="threefive" localSheetId="2">#REF!</definedName>
    <definedName name="threefive">#REF!</definedName>
    <definedName name="twothree" localSheetId="0">#REF!</definedName>
    <definedName name="twothree" localSheetId="2">#REF!</definedName>
    <definedName name="twothree">#REF!</definedName>
    <definedName name="usp">#REF!</definedName>
    <definedName name="зкщмм" localSheetId="0">#REF!</definedName>
    <definedName name="зкщмм" localSheetId="2">#REF!</definedName>
    <definedName name="зкщмм">#REF!</definedName>
    <definedName name="курс" localSheetId="0">#REF!</definedName>
    <definedName name="курс" localSheetId="2">#REF!</definedName>
    <definedName name="курс">#REF!</definedName>
    <definedName name="Склады" localSheetId="0">#REF!</definedName>
    <definedName name="Склады" localSheetId="2">#REF!</definedName>
    <definedName name="Склады">#REF!</definedName>
    <definedName name="ыещл" localSheetId="0">#REF!</definedName>
    <definedName name="ыещл" localSheetId="2">#REF!</definedName>
    <definedName name="ыещл">#REF!</definedName>
    <definedName name="ылдфв" localSheetId="0">#REF!</definedName>
    <definedName name="ылдфв" localSheetId="2">#REF!</definedName>
    <definedName name="ылдф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7" i="43" l="1"/>
  <c r="U87" i="43" s="1"/>
  <c r="P223" i="43"/>
  <c r="U223" i="43" s="1"/>
  <c r="P233" i="43"/>
  <c r="U233" i="43" s="1"/>
  <c r="P243" i="43"/>
  <c r="U243" i="43" s="1"/>
  <c r="P250" i="43"/>
  <c r="U250" i="43" s="1"/>
  <c r="P288" i="43"/>
  <c r="U288" i="43" s="1"/>
  <c r="P297" i="43"/>
  <c r="U297" i="43" s="1"/>
  <c r="P421" i="43"/>
  <c r="U421" i="43" s="1"/>
  <c r="P458" i="43"/>
  <c r="U458" i="43" s="1"/>
  <c r="AD169" i="43" l="1"/>
  <c r="U169" i="43"/>
  <c r="T169" i="43"/>
  <c r="U282" i="43"/>
  <c r="T282" i="43"/>
  <c r="AD453" i="43"/>
  <c r="AD456" i="43"/>
  <c r="U456" i="43"/>
  <c r="T456" i="43"/>
  <c r="AD222" i="43"/>
  <c r="U222" i="43"/>
  <c r="T222" i="43"/>
  <c r="AD275" i="43"/>
  <c r="AD276" i="43"/>
  <c r="U276" i="43"/>
  <c r="T276" i="43"/>
  <c r="U275" i="43"/>
  <c r="T275" i="43"/>
  <c r="AD163" i="43"/>
  <c r="U163" i="43"/>
  <c r="T163" i="43"/>
  <c r="AD316" i="43"/>
  <c r="U316" i="43"/>
  <c r="T316" i="43"/>
  <c r="AD315" i="43"/>
  <c r="U315" i="43"/>
  <c r="T315" i="43"/>
  <c r="AD442" i="43"/>
  <c r="U442" i="43"/>
  <c r="T442" i="43"/>
  <c r="AD441" i="43"/>
  <c r="U441" i="43"/>
  <c r="T441" i="43"/>
  <c r="AD378" i="43"/>
  <c r="AD377" i="43"/>
  <c r="U378" i="43"/>
  <c r="T378" i="43"/>
  <c r="U377" i="43"/>
  <c r="T377" i="43"/>
  <c r="AD373" i="43"/>
  <c r="U373" i="43"/>
  <c r="T373" i="43"/>
  <c r="AD156" i="43"/>
  <c r="AD155" i="43"/>
  <c r="U155" i="43"/>
  <c r="T155" i="43"/>
  <c r="U156" i="43"/>
  <c r="T156" i="43"/>
  <c r="AD79" i="43"/>
  <c r="U79" i="43"/>
  <c r="T79" i="43"/>
  <c r="AD148" i="43"/>
  <c r="U148" i="43"/>
  <c r="T148" i="43"/>
  <c r="AD362" i="43"/>
  <c r="U362" i="43"/>
  <c r="T362" i="43"/>
  <c r="AD142" i="43"/>
  <c r="U142" i="43"/>
  <c r="T142" i="43"/>
  <c r="AD77" i="43"/>
  <c r="U77" i="43"/>
  <c r="T77" i="43"/>
  <c r="AD357" i="43"/>
  <c r="U357" i="43"/>
  <c r="T357" i="43"/>
  <c r="AD435" i="43"/>
  <c r="U435" i="43"/>
  <c r="T435" i="43"/>
  <c r="AD410" i="43"/>
  <c r="AD411" i="43"/>
  <c r="U411" i="43"/>
  <c r="T411" i="43"/>
  <c r="U410" i="43"/>
  <c r="T410" i="43"/>
  <c r="AD137" i="43"/>
  <c r="AD136" i="43"/>
  <c r="U137" i="43"/>
  <c r="T137" i="43"/>
  <c r="U136" i="43"/>
  <c r="T136" i="43"/>
  <c r="AD307" i="43"/>
  <c r="U307" i="43"/>
  <c r="T307" i="43"/>
  <c r="AD347" i="43"/>
  <c r="AD346" i="43"/>
  <c r="U347" i="43"/>
  <c r="T347" i="43"/>
  <c r="U346" i="43"/>
  <c r="T346" i="43"/>
  <c r="AD260" i="43"/>
  <c r="U260" i="43"/>
  <c r="T260" i="43"/>
  <c r="AD399" i="43"/>
  <c r="U399" i="43"/>
  <c r="T399" i="43"/>
  <c r="AD188" i="43"/>
  <c r="U188" i="43"/>
  <c r="T188" i="43"/>
  <c r="U453" i="43"/>
  <c r="T453" i="43"/>
  <c r="AD302" i="43"/>
  <c r="U302" i="43"/>
  <c r="T302" i="43"/>
  <c r="AD430" i="43"/>
  <c r="U430" i="43"/>
  <c r="T430" i="43"/>
  <c r="AD41" i="43"/>
  <c r="U41" i="43"/>
  <c r="T41" i="43"/>
  <c r="AD427" i="43"/>
  <c r="AD426" i="43"/>
  <c r="U427" i="43"/>
  <c r="T427" i="43"/>
  <c r="U426" i="43"/>
  <c r="T426" i="43"/>
  <c r="AD255" i="43"/>
  <c r="U255" i="43"/>
  <c r="T255" i="43"/>
  <c r="AD344" i="43"/>
  <c r="AD343" i="43"/>
  <c r="U344" i="43"/>
  <c r="T344" i="43"/>
  <c r="U343" i="43"/>
  <c r="T343" i="43"/>
  <c r="AD64" i="43"/>
  <c r="U64" i="43"/>
  <c r="T64" i="43"/>
  <c r="AD246" i="43"/>
  <c r="AD181" i="43"/>
  <c r="U181" i="43"/>
  <c r="T181" i="43"/>
  <c r="AD182" i="43"/>
  <c r="U182" i="43"/>
  <c r="T182" i="43"/>
  <c r="AD180" i="43"/>
  <c r="U180" i="43"/>
  <c r="T180" i="43"/>
  <c r="U246" i="43"/>
  <c r="T246" i="43"/>
  <c r="AD245" i="43"/>
  <c r="U245" i="43"/>
  <c r="T245" i="43"/>
  <c r="AD240" i="43"/>
  <c r="U240" i="43"/>
  <c r="T240" i="43"/>
  <c r="AD423" i="43"/>
  <c r="U423" i="43"/>
  <c r="T423" i="43"/>
  <c r="AD292" i="43"/>
  <c r="U292" i="43"/>
  <c r="T292" i="43"/>
  <c r="AD290" i="43"/>
  <c r="U290" i="43"/>
  <c r="T290" i="43"/>
  <c r="AD291" i="43"/>
  <c r="U291" i="43"/>
  <c r="T291" i="43"/>
  <c r="AD340" i="43"/>
  <c r="U340" i="43"/>
  <c r="T340" i="43"/>
  <c r="AD339" i="43"/>
  <c r="U339" i="43"/>
  <c r="T339" i="43"/>
  <c r="AD332" i="43"/>
  <c r="U332" i="43"/>
  <c r="T332" i="43"/>
  <c r="AD84" i="43"/>
  <c r="U84" i="43"/>
  <c r="T84" i="43"/>
  <c r="AD418" i="43"/>
  <c r="U418" i="43"/>
  <c r="T418" i="43"/>
  <c r="AD393" i="43"/>
  <c r="U393" i="43"/>
  <c r="T393" i="43"/>
  <c r="AD228" i="43"/>
  <c r="U228" i="43"/>
  <c r="T228" i="43"/>
  <c r="AD83" i="43"/>
  <c r="U83" i="43"/>
  <c r="T83" i="43"/>
  <c r="AD122" i="43"/>
  <c r="U122" i="43"/>
  <c r="T122" i="43"/>
  <c r="AD113" i="43"/>
  <c r="U113" i="43"/>
  <c r="T113" i="43"/>
  <c r="AD110" i="43"/>
  <c r="U110" i="43"/>
  <c r="T110" i="43"/>
  <c r="AD51" i="43" l="1"/>
  <c r="U51" i="43"/>
  <c r="T51" i="43"/>
  <c r="AD196" i="43"/>
  <c r="U196" i="43"/>
  <c r="T196" i="43"/>
  <c r="AD384" i="43"/>
  <c r="U384" i="43"/>
  <c r="T384" i="43"/>
  <c r="AD438" i="43"/>
  <c r="U438" i="43"/>
  <c r="T438" i="43"/>
  <c r="AD270" i="43"/>
  <c r="U270" i="43"/>
  <c r="T270" i="43"/>
  <c r="AD310" i="43"/>
  <c r="U310" i="43"/>
  <c r="T310" i="43"/>
  <c r="AD372" i="43"/>
  <c r="U372" i="43"/>
  <c r="T372" i="43"/>
  <c r="AD256" i="43"/>
  <c r="U256" i="43"/>
  <c r="T256" i="43"/>
  <c r="AD97" i="43"/>
  <c r="U97" i="43"/>
  <c r="T97" i="43"/>
  <c r="AD336" i="43"/>
  <c r="U336" i="43"/>
  <c r="T336" i="43"/>
  <c r="AD443" i="43"/>
  <c r="U443" i="43"/>
  <c r="T443" i="43"/>
  <c r="AD367" i="43"/>
  <c r="U367" i="43"/>
  <c r="T367" i="43"/>
  <c r="AD366" i="43"/>
  <c r="U366" i="43"/>
  <c r="T366" i="43"/>
  <c r="AD365" i="43"/>
  <c r="U365" i="43"/>
  <c r="T365" i="43"/>
  <c r="AD126" i="43"/>
  <c r="U126" i="43"/>
  <c r="T126" i="43"/>
  <c r="AD253" i="43"/>
  <c r="U253" i="43"/>
  <c r="T253" i="43"/>
  <c r="T173" i="43"/>
  <c r="AD267" i="43"/>
  <c r="T267" i="43"/>
  <c r="AD158" i="43"/>
  <c r="U158" i="43"/>
  <c r="T158" i="43"/>
  <c r="AD139" i="43"/>
  <c r="U139" i="43"/>
  <c r="T139" i="43"/>
  <c r="AD414" i="43"/>
  <c r="U414" i="43"/>
  <c r="T414" i="43"/>
  <c r="AD415" i="43"/>
  <c r="U415" i="43"/>
  <c r="T415" i="43"/>
  <c r="AD386" i="43"/>
  <c r="U386" i="43"/>
  <c r="T386" i="43"/>
  <c r="AD261" i="43"/>
  <c r="U261" i="43"/>
  <c r="T261" i="43"/>
  <c r="AD120" i="43"/>
  <c r="U120" i="43"/>
  <c r="T120" i="43"/>
  <c r="AD218" i="43"/>
  <c r="U218" i="43"/>
  <c r="T218" i="43"/>
  <c r="U173" i="43" l="1"/>
  <c r="U267" i="43"/>
  <c r="AD145" i="43"/>
  <c r="U145" i="43"/>
  <c r="T145" i="43"/>
  <c r="AD157" i="43"/>
  <c r="U157" i="43"/>
  <c r="T157" i="43"/>
  <c r="AD210" i="43"/>
  <c r="U210" i="43"/>
  <c r="T210" i="43"/>
  <c r="AD175" i="43"/>
  <c r="U175" i="43"/>
  <c r="T175" i="43"/>
  <c r="AD194" i="43"/>
  <c r="U194" i="43"/>
  <c r="T194" i="43"/>
  <c r="AD189" i="43"/>
  <c r="U189" i="43"/>
  <c r="T189" i="43"/>
  <c r="U447" i="43"/>
  <c r="T447" i="43"/>
  <c r="AD447" i="43"/>
  <c r="AD446" i="43"/>
  <c r="U446" i="43"/>
  <c r="T446" i="43"/>
  <c r="AD42" i="43"/>
  <c r="U42" i="43"/>
  <c r="T42" i="43"/>
  <c r="AD296" i="43"/>
  <c r="U296" i="43"/>
  <c r="T296" i="43"/>
  <c r="AD80" i="43"/>
  <c r="U80" i="43"/>
  <c r="T80" i="43"/>
  <c r="AD331" i="43"/>
  <c r="U331" i="43"/>
  <c r="T331" i="43"/>
  <c r="U254" i="43"/>
  <c r="T254" i="43"/>
  <c r="AD254" i="43"/>
  <c r="AD57" i="43"/>
  <c r="U57" i="43"/>
  <c r="T57" i="43"/>
  <c r="AD96" i="43"/>
  <c r="U96" i="43"/>
  <c r="T96" i="43"/>
  <c r="U99" i="43"/>
  <c r="T99" i="43"/>
  <c r="AD99" i="43"/>
  <c r="U341" i="43"/>
  <c r="T341" i="43"/>
  <c r="U338" i="43"/>
  <c r="T338" i="43"/>
  <c r="AD341" i="43"/>
  <c r="AD338" i="43"/>
  <c r="AD265" i="43"/>
  <c r="U265" i="43"/>
  <c r="T265" i="43"/>
  <c r="AD264" i="43"/>
  <c r="U264" i="43"/>
  <c r="T264" i="43"/>
  <c r="U100" i="43"/>
  <c r="AD100" i="43"/>
  <c r="T100" i="43"/>
  <c r="AD397" i="43"/>
  <c r="U397" i="43"/>
  <c r="T397" i="43"/>
  <c r="AD49" i="43"/>
  <c r="U49" i="43"/>
  <c r="T49" i="43"/>
  <c r="AD334" i="43"/>
  <c r="U334" i="43"/>
  <c r="T334" i="43"/>
  <c r="AD444" i="43"/>
  <c r="T444" i="43"/>
  <c r="AD193" i="43"/>
  <c r="U193" i="43"/>
  <c r="T193" i="43"/>
  <c r="AD116" i="43"/>
  <c r="U116" i="43"/>
  <c r="T116" i="43"/>
  <c r="AD432" i="43"/>
  <c r="U432" i="43"/>
  <c r="T432" i="43"/>
  <c r="AD457" i="43"/>
  <c r="U457" i="43"/>
  <c r="T457" i="43"/>
  <c r="AD60" i="43"/>
  <c r="U60" i="43"/>
  <c r="T60" i="43"/>
  <c r="U450" i="43"/>
  <c r="T450" i="43"/>
  <c r="AD450" i="43"/>
  <c r="U279" i="43"/>
  <c r="T279" i="43"/>
  <c r="AD279" i="43"/>
  <c r="AD149" i="43"/>
  <c r="U149" i="43"/>
  <c r="T149" i="43"/>
  <c r="AD407" i="43"/>
  <c r="U407" i="43"/>
  <c r="T407" i="43"/>
  <c r="AD89" i="43"/>
  <c r="U89" i="43"/>
  <c r="T89" i="43"/>
  <c r="AD90" i="43"/>
  <c r="U90" i="43"/>
  <c r="T90" i="43"/>
  <c r="AD236" i="43"/>
  <c r="U236" i="43"/>
  <c r="T236" i="43"/>
  <c r="AD221" i="43"/>
  <c r="U221" i="43"/>
  <c r="T221" i="43"/>
  <c r="AD199" i="43"/>
  <c r="U199" i="43"/>
  <c r="T199" i="43"/>
  <c r="U422" i="43"/>
  <c r="T422" i="43"/>
  <c r="AD421" i="43"/>
  <c r="T421" i="43"/>
  <c r="AD289" i="43"/>
  <c r="U289" i="43"/>
  <c r="T289" i="43"/>
  <c r="AD288" i="43"/>
  <c r="T288" i="43"/>
  <c r="U444" i="43" l="1"/>
  <c r="AD317" i="43" l="1"/>
  <c r="U317" i="43"/>
  <c r="T317" i="43"/>
  <c r="AD313" i="43"/>
  <c r="U313" i="43"/>
  <c r="T313" i="43"/>
  <c r="AD312" i="43"/>
  <c r="U312" i="43"/>
  <c r="T312" i="43"/>
  <c r="AD205" i="43"/>
  <c r="U205" i="43"/>
  <c r="T205" i="43"/>
  <c r="AD303" i="43"/>
  <c r="U303" i="43"/>
  <c r="T303" i="43"/>
  <c r="AD300" i="43"/>
  <c r="U300" i="43"/>
  <c r="T300" i="43"/>
  <c r="U227" i="43"/>
  <c r="T227" i="43"/>
  <c r="AD229" i="43"/>
  <c r="U229" i="43"/>
  <c r="T229" i="43"/>
  <c r="AD227" i="43"/>
  <c r="T12" i="43" l="1"/>
  <c r="F15" i="44"/>
  <c r="G15" i="44" s="1"/>
  <c r="H15" i="44" s="1"/>
  <c r="F16" i="44"/>
  <c r="G16" i="44" s="1"/>
  <c r="H16" i="44" s="1"/>
  <c r="F17" i="44"/>
  <c r="G17" i="44" s="1"/>
  <c r="H17" i="44" s="1"/>
  <c r="F18" i="44"/>
  <c r="G18" i="44" s="1"/>
  <c r="H18" i="44" s="1"/>
  <c r="F19" i="44"/>
  <c r="G19" i="44" s="1"/>
  <c r="H19" i="44" s="1"/>
  <c r="F20" i="44"/>
  <c r="G20" i="44" s="1"/>
  <c r="H20" i="44" s="1"/>
  <c r="F21" i="44"/>
  <c r="G21" i="44" s="1"/>
  <c r="H21" i="44" s="1"/>
  <c r="F22" i="44"/>
  <c r="G22" i="44" s="1"/>
  <c r="H22" i="44" s="1"/>
  <c r="F23" i="44"/>
  <c r="G23" i="44" s="1"/>
  <c r="H23" i="44" s="1"/>
  <c r="F24" i="44"/>
  <c r="G24" i="44" s="1"/>
  <c r="H24" i="44" s="1"/>
  <c r="F25" i="44"/>
  <c r="G25" i="44" s="1"/>
  <c r="H25" i="44" s="1"/>
  <c r="F26" i="44"/>
  <c r="G26" i="44" s="1"/>
  <c r="H26" i="44" s="1"/>
  <c r="F27" i="44"/>
  <c r="G27" i="44" s="1"/>
  <c r="H27" i="44" s="1"/>
  <c r="F28" i="44"/>
  <c r="G28" i="44" s="1"/>
  <c r="H28" i="44" s="1"/>
  <c r="F29" i="44"/>
  <c r="G29" i="44" s="1"/>
  <c r="H29" i="44" s="1"/>
  <c r="F30" i="44"/>
  <c r="G30" i="44" s="1"/>
  <c r="H30" i="44" s="1"/>
  <c r="F31" i="44"/>
  <c r="G31" i="44" s="1"/>
  <c r="H31" i="44" s="1"/>
  <c r="F32" i="44"/>
  <c r="G32" i="44" s="1"/>
  <c r="H32" i="44" s="1"/>
  <c r="F33" i="44"/>
  <c r="G33" i="44" s="1"/>
  <c r="H33" i="44" s="1"/>
  <c r="F34" i="44"/>
  <c r="G34" i="44" s="1"/>
  <c r="H34" i="44" s="1"/>
  <c r="F35" i="44"/>
  <c r="G35" i="44" s="1"/>
  <c r="H35" i="44" s="1"/>
  <c r="F36" i="44"/>
  <c r="G36" i="44" s="1"/>
  <c r="H36" i="44" s="1"/>
  <c r="F37" i="44"/>
  <c r="G37" i="44" s="1"/>
  <c r="H37" i="44" s="1"/>
  <c r="F38" i="44"/>
  <c r="G38" i="44" s="1"/>
  <c r="H38" i="44" s="1"/>
  <c r="F39" i="44"/>
  <c r="G39" i="44" s="1"/>
  <c r="H39" i="44" s="1"/>
  <c r="F40" i="44"/>
  <c r="G40" i="44" s="1"/>
  <c r="H40" i="44" s="1"/>
  <c r="F41" i="44"/>
  <c r="G41" i="44" s="1"/>
  <c r="H41" i="44" s="1"/>
  <c r="F42" i="44"/>
  <c r="G42" i="44" s="1"/>
  <c r="H42" i="44" s="1"/>
  <c r="F43" i="44"/>
  <c r="G43" i="44" s="1"/>
  <c r="H43" i="44" s="1"/>
  <c r="F44" i="44"/>
  <c r="G44" i="44" s="1"/>
  <c r="H44" i="44" s="1"/>
  <c r="F45" i="44"/>
  <c r="G45" i="44" s="1"/>
  <c r="H45" i="44" s="1"/>
  <c r="F46" i="44"/>
  <c r="G46" i="44" s="1"/>
  <c r="H46" i="44" s="1"/>
  <c r="F47" i="44"/>
  <c r="G47" i="44" s="1"/>
  <c r="H47" i="44" s="1"/>
  <c r="F48" i="44"/>
  <c r="G48" i="44" s="1"/>
  <c r="H48" i="44" s="1"/>
  <c r="F49" i="44"/>
  <c r="G49" i="44" s="1"/>
  <c r="H49" i="44" s="1"/>
  <c r="F50" i="44"/>
  <c r="G50" i="44" s="1"/>
  <c r="H50" i="44" s="1"/>
  <c r="F51" i="44"/>
  <c r="G51" i="44" s="1"/>
  <c r="H51" i="44" s="1"/>
  <c r="F52" i="44"/>
  <c r="G52" i="44" s="1"/>
  <c r="H52" i="44" s="1"/>
  <c r="F53" i="44"/>
  <c r="G53" i="44" s="1"/>
  <c r="H53" i="44" s="1"/>
  <c r="F54" i="44"/>
  <c r="G54" i="44" s="1"/>
  <c r="H54" i="44" s="1"/>
  <c r="F55" i="44"/>
  <c r="G55" i="44" s="1"/>
  <c r="H55" i="44" s="1"/>
  <c r="F56" i="44"/>
  <c r="G56" i="44" s="1"/>
  <c r="H56" i="44" s="1"/>
  <c r="F57" i="44"/>
  <c r="G57" i="44" s="1"/>
  <c r="H57" i="44" s="1"/>
  <c r="F58" i="44"/>
  <c r="G58" i="44" s="1"/>
  <c r="H58" i="44" s="1"/>
  <c r="F59" i="44"/>
  <c r="G59" i="44" s="1"/>
  <c r="H59" i="44" s="1"/>
  <c r="F60" i="44"/>
  <c r="G60" i="44" s="1"/>
  <c r="H60" i="44" s="1"/>
  <c r="F61" i="44"/>
  <c r="G61" i="44" s="1"/>
  <c r="H61" i="44" s="1"/>
  <c r="F62" i="44"/>
  <c r="G62" i="44" s="1"/>
  <c r="H62" i="44" s="1"/>
  <c r="F63" i="44"/>
  <c r="G63" i="44" s="1"/>
  <c r="H63" i="44" s="1"/>
  <c r="F64" i="44"/>
  <c r="G64" i="44" s="1"/>
  <c r="H64" i="44" s="1"/>
  <c r="F65" i="44"/>
  <c r="G65" i="44" s="1"/>
  <c r="H65" i="44" s="1"/>
  <c r="F66" i="44"/>
  <c r="G66" i="44" s="1"/>
  <c r="H66" i="44" s="1"/>
  <c r="F67" i="44"/>
  <c r="G67" i="44" s="1"/>
  <c r="H67" i="44" s="1"/>
  <c r="F68" i="44"/>
  <c r="G68" i="44" s="1"/>
  <c r="H68" i="44" s="1"/>
  <c r="F69" i="44"/>
  <c r="G69" i="44" s="1"/>
  <c r="H69" i="44" s="1"/>
  <c r="F70" i="44"/>
  <c r="G70" i="44" s="1"/>
  <c r="H70" i="44" s="1"/>
  <c r="F71" i="44"/>
  <c r="G71" i="44" s="1"/>
  <c r="H71" i="44" s="1"/>
  <c r="F72" i="44"/>
  <c r="G72" i="44" s="1"/>
  <c r="H72" i="44" s="1"/>
  <c r="F73" i="44"/>
  <c r="G73" i="44" s="1"/>
  <c r="H73" i="44" s="1"/>
  <c r="F74" i="44"/>
  <c r="G74" i="44" s="1"/>
  <c r="H74" i="44" s="1"/>
  <c r="F75" i="44"/>
  <c r="G75" i="44" s="1"/>
  <c r="H75" i="44" s="1"/>
  <c r="F76" i="44"/>
  <c r="G76" i="44" s="1"/>
  <c r="H76" i="44" s="1"/>
  <c r="F77" i="44"/>
  <c r="G77" i="44" s="1"/>
  <c r="H77" i="44" s="1"/>
  <c r="F78" i="44"/>
  <c r="G78" i="44" s="1"/>
  <c r="H78" i="44" s="1"/>
  <c r="F79" i="44"/>
  <c r="G79" i="44" s="1"/>
  <c r="H79" i="44" s="1"/>
  <c r="F80" i="44"/>
  <c r="G80" i="44" s="1"/>
  <c r="H80" i="44" s="1"/>
  <c r="F81" i="44"/>
  <c r="G81" i="44" s="1"/>
  <c r="H81" i="44" s="1"/>
  <c r="F82" i="44"/>
  <c r="G82" i="44" s="1"/>
  <c r="H82" i="44" s="1"/>
  <c r="F83" i="44"/>
  <c r="G83" i="44" s="1"/>
  <c r="H83" i="44" s="1"/>
  <c r="F84" i="44"/>
  <c r="G84" i="44" s="1"/>
  <c r="H84" i="44" s="1"/>
  <c r="F85" i="44"/>
  <c r="G85" i="44" s="1"/>
  <c r="H85" i="44" s="1"/>
  <c r="F86" i="44"/>
  <c r="G86" i="44" s="1"/>
  <c r="H86" i="44" s="1"/>
  <c r="F87" i="44"/>
  <c r="G87" i="44" s="1"/>
  <c r="H87" i="44" s="1"/>
  <c r="F88" i="44"/>
  <c r="G88" i="44" s="1"/>
  <c r="H88" i="44" s="1"/>
  <c r="F89" i="44"/>
  <c r="G89" i="44" s="1"/>
  <c r="H89" i="44" s="1"/>
  <c r="F90" i="44"/>
  <c r="G90" i="44" s="1"/>
  <c r="H90" i="44" s="1"/>
  <c r="F91" i="44"/>
  <c r="G91" i="44" s="1"/>
  <c r="H91" i="44" s="1"/>
  <c r="F92" i="44"/>
  <c r="G92" i="44" s="1"/>
  <c r="H92" i="44" s="1"/>
  <c r="F93" i="44"/>
  <c r="G93" i="44" s="1"/>
  <c r="H93" i="44" s="1"/>
  <c r="F94" i="44"/>
  <c r="G94" i="44" s="1"/>
  <c r="H94" i="44" s="1"/>
  <c r="F95" i="44"/>
  <c r="G95" i="44" s="1"/>
  <c r="H95" i="44" s="1"/>
  <c r="F96" i="44"/>
  <c r="G96" i="44" s="1"/>
  <c r="H96" i="44" s="1"/>
  <c r="F97" i="44"/>
  <c r="G97" i="44" s="1"/>
  <c r="H97" i="44" s="1"/>
  <c r="F98" i="44"/>
  <c r="G98" i="44" s="1"/>
  <c r="H98" i="44" s="1"/>
  <c r="F99" i="44"/>
  <c r="G99" i="44" s="1"/>
  <c r="H99" i="44" s="1"/>
  <c r="F100" i="44"/>
  <c r="G100" i="44" s="1"/>
  <c r="H100" i="44" s="1"/>
  <c r="F101" i="44"/>
  <c r="G101" i="44" s="1"/>
  <c r="H101" i="44" s="1"/>
  <c r="F102" i="44"/>
  <c r="G102" i="44" s="1"/>
  <c r="H102" i="44" s="1"/>
  <c r="F103" i="44"/>
  <c r="G103" i="44" s="1"/>
  <c r="H103" i="44" s="1"/>
  <c r="F104" i="44"/>
  <c r="G104" i="44" s="1"/>
  <c r="H104" i="44" s="1"/>
  <c r="F105" i="44"/>
  <c r="G105" i="44" s="1"/>
  <c r="H105" i="44" s="1"/>
  <c r="F106" i="44"/>
  <c r="G106" i="44" s="1"/>
  <c r="H106" i="44" s="1"/>
  <c r="F107" i="44"/>
  <c r="G107" i="44" s="1"/>
  <c r="H107" i="44" s="1"/>
  <c r="F108" i="44"/>
  <c r="G108" i="44" s="1"/>
  <c r="H108" i="44" s="1"/>
  <c r="F109" i="44"/>
  <c r="G109" i="44" s="1"/>
  <c r="H109" i="44" s="1"/>
  <c r="F110" i="44"/>
  <c r="G110" i="44" s="1"/>
  <c r="H110" i="44" s="1"/>
  <c r="F111" i="44"/>
  <c r="G111" i="44" s="1"/>
  <c r="H111" i="44" s="1"/>
  <c r="F112" i="44"/>
  <c r="G112" i="44" s="1"/>
  <c r="H112" i="44" s="1"/>
  <c r="F113" i="44"/>
  <c r="G113" i="44" s="1"/>
  <c r="H113" i="44" s="1"/>
  <c r="F114" i="44"/>
  <c r="G114" i="44" s="1"/>
  <c r="H114" i="44" s="1"/>
  <c r="F115" i="44"/>
  <c r="G115" i="44" s="1"/>
  <c r="H115" i="44" s="1"/>
  <c r="F116" i="44"/>
  <c r="G116" i="44" s="1"/>
  <c r="H116" i="44" s="1"/>
  <c r="F117" i="44"/>
  <c r="G117" i="44" s="1"/>
  <c r="H117" i="44" s="1"/>
  <c r="F118" i="44"/>
  <c r="G118" i="44" s="1"/>
  <c r="H118" i="44" s="1"/>
  <c r="F119" i="44"/>
  <c r="G119" i="44" s="1"/>
  <c r="H119" i="44" s="1"/>
  <c r="F120" i="44"/>
  <c r="G120" i="44" s="1"/>
  <c r="H120" i="44" s="1"/>
  <c r="F121" i="44"/>
  <c r="G121" i="44" s="1"/>
  <c r="H121" i="44" s="1"/>
  <c r="F122" i="44"/>
  <c r="G122" i="44" s="1"/>
  <c r="H122" i="44" s="1"/>
  <c r="F123" i="44"/>
  <c r="G123" i="44" s="1"/>
  <c r="H123" i="44" s="1"/>
  <c r="F124" i="44"/>
  <c r="G124" i="44" s="1"/>
  <c r="H124" i="44" s="1"/>
  <c r="F125" i="44"/>
  <c r="G125" i="44" s="1"/>
  <c r="H125" i="44" s="1"/>
  <c r="F126" i="44"/>
  <c r="G126" i="44" s="1"/>
  <c r="H126" i="44" s="1"/>
  <c r="F127" i="44"/>
  <c r="G127" i="44" s="1"/>
  <c r="H127" i="44" s="1"/>
  <c r="F128" i="44"/>
  <c r="G128" i="44" s="1"/>
  <c r="H128" i="44" s="1"/>
  <c r="F129" i="44"/>
  <c r="G129" i="44" s="1"/>
  <c r="H129" i="44" s="1"/>
  <c r="F130" i="44"/>
  <c r="G130" i="44" s="1"/>
  <c r="H130" i="44" s="1"/>
  <c r="F131" i="44"/>
  <c r="G131" i="44" s="1"/>
  <c r="H131" i="44" s="1"/>
  <c r="F132" i="44"/>
  <c r="G132" i="44" s="1"/>
  <c r="H132" i="44" s="1"/>
  <c r="F133" i="44"/>
  <c r="G133" i="44" s="1"/>
  <c r="H133" i="44" s="1"/>
  <c r="F134" i="44"/>
  <c r="G134" i="44" s="1"/>
  <c r="H134" i="44" s="1"/>
  <c r="F135" i="44"/>
  <c r="G135" i="44" s="1"/>
  <c r="H135" i="44" s="1"/>
  <c r="F136" i="44"/>
  <c r="G136" i="44" s="1"/>
  <c r="H136" i="44" s="1"/>
  <c r="F137" i="44"/>
  <c r="G137" i="44" s="1"/>
  <c r="H137" i="44" s="1"/>
  <c r="F138" i="44"/>
  <c r="G138" i="44" s="1"/>
  <c r="H138" i="44" s="1"/>
  <c r="F139" i="44"/>
  <c r="G139" i="44" s="1"/>
  <c r="H139" i="44" s="1"/>
  <c r="F140" i="44"/>
  <c r="G140" i="44" s="1"/>
  <c r="H140" i="44" s="1"/>
  <c r="F141" i="44"/>
  <c r="G141" i="44" s="1"/>
  <c r="H141" i="44" s="1"/>
  <c r="F142" i="44"/>
  <c r="G142" i="44" s="1"/>
  <c r="H142" i="44" s="1"/>
  <c r="F143" i="44"/>
  <c r="G143" i="44" s="1"/>
  <c r="H143" i="44" s="1"/>
  <c r="F144" i="44"/>
  <c r="G144" i="44" s="1"/>
  <c r="H144" i="44" s="1"/>
  <c r="F14" i="44"/>
  <c r="G14" i="44" s="1"/>
  <c r="H14" i="44" s="1"/>
  <c r="AD38" i="43" l="1"/>
  <c r="AD39" i="43"/>
  <c r="AD40" i="43"/>
  <c r="AD43" i="43"/>
  <c r="AD44" i="43"/>
  <c r="AD45" i="43"/>
  <c r="AD46" i="43"/>
  <c r="AD48" i="43"/>
  <c r="AD50" i="43"/>
  <c r="AD52" i="43"/>
  <c r="AD53" i="43"/>
  <c r="AD54" i="43"/>
  <c r="AD55" i="43"/>
  <c r="AD56" i="43"/>
  <c r="AD58" i="43"/>
  <c r="AD59" i="43"/>
  <c r="AD61" i="43"/>
  <c r="AD62" i="43"/>
  <c r="AD63" i="43"/>
  <c r="AD65" i="43"/>
  <c r="AD66" i="43"/>
  <c r="AD67" i="43"/>
  <c r="AD68" i="43"/>
  <c r="AD69" i="43"/>
  <c r="AD70" i="43"/>
  <c r="AD71" i="43"/>
  <c r="AD72" i="43"/>
  <c r="AD73" i="43"/>
  <c r="AD74" i="43"/>
  <c r="AD75" i="43"/>
  <c r="AD76" i="43"/>
  <c r="AD78" i="43"/>
  <c r="AD81" i="43"/>
  <c r="AD85" i="43"/>
  <c r="AD86" i="43"/>
  <c r="AD87" i="43"/>
  <c r="AD88" i="43"/>
  <c r="AD91" i="43"/>
  <c r="AD92" i="43"/>
  <c r="AD93" i="43"/>
  <c r="AD94" i="43"/>
  <c r="AD95" i="43"/>
  <c r="AD98" i="43"/>
  <c r="AD101" i="43"/>
  <c r="AD104" i="43"/>
  <c r="AD105" i="43"/>
  <c r="AD106" i="43"/>
  <c r="AD107" i="43"/>
  <c r="AD109" i="43"/>
  <c r="AD111" i="43"/>
  <c r="AD112" i="43"/>
  <c r="AD114" i="43"/>
  <c r="AD115" i="43"/>
  <c r="AD117" i="43"/>
  <c r="AD118" i="43"/>
  <c r="AD119" i="43"/>
  <c r="AD121" i="43"/>
  <c r="AD123" i="43"/>
  <c r="AD124" i="43"/>
  <c r="AD125" i="43"/>
  <c r="AD127" i="43"/>
  <c r="AD128" i="43"/>
  <c r="AD129" i="43"/>
  <c r="AD130" i="43"/>
  <c r="AD131" i="43"/>
  <c r="AD132" i="43"/>
  <c r="AD133" i="43"/>
  <c r="AD134" i="43"/>
  <c r="AD135" i="43"/>
  <c r="AD138" i="43"/>
  <c r="AD140" i="43"/>
  <c r="AD141" i="43"/>
  <c r="AD143" i="43"/>
  <c r="AD144" i="43"/>
  <c r="AD146" i="43"/>
  <c r="AD147" i="43"/>
  <c r="AD150" i="43"/>
  <c r="AD151" i="43"/>
  <c r="AD152" i="43"/>
  <c r="AD153" i="43"/>
  <c r="AD154" i="43"/>
  <c r="AD159" i="43"/>
  <c r="AD160" i="43"/>
  <c r="AD161" i="43"/>
  <c r="AD162" i="43"/>
  <c r="AD164" i="43"/>
  <c r="AD165" i="43"/>
  <c r="AD166" i="43"/>
  <c r="AD167" i="43"/>
  <c r="AD168" i="43"/>
  <c r="AD170" i="43"/>
  <c r="AD172" i="43"/>
  <c r="AD174" i="43"/>
  <c r="AD176" i="43"/>
  <c r="AD177" i="43"/>
  <c r="AD178" i="43"/>
  <c r="AD179" i="43"/>
  <c r="AD183" i="43"/>
  <c r="AD184" i="43"/>
  <c r="AD185" i="43"/>
  <c r="AD186" i="43"/>
  <c r="AD187" i="43"/>
  <c r="AD190" i="43"/>
  <c r="AD191" i="43"/>
  <c r="AD192" i="43"/>
  <c r="AD195" i="43"/>
  <c r="AD197" i="43"/>
  <c r="AD198" i="43"/>
  <c r="AD200" i="43"/>
  <c r="AD201" i="43"/>
  <c r="AD202" i="43"/>
  <c r="AD203" i="43"/>
  <c r="AD204" i="43"/>
  <c r="AD206" i="43"/>
  <c r="AD207" i="43"/>
  <c r="AD211" i="43"/>
  <c r="AD212" i="43"/>
  <c r="AD213" i="43"/>
  <c r="AD214" i="43"/>
  <c r="AD215" i="43"/>
  <c r="AD216" i="43"/>
  <c r="AD217" i="43"/>
  <c r="AD219" i="43"/>
  <c r="AD220" i="43"/>
  <c r="AD223" i="43"/>
  <c r="AD224" i="43"/>
  <c r="AD226" i="43"/>
  <c r="AD230" i="43"/>
  <c r="AD231" i="43"/>
  <c r="AD232" i="43"/>
  <c r="AD233" i="43"/>
  <c r="AD234" i="43"/>
  <c r="AD235" i="43"/>
  <c r="AD237" i="43"/>
  <c r="AD238" i="43"/>
  <c r="AD239" i="43"/>
  <c r="AD241" i="43"/>
  <c r="AD242" i="43"/>
  <c r="AD243" i="43"/>
  <c r="AD244" i="43"/>
  <c r="AD247" i="43"/>
  <c r="AD248" i="43"/>
  <c r="AD249" i="43"/>
  <c r="AD250" i="43"/>
  <c r="AD251" i="43"/>
  <c r="AD252" i="43"/>
  <c r="AD257" i="43"/>
  <c r="AD258" i="43"/>
  <c r="AD259" i="43"/>
  <c r="AD262" i="43"/>
  <c r="AD263" i="43"/>
  <c r="AD266" i="43"/>
  <c r="AD268" i="43"/>
  <c r="AD269" i="43"/>
  <c r="AD271" i="43"/>
  <c r="AD272" i="43"/>
  <c r="AD273" i="43"/>
  <c r="AD274" i="43"/>
  <c r="AD277" i="43"/>
  <c r="AD278" i="43"/>
  <c r="AD280" i="43"/>
  <c r="AD281" i="43"/>
  <c r="AD284" i="43"/>
  <c r="AD287" i="43"/>
  <c r="AD293" i="43"/>
  <c r="AD294" i="43"/>
  <c r="AD295" i="43"/>
  <c r="AD297" i="43"/>
  <c r="AD298" i="43"/>
  <c r="AD299" i="43"/>
  <c r="AD301" i="43"/>
  <c r="AD304" i="43"/>
  <c r="AD305" i="43"/>
  <c r="AD306" i="43"/>
  <c r="AD308" i="43"/>
  <c r="AD309" i="43"/>
  <c r="AD311" i="43"/>
  <c r="AD314" i="43"/>
  <c r="AD318" i="43"/>
  <c r="AD319" i="43"/>
  <c r="AD320" i="43"/>
  <c r="AD321" i="43"/>
  <c r="AD322" i="43"/>
  <c r="AD323" i="43"/>
  <c r="AD324" i="43"/>
  <c r="AD325" i="43"/>
  <c r="AD326" i="43"/>
  <c r="AD328" i="43"/>
  <c r="AD329" i="43"/>
  <c r="AD330" i="43"/>
  <c r="AD333" i="43"/>
  <c r="AD335" i="43"/>
  <c r="AD337" i="43"/>
  <c r="AD420" i="43"/>
  <c r="AD422" i="43"/>
  <c r="AD342" i="43"/>
  <c r="AD345" i="43"/>
  <c r="AD348" i="43"/>
  <c r="AD349" i="43"/>
  <c r="AD350" i="43"/>
  <c r="AD351" i="43"/>
  <c r="AD352" i="43"/>
  <c r="AD353" i="43"/>
  <c r="AD354" i="43"/>
  <c r="AD355" i="43"/>
  <c r="AD356" i="43"/>
  <c r="AD358" i="43"/>
  <c r="AD359" i="43"/>
  <c r="AD360" i="43"/>
  <c r="AD361" i="43"/>
  <c r="AD363" i="43"/>
  <c r="AD364" i="43"/>
  <c r="AD368" i="43"/>
  <c r="AD369" i="43"/>
  <c r="AD370" i="43"/>
  <c r="AD371" i="43"/>
  <c r="AD374" i="43"/>
  <c r="AD375" i="43"/>
  <c r="AD376" i="43"/>
  <c r="AD379" i="43"/>
  <c r="AD380" i="43"/>
  <c r="AD381" i="43"/>
  <c r="AD382" i="43"/>
  <c r="AD383" i="43"/>
  <c r="AD385" i="43"/>
  <c r="AD387" i="43"/>
  <c r="AD388" i="43"/>
  <c r="AD389" i="43"/>
  <c r="AD390" i="43"/>
  <c r="AD391" i="43"/>
  <c r="AD394" i="43"/>
  <c r="AD395" i="43"/>
  <c r="AD396" i="43"/>
  <c r="AD398" i="43"/>
  <c r="AD400" i="43"/>
  <c r="AD401" i="43"/>
  <c r="AD402" i="43"/>
  <c r="AD405" i="43"/>
  <c r="AD406" i="43"/>
  <c r="AD408" i="43"/>
  <c r="AD409" i="43"/>
  <c r="AD412" i="43"/>
  <c r="AD416" i="43"/>
  <c r="AD417" i="43"/>
  <c r="AD419" i="43"/>
  <c r="AD424" i="43"/>
  <c r="AD425" i="43"/>
  <c r="AD428" i="43"/>
  <c r="AD429" i="43"/>
  <c r="AD431" i="43"/>
  <c r="AD433" i="43"/>
  <c r="AD434" i="43"/>
  <c r="AD436" i="43"/>
  <c r="AD437" i="43"/>
  <c r="AD439" i="43"/>
  <c r="AD440" i="43"/>
  <c r="AD445" i="43"/>
  <c r="AD448" i="43"/>
  <c r="AD449" i="43"/>
  <c r="AD451" i="43"/>
  <c r="AD454" i="43"/>
  <c r="AD455" i="43"/>
  <c r="AD458" i="43"/>
  <c r="T458" i="43" l="1"/>
  <c r="U455" i="43"/>
  <c r="T455" i="43"/>
  <c r="U454" i="43"/>
  <c r="T454" i="43"/>
  <c r="U451" i="43"/>
  <c r="T451" i="43"/>
  <c r="U449" i="43"/>
  <c r="T449" i="43"/>
  <c r="U448" i="43"/>
  <c r="T448" i="43"/>
  <c r="U445" i="43"/>
  <c r="T445" i="43"/>
  <c r="U440" i="43"/>
  <c r="T440" i="43"/>
  <c r="U439" i="43"/>
  <c r="T439" i="43"/>
  <c r="U437" i="43"/>
  <c r="T437" i="43"/>
  <c r="U78" i="43"/>
  <c r="T78" i="43"/>
  <c r="U436" i="43"/>
  <c r="T436" i="43"/>
  <c r="U434" i="43"/>
  <c r="T434" i="43"/>
  <c r="U433" i="43"/>
  <c r="T433" i="43"/>
  <c r="U431" i="43"/>
  <c r="T431" i="43"/>
  <c r="U429" i="43"/>
  <c r="T429" i="43"/>
  <c r="U428" i="43"/>
  <c r="T428" i="43"/>
  <c r="U425" i="43"/>
  <c r="T425" i="43"/>
  <c r="U424" i="43"/>
  <c r="T424" i="43"/>
  <c r="U419" i="43"/>
  <c r="T419" i="43"/>
  <c r="U417" i="43"/>
  <c r="T417" i="43"/>
  <c r="U416" i="43"/>
  <c r="T416" i="43"/>
  <c r="U408" i="43"/>
  <c r="T408" i="43"/>
  <c r="U406" i="43"/>
  <c r="T406" i="43"/>
  <c r="U405" i="43"/>
  <c r="T405" i="43"/>
  <c r="U195" i="43"/>
  <c r="T195" i="43"/>
  <c r="U402" i="43"/>
  <c r="T402" i="43"/>
  <c r="U401" i="43"/>
  <c r="T401" i="43"/>
  <c r="U398" i="43"/>
  <c r="T398" i="43"/>
  <c r="U394" i="43"/>
  <c r="T394" i="43"/>
  <c r="U284" i="43"/>
  <c r="T284" i="43"/>
  <c r="U391" i="43"/>
  <c r="T391" i="43"/>
  <c r="U390" i="43"/>
  <c r="T390" i="43"/>
  <c r="U220" i="43"/>
  <c r="T220" i="43"/>
  <c r="U388" i="43"/>
  <c r="T388" i="43"/>
  <c r="U387" i="43"/>
  <c r="T387" i="43"/>
  <c r="U385" i="43"/>
  <c r="T385" i="43"/>
  <c r="U383" i="43"/>
  <c r="T383" i="43"/>
  <c r="U382" i="43"/>
  <c r="T382" i="43"/>
  <c r="U381" i="43"/>
  <c r="T381" i="43"/>
  <c r="U380" i="43"/>
  <c r="T380" i="43"/>
  <c r="U379" i="43"/>
  <c r="T379" i="43"/>
  <c r="U376" i="43"/>
  <c r="T376" i="43"/>
  <c r="U375" i="43"/>
  <c r="T375" i="43"/>
  <c r="U374" i="43"/>
  <c r="T374" i="43"/>
  <c r="U371" i="43"/>
  <c r="T371" i="43"/>
  <c r="U370" i="43"/>
  <c r="T370" i="43"/>
  <c r="U369" i="43"/>
  <c r="T369" i="43"/>
  <c r="U368" i="43"/>
  <c r="T368" i="43"/>
  <c r="U364" i="43"/>
  <c r="T364" i="43"/>
  <c r="U363" i="43"/>
  <c r="T363" i="43"/>
  <c r="U361" i="43"/>
  <c r="T361" i="43"/>
  <c r="U360" i="43"/>
  <c r="T360" i="43"/>
  <c r="U359" i="43"/>
  <c r="T359" i="43"/>
  <c r="U358" i="43"/>
  <c r="T358" i="43"/>
  <c r="U356" i="43"/>
  <c r="T356" i="43"/>
  <c r="U355" i="43"/>
  <c r="T355" i="43"/>
  <c r="U354" i="43"/>
  <c r="T354" i="43"/>
  <c r="U353" i="43"/>
  <c r="T353" i="43"/>
  <c r="U352" i="43"/>
  <c r="T352" i="43"/>
  <c r="U351" i="43"/>
  <c r="T351" i="43"/>
  <c r="U350" i="43"/>
  <c r="T350" i="43"/>
  <c r="U349" i="43"/>
  <c r="T349" i="43"/>
  <c r="U348" i="43"/>
  <c r="T348" i="43"/>
  <c r="U95" i="43"/>
  <c r="T95" i="43"/>
  <c r="U345" i="43"/>
  <c r="T345" i="43"/>
  <c r="U342" i="43"/>
  <c r="T342" i="43"/>
  <c r="U174" i="43"/>
  <c r="T174" i="43"/>
  <c r="U420" i="43"/>
  <c r="T420" i="43"/>
  <c r="U337" i="43"/>
  <c r="T337" i="43"/>
  <c r="U335" i="43"/>
  <c r="T335" i="43"/>
  <c r="U333" i="43"/>
  <c r="T333" i="43"/>
  <c r="U55" i="43"/>
  <c r="T55" i="43"/>
  <c r="U54" i="43"/>
  <c r="T54" i="43"/>
  <c r="U53" i="43"/>
  <c r="T53" i="43"/>
  <c r="U52" i="43"/>
  <c r="T52" i="43"/>
  <c r="U330" i="43"/>
  <c r="T330" i="43"/>
  <c r="U329" i="43"/>
  <c r="T329" i="43"/>
  <c r="U328" i="43"/>
  <c r="T328" i="43"/>
  <c r="U326" i="43"/>
  <c r="T326" i="43"/>
  <c r="U325" i="43"/>
  <c r="T325" i="43"/>
  <c r="U324" i="43"/>
  <c r="T324" i="43"/>
  <c r="U323" i="43"/>
  <c r="T323" i="43"/>
  <c r="U322" i="43"/>
  <c r="T322" i="43"/>
  <c r="U321" i="43"/>
  <c r="T321" i="43"/>
  <c r="U320" i="43"/>
  <c r="T320" i="43"/>
  <c r="U319" i="43"/>
  <c r="T319" i="43"/>
  <c r="U318" i="43"/>
  <c r="T318" i="43"/>
  <c r="U314" i="43"/>
  <c r="T314" i="43"/>
  <c r="U311" i="43"/>
  <c r="T311" i="43"/>
  <c r="U309" i="43"/>
  <c r="T309" i="43"/>
  <c r="U308" i="43"/>
  <c r="T308" i="43"/>
  <c r="U134" i="43"/>
  <c r="T134" i="43"/>
  <c r="U306" i="43"/>
  <c r="T306" i="43"/>
  <c r="U305" i="43"/>
  <c r="T305" i="43"/>
  <c r="U304" i="43"/>
  <c r="T304" i="43"/>
  <c r="U301" i="43"/>
  <c r="T301" i="43"/>
  <c r="U299" i="43"/>
  <c r="T299" i="43"/>
  <c r="U298" i="43"/>
  <c r="T298" i="43"/>
  <c r="T297" i="43"/>
  <c r="U295" i="43"/>
  <c r="T295" i="43"/>
  <c r="U294" i="43"/>
  <c r="T294" i="43"/>
  <c r="U293" i="43"/>
  <c r="T293" i="43"/>
  <c r="U287" i="43"/>
  <c r="T287" i="43"/>
  <c r="U281" i="43"/>
  <c r="T281" i="43"/>
  <c r="U280" i="43"/>
  <c r="T280" i="43"/>
  <c r="U389" i="43"/>
  <c r="T389" i="43"/>
  <c r="U278" i="43"/>
  <c r="T278" i="43"/>
  <c r="U107" i="43"/>
  <c r="T107" i="43"/>
  <c r="U81" i="43"/>
  <c r="T81" i="43"/>
  <c r="U277" i="43"/>
  <c r="T277" i="43"/>
  <c r="U273" i="43"/>
  <c r="T273" i="43"/>
  <c r="U269" i="43"/>
  <c r="T269" i="43"/>
  <c r="U268" i="43"/>
  <c r="T268" i="43"/>
  <c r="U266" i="43"/>
  <c r="T266" i="43"/>
  <c r="U263" i="43"/>
  <c r="T263" i="43"/>
  <c r="U262" i="43"/>
  <c r="T262" i="43"/>
  <c r="U259" i="43"/>
  <c r="T259" i="43"/>
  <c r="U258" i="43"/>
  <c r="T258" i="43"/>
  <c r="U400" i="43"/>
  <c r="T400" i="43"/>
  <c r="U396" i="43"/>
  <c r="T396" i="43"/>
  <c r="U395" i="43"/>
  <c r="T395" i="43"/>
  <c r="U257" i="43"/>
  <c r="T257" i="43"/>
  <c r="U252" i="43"/>
  <c r="T252" i="43"/>
  <c r="U251" i="43"/>
  <c r="T251" i="43"/>
  <c r="T250" i="43"/>
  <c r="U249" i="43"/>
  <c r="T249" i="43"/>
  <c r="U248" i="43"/>
  <c r="T248" i="43"/>
  <c r="U247" i="43"/>
  <c r="T247" i="43"/>
  <c r="U244" i="43"/>
  <c r="T244" i="43"/>
  <c r="T243" i="43"/>
  <c r="U242" i="43"/>
  <c r="T242" i="43"/>
  <c r="U241" i="43"/>
  <c r="T241" i="43"/>
  <c r="U239" i="43"/>
  <c r="T239" i="43"/>
  <c r="U238" i="43"/>
  <c r="T238" i="43"/>
  <c r="U61" i="43"/>
  <c r="T61" i="43"/>
  <c r="U59" i="43"/>
  <c r="T59" i="43"/>
  <c r="U58" i="43"/>
  <c r="T58" i="43"/>
  <c r="U231" i="43"/>
  <c r="T231" i="43"/>
  <c r="U230" i="43"/>
  <c r="T230" i="43"/>
  <c r="U226" i="43"/>
  <c r="T226" i="43"/>
  <c r="U224" i="43"/>
  <c r="T224" i="43"/>
  <c r="T223" i="43"/>
  <c r="U219" i="43"/>
  <c r="T219" i="43"/>
  <c r="U217" i="43"/>
  <c r="T217" i="43"/>
  <c r="U216" i="43"/>
  <c r="T216" i="43"/>
  <c r="U215" i="43"/>
  <c r="T215" i="43"/>
  <c r="U214" i="43"/>
  <c r="T214" i="43"/>
  <c r="U213" i="43"/>
  <c r="T213" i="43"/>
  <c r="U212" i="43"/>
  <c r="T212" i="43"/>
  <c r="U211" i="43"/>
  <c r="T211" i="43"/>
  <c r="U207" i="43"/>
  <c r="T207" i="43"/>
  <c r="U206" i="43"/>
  <c r="T206" i="43"/>
  <c r="U204" i="43"/>
  <c r="T204" i="43"/>
  <c r="U203" i="43"/>
  <c r="T203" i="43"/>
  <c r="U202" i="43"/>
  <c r="T202" i="43"/>
  <c r="U201" i="43"/>
  <c r="T201" i="43"/>
  <c r="U200" i="43"/>
  <c r="T200" i="43"/>
  <c r="U198" i="43"/>
  <c r="T198" i="43"/>
  <c r="U197" i="43"/>
  <c r="T197" i="43"/>
  <c r="U192" i="43"/>
  <c r="T192" i="43"/>
  <c r="U191" i="43"/>
  <c r="T191" i="43"/>
  <c r="U190" i="43"/>
  <c r="T190" i="43"/>
  <c r="U187" i="43"/>
  <c r="T187" i="43"/>
  <c r="U186" i="43"/>
  <c r="T186" i="43"/>
  <c r="U94" i="43"/>
  <c r="T94" i="43"/>
  <c r="U93" i="43"/>
  <c r="T93" i="43"/>
  <c r="U92" i="43"/>
  <c r="T92" i="43"/>
  <c r="U185" i="43"/>
  <c r="T185" i="43"/>
  <c r="U184" i="43"/>
  <c r="T184" i="43"/>
  <c r="U183" i="43"/>
  <c r="T183" i="43"/>
  <c r="U179" i="43"/>
  <c r="T179" i="43"/>
  <c r="U178" i="43"/>
  <c r="T178" i="43"/>
  <c r="U177" i="43"/>
  <c r="T177" i="43"/>
  <c r="U176" i="43"/>
  <c r="T176" i="43"/>
  <c r="U172" i="43"/>
  <c r="T172" i="43"/>
  <c r="U170" i="43"/>
  <c r="T170" i="43"/>
  <c r="U168" i="43"/>
  <c r="T168" i="43"/>
  <c r="U167" i="43"/>
  <c r="T167" i="43"/>
  <c r="U166" i="43"/>
  <c r="T166" i="43"/>
  <c r="U165" i="43"/>
  <c r="T165" i="43"/>
  <c r="U164" i="43"/>
  <c r="T164" i="43"/>
  <c r="U162" i="43"/>
  <c r="T162" i="43"/>
  <c r="U161" i="43"/>
  <c r="T161" i="43"/>
  <c r="U274" i="43"/>
  <c r="T274" i="43"/>
  <c r="U160" i="43"/>
  <c r="T160" i="43"/>
  <c r="U159" i="43"/>
  <c r="T159" i="43"/>
  <c r="U272" i="43"/>
  <c r="T272" i="43"/>
  <c r="U271" i="43"/>
  <c r="T271" i="43"/>
  <c r="U154" i="43"/>
  <c r="T154" i="43"/>
  <c r="U153" i="43"/>
  <c r="T153" i="43"/>
  <c r="U152" i="43"/>
  <c r="T152" i="43"/>
  <c r="U151" i="43"/>
  <c r="T151" i="43"/>
  <c r="U150" i="43"/>
  <c r="T150" i="43"/>
  <c r="U147" i="43"/>
  <c r="T147" i="43"/>
  <c r="U146" i="43"/>
  <c r="T146" i="43"/>
  <c r="U98" i="43"/>
  <c r="T98" i="43"/>
  <c r="U144" i="43"/>
  <c r="T144" i="43"/>
  <c r="U143" i="43"/>
  <c r="T143" i="43"/>
  <c r="U141" i="43"/>
  <c r="T141" i="43"/>
  <c r="U140" i="43"/>
  <c r="T140" i="43"/>
  <c r="U412" i="43"/>
  <c r="T412" i="43"/>
  <c r="U409" i="43"/>
  <c r="T409" i="43"/>
  <c r="U138" i="43"/>
  <c r="T138" i="43"/>
  <c r="U135" i="43"/>
  <c r="T135" i="43"/>
  <c r="U72" i="43"/>
  <c r="T72" i="43"/>
  <c r="U133" i="43"/>
  <c r="T133" i="43"/>
  <c r="U132" i="43"/>
  <c r="T132" i="43"/>
  <c r="U131" i="43"/>
  <c r="T131" i="43"/>
  <c r="U130" i="43"/>
  <c r="T130" i="43"/>
  <c r="U129" i="43"/>
  <c r="T129" i="43"/>
  <c r="U128" i="43"/>
  <c r="T128" i="43"/>
  <c r="U127" i="43"/>
  <c r="T127" i="43"/>
  <c r="U125" i="43"/>
  <c r="T125" i="43"/>
  <c r="U85" i="43"/>
  <c r="T85" i="43"/>
  <c r="U124" i="43"/>
  <c r="T124" i="43"/>
  <c r="U237" i="43"/>
  <c r="T237" i="43"/>
  <c r="U235" i="43"/>
  <c r="T235" i="43"/>
  <c r="U234" i="43"/>
  <c r="T234" i="43"/>
  <c r="T233" i="43"/>
  <c r="U232" i="43"/>
  <c r="T232" i="43"/>
  <c r="U123" i="43"/>
  <c r="T123" i="43"/>
  <c r="U121" i="43"/>
  <c r="T121" i="43"/>
  <c r="U119" i="43"/>
  <c r="T119" i="43"/>
  <c r="U118" i="43"/>
  <c r="T118" i="43"/>
  <c r="U117" i="43"/>
  <c r="T117" i="43"/>
  <c r="U115" i="43"/>
  <c r="T115" i="43"/>
  <c r="U48" i="43"/>
  <c r="T48" i="43"/>
  <c r="U114" i="43"/>
  <c r="T114" i="43"/>
  <c r="U112" i="43"/>
  <c r="T112" i="43"/>
  <c r="U111" i="43"/>
  <c r="T111" i="43"/>
  <c r="U109" i="43"/>
  <c r="T109" i="43"/>
  <c r="U106" i="43"/>
  <c r="T106" i="43"/>
  <c r="U105" i="43"/>
  <c r="T105" i="43"/>
  <c r="U104" i="43"/>
  <c r="T104" i="43"/>
  <c r="U101" i="43"/>
  <c r="T101" i="43"/>
  <c r="U91" i="43"/>
  <c r="T91" i="43"/>
  <c r="U88" i="43"/>
  <c r="T88" i="43"/>
  <c r="T87" i="43"/>
  <c r="U86" i="43"/>
  <c r="T86" i="43"/>
  <c r="U76" i="43"/>
  <c r="T76" i="43"/>
  <c r="U75" i="43"/>
  <c r="T75" i="43"/>
  <c r="U74" i="43"/>
  <c r="T74" i="43"/>
  <c r="U73" i="43"/>
  <c r="T73" i="43"/>
  <c r="U71" i="43"/>
  <c r="T71" i="43"/>
  <c r="U70" i="43"/>
  <c r="T70" i="43"/>
  <c r="U69" i="43"/>
  <c r="T69" i="43"/>
  <c r="U68" i="43"/>
  <c r="T68" i="43"/>
  <c r="U67" i="43"/>
  <c r="T67" i="43"/>
  <c r="U66" i="43"/>
  <c r="T66" i="43"/>
  <c r="U65" i="43"/>
  <c r="T65" i="43"/>
  <c r="U63" i="43"/>
  <c r="T63" i="43"/>
  <c r="U62" i="43"/>
  <c r="T62" i="43"/>
  <c r="U56" i="43"/>
  <c r="T56" i="43"/>
  <c r="U50" i="43"/>
  <c r="T50" i="43"/>
  <c r="U46" i="43"/>
  <c r="T46" i="43"/>
  <c r="U45" i="43"/>
  <c r="T45" i="43"/>
  <c r="U44" i="43"/>
  <c r="T44" i="43"/>
  <c r="U43" i="43"/>
  <c r="T43" i="43"/>
  <c r="U40" i="43"/>
  <c r="T40" i="43"/>
  <c r="U39" i="43"/>
  <c r="T39" i="43"/>
  <c r="U38" i="43"/>
  <c r="T38" i="43"/>
  <c r="T17" i="43"/>
  <c r="T13" i="43" l="1"/>
  <c r="S459" i="43" s="1"/>
  <c r="T15" i="43"/>
  <c r="T14" i="43"/>
  <c r="T16" i="43" l="1"/>
  <c r="T18" i="43" s="1"/>
  <c r="S460" i="43"/>
  <c r="T23" i="43"/>
  <c r="T19" i="43" l="1"/>
  <c r="T21" i="43" s="1"/>
  <c r="T20" i="4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DariaCh22</author>
  </authors>
  <commentList>
    <comment ref="E38" authorId="0" shapeId="0" xr:uid="{7CED554B-F93C-4064-A5A8-5E5274EF271C}">
      <text/>
    </comment>
    <comment ref="E39" authorId="0" shapeId="0" xr:uid="{C3D2DCA9-6480-44AB-B277-D454DA013318}">
      <text/>
    </comment>
    <comment ref="E40" authorId="0" shapeId="0" xr:uid="{C7474696-8F14-4179-8D3C-3C244CF2BB41}">
      <text/>
    </comment>
    <comment ref="E42" authorId="0" shapeId="0" xr:uid="{A2553375-593D-49C1-A566-44055959DAE6}">
      <text/>
    </comment>
    <comment ref="E43" authorId="0" shapeId="0" xr:uid="{A862691C-152D-4713-AE7F-928FC8784593}">
      <text/>
    </comment>
    <comment ref="E44" authorId="0" shapeId="0" xr:uid="{EF3AE117-591A-4D7B-A946-62EB0D2730F7}">
      <text/>
    </comment>
    <comment ref="E45" authorId="0" shapeId="0" xr:uid="{AB229D7D-E9DF-419F-ABC5-58FF386A8B4F}">
      <text/>
    </comment>
    <comment ref="E46" authorId="0" shapeId="0" xr:uid="{31F8ED51-C719-4036-86A0-17D60784354D}">
      <text/>
    </comment>
    <comment ref="E48" authorId="0" shapeId="0" xr:uid="{7AA10839-5AD4-4FD2-BD8A-3AA40EFE6FBA}">
      <text/>
    </comment>
    <comment ref="E49" authorId="0" shapeId="0" xr:uid="{E4ED93FE-745F-4063-B77E-1F961A637470}">
      <text/>
    </comment>
    <comment ref="E50" authorId="0" shapeId="0" xr:uid="{3D77E64B-54AD-4547-846B-02E76CBFEF8C}">
      <text/>
    </comment>
    <comment ref="E51" authorId="0" shapeId="0" xr:uid="{BC93288D-1BA0-4FD3-B7BE-DDB1699F8F5F}">
      <text/>
    </comment>
    <comment ref="E52" authorId="0" shapeId="0" xr:uid="{2170BBA4-AAED-42FE-BC48-954CFC74E287}">
      <text/>
    </comment>
    <comment ref="E53" authorId="0" shapeId="0" xr:uid="{97BDA408-B515-495C-A8E5-633764826EAF}">
      <text/>
    </comment>
    <comment ref="E54" authorId="0" shapeId="0" xr:uid="{D9A2C0E7-C042-4C90-81E7-B36BD8B03BFD}">
      <text/>
    </comment>
    <comment ref="E55" authorId="0" shapeId="0" xr:uid="{A5B748FD-E488-4A2C-8CFF-8B96742162AC}">
      <text/>
    </comment>
    <comment ref="E56" authorId="0" shapeId="0" xr:uid="{1CAEE6FD-8785-4D06-93D0-9B8F73167914}">
      <text/>
    </comment>
    <comment ref="E57" authorId="0" shapeId="0" xr:uid="{6898EF8A-01A8-4D16-A19D-A6D22F495B06}">
      <text/>
    </comment>
    <comment ref="E58" authorId="0" shapeId="0" xr:uid="{A3F30811-A5B0-4728-ACF1-0C14340A1DAF}">
      <text/>
    </comment>
    <comment ref="E59" authorId="0" shapeId="0" xr:uid="{9218EDD1-D4F9-4D16-BC98-B645FC7330AA}">
      <text/>
    </comment>
    <comment ref="E60" authorId="0" shapeId="0" xr:uid="{70D2FCB8-E5A8-471F-81CE-F73E34C8DB59}">
      <text/>
    </comment>
    <comment ref="E61" authorId="0" shapeId="0" xr:uid="{E1392C5D-365C-4EB9-B9DC-BD6F2D70614E}">
      <text/>
    </comment>
    <comment ref="E62" authorId="0" shapeId="0" xr:uid="{8BC0FE4E-3957-4188-A7C9-45777CF376A6}">
      <text/>
    </comment>
    <comment ref="E63" authorId="0" shapeId="0" xr:uid="{513DF2D2-65EA-4710-B71B-30A079767699}">
      <text/>
    </comment>
    <comment ref="E64" authorId="0" shapeId="0" xr:uid="{0C473651-33F3-46DA-98E0-57227B2262F7}">
      <text/>
    </comment>
    <comment ref="E65" authorId="0" shapeId="0" xr:uid="{F6AF082B-7BA9-4098-80AF-904A7F89DAB8}">
      <text/>
    </comment>
    <comment ref="E66" authorId="0" shapeId="0" xr:uid="{5FADC82A-B6EC-4499-8487-5652DD585B4F}">
      <text/>
    </comment>
    <comment ref="E67" authorId="0" shapeId="0" xr:uid="{F7C42CBF-EA3C-47CF-A7D6-05C7EA85D382}">
      <text/>
    </comment>
    <comment ref="E68" authorId="0" shapeId="0" xr:uid="{F86D09BA-B994-4503-812D-59AC363A3BCA}">
      <text/>
    </comment>
    <comment ref="E69" authorId="0" shapeId="0" xr:uid="{A0772A04-E253-4EA3-8843-8884EE23BE3F}">
      <text/>
    </comment>
    <comment ref="E70" authorId="0" shapeId="0" xr:uid="{C87A5ACD-981D-48AB-BED6-29440CE11D44}">
      <text/>
    </comment>
    <comment ref="E71" authorId="0" shapeId="0" xr:uid="{E1F58E5A-238D-42C9-8AE4-4507A2571248}">
      <text/>
    </comment>
    <comment ref="E72" authorId="0" shapeId="0" xr:uid="{C653DAFA-9B5F-4703-B222-503AF34BEC20}">
      <text/>
    </comment>
    <comment ref="E73" authorId="0" shapeId="0" xr:uid="{63D0726D-9724-450B-8A08-457537BEA865}">
      <text/>
    </comment>
    <comment ref="E74" authorId="0" shapeId="0" xr:uid="{AEE2B008-D559-428E-BE25-ECEDF7E85B39}">
      <text/>
    </comment>
    <comment ref="E75" authorId="0" shapeId="0" xr:uid="{7D49AD00-8C19-4850-8ABB-6AEC9AEAC7FF}">
      <text/>
    </comment>
    <comment ref="E76" authorId="0" shapeId="0" xr:uid="{EA843788-CC82-4F22-BC90-03BAB68BAF9C}">
      <text/>
    </comment>
    <comment ref="E77" authorId="0" shapeId="0" xr:uid="{DC5727C9-8467-4703-B72F-E7B656370023}">
      <text/>
    </comment>
    <comment ref="E78" authorId="0" shapeId="0" xr:uid="{F35EAAB9-7ED3-4B37-8E9C-71CC3E7A4107}">
      <text/>
    </comment>
    <comment ref="E79" authorId="0" shapeId="0" xr:uid="{0917E519-5FF4-4C23-B5CA-B6251ADD61D0}">
      <text/>
    </comment>
    <comment ref="E80" authorId="0" shapeId="0" xr:uid="{BB5EA3BE-CF1B-48F7-82B7-C257FAD08680}">
      <text/>
    </comment>
    <comment ref="E81" authorId="0" shapeId="0" xr:uid="{E3AECC61-D659-4866-8A7E-08366662097A}">
      <text/>
    </comment>
    <comment ref="E85" authorId="0" shapeId="0" xr:uid="{2310DC99-091A-4D21-A3CE-413A6BE1924D}">
      <text/>
    </comment>
    <comment ref="E86" authorId="0" shapeId="0" xr:uid="{AA69DC84-56A2-4C67-BF59-F89B89520E1F}">
      <text/>
    </comment>
    <comment ref="E87" authorId="0" shapeId="0" xr:uid="{5375D176-10FA-4149-83F7-E95EEC977024}">
      <text/>
    </comment>
    <comment ref="E88" authorId="0" shapeId="0" xr:uid="{34BA5316-AC40-4439-9990-BA33529EB85D}">
      <text/>
    </comment>
    <comment ref="E89" authorId="0" shapeId="0" xr:uid="{168CE7E4-71F5-413B-ADDA-B8C6D6263F9A}">
      <text/>
    </comment>
    <comment ref="E90" authorId="0" shapeId="0" xr:uid="{18707396-A73B-4FD0-B85A-0C8AF7977F43}">
      <text/>
    </comment>
    <comment ref="E91" authorId="0" shapeId="0" xr:uid="{57BFA0E1-7A73-452B-8D89-71898BBDAFB7}">
      <text/>
    </comment>
    <comment ref="E92" authorId="0" shapeId="0" xr:uid="{7BD09607-5DC0-4368-8BE4-462E233FA204}">
      <text/>
    </comment>
    <comment ref="E93" authorId="0" shapeId="0" xr:uid="{08FDBD6B-F520-40B4-9CCF-FA82A15411FD}">
      <text/>
    </comment>
    <comment ref="E94" authorId="0" shapeId="0" xr:uid="{81B71307-C1A1-4D58-9A37-5539FB5E4667}">
      <text/>
    </comment>
    <comment ref="E95" authorId="0" shapeId="0" xr:uid="{079FF302-AFB5-4B2A-9380-E92F27CDAE15}">
      <text/>
    </comment>
    <comment ref="E96" authorId="0" shapeId="0" xr:uid="{187C86BB-937C-4E40-888F-EFC85E322EB4}">
      <text/>
    </comment>
    <comment ref="E97" authorId="0" shapeId="0" xr:uid="{D748D76D-44BC-4B7B-BC5D-9897B2EF072F}">
      <text/>
    </comment>
    <comment ref="E98" authorId="0" shapeId="0" xr:uid="{7D1DA4CF-971D-4B81-A30B-BBE7C3AA3E4A}">
      <text/>
    </comment>
    <comment ref="E99" authorId="0" shapeId="0" xr:uid="{65207B2C-FE1C-49F8-804B-8EE80945337A}">
      <text/>
    </comment>
    <comment ref="E100" authorId="0" shapeId="0" xr:uid="{52A0C154-71B6-4175-A3FA-E443BE358F64}">
      <text/>
    </comment>
    <comment ref="E101" authorId="0" shapeId="0" xr:uid="{1A82D98E-6CD2-4F1E-B050-272DF063BB3D}">
      <text/>
    </comment>
    <comment ref="E104" authorId="0" shapeId="0" xr:uid="{CDAA7C94-1AB4-4728-BE83-E5DDC1BAE9A9}">
      <text/>
    </comment>
    <comment ref="E105" authorId="0" shapeId="0" xr:uid="{CFBBC1DD-5C01-429B-83D7-F5F5F6140BE5}">
      <text/>
    </comment>
    <comment ref="E106" authorId="0" shapeId="0" xr:uid="{C239467D-A767-4B33-AD54-EC3AF8226389}">
      <text/>
    </comment>
    <comment ref="E107" authorId="0" shapeId="0" xr:uid="{34B040DD-0A21-4457-990B-E6987E0F3376}">
      <text/>
    </comment>
    <comment ref="E109" authorId="0" shapeId="0" xr:uid="{4E118EB6-6E80-40D6-9888-8BAB436B5160}">
      <text/>
    </comment>
    <comment ref="E110" authorId="0" shapeId="0" xr:uid="{B6B00082-95EE-4D2A-B208-766C3833A835}">
      <text/>
    </comment>
    <comment ref="E111" authorId="0" shapeId="0" xr:uid="{12AD186A-AB14-4BC5-B477-BB6ECEB24D42}">
      <text/>
    </comment>
    <comment ref="E112" authorId="0" shapeId="0" xr:uid="{C7C6F94B-66EA-41DA-8125-45AE5E30989A}">
      <text/>
    </comment>
    <comment ref="E113" authorId="0" shapeId="0" xr:uid="{6219E3B6-B91A-4798-8B62-8A2081F9746D}">
      <text/>
    </comment>
    <comment ref="E114" authorId="0" shapeId="0" xr:uid="{5A56148B-4521-4420-9C4A-819686CE3E21}">
      <text/>
    </comment>
    <comment ref="E115" authorId="0" shapeId="0" xr:uid="{047B004E-3E3F-4EF5-BC3D-F9160FD97858}">
      <text/>
    </comment>
    <comment ref="E116" authorId="0" shapeId="0" xr:uid="{30F20103-D459-4375-A80F-53E9785F3AFA}">
      <text/>
    </comment>
    <comment ref="E117" authorId="0" shapeId="0" xr:uid="{26B2E27B-C799-4FAC-B931-2B3FCEB06860}">
      <text/>
    </comment>
    <comment ref="E118" authorId="0" shapeId="0" xr:uid="{36AE79CD-ABE6-4F8E-A61F-51DD0CEA7A41}">
      <text/>
    </comment>
    <comment ref="E119" authorId="0" shapeId="0" xr:uid="{1C70EE1E-EC79-4DEE-8666-5C11479D2D75}">
      <text/>
    </comment>
    <comment ref="E120" authorId="0" shapeId="0" xr:uid="{33863D71-D466-49DC-BDB3-5798BF43C390}">
      <text/>
    </comment>
    <comment ref="E121" authorId="0" shapeId="0" xr:uid="{024A8040-3560-4714-B069-B01A8C795663}">
      <text/>
    </comment>
    <comment ref="E122" authorId="0" shapeId="0" xr:uid="{A655D557-0F93-4EE7-940F-F4CAA237BE35}">
      <text/>
    </comment>
    <comment ref="E123" authorId="0" shapeId="0" xr:uid="{8C0D7FD1-9C5D-442B-8594-084F9B53462B}">
      <text/>
    </comment>
    <comment ref="E124" authorId="0" shapeId="0" xr:uid="{8B400F5D-C10F-46E1-B60D-A1C4A6E05F27}">
      <text/>
    </comment>
    <comment ref="E125" authorId="0" shapeId="0" xr:uid="{97A9F792-79D5-496D-9832-B04FD284A26D}">
      <text/>
    </comment>
    <comment ref="E126" authorId="0" shapeId="0" xr:uid="{98088A4B-3827-4C96-91BD-6E33A358A534}">
      <text/>
    </comment>
    <comment ref="E127" authorId="0" shapeId="0" xr:uid="{EFB45176-A13E-44C5-BE35-2A8B127C79CD}">
      <text/>
    </comment>
    <comment ref="E128" authorId="0" shapeId="0" xr:uid="{7DD9982C-F4B7-4742-A441-473E35E4A03D}">
      <text/>
    </comment>
    <comment ref="E129" authorId="0" shapeId="0" xr:uid="{F326C503-67A2-4FE6-A466-7C4C2A3C5E6E}">
      <text/>
    </comment>
    <comment ref="E130" authorId="0" shapeId="0" xr:uid="{3D768404-01F3-4E53-A9F0-F8EEFD22730A}">
      <text/>
    </comment>
    <comment ref="E131" authorId="0" shapeId="0" xr:uid="{46DDA7D8-EDCC-4C83-B519-22AD4EECD8E5}">
      <text/>
    </comment>
    <comment ref="E132" authorId="0" shapeId="0" xr:uid="{227512F6-AD46-4B3A-9CCE-20B466C1609F}">
      <text/>
    </comment>
    <comment ref="E133" authorId="0" shapeId="0" xr:uid="{F55E530F-701D-4C0A-9D6E-F947A1616B15}">
      <text/>
    </comment>
    <comment ref="E134" authorId="0" shapeId="0" xr:uid="{A0D614C2-EA46-4C40-9104-3E522FB5FE92}">
      <text/>
    </comment>
    <comment ref="E135" authorId="0" shapeId="0" xr:uid="{85ED8D17-1426-4BAD-A087-EE2DC7C4C1A6}">
      <text/>
    </comment>
    <comment ref="E136" authorId="0" shapeId="0" xr:uid="{24CC8FBD-847C-4E0A-A5F0-76F1C64B3311}">
      <text/>
    </comment>
    <comment ref="E137" authorId="0" shapeId="0" xr:uid="{DDA72262-1158-4A8D-A5A4-177BFB55A896}">
      <text/>
    </comment>
    <comment ref="E138" authorId="0" shapeId="0" xr:uid="{E9A8D722-F853-4727-AB48-2C5FDCD36713}">
      <text/>
    </comment>
    <comment ref="E139" authorId="0" shapeId="0" xr:uid="{FA582919-C19A-4850-8064-028667DA0E70}">
      <text/>
    </comment>
    <comment ref="E140" authorId="0" shapeId="0" xr:uid="{2FAFD516-8330-4F40-9042-6E50F107BD66}">
      <text/>
    </comment>
    <comment ref="E141" authorId="0" shapeId="0" xr:uid="{8C966038-E71A-4EE6-BB02-02EA8E2E358A}">
      <text/>
    </comment>
    <comment ref="E142" authorId="0" shapeId="0" xr:uid="{90DD60EC-6589-41E2-9FA0-E7430ED031A0}">
      <text/>
    </comment>
    <comment ref="E143" authorId="0" shapeId="0" xr:uid="{02F29022-702F-4057-916D-887A7AF76EEC}">
      <text/>
    </comment>
    <comment ref="E144" authorId="0" shapeId="0" xr:uid="{F7575B35-16DA-4658-A506-662D98457BE0}">
      <text/>
    </comment>
    <comment ref="E145" authorId="0" shapeId="0" xr:uid="{79E66748-C30E-4E96-BDB1-701E13232C13}">
      <text/>
    </comment>
    <comment ref="E146" authorId="0" shapeId="0" xr:uid="{341CD866-4C6B-4312-BBC9-31A0D7D15E47}">
      <text/>
    </comment>
    <comment ref="E147" authorId="0" shapeId="0" xr:uid="{C188BD2C-B523-4087-9928-DCAF3963E26C}">
      <text/>
    </comment>
    <comment ref="E148" authorId="0" shapeId="0" xr:uid="{F3EE8DC7-2A63-4AA6-844F-0F312FE2CA2F}">
      <text/>
    </comment>
    <comment ref="E149" authorId="0" shapeId="0" xr:uid="{5BEDC57B-B937-4EEA-BB58-0D4234D110C8}">
      <text/>
    </comment>
    <comment ref="E150" authorId="0" shapeId="0" xr:uid="{9B77A876-DD2B-410A-AD3B-4CDD771990CF}">
      <text/>
    </comment>
    <comment ref="E151" authorId="0" shapeId="0" xr:uid="{3E277AD7-6E68-459B-AAFF-8EDCD4DAD627}">
      <text/>
    </comment>
    <comment ref="E152" authorId="0" shapeId="0" xr:uid="{50B2E69F-9201-4F03-966D-49A83AB44841}">
      <text/>
    </comment>
    <comment ref="E153" authorId="0" shapeId="0" xr:uid="{3F9FC164-0E85-41FB-9A7C-F7DF5C2B0D87}">
      <text/>
    </comment>
    <comment ref="E154" authorId="0" shapeId="0" xr:uid="{99616CA4-74F8-4615-8DE5-91F57D9B4EE4}">
      <text/>
    </comment>
    <comment ref="E155" authorId="0" shapeId="0" xr:uid="{2ABBB140-8B1E-4414-8DC2-A4C93AF8B78B}">
      <text/>
    </comment>
    <comment ref="E156" authorId="0" shapeId="0" xr:uid="{800396A4-A9AA-46DB-A877-3C4EAD465F9E}">
      <text/>
    </comment>
    <comment ref="E157" authorId="0" shapeId="0" xr:uid="{CACABB20-A957-4829-9E44-D94C2EBC0A49}">
      <text/>
    </comment>
    <comment ref="E158" authorId="0" shapeId="0" xr:uid="{E47D8AAB-2108-4195-96E6-BE35EC4AB93F}">
      <text/>
    </comment>
    <comment ref="E159" authorId="0" shapeId="0" xr:uid="{4D5D2D2D-668E-4C80-BAD4-23663CD32694}">
      <text/>
    </comment>
    <comment ref="E160" authorId="0" shapeId="0" xr:uid="{51A23CDE-45D8-46BC-A66E-5AEA319F1E6D}">
      <text/>
    </comment>
    <comment ref="E161" authorId="0" shapeId="0" xr:uid="{23C73D1A-494F-479D-BE4F-BED4114CB59E}">
      <text/>
    </comment>
    <comment ref="E162" authorId="0" shapeId="0" xr:uid="{7503C94A-F565-40BD-A583-738D0778DE66}">
      <text/>
    </comment>
    <comment ref="E163" authorId="0" shapeId="0" xr:uid="{4427F2D9-0BD8-4722-9463-2AA31C453501}">
      <text/>
    </comment>
    <comment ref="E164" authorId="0" shapeId="0" xr:uid="{712DDA87-1AB1-4898-8644-53EA70A6875A}">
      <text/>
    </comment>
    <comment ref="E165" authorId="0" shapeId="0" xr:uid="{2C19076A-3FAC-466E-8693-0A45634F2933}">
      <text/>
    </comment>
    <comment ref="E166" authorId="0" shapeId="0" xr:uid="{8230322E-603F-43A3-A3CD-7F720E5CA373}">
      <text/>
    </comment>
    <comment ref="E167" authorId="0" shapeId="0" xr:uid="{6672003C-A337-40E8-AB48-DA81B63AA83C}">
      <text/>
    </comment>
    <comment ref="E168" authorId="0" shapeId="0" xr:uid="{8F6794DC-078E-4A7C-80E3-1FB52F2940B8}">
      <text/>
    </comment>
    <comment ref="E170" authorId="0" shapeId="0" xr:uid="{F92A099E-05C7-49FA-8E76-440AFDE4414D}">
      <text/>
    </comment>
    <comment ref="E172" authorId="0" shapeId="0" xr:uid="{53269867-9EB1-470A-8D3C-5FD47C71BAE4}">
      <text/>
    </comment>
    <comment ref="E173" authorId="0" shapeId="0" xr:uid="{46FE8FC0-5A34-4CA9-947C-228E432ADAA5}">
      <text/>
    </comment>
    <comment ref="E174" authorId="0" shapeId="0" xr:uid="{125AFB71-E40A-496D-AA52-B1244090689A}">
      <text/>
    </comment>
    <comment ref="E175" authorId="0" shapeId="0" xr:uid="{F666790C-242D-4779-8521-18440DEB9FCE}">
      <text/>
    </comment>
    <comment ref="E176" authorId="0" shapeId="0" xr:uid="{8F8F66D8-18A5-438B-849B-30080A3A268A}">
      <text/>
    </comment>
    <comment ref="E177" authorId="0" shapeId="0" xr:uid="{AA2B150B-566B-4C24-BDB3-EF8C051569B3}">
      <text/>
    </comment>
    <comment ref="E178" authorId="0" shapeId="0" xr:uid="{F4CAA072-D07E-4F6B-B4CE-D1798AF51655}">
      <text/>
    </comment>
    <comment ref="E179" authorId="0" shapeId="0" xr:uid="{AD28E4E6-AD35-4FC9-83F5-A4E75FBA098A}">
      <text/>
    </comment>
    <comment ref="E180" authorId="0" shapeId="0" xr:uid="{6235F55E-DBB6-498A-95F0-FC92DA269096}">
      <text/>
    </comment>
    <comment ref="E181" authorId="0" shapeId="0" xr:uid="{F46A3BCC-10E5-452B-817A-E914A2D93406}">
      <text/>
    </comment>
    <comment ref="E182" authorId="0" shapeId="0" xr:uid="{979F7433-5F92-43BB-AF8A-6C428B485385}">
      <text/>
    </comment>
    <comment ref="E183" authorId="0" shapeId="0" xr:uid="{B4705D14-CB3E-45E7-AA9E-D6302430BC1F}">
      <text/>
    </comment>
    <comment ref="E184" authorId="0" shapeId="0" xr:uid="{3856BDA9-D648-49B8-8904-378E5349D6B8}">
      <text/>
    </comment>
    <comment ref="E185" authorId="0" shapeId="0" xr:uid="{680D05C5-2CC2-41CF-9BE2-6178A2D8271A}">
      <text/>
    </comment>
    <comment ref="E186" authorId="0" shapeId="0" xr:uid="{95CAE50F-E60B-4390-9A40-E068C1B3EE86}">
      <text/>
    </comment>
    <comment ref="E187" authorId="0" shapeId="0" xr:uid="{3EAC1AF2-ABFF-4D93-830D-F6968FD2D17D}">
      <text/>
    </comment>
    <comment ref="E188" authorId="0" shapeId="0" xr:uid="{99F642AD-8601-4CF3-B46C-7128FCAE232E}">
      <text/>
    </comment>
    <comment ref="E189" authorId="0" shapeId="0" xr:uid="{1B04766B-E51A-4E9C-871D-E8D9F6060C68}">
      <text/>
    </comment>
    <comment ref="E190" authorId="0" shapeId="0" xr:uid="{37D7BD07-187D-4B79-AEBC-0CFE5E8B3F0C}">
      <text/>
    </comment>
    <comment ref="E191" authorId="0" shapeId="0" xr:uid="{F86E2F9E-80F0-4526-BB86-64799777C3F8}">
      <text/>
    </comment>
    <comment ref="E192" authorId="0" shapeId="0" xr:uid="{BC380D2B-28A4-4BEA-B097-FCA478027AD3}">
      <text/>
    </comment>
    <comment ref="E193" authorId="0" shapeId="0" xr:uid="{8B4D6343-96D2-48EF-B415-E725ADF0FDF0}">
      <text/>
    </comment>
    <comment ref="E194" authorId="0" shapeId="0" xr:uid="{60FAD42C-5AEE-40FB-BEE1-2DD7FF948ECF}">
      <text/>
    </comment>
    <comment ref="E195" authorId="0" shapeId="0" xr:uid="{904D3E82-5B55-45F5-8A1A-8E9E40C1D7AE}">
      <text/>
    </comment>
    <comment ref="E196" authorId="0" shapeId="0" xr:uid="{31915CCA-F105-45E2-9350-E35BEC5789D6}">
      <text/>
    </comment>
    <comment ref="E197" authorId="0" shapeId="0" xr:uid="{777716ED-944A-4FF4-B90C-12E33CCD04E7}">
      <text/>
    </comment>
    <comment ref="E198" authorId="0" shapeId="0" xr:uid="{974459F4-60A9-4C74-98EB-ECAE6BC509FF}">
      <text/>
    </comment>
    <comment ref="E199" authorId="0" shapeId="0" xr:uid="{C906A436-28BF-4078-811A-C1C30FB9FF07}">
      <text/>
    </comment>
    <comment ref="E200" authorId="0" shapeId="0" xr:uid="{BC50DEC2-9434-4C7B-A91D-097B46F50AE8}">
      <text/>
    </comment>
    <comment ref="E201" authorId="0" shapeId="0" xr:uid="{CB40CBEB-9F9D-417F-B2B1-AF9A68E588C5}">
      <text/>
    </comment>
    <comment ref="E202" authorId="0" shapeId="0" xr:uid="{FA3F6A82-CA13-4B8F-834D-A07B4F1AC472}">
      <text/>
    </comment>
    <comment ref="E203" authorId="0" shapeId="0" xr:uid="{6DB2FDCF-5053-4398-8908-9609A1CBDD6D}">
      <text/>
    </comment>
    <comment ref="E204" authorId="0" shapeId="0" xr:uid="{7A26360A-7D9D-4013-9B9F-AE85162F258F}">
      <text/>
    </comment>
    <comment ref="E205" authorId="0" shapeId="0" xr:uid="{8D6AFDBF-A92B-4A10-AA24-DD3DB6DBC867}">
      <text/>
    </comment>
    <comment ref="E206" authorId="0" shapeId="0" xr:uid="{D97E0095-D7C8-4C0E-8240-FA7056F2B52B}">
      <text/>
    </comment>
    <comment ref="E207" authorId="0" shapeId="0" xr:uid="{08C5B781-C463-4BAC-A04F-EF741B20EF6C}">
      <text/>
    </comment>
    <comment ref="E210" authorId="0" shapeId="0" xr:uid="{6145D950-6E52-469E-854A-BB25F96192A3}">
      <text/>
    </comment>
    <comment ref="E211" authorId="0" shapeId="0" xr:uid="{DF7581EB-C4C6-44E3-BFE1-AAA441314873}">
      <text/>
    </comment>
    <comment ref="E212" authorId="0" shapeId="0" xr:uid="{2144A63C-2038-4ECC-8363-2EF61624F505}">
      <text/>
    </comment>
    <comment ref="E213" authorId="0" shapeId="0" xr:uid="{853F4936-AE88-40E1-8B40-13A7250B9DBC}">
      <text/>
    </comment>
    <comment ref="E214" authorId="0" shapeId="0" xr:uid="{85C56070-AEC6-4872-B66B-D82203C93488}">
      <text/>
    </comment>
    <comment ref="E215" authorId="0" shapeId="0" xr:uid="{40A07BA3-B92F-4657-B609-6D08F52723DA}">
      <text/>
    </comment>
    <comment ref="E216" authorId="0" shapeId="0" xr:uid="{C82E91FC-DE67-4978-ABF9-44BBAB1A7E9C}">
      <text/>
    </comment>
    <comment ref="E217" authorId="0" shapeId="0" xr:uid="{F8841C94-967E-424F-8603-5BECFA8A6967}">
      <text/>
    </comment>
    <comment ref="E218" authorId="0" shapeId="0" xr:uid="{AA6472C1-2DB9-46B7-BDC6-7535615B0EA6}">
      <text/>
    </comment>
    <comment ref="E219" authorId="0" shapeId="0" xr:uid="{6C23511D-93C7-4902-A969-BF0840E17093}">
      <text/>
    </comment>
    <comment ref="E220" authorId="0" shapeId="0" xr:uid="{E5D6E5F4-73C0-41F8-9D8D-8D0B5B61D6C8}">
      <text/>
    </comment>
    <comment ref="E221" authorId="0" shapeId="0" xr:uid="{2D11979B-D49B-4604-88B6-DB3E9BDB8EEF}">
      <text/>
    </comment>
    <comment ref="E222" authorId="0" shapeId="0" xr:uid="{45F0AC98-9BA0-4ABB-BA0A-E8884AE83B51}">
      <text/>
    </comment>
    <comment ref="E223" authorId="0" shapeId="0" xr:uid="{5CDAD67D-17D0-4B98-BF30-71DDF626D049}">
      <text/>
    </comment>
    <comment ref="E224" authorId="0" shapeId="0" xr:uid="{F9AB435A-864C-44A2-BBF2-C5D648CA1718}">
      <text/>
    </comment>
    <comment ref="E226" authorId="0" shapeId="0" xr:uid="{3B2D544C-E5B6-4E68-9C93-7F24A43203CA}">
      <text/>
    </comment>
    <comment ref="E227" authorId="0" shapeId="0" xr:uid="{4D183286-2D6C-4DAE-BF08-39006E5E40EE}">
      <text/>
    </comment>
    <comment ref="E228" authorId="0" shapeId="0" xr:uid="{B2F2FD98-DA03-4558-9F72-159CDA4EBEDE}">
      <text/>
    </comment>
    <comment ref="E229" authorId="0" shapeId="0" xr:uid="{EB8B5F4A-2AB9-4F70-B6F4-7DCCA86417B8}">
      <text/>
    </comment>
    <comment ref="E230" authorId="0" shapeId="0" xr:uid="{B4702F49-A77F-437C-BBDF-4AFD3A1FED7F}">
      <text/>
    </comment>
    <comment ref="E231" authorId="0" shapeId="0" xr:uid="{864EA9F8-A0D4-4E5A-8B4E-66A9F5CA96E9}">
      <text/>
    </comment>
    <comment ref="E232" authorId="0" shapeId="0" xr:uid="{DDAD4338-4A56-4BB5-840B-1E3C2321C39D}">
      <text/>
    </comment>
    <comment ref="E233" authorId="0" shapeId="0" xr:uid="{F9E4C323-ED97-49FF-8908-B803F4E348F5}">
      <text/>
    </comment>
    <comment ref="E234" authorId="0" shapeId="0" xr:uid="{D32720CD-B9CE-4965-B7C0-D2D46B2EDD9A}">
      <text/>
    </comment>
    <comment ref="E235" authorId="0" shapeId="0" xr:uid="{C7F7F8DC-2625-4945-AD19-6770DB67A208}">
      <text/>
    </comment>
    <comment ref="E236" authorId="0" shapeId="0" xr:uid="{8BB4F224-D738-43F7-869A-60104F5E4657}">
      <text/>
    </comment>
    <comment ref="E237" authorId="0" shapeId="0" xr:uid="{626F34DE-1225-4EE6-8DA4-ACE4090B86AF}">
      <text/>
    </comment>
    <comment ref="E238" authorId="0" shapeId="0" xr:uid="{44E0469E-F333-4D71-885F-6B431D45BD79}">
      <text/>
    </comment>
    <comment ref="E239" authorId="0" shapeId="0" xr:uid="{FDEC53B0-51CC-4DA5-B009-550ABB598626}">
      <text/>
    </comment>
    <comment ref="E240" authorId="0" shapeId="0" xr:uid="{FC36B9BD-B756-4879-BFFE-69AFEDC09775}">
      <text/>
    </comment>
    <comment ref="E241" authorId="0" shapeId="0" xr:uid="{5C0E5358-C652-4CEE-917F-C3E5871B2AB5}">
      <text/>
    </comment>
    <comment ref="E242" authorId="0" shapeId="0" xr:uid="{43BEC25A-62EB-4FEF-A99F-9242A7386D11}">
      <text/>
    </comment>
    <comment ref="E243" authorId="0" shapeId="0" xr:uid="{1E1D8C20-1E47-465F-9760-026379A5E241}">
      <text/>
    </comment>
    <comment ref="E244" authorId="0" shapeId="0" xr:uid="{4101F40F-3452-41B0-84B0-30B1CE08EEB9}">
      <text/>
    </comment>
    <comment ref="E245" authorId="0" shapeId="0" xr:uid="{153665F3-6DA1-463B-AF64-38F68F244BC7}">
      <text/>
    </comment>
    <comment ref="E246" authorId="0" shapeId="0" xr:uid="{FA8848A7-D631-49C4-98A8-0F23E0A51179}">
      <text/>
    </comment>
    <comment ref="E247" authorId="0" shapeId="0" xr:uid="{BC6D5618-5576-43A8-8D8A-AD15B2AEE587}">
      <text/>
    </comment>
    <comment ref="E248" authorId="0" shapeId="0" xr:uid="{356FBA21-065B-4840-B5B4-7E35D2E9E328}">
      <text/>
    </comment>
    <comment ref="E249" authorId="0" shapeId="0" xr:uid="{05FCBA0C-ADF3-4F58-BC78-C7BF99B220F4}">
      <text/>
    </comment>
    <comment ref="E250" authorId="0" shapeId="0" xr:uid="{4E6C05DB-907A-4DA8-A764-CC5BF71BF4D3}">
      <text/>
    </comment>
    <comment ref="E251" authorId="0" shapeId="0" xr:uid="{FEC63CA4-680B-42C5-9782-F3EC8B9C69C2}">
      <text/>
    </comment>
    <comment ref="E252" authorId="0" shapeId="0" xr:uid="{0C8F5C3A-8715-43E8-BFC1-6927B7B03CF0}">
      <text/>
    </comment>
    <comment ref="E253" authorId="0" shapeId="0" xr:uid="{E2499552-3504-40EE-9F75-8A255B0D8846}">
      <text/>
    </comment>
    <comment ref="E254" authorId="0" shapeId="0" xr:uid="{35C61C0B-580D-4407-8EA7-3462385350B9}">
      <text/>
    </comment>
    <comment ref="E255" authorId="0" shapeId="0" xr:uid="{FB1B7F77-63AE-4B31-8E99-B306485B1FC3}">
      <text/>
    </comment>
    <comment ref="E256" authorId="0" shapeId="0" xr:uid="{FDEEDC0F-D555-457D-8A59-0C1E0C4BCA4E}">
      <text/>
    </comment>
    <comment ref="E257" authorId="0" shapeId="0" xr:uid="{196D1D67-306F-4ED1-A1B4-5CA28BBFC8F8}">
      <text/>
    </comment>
    <comment ref="E258" authorId="0" shapeId="0" xr:uid="{29B1B3EA-633A-406E-BDB9-CDC7EB7FD2A5}">
      <text/>
    </comment>
    <comment ref="E259" authorId="0" shapeId="0" xr:uid="{D6D95A72-BA5F-4E5C-8E87-AFB3BE2FD65E}">
      <text/>
    </comment>
    <comment ref="E260" authorId="0" shapeId="0" xr:uid="{1FBF0520-69BD-40D0-9B37-3772AF2968DB}">
      <text/>
    </comment>
    <comment ref="E261" authorId="0" shapeId="0" xr:uid="{DB8F0EA9-8A6D-4416-BB34-17C1537ADD99}">
      <text/>
    </comment>
    <comment ref="E262" authorId="0" shapeId="0" xr:uid="{B45BE6C5-C08F-4D01-90E2-EBA4E368FB83}">
      <text/>
    </comment>
    <comment ref="E263" authorId="0" shapeId="0" xr:uid="{E68DD527-F497-42CE-8605-EFF1CF5E2A99}">
      <text/>
    </comment>
    <comment ref="E264" authorId="0" shapeId="0" xr:uid="{9243BA53-57CC-45F6-BC2E-049DD5327644}">
      <text/>
    </comment>
    <comment ref="E265" authorId="0" shapeId="0" xr:uid="{0FD2E627-C6A3-47EE-BF83-D4DDA98D673E}">
      <text/>
    </comment>
    <comment ref="E266" authorId="0" shapeId="0" xr:uid="{14ED062F-DCB7-4A11-9C07-ED583AF9567B}">
      <text/>
    </comment>
    <comment ref="E267" authorId="0" shapeId="0" xr:uid="{B7343181-26F0-4C86-BC1C-36B12212932E}">
      <text/>
    </comment>
    <comment ref="E268" authorId="0" shapeId="0" xr:uid="{11DB4679-4E80-4162-B768-FD8A7D0A4782}">
      <text/>
    </comment>
    <comment ref="E269" authorId="0" shapeId="0" xr:uid="{7ADDC98D-5B14-4A8D-9718-F1D48C6F9913}">
      <text/>
    </comment>
    <comment ref="E270" authorId="0" shapeId="0" xr:uid="{57EA259B-9D13-473A-A0FF-1ED0428C2C55}">
      <text/>
    </comment>
    <comment ref="E271" authorId="0" shapeId="0" xr:uid="{5D6162DF-A9D6-4EFB-A03D-4E7E67B1C9F6}">
      <text/>
    </comment>
    <comment ref="E272" authorId="0" shapeId="0" xr:uid="{DB09E49A-4DA6-409A-BFA9-9876356D3088}">
      <text/>
    </comment>
    <comment ref="E273" authorId="0" shapeId="0" xr:uid="{C6399330-A0A1-40EB-81FB-18D28FE48F75}">
      <text/>
    </comment>
    <comment ref="E274" authorId="0" shapeId="0" xr:uid="{19A68BF8-6356-481B-A4DD-E30B6C0E96C8}">
      <text/>
    </comment>
    <comment ref="E275" authorId="0" shapeId="0" xr:uid="{FCF2A6C0-F69D-4F8A-90B7-73E9ED70CD9B}">
      <text/>
    </comment>
    <comment ref="E276" authorId="0" shapeId="0" xr:uid="{7E232851-A732-40AD-9E02-D0485AA6C2AF}">
      <text/>
    </comment>
    <comment ref="E277" authorId="0" shapeId="0" xr:uid="{84595631-C6EA-4CAB-A378-915B1B03DE70}">
      <text/>
    </comment>
    <comment ref="E278" authorId="0" shapeId="0" xr:uid="{911AB79B-0EF0-4EA5-BED4-F4AE8B27A8F9}">
      <text/>
    </comment>
    <comment ref="E279" authorId="0" shapeId="0" xr:uid="{DE2764EC-C06E-4D2F-9163-D80C3B20ADFB}">
      <text/>
    </comment>
    <comment ref="E280" authorId="0" shapeId="0" xr:uid="{954957B6-D0E5-4C30-9A4D-E056FDEE19BB}">
      <text/>
    </comment>
    <comment ref="E281" authorId="0" shapeId="0" xr:uid="{C22F80BF-BCAA-4FA8-9EA4-7B61F9BE1EAD}">
      <text/>
    </comment>
    <comment ref="E284" authorId="0" shapeId="0" xr:uid="{B9B511BA-ACE3-404B-B8BD-C70F9914BD05}">
      <text/>
    </comment>
    <comment ref="E287" authorId="0" shapeId="0" xr:uid="{BA92975E-777D-4CF8-AB87-46D3C37BBB04}">
      <text/>
    </comment>
    <comment ref="E288" authorId="0" shapeId="0" xr:uid="{057AF577-6D59-4928-84BE-F814BED0B41E}">
      <text/>
    </comment>
    <comment ref="E289" authorId="0" shapeId="0" xr:uid="{56FC2A4D-CF61-4E14-A43E-7108192EB81D}">
      <text/>
    </comment>
    <comment ref="E290" authorId="0" shapeId="0" xr:uid="{5C6C3856-1515-448E-8512-E2FAF00E55BD}">
      <text/>
    </comment>
    <comment ref="E291" authorId="0" shapeId="0" xr:uid="{E39F0955-5678-404B-A46B-9E675600579C}">
      <text/>
    </comment>
    <comment ref="E292" authorId="0" shapeId="0" xr:uid="{99B4F583-9D1B-476B-B7A5-813BFC92EA23}">
      <text/>
    </comment>
    <comment ref="E293" authorId="0" shapeId="0" xr:uid="{D17155C9-38D2-4DD7-BCD4-FED0F18C1D16}">
      <text/>
    </comment>
    <comment ref="E294" authorId="0" shapeId="0" xr:uid="{92264ADF-9F63-40D3-AFEC-7DAFF5F6CA7D}">
      <text/>
    </comment>
    <comment ref="E295" authorId="0" shapeId="0" xr:uid="{1CCA3674-EFC7-4EF4-B16E-979D0C550392}">
      <text/>
    </comment>
    <comment ref="E296" authorId="0" shapeId="0" xr:uid="{85C823D6-B4F6-444F-98E9-6AB5771194A8}">
      <text/>
    </comment>
    <comment ref="E297" authorId="0" shapeId="0" xr:uid="{6F9283AA-D7B1-4CEA-8D62-55E7405E38DA}">
      <text/>
    </comment>
    <comment ref="E298" authorId="0" shapeId="0" xr:uid="{933187E6-687E-497A-B59A-168AD5540393}">
      <text/>
    </comment>
    <comment ref="E299" authorId="0" shapeId="0" xr:uid="{A712C995-4FDC-4498-80B2-B8D61E1277DE}">
      <text/>
    </comment>
    <comment ref="E300" authorId="0" shapeId="0" xr:uid="{12D10942-0280-4771-B00E-433A5359BAE2}">
      <text/>
    </comment>
    <comment ref="E301" authorId="0" shapeId="0" xr:uid="{AB6BB580-0554-4724-A21C-B5D98CB19FE8}">
      <text/>
    </comment>
    <comment ref="E302" authorId="0" shapeId="0" xr:uid="{2EC0D260-9786-489F-8DC4-A876043452F9}">
      <text/>
    </comment>
    <comment ref="E303" authorId="0" shapeId="0" xr:uid="{FFF14DC9-9930-4C2D-82BB-6CAF1CFE7E22}">
      <text/>
    </comment>
    <comment ref="E304" authorId="0" shapeId="0" xr:uid="{7FFF5A7A-8EF1-4800-96A0-2E6BDD927691}">
      <text/>
    </comment>
    <comment ref="E305" authorId="0" shapeId="0" xr:uid="{EFB6BC48-B835-4613-93A0-C2B42B30FFF3}">
      <text/>
    </comment>
    <comment ref="E306" authorId="0" shapeId="0" xr:uid="{61D62CB3-BE23-422E-BFA7-CD8FF0435014}">
      <text/>
    </comment>
    <comment ref="E308" authorId="0" shapeId="0" xr:uid="{DB97BAAE-932E-4327-A1F1-1CBE20EED16F}">
      <text/>
    </comment>
    <comment ref="E309" authorId="0" shapeId="0" xr:uid="{95293462-10F5-41F2-900D-3933009970DB}">
      <text/>
    </comment>
    <comment ref="E310" authorId="0" shapeId="0" xr:uid="{33A39243-38A7-4AF0-A822-18E38C376BC4}">
      <text/>
    </comment>
    <comment ref="E311" authorId="0" shapeId="0" xr:uid="{9DC5D30D-4E4D-4293-95D6-AE684B56CD87}">
      <text/>
    </comment>
    <comment ref="E312" authorId="0" shapeId="0" xr:uid="{501D7A48-377F-4D0A-A8F0-D1595AA991E9}">
      <text/>
    </comment>
    <comment ref="E313" authorId="0" shapeId="0" xr:uid="{0C5BB601-41F6-4250-86B2-9C5D9A90E0A9}">
      <text/>
    </comment>
    <comment ref="E314" authorId="0" shapeId="0" xr:uid="{BE093A0E-323B-4E5E-A298-CED696ED8F49}">
      <text/>
    </comment>
    <comment ref="E315" authorId="0" shapeId="0" xr:uid="{1D6332BB-28CB-411E-A8A5-8862B5106C5D}">
      <text/>
    </comment>
    <comment ref="E316" authorId="0" shapeId="0" xr:uid="{2D0A42BB-1391-42E1-A1E7-EA77665C6106}">
      <text/>
    </comment>
    <comment ref="E317" authorId="0" shapeId="0" xr:uid="{9F641688-8715-4571-9638-69A087455F59}">
      <text/>
    </comment>
    <comment ref="E318" authorId="0" shapeId="0" xr:uid="{5F737375-4531-4D8C-BEAD-CF55AA694026}">
      <text/>
    </comment>
    <comment ref="E319" authorId="0" shapeId="0" xr:uid="{568B964C-6851-4054-9DE6-EDD139A63E53}">
      <text/>
    </comment>
    <comment ref="E320" authorId="0" shapeId="0" xr:uid="{979DACD3-082C-45AD-9DC7-925ABBC81691}">
      <text/>
    </comment>
    <comment ref="E321" authorId="0" shapeId="0" xr:uid="{4CA67C54-B82D-4DC4-96CF-1BDAC70C21D5}">
      <text/>
    </comment>
    <comment ref="E322" authorId="0" shapeId="0" xr:uid="{89D70FAC-9CEF-49E5-8EB2-515775ABFE89}">
      <text/>
    </comment>
    <comment ref="E323" authorId="0" shapeId="0" xr:uid="{989D5BCD-B974-44B4-85AA-31586DD1D239}">
      <text/>
    </comment>
    <comment ref="E324" authorId="0" shapeId="0" xr:uid="{A3B9A32D-C6D6-46DF-8D93-7F996793CDAD}">
      <text/>
    </comment>
    <comment ref="E325" authorId="0" shapeId="0" xr:uid="{22994E93-21B1-4222-90CD-84518785CA89}">
      <text/>
    </comment>
    <comment ref="E326" authorId="0" shapeId="0" xr:uid="{4E47EBDA-C764-4404-BBBD-6F6CF568FAE2}">
      <text/>
    </comment>
    <comment ref="E328" authorId="0" shapeId="0" xr:uid="{68D18E75-FDDF-49CB-92A1-D688AB4BD8AA}">
      <text/>
    </comment>
    <comment ref="E329" authorId="0" shapeId="0" xr:uid="{7B8628F3-94C8-4266-BEDC-837EA772F451}">
      <text/>
    </comment>
    <comment ref="E330" authorId="0" shapeId="0" xr:uid="{1DFD4FA5-1C7F-4C0F-ADF6-130D627F680E}">
      <text/>
    </comment>
    <comment ref="E331" authorId="0" shapeId="0" xr:uid="{734C760E-646C-4924-8DAB-C5F18A2777B0}">
      <text/>
    </comment>
    <comment ref="E332" authorId="0" shapeId="0" xr:uid="{E6E88D86-EB29-4FEA-9716-55DCEF4D20FA}">
      <text/>
    </comment>
    <comment ref="E333" authorId="0" shapeId="0" xr:uid="{30B4422C-54AA-42A0-BEBC-3B86F9188ADD}">
      <text/>
    </comment>
    <comment ref="E334" authorId="0" shapeId="0" xr:uid="{5F161A32-3C36-41A0-AE30-1DC658BD295B}">
      <text/>
    </comment>
    <comment ref="E335" authorId="0" shapeId="0" xr:uid="{8E20EAC4-C3CF-4F5D-99CF-5B74E5B51D65}">
      <text/>
    </comment>
    <comment ref="E336" authorId="0" shapeId="0" xr:uid="{D2A2DCD5-201A-4436-8B91-B5DC5AA3FC1D}">
      <text/>
    </comment>
    <comment ref="E337" authorId="0" shapeId="0" xr:uid="{8E5AD81D-D28A-4C28-BA59-1C4C63856710}">
      <text/>
    </comment>
    <comment ref="E338" authorId="0" shapeId="0" xr:uid="{5962D089-63A1-4EE6-BEE3-00F741E91732}">
      <text/>
    </comment>
    <comment ref="E339" authorId="0" shapeId="0" xr:uid="{4465DC9A-95EB-4657-861D-A1ECA491D893}">
      <text/>
    </comment>
    <comment ref="E340" authorId="0" shapeId="0" xr:uid="{CCA84344-23B2-4152-9189-88E080261AB4}">
      <text/>
    </comment>
    <comment ref="E341" authorId="0" shapeId="0" xr:uid="{FD24932D-3C04-44D3-872B-9E6A43A572E0}">
      <text/>
    </comment>
    <comment ref="E342" authorId="0" shapeId="0" xr:uid="{6CB4DDC5-F308-4F46-BF39-606E4BB8C287}">
      <text/>
    </comment>
    <comment ref="E343" authorId="0" shapeId="0" xr:uid="{DCDECD14-9694-4ACC-B0CD-511A85469A02}">
      <text/>
    </comment>
    <comment ref="E344" authorId="0" shapeId="0" xr:uid="{D0D218D2-8FB0-4F35-A971-BCF731A578D5}">
      <text/>
    </comment>
    <comment ref="E345" authorId="0" shapeId="0" xr:uid="{D8B30FF0-E9FF-4A87-A4B1-79B17525AE35}">
      <text/>
    </comment>
    <comment ref="E346" authorId="0" shapeId="0" xr:uid="{13006869-F63C-4AB7-88BC-4719D0414E7B}">
      <text/>
    </comment>
    <comment ref="E347" authorId="0" shapeId="0" xr:uid="{F2422341-F384-49D4-AE2F-0B87BB92DEED}">
      <text/>
    </comment>
    <comment ref="E348" authorId="0" shapeId="0" xr:uid="{043D3225-8E8B-4666-9E7B-2BFD9505A9B8}">
      <text/>
    </comment>
    <comment ref="E349" authorId="0" shapeId="0" xr:uid="{768A1C34-9749-4C44-A16D-76C48D830924}">
      <text/>
    </comment>
    <comment ref="E350" authorId="0" shapeId="0" xr:uid="{C297FFA6-2A89-4037-A0D3-D02350BCA0EF}">
      <text/>
    </comment>
    <comment ref="E351" authorId="0" shapeId="0" xr:uid="{F8B04748-C428-4016-8663-E69BE3162BF7}">
      <text/>
    </comment>
    <comment ref="E352" authorId="0" shapeId="0" xr:uid="{41E0D241-08F0-47D5-BAB5-3DA5BB06DC57}">
      <text/>
    </comment>
    <comment ref="E353" authorId="0" shapeId="0" xr:uid="{2FD80422-ACE7-45AE-82F3-13F7800C2C39}">
      <text/>
    </comment>
    <comment ref="E354" authorId="0" shapeId="0" xr:uid="{4C33FDC3-24A6-4727-833F-66D279F8A8D4}">
      <text/>
    </comment>
    <comment ref="E355" authorId="0" shapeId="0" xr:uid="{107FD513-CBCE-48B0-8FE9-55774DE85BCC}">
      <text/>
    </comment>
    <comment ref="E356" authorId="0" shapeId="0" xr:uid="{7D8E1456-0751-456E-A9AE-9B1FEE98AE0A}">
      <text/>
    </comment>
    <comment ref="E357" authorId="0" shapeId="0" xr:uid="{DE3FBC73-CE0C-47C5-92AF-F7EF8C54649D}">
      <text/>
    </comment>
    <comment ref="E358" authorId="0" shapeId="0" xr:uid="{275ECEFF-649F-4EFD-8B59-D28F13A30F57}">
      <text/>
    </comment>
    <comment ref="E359" authorId="0" shapeId="0" xr:uid="{B51C2F48-0054-484D-A1E1-484085D15D55}">
      <text/>
    </comment>
    <comment ref="E360" authorId="0" shapeId="0" xr:uid="{248478A1-A7BC-4E29-92F2-39EBF5990D31}">
      <text/>
    </comment>
    <comment ref="E361" authorId="0" shapeId="0" xr:uid="{F4E184BF-4EE3-4CFF-82A1-DC0F85EFF407}">
      <text/>
    </comment>
    <comment ref="E362" authorId="0" shapeId="0" xr:uid="{E3886315-4648-4ABA-A1F2-C7ADC575CBE2}">
      <text/>
    </comment>
    <comment ref="E363" authorId="0" shapeId="0" xr:uid="{517BD980-4F82-494F-BFA6-EB51FFA06348}">
      <text/>
    </comment>
    <comment ref="E364" authorId="0" shapeId="0" xr:uid="{E4AC05FA-835B-4AFE-9343-087AC2E46A14}">
      <text/>
    </comment>
    <comment ref="E365" authorId="0" shapeId="0" xr:uid="{70EAF31B-25FA-4830-969A-0A252EFE122A}">
      <text/>
    </comment>
    <comment ref="E366" authorId="0" shapeId="0" xr:uid="{D8041EDA-B8E5-4C6B-8DE3-7299B5347A2C}">
      <text/>
    </comment>
    <comment ref="E367" authorId="0" shapeId="0" xr:uid="{C3B13EF6-62BC-4397-8FC3-BD2CB9A3FC5D}">
      <text/>
    </comment>
    <comment ref="E368" authorId="0" shapeId="0" xr:uid="{3CE9B917-8F91-436B-BE8F-FA090E9321DB}">
      <text/>
    </comment>
    <comment ref="E369" authorId="0" shapeId="0" xr:uid="{C8B2593D-6BE1-4BEB-933E-EEB63F9CC9D0}">
      <text/>
    </comment>
    <comment ref="E370" authorId="0" shapeId="0" xr:uid="{0E2802D0-9867-4090-9860-E6581983B9A9}">
      <text/>
    </comment>
    <comment ref="E371" authorId="0" shapeId="0" xr:uid="{B378B4E9-EDC3-43D2-9F86-1EBA1FC5D4A6}">
      <text/>
    </comment>
    <comment ref="E372" authorId="0" shapeId="0" xr:uid="{3C5F5596-75E8-43FB-A8EF-7A235E334CC7}">
      <text/>
    </comment>
    <comment ref="E373" authorId="0" shapeId="0" xr:uid="{F1257105-7241-4CFF-9C8F-D73216C67594}">
      <text/>
    </comment>
    <comment ref="E374" authorId="0" shapeId="0" xr:uid="{75F363F4-2874-4721-A1E4-A454F57DE87A}">
      <text/>
    </comment>
    <comment ref="E375" authorId="0" shapeId="0" xr:uid="{FC31296F-1631-4041-8B2C-3F8F1C86BD17}">
      <text/>
    </comment>
    <comment ref="E376" authorId="0" shapeId="0" xr:uid="{0D616998-C4F8-48A4-A51C-9D82001CE799}">
      <text/>
    </comment>
    <comment ref="E377" authorId="0" shapeId="0" xr:uid="{050F1A47-EEA7-4242-B4B4-662B4633AFDF}">
      <text/>
    </comment>
    <comment ref="E378" authorId="0" shapeId="0" xr:uid="{9A26AC68-566D-4B68-8FE9-7336B7182241}">
      <text/>
    </comment>
    <comment ref="E379" authorId="0" shapeId="0" xr:uid="{B4F9715C-40B8-412E-9F77-ED24A3265145}">
      <text/>
    </comment>
    <comment ref="E380" authorId="0" shapeId="0" xr:uid="{34E357E3-07E7-487F-B900-11DD211A13FB}">
      <text/>
    </comment>
    <comment ref="E381" authorId="0" shapeId="0" xr:uid="{E355E93D-AFFB-425C-A3CE-A75F054EDC15}">
      <text/>
    </comment>
    <comment ref="E382" authorId="0" shapeId="0" xr:uid="{1E983967-939E-4602-86AA-1EA515CE30EA}">
      <text/>
    </comment>
    <comment ref="E383" authorId="0" shapeId="0" xr:uid="{B4CEF468-FA3C-4BA8-BE5F-4A43F8C27AE0}">
      <text/>
    </comment>
    <comment ref="E384" authorId="0" shapeId="0" xr:uid="{EA29A55C-5A04-4FB6-A586-7E2C6A612105}">
      <text/>
    </comment>
    <comment ref="E385" authorId="0" shapeId="0" xr:uid="{5DB0533A-63AD-4947-B943-9883FF1EB8AE}">
      <text/>
    </comment>
    <comment ref="E386" authorId="0" shapeId="0" xr:uid="{3FAC0898-C213-44CA-9E4B-5F2F81C8B2F6}">
      <text/>
    </comment>
    <comment ref="E387" authorId="0" shapeId="0" xr:uid="{DCEBD68A-DC50-4ABD-8EDB-E235FC0C53FB}">
      <text/>
    </comment>
    <comment ref="E388" authorId="0" shapeId="0" xr:uid="{92397424-CF3C-43CF-AA42-61F7675655C8}">
      <text/>
    </comment>
    <comment ref="E389" authorId="0" shapeId="0" xr:uid="{F99C9F9B-DB38-4FDA-84C6-6A0FE82354FD}">
      <text/>
    </comment>
    <comment ref="E390" authorId="0" shapeId="0" xr:uid="{C77053D2-7DAB-4E77-84B4-E16D9C550389}">
      <text/>
    </comment>
    <comment ref="E391" authorId="0" shapeId="0" xr:uid="{A4160B6E-21A4-4C87-826E-9462F389EDA7}">
      <text/>
    </comment>
    <comment ref="E394" authorId="0" shapeId="0" xr:uid="{85AE50D9-08B7-4468-A355-CC7F467E6A19}">
      <text/>
    </comment>
    <comment ref="E395" authorId="0" shapeId="0" xr:uid="{7BE9D08C-19A6-4ACA-8FA0-388FB9B335DF}">
      <text/>
    </comment>
    <comment ref="E396" authorId="0" shapeId="0" xr:uid="{2CC758B1-2783-471B-BC31-AB02849AA9FC}">
      <text/>
    </comment>
    <comment ref="E397" authorId="0" shapeId="0" xr:uid="{E9DF52A3-0E8F-46B2-87CC-F47CF8DF10C0}">
      <text/>
    </comment>
    <comment ref="E398" authorId="0" shapeId="0" xr:uid="{5B440530-B1D7-4C9E-B528-737DAC3074CE}">
      <text/>
    </comment>
    <comment ref="E399" authorId="0" shapeId="0" xr:uid="{DEBABA88-869B-4EA9-A95D-B8875C4E068C}">
      <text/>
    </comment>
    <comment ref="E400" authorId="0" shapeId="0" xr:uid="{7E13D4D2-724A-4C24-814A-2103BECDE366}">
      <text/>
    </comment>
    <comment ref="E401" authorId="0" shapeId="0" xr:uid="{12D9C01B-3C6A-4AE7-A793-EFD74029F2A3}">
      <text/>
    </comment>
    <comment ref="E402" authorId="0" shapeId="0" xr:uid="{31302DF1-1B9B-4C1F-8D69-E79EAF42790E}">
      <text/>
    </comment>
    <comment ref="E405" authorId="0" shapeId="0" xr:uid="{D531B0B9-8184-4422-B4E6-5208E6C761C6}">
      <text/>
    </comment>
    <comment ref="E406" authorId="0" shapeId="0" xr:uid="{2326E1DA-E72E-4949-8724-3FCCF23681A9}">
      <text/>
    </comment>
    <comment ref="E407" authorId="0" shapeId="0" xr:uid="{26BF5548-1022-4206-81CB-B0F456A23FC8}">
      <text/>
    </comment>
    <comment ref="E408" authorId="0" shapeId="0" xr:uid="{1D661E2B-6D5A-4E88-80BF-04152A2DB219}">
      <text/>
    </comment>
    <comment ref="E409" authorId="0" shapeId="0" xr:uid="{01640920-D45C-4440-AF56-CB2F728EE45D}">
      <text/>
    </comment>
    <comment ref="E410" authorId="0" shapeId="0" xr:uid="{FC5B9ECE-6A0A-4F96-9A1F-FAA18AEDBC82}">
      <text/>
    </comment>
    <comment ref="E411" authorId="0" shapeId="0" xr:uid="{AC94B053-BB29-4825-9A56-C81155E8FA8A}">
      <text/>
    </comment>
    <comment ref="E412" authorId="0" shapeId="0" xr:uid="{CFAC3858-3223-4BC5-9814-2A04A5EDAAAF}">
      <text/>
    </comment>
    <comment ref="E414" authorId="0" shapeId="0" xr:uid="{7B225285-2413-4B98-9923-6D8578B7A7C7}">
      <text/>
    </comment>
    <comment ref="E415" authorId="0" shapeId="0" xr:uid="{D9FBC3CB-066B-416D-9836-3FD9EE520868}">
      <text/>
    </comment>
    <comment ref="E416" authorId="0" shapeId="0" xr:uid="{40AC671F-B7AF-4613-8009-D5DB75391D0B}">
      <text/>
    </comment>
    <comment ref="E417" authorId="0" shapeId="0" xr:uid="{07D7800E-90B7-4CD5-A0B2-12E3100932FF}">
      <text/>
    </comment>
    <comment ref="E418" authorId="0" shapeId="0" xr:uid="{ECE920D9-A5BF-4EFF-A6DE-4FE21512752D}">
      <text/>
    </comment>
    <comment ref="E419" authorId="0" shapeId="0" xr:uid="{9AEE7337-31AF-404C-B62B-6CF3896CCA7C}">
      <text/>
    </comment>
    <comment ref="E420" authorId="0" shapeId="0" xr:uid="{1B6EB748-AEAF-4A27-A8B1-C5004BB54B75}">
      <text/>
    </comment>
    <comment ref="E421" authorId="0" shapeId="0" xr:uid="{4DF5EB9B-F168-4D5E-9BE3-FC4BCC592323}">
      <text/>
    </comment>
    <comment ref="E422" authorId="0" shapeId="0" xr:uid="{E979FE5D-2ADB-4FC3-A990-6E4836E4AC08}">
      <text/>
    </comment>
    <comment ref="E423" authorId="0" shapeId="0" xr:uid="{843823DE-14A6-42B4-9024-AF2FC97FAD8A}">
      <text/>
    </comment>
    <comment ref="E424" authorId="0" shapeId="0" xr:uid="{73640C7E-C66C-4B22-89CE-E0DB0B9D3BBD}">
      <text/>
    </comment>
    <comment ref="E425" authorId="0" shapeId="0" xr:uid="{526529B2-F24E-4CF6-A5F3-2D4AA583D56E}">
      <text/>
    </comment>
    <comment ref="E426" authorId="0" shapeId="0" xr:uid="{69139FCC-7C39-4AFB-B8D6-5498797253B1}">
      <text/>
    </comment>
    <comment ref="E427" authorId="0" shapeId="0" xr:uid="{2DD25DD8-7177-4C21-98D1-C97C9F57B626}">
      <text/>
    </comment>
    <comment ref="E428" authorId="0" shapeId="0" xr:uid="{B534E4F0-1957-48B4-A20C-C0E4FF81504B}">
      <text/>
    </comment>
    <comment ref="E429" authorId="0" shapeId="0" xr:uid="{47C096AA-215E-4E0C-92DE-640720BDC32C}">
      <text/>
    </comment>
    <comment ref="E430" authorId="0" shapeId="0" xr:uid="{CE88192A-5BCA-49D1-9A41-8534975D5866}">
      <text/>
    </comment>
    <comment ref="E431" authorId="0" shapeId="0" xr:uid="{C7E58710-700A-4BE8-B169-49766FF886DA}">
      <text/>
    </comment>
    <comment ref="E432" authorId="0" shapeId="0" xr:uid="{C7DA41BB-1B13-4E89-9D97-9ABEF2116446}">
      <text/>
    </comment>
    <comment ref="E433" authorId="0" shapeId="0" xr:uid="{7D4734DE-5C6C-40A1-BFF1-E64910C0FA7F}">
      <text/>
    </comment>
    <comment ref="E434" authorId="0" shapeId="0" xr:uid="{3437A7BB-CF4A-4B2C-B710-AD8A084A4BC0}">
      <text/>
    </comment>
    <comment ref="E436" authorId="0" shapeId="0" xr:uid="{F77ACBDA-A357-4AD4-ABE9-C0FC392E5B7A}">
      <text/>
    </comment>
    <comment ref="E437" authorId="0" shapeId="0" xr:uid="{8CCAD3CF-A08A-4BC7-B336-9EAA7B49E634}">
      <text/>
    </comment>
    <comment ref="E438" authorId="0" shapeId="0" xr:uid="{F1A3821D-C8F6-4EF4-BF53-B4202E9DAB98}">
      <text/>
    </comment>
    <comment ref="E439" authorId="0" shapeId="0" xr:uid="{085C8C90-9F52-40F2-9470-AA08DA507928}">
      <text/>
    </comment>
    <comment ref="E440" authorId="0" shapeId="0" xr:uid="{2F5A8548-9E1B-4979-B7DF-B51639235B94}">
      <text/>
    </comment>
    <comment ref="E441" authorId="0" shapeId="0" xr:uid="{19FF99A0-F35C-4A0B-BE6A-76912428F4AE}">
      <text/>
    </comment>
    <comment ref="E442" authorId="0" shapeId="0" xr:uid="{99D2C63A-E145-45AA-9EC6-8C2118F14899}">
      <text/>
    </comment>
    <comment ref="E443" authorId="0" shapeId="0" xr:uid="{F67DE69F-188F-4996-887A-ED89430CD4DF}">
      <text/>
    </comment>
    <comment ref="E444" authorId="0" shapeId="0" xr:uid="{968C4C68-ACF7-480F-8A82-F55684324C3E}">
      <text/>
    </comment>
    <comment ref="E445" authorId="0" shapeId="0" xr:uid="{7AC952FC-8947-4E05-AF3D-33D6C23E51EA}">
      <text/>
    </comment>
    <comment ref="E446" authorId="0" shapeId="0" xr:uid="{B7BDFFF6-7B36-4E46-86C7-BF75DC5DE96E}">
      <text/>
    </comment>
    <comment ref="E447" authorId="0" shapeId="0" xr:uid="{962584CD-5021-407F-95E3-5EBA2151A912}">
      <text/>
    </comment>
    <comment ref="E448" authorId="0" shapeId="0" xr:uid="{AF2E15E1-CFA9-47F6-A37D-A4829FDB9524}">
      <text/>
    </comment>
    <comment ref="E449" authorId="0" shapeId="0" xr:uid="{3B972B76-BCF7-48FA-AE1A-145894311F9B}">
      <text/>
    </comment>
    <comment ref="E450" authorId="0" shapeId="0" xr:uid="{9B6DAD5F-EC39-4E86-AD36-CC25DF325A64}">
      <text/>
    </comment>
    <comment ref="E451" authorId="0" shapeId="0" xr:uid="{BBFD20D5-C062-40EE-AE25-384328632D1D}">
      <text/>
    </comment>
    <comment ref="E454" authorId="0" shapeId="0" xr:uid="{5620CA6B-AEE8-4A69-B89E-2ED90D8AA06E}">
      <text/>
    </comment>
    <comment ref="E455" authorId="0" shapeId="0" xr:uid="{1597B9DA-39CE-44B6-9CE0-8567F469E97C}">
      <text/>
    </comment>
    <comment ref="E456" authorId="0" shapeId="0" xr:uid="{CB35CC4B-6B06-4B01-B8E0-5068B9549021}">
      <text/>
    </comment>
    <comment ref="E457" authorId="0" shapeId="0" xr:uid="{106316D5-AFC2-4A99-A0B7-A24C8EED0D97}">
      <text/>
    </comment>
    <comment ref="E458" authorId="0" shapeId="0" xr:uid="{E24BA9AA-6754-4DE5-AF90-42CE2AD82B8A}">
      <text/>
    </comment>
  </commentList>
</comments>
</file>

<file path=xl/sharedStrings.xml><?xml version="1.0" encoding="utf-8"?>
<sst xmlns="http://schemas.openxmlformats.org/spreadsheetml/2006/main" count="8815" uniqueCount="1682">
  <si>
    <t>Пион</t>
  </si>
  <si>
    <t>Alexander Fleming</t>
  </si>
  <si>
    <t>Bouquet Perfect</t>
  </si>
  <si>
    <t>Bowl of Cream</t>
  </si>
  <si>
    <t>Bridal Shower</t>
  </si>
  <si>
    <t>Brother Chuck</t>
  </si>
  <si>
    <t>Cherry Hill</t>
  </si>
  <si>
    <t>Chiffon Parfait</t>
  </si>
  <si>
    <t>Christmas Velvet</t>
  </si>
  <si>
    <t>Class Act</t>
  </si>
  <si>
    <t>Coral Charm</t>
  </si>
  <si>
    <t>Coral Sunset</t>
  </si>
  <si>
    <t>Eliza Lundy</t>
  </si>
  <si>
    <t>Elsa Sass</t>
  </si>
  <si>
    <t>Empire State</t>
  </si>
  <si>
    <t>Festiva Maxima</t>
  </si>
  <si>
    <t>Flame</t>
  </si>
  <si>
    <t>Florence Nicholls</t>
  </si>
  <si>
    <t>Garden Lace</t>
  </si>
  <si>
    <t>Gardenia</t>
  </si>
  <si>
    <t>Gay Paree</t>
  </si>
  <si>
    <t>Getrude Allen</t>
  </si>
  <si>
    <t>Henry Bockstoce</t>
  </si>
  <si>
    <t>Jan van Leeuwen</t>
  </si>
  <si>
    <t>Kansas</t>
  </si>
  <si>
    <t>Lois Choice</t>
  </si>
  <si>
    <t>Madame Claude Tain</t>
  </si>
  <si>
    <t>Moon over Barrington</t>
  </si>
  <si>
    <t>My Love</t>
  </si>
  <si>
    <t>Pastelegance</t>
  </si>
  <si>
    <t>Patio Peony  Athens</t>
  </si>
  <si>
    <t>Patio Peony Dublin</t>
  </si>
  <si>
    <t>Patio Peony London</t>
  </si>
  <si>
    <t>Patio Peony Madrid</t>
  </si>
  <si>
    <t>Patio Peony Moscow</t>
  </si>
  <si>
    <t>Patio Peony Oslo</t>
  </si>
  <si>
    <t>Red Charm</t>
  </si>
  <si>
    <t>Red Grace</t>
  </si>
  <si>
    <t>Sarah Bernhardt "Select"</t>
  </si>
  <si>
    <t>Sarah Bernhardt</t>
  </si>
  <si>
    <t>Snow Supreme</t>
  </si>
  <si>
    <t>Sunny Girl</t>
  </si>
  <si>
    <t>гибридный</t>
  </si>
  <si>
    <t>Claire de Lune</t>
  </si>
  <si>
    <t>древовидный</t>
  </si>
  <si>
    <t>Muramalusakura</t>
  </si>
  <si>
    <t>Nishiki No tuya</t>
  </si>
  <si>
    <t>Oukan</t>
  </si>
  <si>
    <t>Shimadaijn</t>
  </si>
  <si>
    <t>Taiyou</t>
  </si>
  <si>
    <t>Yachiyotsubaki</t>
  </si>
  <si>
    <t>Ито</t>
  </si>
  <si>
    <t>Border Charm</t>
  </si>
  <si>
    <t>Callies Memory</t>
  </si>
  <si>
    <t>First Arrival</t>
  </si>
  <si>
    <t>Garden treasure</t>
  </si>
  <si>
    <t>Old Rose Dandy</t>
  </si>
  <si>
    <t>Pink Ardour</t>
  </si>
  <si>
    <t>Scarlet Heaven</t>
  </si>
  <si>
    <t>Yellow Crown</t>
  </si>
  <si>
    <t>All That Jazz</t>
  </si>
  <si>
    <t>лекарственный</t>
  </si>
  <si>
    <t>Alba Plena</t>
  </si>
  <si>
    <t>Rosea Plena</t>
  </si>
  <si>
    <t>Rubra Plena</t>
  </si>
  <si>
    <t>молочноцветковый</t>
  </si>
  <si>
    <t>Boule de Neige</t>
  </si>
  <si>
    <t>Candy Stripe</t>
  </si>
  <si>
    <t>Evening Dream</t>
  </si>
  <si>
    <t>Lady Alexandra Duff</t>
  </si>
  <si>
    <t>Mrs. J.V. Edlund</t>
  </si>
  <si>
    <t>Peaches and Cream</t>
  </si>
  <si>
    <t>Pink Giant</t>
  </si>
  <si>
    <t>The Fawn</t>
  </si>
  <si>
    <t>Albert Crousse</t>
  </si>
  <si>
    <t>Alertie</t>
  </si>
  <si>
    <t>Allan Rogers</t>
  </si>
  <si>
    <t>Amabilis</t>
  </si>
  <si>
    <t>Angel Cheeks</t>
  </si>
  <si>
    <t>Belgravia</t>
  </si>
  <si>
    <t>Bella Donna</t>
  </si>
  <si>
    <t>Black Beauty</t>
  </si>
  <si>
    <t>Blaze</t>
  </si>
  <si>
    <t>Bowl of Beauty</t>
  </si>
  <si>
    <t>Bunker Hill</t>
  </si>
  <si>
    <t>Catharina Fontijn</t>
  </si>
  <si>
    <t>Celebrity</t>
  </si>
  <si>
    <t>Charle's White</t>
  </si>
  <si>
    <t>Command Performance</t>
  </si>
  <si>
    <t>Coral Supreme</t>
  </si>
  <si>
    <t>Cytherea</t>
  </si>
  <si>
    <t>Delaware Chief</t>
  </si>
  <si>
    <t>Diana Parks</t>
  </si>
  <si>
    <t>Dinner Plate</t>
  </si>
  <si>
    <t>Doreen</t>
  </si>
  <si>
    <t>Duchesse de Nemours "Select"</t>
  </si>
  <si>
    <t>Edulis Superba</t>
  </si>
  <si>
    <t>Etched Salmon</t>
  </si>
  <si>
    <t>Felix Supreme</t>
  </si>
  <si>
    <t>Francoise Ortegat</t>
  </si>
  <si>
    <t>Henry Sass</t>
  </si>
  <si>
    <t>Highlight</t>
  </si>
  <si>
    <t>Honey Gold</t>
  </si>
  <si>
    <t>Ivory Victory</t>
  </si>
  <si>
    <t>Jacorma</t>
  </si>
  <si>
    <t>Joker</t>
  </si>
  <si>
    <t>Jubilee</t>
  </si>
  <si>
    <t>Karl Rosenfield</t>
  </si>
  <si>
    <t>Kelway's Glorious</t>
  </si>
  <si>
    <t>Krinkled White</t>
  </si>
  <si>
    <t>Lemon Chiffon</t>
  </si>
  <si>
    <t>Lorelei</t>
  </si>
  <si>
    <t>Many Happy Returns</t>
  </si>
  <si>
    <t>Marie Lemoine</t>
  </si>
  <si>
    <t>Miss America</t>
  </si>
  <si>
    <t>Nice Gal</t>
  </si>
  <si>
    <t>Nick Shaylor</t>
  </si>
  <si>
    <t>Nippon Beauty</t>
  </si>
  <si>
    <t>Patio Peony Kiev</t>
  </si>
  <si>
    <t>Patio Peony Rome</t>
  </si>
  <si>
    <t>Paula Fay</t>
  </si>
  <si>
    <t>Peter Brand</t>
  </si>
  <si>
    <t>Pillow Talk</t>
  </si>
  <si>
    <t>Pink Hawaiian Coral</t>
  </si>
  <si>
    <t>Raspberry Sundae</t>
  </si>
  <si>
    <t>Red Magic</t>
  </si>
  <si>
    <t>Shirley Temple</t>
  </si>
  <si>
    <t>Sorbet</t>
  </si>
  <si>
    <t>Top Hat</t>
  </si>
  <si>
    <t>White Cap</t>
  </si>
  <si>
    <t>Bartzella</t>
  </si>
  <si>
    <t>America</t>
  </si>
  <si>
    <t>Athena</t>
  </si>
  <si>
    <t>Blushing Princess</t>
  </si>
  <si>
    <t>Buckeye Belle</t>
  </si>
  <si>
    <t>Carol</t>
  </si>
  <si>
    <t>Coral Magic</t>
  </si>
  <si>
    <t>Ellen Cowley</t>
  </si>
  <si>
    <t>Mackinac Grand</t>
  </si>
  <si>
    <t>Moonrise</t>
  </si>
  <si>
    <t>Nosegay</t>
  </si>
  <si>
    <t>Red Glory</t>
  </si>
  <si>
    <t>Salmon Chiffon</t>
  </si>
  <si>
    <t>Salmon Dream</t>
  </si>
  <si>
    <t>Summer Glow</t>
  </si>
  <si>
    <t>Ballerena de Saval</t>
  </si>
  <si>
    <t>Canary Brilliants</t>
  </si>
  <si>
    <t>Cora Louise</t>
  </si>
  <si>
    <t>Hillary</t>
  </si>
  <si>
    <t>Julia Rose</t>
  </si>
  <si>
    <t>Prairie Charm</t>
  </si>
  <si>
    <t>Belle Toulousaine</t>
  </si>
  <si>
    <t>Caroline Constabel</t>
  </si>
  <si>
    <t>Clouds of Colour</t>
  </si>
  <si>
    <t>Copper Kettle</t>
  </si>
  <si>
    <t>Duchesse de Lorraine</t>
  </si>
  <si>
    <t>Going Bananas</t>
  </si>
  <si>
    <t>Lollipop</t>
  </si>
  <si>
    <t>Magical Mystery Tour</t>
  </si>
  <si>
    <t>Morning Lilac</t>
  </si>
  <si>
    <t>Singing In The Rain</t>
  </si>
  <si>
    <t>Yellow Doodle Dandy</t>
  </si>
  <si>
    <t>Anemoniflora</t>
  </si>
  <si>
    <t>Adolphe Rousseau</t>
  </si>
  <si>
    <t>Alice Harding</t>
  </si>
  <si>
    <t>Antwerpen</t>
  </si>
  <si>
    <t>Armani</t>
  </si>
  <si>
    <t>Avalanche</t>
  </si>
  <si>
    <t>Barbara</t>
  </si>
  <si>
    <t>Big Ben</t>
  </si>
  <si>
    <t>Blush Queen</t>
  </si>
  <si>
    <t>Charles Burgess</t>
  </si>
  <si>
    <t>Cora Stubbs</t>
  </si>
  <si>
    <t>Couronne d'Or</t>
  </si>
  <si>
    <t>Do Tell</t>
  </si>
  <si>
    <t>Eden's Perfume</t>
  </si>
  <si>
    <t>Felix Crousse</t>
  </si>
  <si>
    <t>General Mc Mahon</t>
  </si>
  <si>
    <t>Gilbert Barthelot</t>
  </si>
  <si>
    <t>Green Halo</t>
  </si>
  <si>
    <t>Hot Chocolate</t>
  </si>
  <si>
    <t>Lady Kate</t>
  </si>
  <si>
    <t>Lady Liberty</t>
  </si>
  <si>
    <t>Laura Dessert</t>
  </si>
  <si>
    <t>Louis van Houtte</t>
  </si>
  <si>
    <t>Madame de Verneville</t>
  </si>
  <si>
    <t>Monsieur Jules Elie</t>
  </si>
  <si>
    <t>Monsieur Martin Cahuzac</t>
  </si>
  <si>
    <t>Moon of Nippon</t>
  </si>
  <si>
    <t>Moon River</t>
  </si>
  <si>
    <t>Moonstone</t>
  </si>
  <si>
    <t>Morning Kiss</t>
  </si>
  <si>
    <t>Mother's Choice</t>
  </si>
  <si>
    <t>Nancy Nora</t>
  </si>
  <si>
    <t>Neon</t>
  </si>
  <si>
    <t>Pecher</t>
  </si>
  <si>
    <t>Pietertje Vriend</t>
  </si>
  <si>
    <t>Pink Lemonade</t>
  </si>
  <si>
    <t>Pink Parfait</t>
  </si>
  <si>
    <t>Raspberry Ice</t>
  </si>
  <si>
    <t>Red Queen</t>
  </si>
  <si>
    <t>Red Sarah Bernhardt</t>
  </si>
  <si>
    <t>Red Spider</t>
  </si>
  <si>
    <t>Reine Hortense</t>
  </si>
  <si>
    <t>Snow Mountain</t>
  </si>
  <si>
    <t>Solange</t>
  </si>
  <si>
    <t>Suzie Q</t>
  </si>
  <si>
    <t>Sweet Sixteen</t>
  </si>
  <si>
    <t>Sword Dance</t>
  </si>
  <si>
    <t>Tom Cat</t>
  </si>
  <si>
    <t>Top Brass</t>
  </si>
  <si>
    <t>Vivid Rose</t>
  </si>
  <si>
    <t>Vogue</t>
  </si>
  <si>
    <t>White Sarah Bernhardt</t>
  </si>
  <si>
    <t>White Towers</t>
  </si>
  <si>
    <t>Whopper</t>
  </si>
  <si>
    <t>Belleville</t>
  </si>
  <si>
    <t>Lemon Dream</t>
  </si>
  <si>
    <t>Orange Victory</t>
  </si>
  <si>
    <t>Scrumdidleumptious</t>
  </si>
  <si>
    <t>Sonoma Halo</t>
  </si>
  <si>
    <t>Sonoma Kaleidoscope</t>
  </si>
  <si>
    <t>Sonoma Yedo</t>
  </si>
  <si>
    <t>Carl G. Klehm</t>
  </si>
  <si>
    <t>Cotton Candy</t>
  </si>
  <si>
    <t>Dr. F.G. Brethour</t>
  </si>
  <si>
    <t>Duchesse de Nemours</t>
  </si>
  <si>
    <t>Glory Hallelujah</t>
  </si>
  <si>
    <t>Inspecteur Lavergne</t>
  </si>
  <si>
    <t>Lady Alexander Duff</t>
  </si>
  <si>
    <t>Pink Luau</t>
  </si>
  <si>
    <t>President Wilson</t>
  </si>
  <si>
    <t>Princess Margaret</t>
  </si>
  <si>
    <t>Juliska</t>
  </si>
  <si>
    <t>Black</t>
  </si>
  <si>
    <t>White</t>
  </si>
  <si>
    <t>87-110-0008</t>
  </si>
  <si>
    <t>Joanna Marlene</t>
  </si>
  <si>
    <t>Emma Klehm</t>
  </si>
  <si>
    <t>Green Lotus</t>
  </si>
  <si>
    <t>Immaculee</t>
  </si>
  <si>
    <t>Jadwiga</t>
  </si>
  <si>
    <t>Koningin Wilhelmina</t>
  </si>
  <si>
    <t>Lady Anna</t>
  </si>
  <si>
    <t>Lancaster Imp</t>
  </si>
  <si>
    <t>Myrtle Gentry</t>
  </si>
  <si>
    <t>Primevere</t>
  </si>
  <si>
    <t>Victoire de la Marne</t>
  </si>
  <si>
    <t>Allegro</t>
  </si>
  <si>
    <t>Breath of Life</t>
  </si>
  <si>
    <t>Dream</t>
  </si>
  <si>
    <t>Eagle Wings</t>
  </si>
  <si>
    <t>Fellowship</t>
  </si>
  <si>
    <t>Good Looking</t>
  </si>
  <si>
    <t>Heritage</t>
  </si>
  <si>
    <t>Jingle Bells</t>
  </si>
  <si>
    <t>Noble Crown</t>
  </si>
  <si>
    <t>Penny Lane</t>
  </si>
  <si>
    <t>Renown</t>
  </si>
  <si>
    <t>Snow Star</t>
  </si>
  <si>
    <t>Symphony</t>
  </si>
  <si>
    <t>Tabledancer</t>
  </si>
  <si>
    <t>Velvet Ruby</t>
  </si>
  <si>
    <t>King's Day</t>
  </si>
  <si>
    <t>Vanilla Schnapps</t>
  </si>
  <si>
    <t>Bright Prince</t>
  </si>
  <si>
    <t>High Noon</t>
  </si>
  <si>
    <t>Yankee Doodle Dandy</t>
  </si>
  <si>
    <t>Independence Day</t>
  </si>
  <si>
    <t>Pink Charmer</t>
  </si>
  <si>
    <t>в ассортименте</t>
  </si>
  <si>
    <t>Apricot Queen</t>
  </si>
  <si>
    <t>Majestys Star</t>
  </si>
  <si>
    <t>Old Faithful</t>
  </si>
  <si>
    <t>Seidls Super</t>
  </si>
  <si>
    <t>Viking Valor</t>
  </si>
  <si>
    <t>Kinko</t>
  </si>
  <si>
    <t>Chief Black Hawk</t>
  </si>
  <si>
    <t>Dans du Feu</t>
  </si>
  <si>
    <t>Gordon E Simonson</t>
  </si>
  <si>
    <t>Little Edgy</t>
  </si>
  <si>
    <t>Luxuriant</t>
  </si>
  <si>
    <t>Oochigeas</t>
  </si>
  <si>
    <t>Out of Control</t>
  </si>
  <si>
    <t>Peekaboo Flash</t>
  </si>
  <si>
    <t>Purple Flash</t>
  </si>
  <si>
    <t>Raggedy Ann</t>
  </si>
  <si>
    <t>Royal Blush</t>
  </si>
  <si>
    <t>Sonoma Amethyst</t>
  </si>
  <si>
    <t>Strawberry Blush</t>
  </si>
  <si>
    <t>Avis Varner</t>
  </si>
  <si>
    <t>Baroness Schroeder</t>
  </si>
  <si>
    <t>Butter Bowl</t>
  </si>
  <si>
    <t>Lady Orchid</t>
  </si>
  <si>
    <t>Mr. Ed</t>
  </si>
  <si>
    <t>Barrington Belle</t>
  </si>
  <si>
    <t>Coral Scout</t>
  </si>
  <si>
    <t>Big Red Boomer Sooner</t>
  </si>
  <si>
    <t>Kirinmaru</t>
  </si>
  <si>
    <t>Mandarin's Coat</t>
  </si>
  <si>
    <t>Goldmine</t>
  </si>
  <si>
    <t>Berry Garcia</t>
  </si>
  <si>
    <t>Candy Heart</t>
  </si>
  <si>
    <t>Blonde Vision</t>
  </si>
  <si>
    <t>Coral Beach</t>
  </si>
  <si>
    <t>Petite Elegance</t>
  </si>
  <si>
    <t>Clemenceau</t>
  </si>
  <si>
    <t>Miss Eckhardt</t>
  </si>
  <si>
    <t>Mr. G.F. Hemerik</t>
  </si>
  <si>
    <t>Pink Dawn</t>
  </si>
  <si>
    <t>Sea Shell</t>
  </si>
  <si>
    <t>Sweet Harmony</t>
  </si>
  <si>
    <t>Surprise</t>
  </si>
  <si>
    <t>Hanaasobi</t>
  </si>
  <si>
    <t>Shiunden</t>
  </si>
  <si>
    <t>Hyakasen</t>
  </si>
  <si>
    <t>Kaou</t>
  </si>
  <si>
    <t>Hei Noon</t>
  </si>
  <si>
    <t>Kinkaku</t>
  </si>
  <si>
    <t>Yoshinogawa</t>
  </si>
  <si>
    <t>Hanakisoi</t>
  </si>
  <si>
    <t>Kamatanishiki</t>
  </si>
  <si>
    <t>Houki</t>
  </si>
  <si>
    <t>Kinshi</t>
  </si>
  <si>
    <t>Cheddar Cheese</t>
  </si>
  <si>
    <t>President Taft</t>
  </si>
  <si>
    <t>My Pal Rudy</t>
  </si>
  <si>
    <t>Sebastiaan Maas</t>
  </si>
  <si>
    <t>Daydream</t>
  </si>
  <si>
    <t>Colonel Owen Cousins</t>
  </si>
  <si>
    <t>New Millenium</t>
  </si>
  <si>
    <t>Хранение</t>
  </si>
  <si>
    <t>Ирис</t>
  </si>
  <si>
    <t>луизианский</t>
  </si>
  <si>
    <t>Andy Dandy</t>
  </si>
  <si>
    <t>Ann Chowning</t>
  </si>
  <si>
    <t>Black Gamecock</t>
  </si>
  <si>
    <t>мечевидный</t>
  </si>
  <si>
    <t>Blueberry Pie</t>
  </si>
  <si>
    <t>Harlequinesque</t>
  </si>
  <si>
    <t>Tim Tom Grob</t>
  </si>
  <si>
    <t>сибирский</t>
  </si>
  <si>
    <t>Ama No Hana</t>
  </si>
  <si>
    <t>Concord Crush</t>
  </si>
  <si>
    <t>Contrast in Styles</t>
  </si>
  <si>
    <t>I See Stars</t>
  </si>
  <si>
    <t>Sugar Rush</t>
  </si>
  <si>
    <t>Sun Grooves</t>
  </si>
  <si>
    <t>Tipped in Blue</t>
  </si>
  <si>
    <t>Yellow Tail</t>
  </si>
  <si>
    <t>германский</t>
  </si>
  <si>
    <t>Beverly Sills</t>
  </si>
  <si>
    <t>Orange Chariot</t>
  </si>
  <si>
    <t>карликовый</t>
  </si>
  <si>
    <t>Cherry Garden</t>
  </si>
  <si>
    <t>Laura Louise</t>
  </si>
  <si>
    <t>Greywoods Catrina</t>
  </si>
  <si>
    <t>Lady in Waiting</t>
  </si>
  <si>
    <t>Sugar Dome</t>
  </si>
  <si>
    <t>Dance Ballerina Dance</t>
  </si>
  <si>
    <t>Miss Apple</t>
  </si>
  <si>
    <t>Paprikash</t>
  </si>
  <si>
    <t>Tumble Bug</t>
  </si>
  <si>
    <t>Товарная категория (Растения)</t>
  </si>
  <si>
    <t>Артикул номенклатуры</t>
  </si>
  <si>
    <t>Род на латыни (Растения)</t>
  </si>
  <si>
    <t>Род растения (Растения)</t>
  </si>
  <si>
    <t>Вид на латыни (Растения)</t>
  </si>
  <si>
    <t>Вид растения (Растения)</t>
  </si>
  <si>
    <t>Сорт на латыни (Растения)</t>
  </si>
  <si>
    <t>Сорт растения (Растения)</t>
  </si>
  <si>
    <t>Многолетние растения, травы, злаки</t>
  </si>
  <si>
    <t>4-10-44-1-1</t>
  </si>
  <si>
    <t>Iris</t>
  </si>
  <si>
    <t>germanica</t>
  </si>
  <si>
    <t>4-10-44-1-2</t>
  </si>
  <si>
    <t>4-10-44-2-1</t>
  </si>
  <si>
    <t>pumila</t>
  </si>
  <si>
    <t>4-10-44-3-1</t>
  </si>
  <si>
    <t>louis</t>
  </si>
  <si>
    <t>4-10-44-3-2</t>
  </si>
  <si>
    <t>4-10-44-3-3</t>
  </si>
  <si>
    <t>4-10-44-4-1</t>
  </si>
  <si>
    <t>ensata</t>
  </si>
  <si>
    <t>2-10-71-7-6</t>
  </si>
  <si>
    <t>4-10-44-4-3</t>
  </si>
  <si>
    <t>4-10-44-5-1</t>
  </si>
  <si>
    <t>sibirica</t>
  </si>
  <si>
    <t>Bundle Of Joy</t>
  </si>
  <si>
    <t>2-10-71-9-17</t>
  </si>
  <si>
    <t>2-10-71-9-19</t>
  </si>
  <si>
    <t>4-10-44-5-4</t>
  </si>
  <si>
    <t>4-10-44-5-5</t>
  </si>
  <si>
    <t>4-10-44-5-6</t>
  </si>
  <si>
    <t>2-10-71-9-66</t>
  </si>
  <si>
    <t>4-10-44-5-8</t>
  </si>
  <si>
    <t>2-10-71-9-88</t>
  </si>
  <si>
    <t>4-10-44-5-10</t>
  </si>
  <si>
    <t>Пионы</t>
  </si>
  <si>
    <t>4-17-43-3-4</t>
  </si>
  <si>
    <t>Paeonia</t>
  </si>
  <si>
    <t>lactIflora</t>
  </si>
  <si>
    <t>2-17-129-5-34</t>
  </si>
  <si>
    <t>4-17-43-3-12</t>
  </si>
  <si>
    <t>2-17-129-5-60</t>
  </si>
  <si>
    <t>4-17-43-2-11</t>
  </si>
  <si>
    <t>hybrid</t>
  </si>
  <si>
    <t>межвидовой гибрид</t>
  </si>
  <si>
    <t>4-17-43-2-12</t>
  </si>
  <si>
    <t>4-17-43-2-13</t>
  </si>
  <si>
    <t>4-17-43-2-16</t>
  </si>
  <si>
    <t>4-17-43-2-22</t>
  </si>
  <si>
    <t>4-17-43-2-24</t>
  </si>
  <si>
    <t>2-17-129-5-134</t>
  </si>
  <si>
    <t>4-17-43-2-26</t>
  </si>
  <si>
    <t>4-17-43-2-27</t>
  </si>
  <si>
    <t>4-17-43-3-47</t>
  </si>
  <si>
    <t>2-17-129-5-9</t>
  </si>
  <si>
    <t>2-17-129-2-2</t>
  </si>
  <si>
    <t>hybrida</t>
  </si>
  <si>
    <t>4-17-43-2-1</t>
  </si>
  <si>
    <t>4-17-43-2-2</t>
  </si>
  <si>
    <t>4-17-43-2-3</t>
  </si>
  <si>
    <t>4-17-43-2-4</t>
  </si>
  <si>
    <t>4-17-43-2-5</t>
  </si>
  <si>
    <t>4-17-43-2-29</t>
  </si>
  <si>
    <t>4-17-43-2-6</t>
  </si>
  <si>
    <t>4-17-43-2-7</t>
  </si>
  <si>
    <t>4-17-43-2-8</t>
  </si>
  <si>
    <t>4-17-43-2-9</t>
  </si>
  <si>
    <t>4-17-43-2-10</t>
  </si>
  <si>
    <t>2-17-129-2-13</t>
  </si>
  <si>
    <t>4-17-43-3-14</t>
  </si>
  <si>
    <t>4-17-43-1-8</t>
  </si>
  <si>
    <t>itoh-hybrid</t>
  </si>
  <si>
    <t>Ито-гибрид</t>
  </si>
  <si>
    <t>4-17-43-2-14</t>
  </si>
  <si>
    <t>4-17-43-2-15</t>
  </si>
  <si>
    <t>4-17-43-2-17</t>
  </si>
  <si>
    <t>4-17-43-2-18</t>
  </si>
  <si>
    <t>4-17-43-2-31</t>
  </si>
  <si>
    <t>4-17-43-2-19</t>
  </si>
  <si>
    <t>4-17-43-2-20</t>
  </si>
  <si>
    <t>Mary Jo LeGare</t>
  </si>
  <si>
    <t>4-17-43-2-21</t>
  </si>
  <si>
    <t>2-17-129-2-22</t>
  </si>
  <si>
    <t>4-17-43-2-23</t>
  </si>
  <si>
    <t>4-17-43-2-25</t>
  </si>
  <si>
    <t>4-17-43-2-33</t>
  </si>
  <si>
    <t>4-17-43-2-28</t>
  </si>
  <si>
    <t>4-17-43-2-36</t>
  </si>
  <si>
    <t>4-17-43-4-2</t>
  </si>
  <si>
    <t>suffruticosa</t>
  </si>
  <si>
    <t>4-17-43-4-1</t>
  </si>
  <si>
    <t>4-17-43-5-1</t>
  </si>
  <si>
    <t>rockii-hybrid</t>
  </si>
  <si>
    <t>роки-гибрид</t>
  </si>
  <si>
    <t>Carte Blanche=Jing Yun Guan</t>
  </si>
  <si>
    <t>4-17-43-5-2</t>
  </si>
  <si>
    <t>Double Delight=Jing Yun Xiang</t>
  </si>
  <si>
    <t>4-17-43-5-3</t>
  </si>
  <si>
    <t>Heavenly Pink=Jing Ju Fen</t>
  </si>
  <si>
    <t>4-17-43-6-1</t>
  </si>
  <si>
    <t>lutea</t>
  </si>
  <si>
    <t>желтый</t>
  </si>
  <si>
    <t>4-17-43-4-10</t>
  </si>
  <si>
    <t>4-17-43-5-4</t>
  </si>
  <si>
    <t>Marvellous=Jing Xuan Hong</t>
  </si>
  <si>
    <t>4-17-43-5-5</t>
  </si>
  <si>
    <t>Pretty Lady=Jing Cheng Zi</t>
  </si>
  <si>
    <t>4-17-43-5-6</t>
  </si>
  <si>
    <t>Rebel=Gao Yuan Sheng Huo</t>
  </si>
  <si>
    <t>4-17-43-4-5</t>
  </si>
  <si>
    <t>Red</t>
  </si>
  <si>
    <t>4-17-43-5-7</t>
  </si>
  <si>
    <t>Sweet Magic=Jing Hong Fei He</t>
  </si>
  <si>
    <t>4-17-43-5-8</t>
  </si>
  <si>
    <t>Vintage=Jing He Lan</t>
  </si>
  <si>
    <t>4-17-43-1-1</t>
  </si>
  <si>
    <t>2-17-129-3-2</t>
  </si>
  <si>
    <t>Itoh</t>
  </si>
  <si>
    <t>2-17-129-3-3</t>
  </si>
  <si>
    <t>4-17-43-1-2</t>
  </si>
  <si>
    <t>4-17-43-1-3</t>
  </si>
  <si>
    <t>4-17-43-1-4</t>
  </si>
  <si>
    <t>2-17-129-3-6</t>
  </si>
  <si>
    <t>4-17-43-1-5</t>
  </si>
  <si>
    <t>4-17-43-1-7</t>
  </si>
  <si>
    <t>4-17-43-1-10</t>
  </si>
  <si>
    <t>4-17-43-1-20</t>
  </si>
  <si>
    <t>4-17-43-1-9</t>
  </si>
  <si>
    <t>4-17-43-1-35</t>
  </si>
  <si>
    <t>4-17-43-1-17</t>
  </si>
  <si>
    <t>4-17-43-1-18</t>
  </si>
  <si>
    <t>4-17-43-1-19</t>
  </si>
  <si>
    <t>4-17-43-1-21</t>
  </si>
  <si>
    <t>4-17-43-1-22</t>
  </si>
  <si>
    <t>4-17-43-1-6</t>
  </si>
  <si>
    <t>4-17-43-1-23</t>
  </si>
  <si>
    <t>4-17-43-1-24</t>
  </si>
  <si>
    <t>4-17-43-1-26</t>
  </si>
  <si>
    <t>4-17-43-1-27</t>
  </si>
  <si>
    <t>4-17-43-1-28</t>
  </si>
  <si>
    <t>4-17-43-1-11</t>
  </si>
  <si>
    <t>4-17-43-1-29</t>
  </si>
  <si>
    <t>4-17-43-1-30</t>
  </si>
  <si>
    <t>4-17-43-1-38</t>
  </si>
  <si>
    <t>4-17-43-1-31</t>
  </si>
  <si>
    <t>4-17-43-1-32</t>
  </si>
  <si>
    <t>4-17-43-1-33</t>
  </si>
  <si>
    <t>4-17-43-1-12</t>
  </si>
  <si>
    <t>4-17-43-1-13</t>
  </si>
  <si>
    <t>4-17-43-1-14</t>
  </si>
  <si>
    <t>4-17-43-1-34</t>
  </si>
  <si>
    <t>4-17-43-1-15</t>
  </si>
  <si>
    <t>4-17-43-1-36</t>
  </si>
  <si>
    <t>4-17-43-1-16</t>
  </si>
  <si>
    <t>2-17-129-5-2</t>
  </si>
  <si>
    <t>2-17-129-5-3</t>
  </si>
  <si>
    <t>4-17-43-3-2</t>
  </si>
  <si>
    <t>2-17-129-5-7</t>
  </si>
  <si>
    <t>2-17-129-5-8</t>
  </si>
  <si>
    <t>AnnCousins</t>
  </si>
  <si>
    <t>4-17-43-3-50</t>
  </si>
  <si>
    <t>2-17-129-5-13</t>
  </si>
  <si>
    <t>2-17-129-5-14</t>
  </si>
  <si>
    <t>2-17-129-5-16</t>
  </si>
  <si>
    <t>2-17-129-5-20</t>
  </si>
  <si>
    <t>2-17-129-5-22</t>
  </si>
  <si>
    <t>2-17-129-5-24</t>
  </si>
  <si>
    <t>2-17-129-5-28</t>
  </si>
  <si>
    <t>BridalShower</t>
  </si>
  <si>
    <t>4-17-43-3-59</t>
  </si>
  <si>
    <t>4-17-43-3-6</t>
  </si>
  <si>
    <t>2-17-129-5-33</t>
  </si>
  <si>
    <t>4-17-43-3-9</t>
  </si>
  <si>
    <t>4-17-43-3-10</t>
  </si>
  <si>
    <t>4-17-43-3-60</t>
  </si>
  <si>
    <t>4-17-43-3-11</t>
  </si>
  <si>
    <t>2-17-129-5-52</t>
  </si>
  <si>
    <t>4-17-43-3-52</t>
  </si>
  <si>
    <t>4-17-43-3-62</t>
  </si>
  <si>
    <t>2-17-129-5-55</t>
  </si>
  <si>
    <t>2-17-129-5-56</t>
  </si>
  <si>
    <t>4-17-43-3-17</t>
  </si>
  <si>
    <t>2-17-129-5-61</t>
  </si>
  <si>
    <t>2-17-129-5-62</t>
  </si>
  <si>
    <t>4-17-43-3-20</t>
  </si>
  <si>
    <t>4-17-43-3-21</t>
  </si>
  <si>
    <t>4-17-43-3-22</t>
  </si>
  <si>
    <t>4-17-43-3-23</t>
  </si>
  <si>
    <t>4-17-43-3-24</t>
  </si>
  <si>
    <t>2-17-129-5-67</t>
  </si>
  <si>
    <t>4-17-43-3-26</t>
  </si>
  <si>
    <t>4-17-43-3-27</t>
  </si>
  <si>
    <t>2-17-129-5-74</t>
  </si>
  <si>
    <t>2-17-129-5-75</t>
  </si>
  <si>
    <t>2-17-129-5-76</t>
  </si>
  <si>
    <t>2-17-129-5-78</t>
  </si>
  <si>
    <t>2-17-129-5-80</t>
  </si>
  <si>
    <t>2-17-129-5-82</t>
  </si>
  <si>
    <t>2-17-129-5-83</t>
  </si>
  <si>
    <t>2-17-129-5-84</t>
  </si>
  <si>
    <t>4-17-43-3-31</t>
  </si>
  <si>
    <t>4-17-43-3-32</t>
  </si>
  <si>
    <t>4-17-43-3-33</t>
  </si>
  <si>
    <t>2-17-129-5-109</t>
  </si>
  <si>
    <t>4-17-43-3-34</t>
  </si>
  <si>
    <t>2-17-129-5-111</t>
  </si>
  <si>
    <t>4-17-43-3-35</t>
  </si>
  <si>
    <t>2-17-129-5-115</t>
  </si>
  <si>
    <t>2-17-129-5-116</t>
  </si>
  <si>
    <t>4-17-43-3-36</t>
  </si>
  <si>
    <t>4-17-43-3-37</t>
  </si>
  <si>
    <t>4-17-43-3-55</t>
  </si>
  <si>
    <t>2-17-129-5-126</t>
  </si>
  <si>
    <t>4-17-43-3-38</t>
  </si>
  <si>
    <t>4-17-43-3-39</t>
  </si>
  <si>
    <t>4-17-43-3-63</t>
  </si>
  <si>
    <t>2-17-129-5-129</t>
  </si>
  <si>
    <t>2-17-129-5-130</t>
  </si>
  <si>
    <t>2-17-129-5-131</t>
  </si>
  <si>
    <t>4-17-43-3-41</t>
  </si>
  <si>
    <t>4-17-43-3-42</t>
  </si>
  <si>
    <t>4-17-43-3-43</t>
  </si>
  <si>
    <t>2-17-129-5-150</t>
  </si>
  <si>
    <t>2-17-129-5-151</t>
  </si>
  <si>
    <t>2-17-129-5-154</t>
  </si>
  <si>
    <t>2-17-129-5-157</t>
  </si>
  <si>
    <t>4-17-43-3-46</t>
  </si>
  <si>
    <t>2-17-129-5-164</t>
  </si>
  <si>
    <t>2-17-129-5-166</t>
  </si>
  <si>
    <t>2-17-129-5-167</t>
  </si>
  <si>
    <t>2-10-71-7-7</t>
  </si>
  <si>
    <t>2-10-71-9-18</t>
  </si>
  <si>
    <t>2-17-129-2-1</t>
  </si>
  <si>
    <t>2-17-129-2-3</t>
  </si>
  <si>
    <t>2-17-129-2-5</t>
  </si>
  <si>
    <t>2-17-129-2-7</t>
  </si>
  <si>
    <t>2-17-129-2-9</t>
  </si>
  <si>
    <t>2-17-129-2-21</t>
  </si>
  <si>
    <t>2-17-129-2-25</t>
  </si>
  <si>
    <t>2-17-129-2-28</t>
  </si>
  <si>
    <t>2-17-129-2-30</t>
  </si>
  <si>
    <t>4-17-43-4-8</t>
  </si>
  <si>
    <t>4-17-43-4-4</t>
  </si>
  <si>
    <t>4-17-43-4-6</t>
  </si>
  <si>
    <t>4-17-43-4-7</t>
  </si>
  <si>
    <t>2-17-129-3-12</t>
  </si>
  <si>
    <t>4-17-43-1-37</t>
  </si>
  <si>
    <t>2-17-129-4-1</t>
  </si>
  <si>
    <t>2-17-129-4-2</t>
  </si>
  <si>
    <t>2-17-129-4-5</t>
  </si>
  <si>
    <t>2-17-129-4-7</t>
  </si>
  <si>
    <t>2-17-129-5-1</t>
  </si>
  <si>
    <t>2-17-129-5-5</t>
  </si>
  <si>
    <t>2-17-129-5-12</t>
  </si>
  <si>
    <t>2-17-129-5-17</t>
  </si>
  <si>
    <t>2-17-129-5-19</t>
  </si>
  <si>
    <t>2-17-129-5-23</t>
  </si>
  <si>
    <t>2-17-129-5-29</t>
  </si>
  <si>
    <t>2-17-129-5-35</t>
  </si>
  <si>
    <t>2-17-129-5-39</t>
  </si>
  <si>
    <t>2-17-129-5-41</t>
  </si>
  <si>
    <t>4-17-43-3-51</t>
  </si>
  <si>
    <t>2-17-129-5-50</t>
  </si>
  <si>
    <t>2-17-129-5-63</t>
  </si>
  <si>
    <t>2-17-129-5-64</t>
  </si>
  <si>
    <t>2-17-129-5-66</t>
  </si>
  <si>
    <t>2-17-129-5-70</t>
  </si>
  <si>
    <t>2-17-129-5-77</t>
  </si>
  <si>
    <t>2-17-129-5-79</t>
  </si>
  <si>
    <t>4-17-43-3-53</t>
  </si>
  <si>
    <t>2-17-129-5-81</t>
  </si>
  <si>
    <t>2-17-129-5-90</t>
  </si>
  <si>
    <t>2-17-129-5-95</t>
  </si>
  <si>
    <t>2-17-129-5-97</t>
  </si>
  <si>
    <t>2-17-129-5-105</t>
  </si>
  <si>
    <t>2-17-129-5-106</t>
  </si>
  <si>
    <t>2-17-129-5-107</t>
  </si>
  <si>
    <t>2-17-129-5-108</t>
  </si>
  <si>
    <t>2-17-129-5-112</t>
  </si>
  <si>
    <t>4-17-43-3-54</t>
  </si>
  <si>
    <t>2-17-129-5-117</t>
  </si>
  <si>
    <t>4-17-43-3-56</t>
  </si>
  <si>
    <t>2-17-129-5-135</t>
  </si>
  <si>
    <t>2-17-129-5-137</t>
  </si>
  <si>
    <t>2-17-129-5-138</t>
  </si>
  <si>
    <t>2-17-129-5-144</t>
  </si>
  <si>
    <t>2-17-129-5-145</t>
  </si>
  <si>
    <t>2-17-129-5-153</t>
  </si>
  <si>
    <t>2-17-129-5-155</t>
  </si>
  <si>
    <t>2-17-129-5-158</t>
  </si>
  <si>
    <t>2-17-129-5-168</t>
  </si>
  <si>
    <t>2-17-129-5-170</t>
  </si>
  <si>
    <t>Light at Dawn</t>
  </si>
  <si>
    <t>Purple</t>
  </si>
  <si>
    <t>Yellow</t>
  </si>
  <si>
    <t>officinalis</t>
  </si>
  <si>
    <t>2-17-129-5-6</t>
  </si>
  <si>
    <t>2-17-129-5-31</t>
  </si>
  <si>
    <t>2-17-129-5-36</t>
  </si>
  <si>
    <t>2-17-129-5-38</t>
  </si>
  <si>
    <t>2-17-129-5-48</t>
  </si>
  <si>
    <t>2-17-129-5-58</t>
  </si>
  <si>
    <t>2-17-129-5-68</t>
  </si>
  <si>
    <t>2-17-129-5-113</t>
  </si>
  <si>
    <t>2-17-129-2-27</t>
  </si>
  <si>
    <t>2-17-129-5-37</t>
  </si>
  <si>
    <t>4-17-43-2-30</t>
  </si>
  <si>
    <t>4-17-43-2-35</t>
  </si>
  <si>
    <t>4-17-43-5-9</t>
  </si>
  <si>
    <t>2-17-129-3-7</t>
  </si>
  <si>
    <t>8-000341</t>
  </si>
  <si>
    <t>2-17-129-5-171</t>
  </si>
  <si>
    <t>2-17-129-3-11</t>
  </si>
  <si>
    <t>8-000340</t>
  </si>
  <si>
    <t>2-17-129-5-88</t>
  </si>
  <si>
    <t>2-17-129-5-101</t>
  </si>
  <si>
    <t>2-17-129-5-122</t>
  </si>
  <si>
    <t>2-17-129-5-165</t>
  </si>
  <si>
    <t>Gulls Wing</t>
  </si>
  <si>
    <t>Mary E Nicholls</t>
  </si>
  <si>
    <t>Wladyslawa</t>
  </si>
  <si>
    <t>Pastel Splendor</t>
  </si>
  <si>
    <t>Amalia Olson</t>
  </si>
  <si>
    <t>Lillian Wild</t>
  </si>
  <si>
    <t>Mme Calot</t>
  </si>
  <si>
    <t>Paul M Wild</t>
  </si>
  <si>
    <t>W.T. Turner</t>
  </si>
  <si>
    <t>НВНБ-0000001</t>
  </si>
  <si>
    <t>НВНБ-0000002</t>
  </si>
  <si>
    <t>НВНБ-0000003</t>
  </si>
  <si>
    <t>НВНБ-0000004</t>
  </si>
  <si>
    <t>НВНБ-0000005</t>
  </si>
  <si>
    <t>НВНБ-0000006</t>
  </si>
  <si>
    <t>НВНБ-0000007</t>
  </si>
  <si>
    <t>НВНБ-0000008</t>
  </si>
  <si>
    <t>НВНБ-0000009</t>
  </si>
  <si>
    <t>НВНБ-0000010</t>
  </si>
  <si>
    <t>НВНБ-0000011</t>
  </si>
  <si>
    <t>НВНБ-0000012</t>
  </si>
  <si>
    <t>НВНБ-0000013</t>
  </si>
  <si>
    <t>НВНБ-0000014</t>
  </si>
  <si>
    <t>НВНБ-0000015</t>
  </si>
  <si>
    <t>НВНБ-0000016</t>
  </si>
  <si>
    <t>НВНБ-0000017</t>
  </si>
  <si>
    <t>НВНБ-0000018</t>
  </si>
  <si>
    <t>НВНБ-0000019</t>
  </si>
  <si>
    <t>НВНБ-0000020</t>
  </si>
  <si>
    <t>НВНБ-0000021</t>
  </si>
  <si>
    <t>НВНБ-0000022</t>
  </si>
  <si>
    <t>НВНБ-0000023</t>
  </si>
  <si>
    <t>НВНБ-0000024</t>
  </si>
  <si>
    <t>НВНБ-0000025</t>
  </si>
  <si>
    <t>НВНБ-0000026</t>
  </si>
  <si>
    <t>НВНБ-0000027</t>
  </si>
  <si>
    <t>НВНБ-0000028</t>
  </si>
  <si>
    <t>НВНБ-0000029</t>
  </si>
  <si>
    <t>НВНБ-0000030</t>
  </si>
  <si>
    <t>НВНБ-0000031</t>
  </si>
  <si>
    <t>НВНБ-0000032</t>
  </si>
  <si>
    <t>НВНБ-0000033</t>
  </si>
  <si>
    <t>НВНБ-0000034</t>
  </si>
  <si>
    <t>НВНБ-0000035</t>
  </si>
  <si>
    <t>НВНБ-0000036</t>
  </si>
  <si>
    <t>НВНБ-0000037</t>
  </si>
  <si>
    <t>НВНБ-0000038</t>
  </si>
  <si>
    <t>НВНБ-0000039</t>
  </si>
  <si>
    <t>НВНБ-0000040</t>
  </si>
  <si>
    <t>НВНБ-0000041</t>
  </si>
  <si>
    <t>НВНБ-0000042</t>
  </si>
  <si>
    <t>НВНБ-0000043</t>
  </si>
  <si>
    <t>НВНБ-0000044</t>
  </si>
  <si>
    <t>НВНБ-0000045</t>
  </si>
  <si>
    <t>НВНБ-0000046</t>
  </si>
  <si>
    <t>НВНБ-0000047</t>
  </si>
  <si>
    <t>НВНБ-0000048</t>
  </si>
  <si>
    <t>НВНБ-0000049</t>
  </si>
  <si>
    <t>НВНБ-0000050</t>
  </si>
  <si>
    <t>НВНБ-0000051</t>
  </si>
  <si>
    <t>НВНБ-0000052</t>
  </si>
  <si>
    <t>НВНБ-0000053</t>
  </si>
  <si>
    <t>НВНБ-0000054</t>
  </si>
  <si>
    <t>НВНБ-0000055</t>
  </si>
  <si>
    <t>НВНБ-0000056</t>
  </si>
  <si>
    <t>НВНБ-0000057</t>
  </si>
  <si>
    <t>НВНБ-0000058</t>
  </si>
  <si>
    <t>НВНБ-0000059</t>
  </si>
  <si>
    <t>НВНБ-0000060</t>
  </si>
  <si>
    <t>НВНБ-0000061</t>
  </si>
  <si>
    <t>НВНБ-0000062</t>
  </si>
  <si>
    <t>НВНБ-0000063</t>
  </si>
  <si>
    <t>НВНБ-0000064</t>
  </si>
  <si>
    <t>НВНБ-0000065</t>
  </si>
  <si>
    <t>НВНБ-0000066</t>
  </si>
  <si>
    <t>НВНБ-0000067</t>
  </si>
  <si>
    <t>НВНБ-0000068</t>
  </si>
  <si>
    <t>НВНБ-0000069</t>
  </si>
  <si>
    <t>НВНБ-0000070</t>
  </si>
  <si>
    <t>НВНБ-0000071</t>
  </si>
  <si>
    <t>НВНБ-0000072</t>
  </si>
  <si>
    <t>НВНБ-0000073</t>
  </si>
  <si>
    <t>НВНБ-0000074</t>
  </si>
  <si>
    <t>НВНБ-0000075</t>
  </si>
  <si>
    <t>НВНБ-0000076</t>
  </si>
  <si>
    <t>НВНБ-0000077</t>
  </si>
  <si>
    <t>НВНБ-0000078</t>
  </si>
  <si>
    <t>НВНБ-0000079</t>
  </si>
  <si>
    <t>НВНБ-0000080</t>
  </si>
  <si>
    <t>НВНБ-0000081</t>
  </si>
  <si>
    <t>НВНБ-0000082</t>
  </si>
  <si>
    <t>НВНБ-0000083</t>
  </si>
  <si>
    <t>НВНБ-0000084</t>
  </si>
  <si>
    <t>НВНБ-0000085</t>
  </si>
  <si>
    <t>НВНБ-0000086</t>
  </si>
  <si>
    <t>НВНБ-0000087</t>
  </si>
  <si>
    <t>НВНБ-0000088</t>
  </si>
  <si>
    <t>НВНБ-0000089</t>
  </si>
  <si>
    <t>НВНБ-0000090</t>
  </si>
  <si>
    <t>НВНБ-0000091</t>
  </si>
  <si>
    <t>НВНБ-0000092</t>
  </si>
  <si>
    <t>НВНБ-0000093</t>
  </si>
  <si>
    <t>НВНБ-0000094</t>
  </si>
  <si>
    <t>НВНБ-0000095</t>
  </si>
  <si>
    <t>НВНБ-0000096</t>
  </si>
  <si>
    <t>НВНБ-0000097</t>
  </si>
  <si>
    <t>НВНБ-0000098</t>
  </si>
  <si>
    <t>НВНБ-0000099</t>
  </si>
  <si>
    <t>НВНБ-0000100</t>
  </si>
  <si>
    <t>НВНБ-0000101</t>
  </si>
  <si>
    <t>НВНБ-0000102</t>
  </si>
  <si>
    <t>НВНБ-0000103</t>
  </si>
  <si>
    <t>Sarah Bernhardt "Unique"</t>
  </si>
  <si>
    <t>in sort</t>
  </si>
  <si>
    <t>Itoh-hybrid</t>
  </si>
  <si>
    <t>Cornelia Shaylor</t>
  </si>
  <si>
    <t>Love Affair</t>
  </si>
  <si>
    <t>Rosy Prospect</t>
  </si>
  <si>
    <t>Strawberry Creme Brulee</t>
  </si>
  <si>
    <t>Вид</t>
  </si>
  <si>
    <t>Высота</t>
  </si>
  <si>
    <t>Тип цветка</t>
  </si>
  <si>
    <t>Аромат</t>
  </si>
  <si>
    <t>Селекция</t>
  </si>
  <si>
    <t>полумахровый</t>
  </si>
  <si>
    <t>15-20</t>
  </si>
  <si>
    <t>розовидный</t>
  </si>
  <si>
    <t>японской формы, анемовидный</t>
  </si>
  <si>
    <t>Madame Jules Dessert</t>
  </si>
  <si>
    <t>Сумма</t>
  </si>
  <si>
    <r>
      <t>Цена при заказе</t>
    </r>
    <r>
      <rPr>
        <b/>
        <sz val="10.5"/>
        <rFont val="Calibri"/>
        <family val="2"/>
        <charset val="204"/>
        <scheme val="minor"/>
      </rPr>
      <t xml:space="preserve"> от ящика</t>
    </r>
  </si>
  <si>
    <r>
      <t xml:space="preserve">Цена при заказе </t>
    </r>
    <r>
      <rPr>
        <b/>
        <sz val="10.5"/>
        <rFont val="Calibri"/>
        <family val="2"/>
        <charset val="204"/>
        <scheme val="minor"/>
      </rPr>
      <t>от 15 шт до ящика</t>
    </r>
  </si>
  <si>
    <r>
      <t xml:space="preserve">Цена при заказе </t>
    </r>
    <r>
      <rPr>
        <b/>
        <sz val="10.5"/>
        <rFont val="Calibri"/>
        <family val="2"/>
        <charset val="204"/>
        <scheme val="minor"/>
      </rPr>
      <t>10 шт</t>
    </r>
  </si>
  <si>
    <r>
      <t xml:space="preserve">Цена при заказе </t>
    </r>
    <r>
      <rPr>
        <b/>
        <sz val="10.5"/>
        <rFont val="Calibri"/>
        <family val="2"/>
        <charset val="204"/>
        <scheme val="minor"/>
      </rPr>
      <t>5 шт</t>
    </r>
  </si>
  <si>
    <t xml:space="preserve"> </t>
  </si>
  <si>
    <t>евро</t>
  </si>
  <si>
    <t>шаровидный</t>
  </si>
  <si>
    <t>Количество корней</t>
  </si>
  <si>
    <t>Количество ящиков (ориентировочное)</t>
  </si>
  <si>
    <t>Cорт</t>
  </si>
  <si>
    <t>Размер (глазков)</t>
  </si>
  <si>
    <t>Кратность заказа</t>
  </si>
  <si>
    <t>Ящиков (рассчетно)</t>
  </si>
  <si>
    <t>Подпишитесь на наш телеграм-канал, чтобы всегда быть в курсе последних новостей, предложений и акций:</t>
  </si>
  <si>
    <t>Перед оформлением заказа, пожалуйста, ознакомьтесь с условиями работы и подтвердите своё согласие с ними:</t>
  </si>
  <si>
    <t>&gt;&gt;&gt; Условия работы &lt;&lt;&lt;</t>
  </si>
  <si>
    <t>https://t.me/plantmarket_russia</t>
  </si>
  <si>
    <r>
      <t xml:space="preserve">Адрес склада: </t>
    </r>
    <r>
      <rPr>
        <sz val="11"/>
        <color indexed="8"/>
        <rFont val="Calibri"/>
        <family val="2"/>
        <charset val="204"/>
        <scheme val="minor"/>
      </rPr>
      <t>Владимирская область, Киржачский район, пос. Знаменское</t>
    </r>
  </si>
  <si>
    <t>не выбрано</t>
  </si>
  <si>
    <t>← Выберите период отгрузки</t>
  </si>
  <si>
    <t>Сумма заказа Нидерланды</t>
  </si>
  <si>
    <t>Сумма заказа Россия</t>
  </si>
  <si>
    <t>Скидка/надбавка за объем</t>
  </si>
  <si>
    <t>Общая сумма заказа (евро)</t>
  </si>
  <si>
    <t>Общая сумма заказа (руб)</t>
  </si>
  <si>
    <t>Вместимость в ящик может измениться. В случае изменений, заказ повторно согласуется с покупателем.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</si>
  <si>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 вам товара.</t>
  </si>
  <si>
    <t xml:space="preserve">Артикул </t>
  </si>
  <si>
    <t>Палитра оттенков</t>
  </si>
  <si>
    <t>Вместимость в ящик шт.</t>
  </si>
  <si>
    <t>Mock Orange Yellow</t>
  </si>
  <si>
    <t>Snow Princess</t>
  </si>
  <si>
    <t>Soft Salmon Saucer</t>
  </si>
  <si>
    <t>Dynasty</t>
  </si>
  <si>
    <t>Pastel Lilas</t>
  </si>
  <si>
    <t>Plum Flash</t>
  </si>
  <si>
    <t>Lunar Glow</t>
  </si>
  <si>
    <t>Сорта раннего срока цветения</t>
  </si>
  <si>
    <t>Сорта среднего срока цветения</t>
  </si>
  <si>
    <t>Сорта позднего срока цветения</t>
  </si>
  <si>
    <t>♪</t>
  </si>
  <si>
    <t>♫</t>
  </si>
  <si>
    <t>🎶</t>
  </si>
  <si>
    <t>Антибактериальная активность против золотистого стафилококка</t>
  </si>
  <si>
    <t>18-20</t>
  </si>
  <si>
    <t>15-18</t>
  </si>
  <si>
    <t>60-90</t>
  </si>
  <si>
    <t>70-75</t>
  </si>
  <si>
    <t>70-90</t>
  </si>
  <si>
    <t>Рекордная продуктивность — до 50 цветков за сезон</t>
  </si>
  <si>
    <t>"Голливудский хамелеон": розовый бутон → белый цветок</t>
  </si>
  <si>
    <t>Градиентная окраска: кремово-желтый → кораллово-розовый</t>
  </si>
  <si>
    <t>Хамелеон (розовый → белый), гофрированные лепестки, бордовая листва весной</t>
  </si>
  <si>
    <t>Название-бренд, цветы до 17 см, прочные стебли</t>
  </si>
  <si>
    <t>Трехцветный: желтый + кремовые края + малиновое свечение</t>
  </si>
  <si>
    <t>80-90</t>
  </si>
  <si>
    <t>Устойчив к дождю, трехцветный хамелеон (розовый→оранжевый→желтый), 2-3 боковых бутона</t>
  </si>
  <si>
    <t>Массивный во всех отношениях: окраска, толщина стеблей, внешний вид растения</t>
  </si>
  <si>
    <t>Бархатистые густомахровые шаровидные цветки алого оттенка</t>
  </si>
  <si>
    <t>Крупные шаровидные цветки насыщенного красного оттенка, не выгорает на солнце</t>
  </si>
  <si>
    <t>Уникальная пурпурная глубина цвета (purple tones)</t>
  </si>
  <si>
    <t>Контрастная окраска — белый с темно-розовым центром</t>
  </si>
  <si>
    <t>Многостадийная окраска: белый с розовым оттенком → раскрывает желтые лепестки</t>
  </si>
  <si>
    <t>80-85</t>
  </si>
  <si>
    <t>✂</t>
  </si>
  <si>
    <t>20-25</t>
  </si>
  <si>
    <t>14-18</t>
  </si>
  <si>
    <t>75-90</t>
  </si>
  <si>
    <t>50-100</t>
  </si>
  <si>
    <t>75-80</t>
  </si>
  <si>
    <t>70-80</t>
  </si>
  <si>
    <t>66-70</t>
  </si>
  <si>
    <t>15-16</t>
  </si>
  <si>
    <t>70-100</t>
  </si>
  <si>
    <t>18-19</t>
  </si>
  <si>
    <t>80-100</t>
  </si>
  <si>
    <t>18-25</t>
  </si>
  <si>
    <t>90-100</t>
  </si>
  <si>
    <t>60-70</t>
  </si>
  <si>
    <t>85-100</t>
  </si>
  <si>
    <t>60-80</t>
  </si>
  <si>
    <t>65-90</t>
  </si>
  <si>
    <t>10-11,5</t>
  </si>
  <si>
    <t>Сумма за растения со скидкой Нидерланды</t>
  </si>
  <si>
    <t>Сумма за растения со скидкой Россия</t>
  </si>
  <si>
    <r>
      <rPr>
        <b/>
        <sz val="11"/>
        <rFont val="Calibri"/>
        <family val="2"/>
        <charset val="204"/>
        <scheme val="minor"/>
      </rPr>
      <t>Система скидок:</t>
    </r>
    <r>
      <rPr>
        <sz val="11"/>
        <rFont val="Calibri"/>
        <family val="2"/>
        <charset val="204"/>
        <scheme val="minor"/>
      </rPr>
      <t xml:space="preserve"> при заказе растений более 1000 € - 1%, 1500 €  - 2%,   2000 € - 3%,   3000 € - 4%,  5000 € - 5%</t>
    </r>
  </si>
  <si>
    <t>46-38-14820</t>
  </si>
  <si>
    <t>руб</t>
  </si>
  <si>
    <t>Garden Treasure</t>
  </si>
  <si>
    <t>87-107-0222</t>
  </si>
  <si>
    <t>махровый</t>
  </si>
  <si>
    <t>87-110-0170</t>
  </si>
  <si>
    <t>87-110-0436</t>
  </si>
  <si>
    <t>12-15</t>
  </si>
  <si>
    <t>87-107-0256</t>
  </si>
  <si>
    <t>87-110-0317</t>
  </si>
  <si>
    <t>махровый розовидный</t>
  </si>
  <si>
    <t>87-110-0435</t>
  </si>
  <si>
    <t>87-110-0434</t>
  </si>
  <si>
    <t>87-110-0426</t>
  </si>
  <si>
    <t xml:space="preserve">2013, Seidl / Bremer, США </t>
  </si>
  <si>
    <t>46-38-15393</t>
  </si>
  <si>
    <t>87-107-0089</t>
  </si>
  <si>
    <t>87-110-0303</t>
  </si>
  <si>
    <t>махровый шаровидный</t>
  </si>
  <si>
    <t>2013, T. Rat, Франция</t>
  </si>
  <si>
    <t>87-110-0396</t>
  </si>
  <si>
    <t>16-18</t>
  </si>
  <si>
    <t>87-110-0057</t>
  </si>
  <si>
    <t>махровый бомбовидный</t>
  </si>
  <si>
    <t>87-110-0171</t>
  </si>
  <si>
    <t>87-110-0437</t>
  </si>
  <si>
    <t>87-110-0432</t>
  </si>
  <si>
    <t>87-110-0314</t>
  </si>
  <si>
    <t>46-38-50056</t>
  </si>
  <si>
    <t>простой</t>
  </si>
  <si>
    <t>46-38-14541</t>
  </si>
  <si>
    <t>100-120</t>
  </si>
  <si>
    <t>87-110-0028</t>
  </si>
  <si>
    <t>87-110-0029</t>
  </si>
  <si>
    <t>87-110-0036</t>
  </si>
  <si>
    <t>46-38-14821</t>
  </si>
  <si>
    <t>87-107-0101</t>
  </si>
  <si>
    <t>87-107-0105</t>
  </si>
  <si>
    <t>65-70</t>
  </si>
  <si>
    <t>15-23</t>
  </si>
  <si>
    <t>46-38-14854</t>
  </si>
  <si>
    <t>75-95</t>
  </si>
  <si>
    <t>87-107-0251</t>
  </si>
  <si>
    <t>87-110-0321</t>
  </si>
  <si>
    <t>87-110-0414</t>
  </si>
  <si>
    <t>87-110-0401</t>
  </si>
  <si>
    <t>87-110-0305</t>
  </si>
  <si>
    <t>87-110-0312</t>
  </si>
  <si>
    <t>87-110-0313</t>
  </si>
  <si>
    <t>87-110-0316</t>
  </si>
  <si>
    <t>10-15</t>
  </si>
  <si>
    <t>46-38-50053</t>
  </si>
  <si>
    <t>46-38-50050</t>
  </si>
  <si>
    <t>90-110</t>
  </si>
  <si>
    <t>46-38-14852</t>
  </si>
  <si>
    <t>87-107-0248</t>
  </si>
  <si>
    <t>46-38-14815</t>
  </si>
  <si>
    <t>87-110-0080</t>
  </si>
  <si>
    <t>87-110-0207</t>
  </si>
  <si>
    <t>87-110-0081</t>
  </si>
  <si>
    <t>87-110-0208</t>
  </si>
  <si>
    <t>87-107-0160</t>
  </si>
  <si>
    <t>87-110-0024</t>
  </si>
  <si>
    <t xml:space="preserve">махровый шаровидный </t>
  </si>
  <si>
    <t>46-38-14816</t>
  </si>
  <si>
    <t>46-38-14842</t>
  </si>
  <si>
    <t>87-107-0202</t>
  </si>
  <si>
    <t>46-38-15367</t>
  </si>
  <si>
    <t>87-110-0061</t>
  </si>
  <si>
    <t>87-110-0104</t>
  </si>
  <si>
    <t>46-38-15391</t>
  </si>
  <si>
    <t>1924, Doriat, Франция</t>
  </si>
  <si>
    <t>46-38-15369</t>
  </si>
  <si>
    <t>87-107-0214</t>
  </si>
  <si>
    <t>87-107-0243</t>
  </si>
  <si>
    <t>87-110-0082</t>
  </si>
  <si>
    <t>1980, Неизвестный, Китай</t>
  </si>
  <si>
    <t>46-38-14824</t>
  </si>
  <si>
    <t>1950, Blonk, Нидерланды</t>
  </si>
  <si>
    <t>87-107-0133</t>
  </si>
  <si>
    <t>87-110-0032</t>
  </si>
  <si>
    <t>46-38-15372</t>
  </si>
  <si>
    <t>87-110-0138</t>
  </si>
  <si>
    <t>46-38-50057</t>
  </si>
  <si>
    <t>87-107-0212</t>
  </si>
  <si>
    <t>46-38-50054</t>
  </si>
  <si>
    <t>46-38-14547</t>
  </si>
  <si>
    <t>46-38-50058</t>
  </si>
  <si>
    <t>87-107-0230</t>
  </si>
  <si>
    <t>87-110-0400</t>
  </si>
  <si>
    <t>87-107-0250</t>
  </si>
  <si>
    <t>87-110-0439</t>
  </si>
  <si>
    <t>46-38-14522</t>
  </si>
  <si>
    <t>95-110</t>
  </si>
  <si>
    <t>87-110-0085</t>
  </si>
  <si>
    <t>87-110-0213</t>
  </si>
  <si>
    <t>46-38-14810</t>
  </si>
  <si>
    <t>анемоновидный</t>
  </si>
  <si>
    <t>46-38-14825</t>
  </si>
  <si>
    <t>87-107-0138</t>
  </si>
  <si>
    <t>87-110-0231</t>
  </si>
  <si>
    <t xml:space="preserve">полумахровый </t>
  </si>
  <si>
    <t>87-110-0015</t>
  </si>
  <si>
    <t>87-107-0162</t>
  </si>
  <si>
    <t>87-107-0337</t>
  </si>
  <si>
    <t>1919, Shaylor, США</t>
  </si>
  <si>
    <t>46-38-14552</t>
  </si>
  <si>
    <t xml:space="preserve">1938, Nicholls, США </t>
  </si>
  <si>
    <t>1909, Dessert, Франция</t>
  </si>
  <si>
    <t>87-107-0235</t>
  </si>
  <si>
    <t>87-107-0246</t>
  </si>
  <si>
    <t>46-38-50060</t>
  </si>
  <si>
    <t>87-110-0217</t>
  </si>
  <si>
    <t>87-107-0282</t>
  </si>
  <si>
    <t>87-110-0428</t>
  </si>
  <si>
    <t>87-110-0128</t>
  </si>
  <si>
    <t>87-110-0094</t>
  </si>
  <si>
    <t>87-107-0338</t>
  </si>
  <si>
    <t>46-38-14543</t>
  </si>
  <si>
    <t>87-107-0177</t>
  </si>
  <si>
    <t>87-107-0178</t>
  </si>
  <si>
    <t>87-110-0035</t>
  </si>
  <si>
    <t>87-107-0193</t>
  </si>
  <si>
    <t>1851, Mieller, Франция</t>
  </si>
  <si>
    <t>розовидный – полушаровидный</t>
  </si>
  <si>
    <t>85-90</t>
  </si>
  <si>
    <t>87-107-0339</t>
  </si>
  <si>
    <t>махровый корончатый</t>
  </si>
  <si>
    <t>87-107-0126</t>
  </si>
  <si>
    <t>15-17</t>
  </si>
  <si>
    <t>87-110-0177</t>
  </si>
  <si>
    <t xml:space="preserve">1936, J. R. Mann / J. J. van Steen, США </t>
  </si>
  <si>
    <t>87-110-0429</t>
  </si>
  <si>
    <t>46-38-14835</t>
  </si>
  <si>
    <t>87-107-0200</t>
  </si>
  <si>
    <t>87-110-0042</t>
  </si>
  <si>
    <t>полумахровый кактусовидный</t>
  </si>
  <si>
    <t>46-38-15382</t>
  </si>
  <si>
    <t>87-107-0100</t>
  </si>
  <si>
    <t>87-110-0419</t>
  </si>
  <si>
    <t>87-110-0247</t>
  </si>
  <si>
    <t>87-107-0104</t>
  </si>
  <si>
    <t>2007, T. Rat, Франция</t>
  </si>
  <si>
    <t>46-38-15383</t>
  </si>
  <si>
    <t>46-38-15384</t>
  </si>
  <si>
    <t>13-17</t>
  </si>
  <si>
    <t>1987, Юж. Корея</t>
  </si>
  <si>
    <t>87-107-0129</t>
  </si>
  <si>
    <t>87-110-0430</t>
  </si>
  <si>
    <t>46-38-50052</t>
  </si>
  <si>
    <t>87-110-0092</t>
  </si>
  <si>
    <t>90-95</t>
  </si>
  <si>
    <t>УТ-00003772</t>
  </si>
  <si>
    <t>zakaz@plantmarket.ru</t>
  </si>
  <si>
    <t>www.plantmarket.ru</t>
  </si>
  <si>
    <t>✓</t>
  </si>
  <si>
    <t xml:space="preserve"> Для оформления договорных документов:</t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</si>
  <si>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</si>
  <si>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</si>
  <si>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</si>
  <si>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</si>
  <si>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</si>
  <si>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</si>
  <si>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</si>
  <si>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</si>
  <si>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</si>
  <si>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</si>
  <si>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</si>
  <si>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</si>
  <si>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>● Заполненную Анкету клиента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</si>
  <si>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</si>
  <si>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</si>
  <si>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</si>
  <si>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</si>
  <si>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</si>
  <si>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</si>
  <si>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</si>
  <si>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</si>
  <si>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●  Информация о возможных сроках предоставления подтверждений указывается в Прайс-листе. Она может отличаться для разных товарных позиций одного Прайс-листа.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</si>
  <si>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</si>
  <si>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</si>
  <si>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</si>
  <si>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 xml:space="preserve">После внесения аванса для бронирования, частичный или полный отказ от заказа по Вашей инициативе не возможны. </t>
  </si>
  <si>
    <t>На протяжения всего периода работы мы будем информировать Вас обо всех изменениях, связанных с исполнением заказа</t>
  </si>
  <si>
    <t xml:space="preserve">Информация о вместимости, количестве и габаритах тары в Прайс-листе указаны исходя из расчетных данных Производителя. По факту сборки заказа эти параметры могут быть изменены. </t>
  </si>
  <si>
    <t>●  Соответственно, при изменении количества тары, габаритов тары или вместимости в тару будет изменена стоимость связанных с ней услуг по доставке, хранению и прочих</t>
  </si>
  <si>
    <t>●  При изменениях количества тары, габаритов тары, вместимости в тару и стоимости связанных с ней услуг, образовавшихся по факту сборки заказа, Вы не вправе требовать от нас исполнения заказа основанного на расчетных данных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</si>
  <si>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</si>
  <si>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</si>
  <si>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</si>
  <si>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</si>
  <si>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доставки до терминалов ТК (ПЭК, Желдор, Вера-1) бесплатно, а также до терминала любой другой ТК на Ваш выбор согласно установленным тарифам (уточняйте у менеджеров).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</si>
  <si>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</si>
  <si>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</si>
  <si>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</si>
  <si>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</si>
  <si>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Мы предоставляем эксклюзивную возможность хранения заказов на нашем складе от 3,5 до 5 месяцев</t>
  </si>
  <si>
    <t>●  При выборе услуги Хранения возможны отгрузки в периоды предложенные в Прайс-листе</t>
  </si>
  <si>
    <t>●  Выбор услуги Хранения не предполагает изменение условий и сроков оплаты заказа указанных в Прайс-листе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</si>
  <si>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</si>
  <si>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</si>
  <si>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компании:         - бесплатно до ТК: ПЭК, Желдор, Вера-1.</t>
  </si>
  <si>
    <t xml:space="preserve">                                                                                              - согласно установленным тарифам: до терминала любой другой ТК на Ваш выбор.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</si>
  <si>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</si>
  <si>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</si>
  <si>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</si>
  <si>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</si>
  <si>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</si>
  <si>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</si>
  <si>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</si>
  <si>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</si>
  <si>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</si>
  <si>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</si>
  <si>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</si>
  <si>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</si>
  <si>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</si>
  <si>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</si>
  <si>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</si>
  <si>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</si>
  <si>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</si>
  <si>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</si>
  <si>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</si>
  <si>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</si>
  <si>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Производство: Европа, Россия</t>
  </si>
  <si>
    <t>87-77-1419</t>
  </si>
  <si>
    <t>87-77-1635</t>
  </si>
  <si>
    <t>87-110-0179</t>
  </si>
  <si>
    <t>87-77-1636</t>
  </si>
  <si>
    <t>87-107-0150</t>
  </si>
  <si>
    <t>87-110-0113</t>
  </si>
  <si>
    <t>87-110-0141</t>
  </si>
  <si>
    <t>87-110-0392</t>
  </si>
  <si>
    <t>87-77-1492</t>
  </si>
  <si>
    <t>87-77-1507</t>
  </si>
  <si>
    <t>87-110-0174</t>
  </si>
  <si>
    <t>87-77-1608</t>
  </si>
  <si>
    <t>46-38-15698</t>
  </si>
  <si>
    <t>87-107-0183</t>
  </si>
  <si>
    <t>87-77-1474</t>
  </si>
  <si>
    <t>87-77-1776</t>
  </si>
  <si>
    <t>87-110-0158</t>
  </si>
  <si>
    <t>87-77-1530</t>
  </si>
  <si>
    <t>87-110-0100</t>
  </si>
  <si>
    <t>87-107-0137</t>
  </si>
  <si>
    <t>87-110-0103</t>
  </si>
  <si>
    <t>46-38-15691</t>
  </si>
  <si>
    <t>87-110-0445</t>
  </si>
  <si>
    <t>87-110-0018</t>
  </si>
  <si>
    <t>87-77-1845</t>
  </si>
  <si>
    <t>87-77-1846</t>
  </si>
  <si>
    <t>87-77-1454</t>
  </si>
  <si>
    <t>87-77-1455</t>
  </si>
  <si>
    <t>87-110-0150</t>
  </si>
  <si>
    <t>87-77-1503</t>
  </si>
  <si>
    <t>87-110-0162</t>
  </si>
  <si>
    <t>46-38-15685</t>
  </si>
  <si>
    <t>87-77-1874</t>
  </si>
  <si>
    <t>87-77-2462</t>
  </si>
  <si>
    <t>87-77-1877</t>
  </si>
  <si>
    <t>46-38-15699</t>
  </si>
  <si>
    <t>87-110-0184</t>
  </si>
  <si>
    <t>87-77-1669</t>
  </si>
  <si>
    <t>46-38-15709</t>
  </si>
  <si>
    <t>87-110-0287</t>
  </si>
  <si>
    <t>87-77-2463</t>
  </si>
  <si>
    <t>87-110-0425</t>
  </si>
  <si>
    <t>87-107-0273</t>
  </si>
  <si>
    <t>46-38-15702</t>
  </si>
  <si>
    <t>46-38-15704</t>
  </si>
  <si>
    <t>87-107-0173</t>
  </si>
  <si>
    <t>87-77-1450</t>
  </si>
  <si>
    <t>46-38-14838</t>
  </si>
  <si>
    <t>87-77-1451</t>
  </si>
  <si>
    <t>46-38-15692</t>
  </si>
  <si>
    <t>46-38-15696</t>
  </si>
  <si>
    <t>87-77-1673</t>
  </si>
  <si>
    <t>87-77-1674</t>
  </si>
  <si>
    <t>87-110-0198</t>
  </si>
  <si>
    <t>87-77-1700</t>
  </si>
  <si>
    <t>87-77-1757</t>
  </si>
  <si>
    <t>87-77-1583</t>
  </si>
  <si>
    <t>87-77-1584</t>
  </si>
  <si>
    <t>87-110-0201</t>
  </si>
  <si>
    <t>87-77-2267</t>
  </si>
  <si>
    <t>87-107-0086</t>
  </si>
  <si>
    <t>46-38-15707</t>
  </si>
  <si>
    <t>87-107-0340</t>
  </si>
  <si>
    <t>87-110-0131</t>
  </si>
  <si>
    <t>46-38-14836</t>
  </si>
  <si>
    <t>87-77-1435</t>
  </si>
  <si>
    <t>46-38-15683</t>
  </si>
  <si>
    <t>87-77-1478</t>
  </si>
  <si>
    <t>87-77-1479</t>
  </si>
  <si>
    <t>87-110-0354</t>
  </si>
  <si>
    <t>87-107-0102</t>
  </si>
  <si>
    <t>87-77-0030</t>
  </si>
  <si>
    <t>87-77-2459</t>
  </si>
  <si>
    <t>87-110-0221</t>
  </si>
  <si>
    <t>87-110-0416</t>
  </si>
  <si>
    <t>87-77-1422</t>
  </si>
  <si>
    <t>46-38-15682</t>
  </si>
  <si>
    <t>46-38-15706</t>
  </si>
  <si>
    <t>87-107-0201</t>
  </si>
  <si>
    <t>87-77-1528</t>
  </si>
  <si>
    <t>46-38-15680</t>
  </si>
  <si>
    <t>87-110-0165</t>
  </si>
  <si>
    <t>87-107-0315</t>
  </si>
  <si>
    <t>46-38-15688</t>
  </si>
  <si>
    <t>87-77-1731</t>
  </si>
  <si>
    <t>87-77-1732</t>
  </si>
  <si>
    <t>87-110-0405</t>
  </si>
  <si>
    <t>87-77-2458</t>
  </si>
  <si>
    <t>87-77-1345</t>
  </si>
  <si>
    <t>87-77-1381</t>
  </si>
  <si>
    <t>87-77-1382</t>
  </si>
  <si>
    <t>87-77-2283</t>
  </si>
  <si>
    <t>87-110-0130</t>
  </si>
  <si>
    <t>87-110-0383</t>
  </si>
  <si>
    <t>46-38-15693</t>
  </si>
  <si>
    <t>87-77-1547</t>
  </si>
  <si>
    <t>87-110-0167</t>
  </si>
  <si>
    <t>87-77-1557</t>
  </si>
  <si>
    <t>46-38-15697</t>
  </si>
  <si>
    <t>87-107-0217</t>
  </si>
  <si>
    <t>46-38-15394</t>
  </si>
  <si>
    <t>46-38-15686</t>
  </si>
  <si>
    <t>87-77-2238</t>
  </si>
  <si>
    <t>87-77-1631</t>
  </si>
  <si>
    <t>87-77-1676</t>
  </si>
  <si>
    <t>87-77-1686</t>
  </si>
  <si>
    <t>87-110-0194</t>
  </si>
  <si>
    <t>87-107-0247</t>
  </si>
  <si>
    <t>87-77-1692</t>
  </si>
  <si>
    <t>46-38-15711</t>
  </si>
  <si>
    <t>87-77-2461</t>
  </si>
  <si>
    <t>87-107-0260</t>
  </si>
  <si>
    <t>87-110-0409</t>
  </si>
  <si>
    <t>87-77-1475</t>
  </si>
  <si>
    <t>87-110-0191</t>
  </si>
  <si>
    <t>87-77-1710</t>
  </si>
  <si>
    <t>46-38-15708</t>
  </si>
  <si>
    <t>87-77-1360</t>
  </si>
  <si>
    <t>46-38-15694</t>
  </si>
  <si>
    <t>46-38-15695</t>
  </si>
  <si>
    <t>87-77-1523</t>
  </si>
  <si>
    <t>87-77-1656</t>
  </si>
  <si>
    <t>87-77-2460</t>
  </si>
  <si>
    <t>87-77-1725</t>
  </si>
  <si>
    <t>87-110-0227</t>
  </si>
  <si>
    <t>87-107-0128</t>
  </si>
  <si>
    <t>МГ</t>
  </si>
  <si>
    <t>МЦв</t>
  </si>
  <si>
    <t>ИТО</t>
  </si>
  <si>
    <t>10-12</t>
  </si>
  <si>
    <t>1972, Канада, Cousins L.</t>
  </si>
  <si>
    <t>1856, Jacques Calot, Франция</t>
  </si>
  <si>
    <t>1955, США, Lins E.</t>
  </si>
  <si>
    <t xml:space="preserve">1928, Archie Mack Brand, США </t>
  </si>
  <si>
    <t>1927, France, Doriat &amp; Son &amp; Debatene</t>
  </si>
  <si>
    <t xml:space="preserve">1930, Hans P. Sass, США </t>
  </si>
  <si>
    <t>1948, Sass, США</t>
  </si>
  <si>
    <t>1867, Jacques Calot, Франция</t>
  </si>
  <si>
    <t xml:space="preserve">1951, США, Kundred A. E. </t>
  </si>
  <si>
    <t>1959, Olson, C. / Nelson, США / Нидерланды</t>
  </si>
  <si>
    <t xml:space="preserve">1970, Carl G. Klehm, США </t>
  </si>
  <si>
    <t xml:space="preserve">1991, Saunders / Reath, США </t>
  </si>
  <si>
    <t xml:space="preserve">1999, Roger F. Anderson, США </t>
  </si>
  <si>
    <t>1952, Van der Valk/Van der Zwet, Нидерланды</t>
  </si>
  <si>
    <t>1873, Calot, Франция</t>
  </si>
  <si>
    <t xml:space="preserve">1946, Edward Auten, США </t>
  </si>
  <si>
    <t>1856,  Calot, Франция</t>
  </si>
  <si>
    <t>1993, Lanning C., США</t>
  </si>
  <si>
    <t>2005, Hollingsworth, США</t>
  </si>
  <si>
    <t>2002, Smith D., США</t>
  </si>
  <si>
    <t>1944, Nichols</t>
  </si>
  <si>
    <t>1888, Felix Crousse, Франция</t>
  </si>
  <si>
    <t xml:space="preserve">1950, Lyman D. Glasscock, США </t>
  </si>
  <si>
    <t>Bill Seidl, 1987</t>
  </si>
  <si>
    <t>Anderson R.F., США</t>
  </si>
  <si>
    <t xml:space="preserve">1948, Louis Smirnow, США </t>
  </si>
  <si>
    <t>1949, Aart Hoogendoorn, Нидерланды</t>
  </si>
  <si>
    <t xml:space="preserve">1968, Charles Klehm &amp; Son, США </t>
  </si>
  <si>
    <t>1977, De Vroomen, Польша</t>
  </si>
  <si>
    <t xml:space="preserve">1931, Francis H. Allison, США </t>
  </si>
  <si>
    <t>1996, США, Nicholas J. Friend</t>
  </si>
  <si>
    <t>1973, Klehm C. &amp; Son, США</t>
  </si>
  <si>
    <t>1906, Victor und Emile Lemoine, Франция</t>
  </si>
  <si>
    <t xml:space="preserve">1981, David Reath, США </t>
  </si>
  <si>
    <t xml:space="preserve">1981, Roy G. Klehm, США </t>
  </si>
  <si>
    <t xml:space="preserve">1986, Roger F. Anderson, США </t>
  </si>
  <si>
    <t>1991, Klehm, США</t>
  </si>
  <si>
    <t xml:space="preserve">1964, Samuel E. Wissing, США </t>
  </si>
  <si>
    <t xml:space="preserve">1964, Samuel Wissing/Charles Klehm, США </t>
  </si>
  <si>
    <t xml:space="preserve">1981, Cousins / Klehm, США </t>
  </si>
  <si>
    <t xml:space="preserve">1991, Roger F. Anderson, США </t>
  </si>
  <si>
    <t>1913, Dessert A., Франция</t>
  </si>
  <si>
    <t>2012, Anderson R.F., США</t>
  </si>
  <si>
    <t xml:space="preserve">1907, France, Lemoine V. And E. </t>
  </si>
  <si>
    <t>2002, США, Smith D.</t>
  </si>
  <si>
    <t>2006, Irene Tolomeo, США </t>
  </si>
  <si>
    <t xml:space="preserve">Chris, 1985, США </t>
  </si>
  <si>
    <t xml:space="preserve">1997, Don Hollingsworth, США </t>
  </si>
  <si>
    <t xml:space="preserve">1954, William S. BOCKSTOCE, США </t>
  </si>
  <si>
    <t xml:space="preserve">1968, Orville W. Fay, США </t>
  </si>
  <si>
    <t xml:space="preserve">1944, Lymon D. Glasscock, США </t>
  </si>
  <si>
    <t xml:space="preserve">1980, Lymon D. Glasscock, Charles Klehm, США </t>
  </si>
  <si>
    <t>1981, Varner S., США</t>
  </si>
  <si>
    <t>1995, Klehm, США</t>
  </si>
  <si>
    <t xml:space="preserve">1955, William S. BOCKSTOCE, США </t>
  </si>
  <si>
    <t>2008, Anderson R. F./Tim Kornder, США</t>
  </si>
  <si>
    <t xml:space="preserve">1992, Roger F. Anderson, США </t>
  </si>
  <si>
    <t>1881, Felix Crousse, Франция</t>
  </si>
  <si>
    <t>2010, Anderson R.F., США</t>
  </si>
  <si>
    <t xml:space="preserve">1940, Myron D. Bigger, США </t>
  </si>
  <si>
    <t>1908, Rosenfield J. F., США</t>
  </si>
  <si>
    <t xml:space="preserve">1996, Don Hollingsworth, США </t>
  </si>
  <si>
    <t xml:space="preserve">1986, Don Hollingsworth, США </t>
  </si>
  <si>
    <t>1937, Неизвестный, Нидерланды</t>
  </si>
  <si>
    <t>2001, Tolomeo I., США</t>
  </si>
  <si>
    <t>Tolomeo, 2010</t>
  </si>
  <si>
    <t>1964, США, Glasscock L. D./Falk E.</t>
  </si>
  <si>
    <t xml:space="preserve">1949, Aart Hoogendoorn, США </t>
  </si>
  <si>
    <t xml:space="preserve">1933, Edward Auten, США </t>
  </si>
  <si>
    <t xml:space="preserve">1999, Roy G. Klehm, США </t>
  </si>
  <si>
    <t>2018, Anderson R.F./Swenson Gardens, США</t>
  </si>
  <si>
    <t>1999, США, Anderson R.F.</t>
  </si>
  <si>
    <t xml:space="preserve">1956, George E. Winchell, США </t>
  </si>
  <si>
    <t xml:space="preserve"> 2-3</t>
  </si>
  <si>
    <t xml:space="preserve"> 5-8</t>
  </si>
  <si>
    <t xml:space="preserve"> 3-5</t>
  </si>
  <si>
    <t>Применение в срезке</t>
  </si>
  <si>
    <t>Соглашение</t>
  </si>
  <si>
    <t>Кратность заказа на сорт: 5 шт (на некоторые сорта возможен заказ 1 / 3 шт на сорт)</t>
  </si>
  <si>
    <t>Справочная информация по сорту</t>
  </si>
  <si>
    <t>Производство</t>
  </si>
  <si>
    <t>EU</t>
  </si>
  <si>
    <t>RUS</t>
  </si>
  <si>
    <t xml:space="preserve">ПИОНЫ с ОКС - ОСЕНЬ 2026   </t>
  </si>
  <si>
    <t>Участвовал в создании гибрида 'Valkyrie' (согласно реестру APS)</t>
  </si>
  <si>
    <t>Цветок 20 см. в диаметре</t>
  </si>
  <si>
    <t>Наличие боковых бутонов продлевает период цветения</t>
  </si>
  <si>
    <t>Цветок кремового оттенка, в основании светло-розовый, полумахровый, крупный</t>
  </si>
  <si>
    <t>Стебель несёт 3–6 цветков с трёхстадийной хамелеонной окраской</t>
  </si>
  <si>
    <t>Окрас цветка- Глубокий розовый. Цветы в диаметре 18-19 см.</t>
  </si>
  <si>
    <t>Абсолютный коммерческий бестселлер</t>
  </si>
  <si>
    <t>Уникальный кораллово-розовый оттенок</t>
  </si>
  <si>
    <t>Исключительно длительный период цветения, имеет пряный аромат</t>
  </si>
  <si>
    <t>Анемоновидная форма, оттенок лимонно-желтый в центре</t>
  </si>
  <si>
    <t>Чашевидная форма цветка лососево-розоватого оттенка</t>
  </si>
  <si>
    <t>Один из самых темных пионов в мире</t>
  </si>
  <si>
    <t>Крупные цветы (до 20 см в диаметре). Исключительная прочность стеблей.</t>
  </si>
  <si>
    <t>Эффектный сорт, известный своими яркими розово-красными цветами и пышными, рюшистыми махровыми лепестками</t>
  </si>
  <si>
    <t>Необычная форма цветка с эффектной серединой из кремовых и красных лепестков</t>
  </si>
  <si>
    <t>«Аметистовая» окраска цветка — глубокая лавандово-пурпурная</t>
  </si>
  <si>
    <t>Красного оттенка гибрид с хорошей энергией роста</t>
  </si>
  <si>
    <t>87-110-0459</t>
  </si>
  <si>
    <t>87-110-0471</t>
  </si>
  <si>
    <t>87-110-0337</t>
  </si>
  <si>
    <t>87-110-0462</t>
  </si>
  <si>
    <t>87-110-0469</t>
  </si>
  <si>
    <t>87-110-0463</t>
  </si>
  <si>
    <t>87-110-0336</t>
  </si>
  <si>
    <t>87-110-0461</t>
  </si>
  <si>
    <t>87-110-0456</t>
  </si>
  <si>
    <t>87-110-0468</t>
  </si>
  <si>
    <t>87-110-0457</t>
  </si>
  <si>
    <t>87-110-0334</t>
  </si>
  <si>
    <t>87-110-0464</t>
  </si>
  <si>
    <t>87-110-0455</t>
  </si>
  <si>
    <t>87-110-0332</t>
  </si>
  <si>
    <t>87-110-0460</t>
  </si>
  <si>
    <t>87-110-0329</t>
  </si>
  <si>
    <t>87-110-0466</t>
  </si>
  <si>
    <t>87-110-0458</t>
  </si>
  <si>
    <t>87-110-0465</t>
  </si>
  <si>
    <t>87-110-0470</t>
  </si>
  <si>
    <t>87-110-0467</t>
  </si>
  <si>
    <t>УТ-00141262</t>
  </si>
  <si>
    <t>Поддон 120х80</t>
  </si>
  <si>
    <t>Ящик пластиковый</t>
  </si>
  <si>
    <r>
      <t>Доставка до ближайшего к нашему складу терминала ТК: ПЭК, ЖелДорЭкспедиция, Вера-1 -</t>
    </r>
    <r>
      <rPr>
        <b/>
        <sz val="11"/>
        <rFont val="Calibri"/>
        <family val="2"/>
        <charset val="204"/>
        <scheme val="minor"/>
      </rPr>
      <t xml:space="preserve"> бесплатно</t>
    </r>
  </si>
  <si>
    <r>
      <t>Упаковка: пластиковый ящик 60x40x30(25) -</t>
    </r>
    <r>
      <rPr>
        <b/>
        <sz val="11"/>
        <rFont val="Calibri"/>
        <family val="2"/>
        <charset val="204"/>
        <scheme val="minor"/>
      </rPr>
      <t xml:space="preserve"> бесплатно</t>
    </r>
  </si>
  <si>
    <t>Призер в общем зачете на выставке CNB Dutch Peony Awards 2026</t>
  </si>
  <si>
    <t>Медалист Американского общества пионов (APS США): 1956 и 1971 годы</t>
  </si>
  <si>
    <t>Призер на выставке CNB Dutch Peony Awards 1981. Эталон «пионовидной» (bomb) формы</t>
  </si>
  <si>
    <t>Король срезки с очень прочными стеблями</t>
  </si>
  <si>
    <t>Золотой медалист выставки Американского общества пионов (APS США) , 1956 г.</t>
  </si>
  <si>
    <t>Крепкие стебли не разваливаются под тяжестью цветов</t>
  </si>
  <si>
    <t>Золотой медалист Американского общества пионов (APS США) 1962г.</t>
  </si>
  <si>
    <t>Гафрированная текстура лепестка с рваным краем</t>
  </si>
  <si>
    <t>Медалист Американского общества пионов (APS США): 1931 года</t>
  </si>
  <si>
    <t>Крапчато-красныные стебли</t>
  </si>
  <si>
    <t>Козырь в стрехстадийной смене цвета</t>
  </si>
  <si>
    <t>Стебли крепкие не нуждаются в подвязке</t>
  </si>
  <si>
    <t>Золотой медалист выставки Американского общества пионов (APS США) , 2011 г.</t>
  </si>
  <si>
    <t>Японская форма с "хохолком"</t>
  </si>
  <si>
    <t>Признанный чемпион Королевского садоводческого общества Великобритании</t>
  </si>
  <si>
    <t>Хамелеон. Оттенок меняется от темно-розового до белого</t>
  </si>
  <si>
    <t>«Золотая корона» — кольцо желтых тычинок</t>
  </si>
  <si>
    <t>Золотой медалист выставки Американского общества пионов (APS США) , 2004 г.</t>
  </si>
  <si>
    <t xml:space="preserve">Французский аристократ-сорт с богатой историей и признанием в мире.
</t>
  </si>
  <si>
    <t>Входит в коллекцию Чикагского ботанического сада</t>
  </si>
  <si>
    <t>"Коронованная роза" строение цветка похожее на старинную корону.</t>
  </si>
  <si>
    <t>Чашевидная полумахровая форма</t>
  </si>
  <si>
    <t>"Воронка света": от нежно-телесно-розовых тонов до кремово-желтых оттенков</t>
  </si>
  <si>
    <t>Цветок диаметром 20 см, оттенок белый, чуть кремово-розоватый</t>
  </si>
  <si>
    <t>Окраска цветка розовая с серебристым отливом (silvery sheen)</t>
  </si>
  <si>
    <t>Оттенок шампанского и тонкий аромат с нотками мяты и мускуса</t>
  </si>
  <si>
    <t>Цветки имаеют "ситцевый" эффект (розовый с красными крапинками)</t>
  </si>
  <si>
    <t>"Святящаяся нежность"-визуальный эффект градиент и свечение</t>
  </si>
  <si>
    <t>Золотая медаль Американского общества пионов (APS США) (2003, 2006); Чемпион выставки «Цветоводы Москвы» (2008)</t>
  </si>
  <si>
    <t>Золотая медаль Американского общества пионов (APS США) 2003г.; Премия за ландшафтные заслуги (APS США) 2009г</t>
  </si>
  <si>
    <t>«Шоколадный рубин» с бархатным блеском</t>
  </si>
  <si>
    <t>Кораллово-оранжевый оттенок, цветы диаметром до 20 см</t>
  </si>
  <si>
    <t>Награжден от Королевского садоводческого общества Великобритании</t>
  </si>
  <si>
    <t>Снежно-белый оттенок, очень яркий белый</t>
  </si>
  <si>
    <t>Светло-жёлто-оранжевый оттенок цветка с винно-розовыми бликами</t>
  </si>
  <si>
    <t>Лимонный с абрикосовым румянцем оттенок цветка</t>
  </si>
  <si>
    <t>«Живой закат»- кораллово-карминовая окраска цветка с переходами в красно-алые оттенки</t>
  </si>
  <si>
    <t>Оранжево-красный оттенок цветка с рифлёным краем</t>
  </si>
  <si>
    <t>Пятирядные цветки, насыщенно-розовые с алым оттенком у основания внешних лепестков, снаружи светлые пятна</t>
  </si>
  <si>
    <t>Золотая медаль Американского общества пионов (APS США) 1956</t>
  </si>
  <si>
    <t>Золотая медаль Американского общества пионов (APS США) 1957</t>
  </si>
  <si>
    <t>Золотая медаль Американского общества пионов (APS США) 1958</t>
  </si>
  <si>
    <t>Золотая медаль Американского общества пионов (APS США) 1959</t>
  </si>
  <si>
    <t>Золотая медаль Американского общества пионов (APS США) 1960</t>
  </si>
  <si>
    <t>Чемпион выставки Клуба «Цветоводы Москвы» 2014г</t>
  </si>
  <si>
    <t>Окраска цветка зависит от погоды</t>
  </si>
  <si>
    <t>«Серебристый» отлив на розовых лепестках</t>
  </si>
  <si>
    <t>Золотая медаль Американского общества пионов (APS США) 1957.</t>
  </si>
  <si>
    <t>Яркие махровые цветки насыщенного розово-красного цвета</t>
  </si>
  <si>
    <t>Хамелеон (сиреневый - кремовый с розовыми вспышками)</t>
  </si>
  <si>
    <t>Один из лучших сортов красного, не выцветает</t>
  </si>
  <si>
    <t>Прочные стебли не требующие подвязки</t>
  </si>
  <si>
    <t>Насыщенно-розового цвета цветок</t>
  </si>
  <si>
    <t>«Рваные» (ragged) лепестки и красная листва весной</t>
  </si>
  <si>
    <t>Вишнево-фиолетовые (не совсем красные) махровые цветы</t>
  </si>
  <si>
    <t>Рекордсмен по плотности и количеству лепестков</t>
  </si>
  <si>
    <t>Тёмно-розового цвета цветки с пурпуровым пятном</t>
  </si>
  <si>
    <t>Уникальные красно-коричневые стебли</t>
  </si>
  <si>
    <t>Золотая медаль Американского общества пионов (APS США) 1997</t>
  </si>
  <si>
    <t>Серебристая кайма на розовых лепестках</t>
  </si>
  <si>
    <t>Золотая медаль Американского общества пионов (APS) 2020</t>
  </si>
  <si>
    <t>Эффект «Гало»: бледно-зеленые лепестки-стражи, нежно-розовый бутон → кремово-белый, золотистый центр</t>
  </si>
  <si>
    <t>Желтого оттенка цветок с лавандовыми крапинками, полосами и пикотированным краем</t>
  </si>
  <si>
    <t>Полосатый «леденец»: кремово-желтый с малиново-розовыми крапинками</t>
  </si>
  <si>
    <t>Хамелеон (желтый → кремово-зеленоватый), есть «рваные» лепестки</t>
  </si>
  <si>
    <t>Бордовая листва весной</t>
  </si>
  <si>
    <t>Назван в честь героини легенды Алгонкинов</t>
  </si>
  <si>
    <t>Трехцветный (малина, розовый, кремовый), темнеет к центру</t>
  </si>
  <si>
    <t>"Гвоздика в гнезде", цвет слоновой кости + бледно-желтый центр</t>
  </si>
  <si>
    <t>Золотая медаль Американского общества пионов (APS Gold Medal) 1991 г, Премия за ландшафтные заслуги (Award of Landscape Merit) — 2009 г</t>
  </si>
  <si>
    <t>«Трёхслойный десерт» -трёхъярусная структура цветка</t>
  </si>
  <si>
    <t>Хамелеон (кремовый с розовой каймой → белый с лавандовым кантом)</t>
  </si>
  <si>
    <t>В России Включен в Госреестр селекционных достижений РФ в 2001 году</t>
  </si>
  <si>
    <t>С эффектом «разбегающихся лент» (винно-красные вспышки)</t>
  </si>
  <si>
    <t>Потомок Kansas x Sarah Bernhardt, цветки имеют крапчатость, серебристый отлив</t>
  </si>
  <si>
    <t>Исключительная селекционная ценность: фертилен в обе стороны (донор желтого цвета)</t>
  </si>
  <si>
    <t>Премия в номинации Лучший гибрид (Beste Hybride) CNB Dutch Peony Awards 2025</t>
  </si>
  <si>
    <t>Интенсивный розово-пурпурный оттенок с желтыми тычинками в центре</t>
  </si>
  <si>
    <t>Крупный сиреневый цветок диаметром до 25 см</t>
  </si>
  <si>
    <t>«Хамелеон». Окраска меняется в процессе цветения</t>
  </si>
  <si>
    <t>Украшение цветка — золотое свечение в окружении алых атласных лепестков.</t>
  </si>
  <si>
    <t>Идеальный красный шар + стойкость цвета + транспортность</t>
  </si>
  <si>
    <t>"Жемчужная" чаша - двухцветность от нежно-розового до жемчужного</t>
  </si>
  <si>
    <t>Полосатая окраска (малиновые полосы на белом) цветка</t>
  </si>
  <si>
    <t>Высшее признание от Королевского садоводческого общества Великобритании</t>
  </si>
  <si>
    <t>«Богатырь» стебли крепкие и прямостоячие</t>
  </si>
  <si>
    <t>Уникальная особенность в «Серебряных кончиках» лепестков</t>
  </si>
  <si>
    <t>Окрас цветка: Кремово-белый с розовой каймой</t>
  </si>
  <si>
    <t>Большого размера цветок, очень мягкого розового цвета с серебристо-белым отражением</t>
  </si>
  <si>
    <t>Золотая медаль Американского общества пионов (APS США) 2006, Премия за ландшафтные заслуги (APS США) 2009г</t>
  </si>
  <si>
    <t>«Кремовый сюрприз»-бутоны имеют необычный бежевый, кремовый или даже «шампанский» оттенок</t>
  </si>
  <si>
    <t>Золотая медаль Американского общества пионов (APS США) 1996</t>
  </si>
  <si>
    <t>Кораллово-розовый оттенок цветка</t>
  </si>
  <si>
    <t>Обладатель премии lassic RHS Award of Garden Merit.</t>
  </si>
  <si>
    <t>Уникальные цветы, меняющие окраску, которые раскрываются по спирали</t>
  </si>
  <si>
    <t>Золотая медаль Американского общества пионов 2007г</t>
  </si>
  <si>
    <t>Трёхслойные цветки анемоновидно-японской форм диаметром -20 см.</t>
  </si>
  <si>
    <t>Фуксии оттенок цветка с бахромчатым центром</t>
  </si>
  <si>
    <t>«Двухцветное парфе» с японским типом цветка</t>
  </si>
  <si>
    <t>«Гавайский коралл», все цветы распускаются одновременно</t>
  </si>
  <si>
    <t>Пряный аромат и красноватая листва весной</t>
  </si>
  <si>
    <t>20-22</t>
  </si>
  <si>
    <t>Особенность сорта</t>
  </si>
  <si>
    <t>с условиями работы ознакомлен и принимаю их</t>
  </si>
  <si>
    <t>***</t>
  </si>
  <si>
    <t>Доступна услуга зимнего хранения пионов.</t>
  </si>
  <si>
    <t>топ продаж</t>
  </si>
  <si>
    <t>Жемчужная коллекция  (белые, кремовые оттенки)</t>
  </si>
  <si>
    <t>Зефирная коллекция (розовые оттенки)</t>
  </si>
  <si>
    <t>Янтарная коллекция (желтые, оранжевые и коралловые оттенки)</t>
  </si>
  <si>
    <t>Рубиновая коллекция (красные, бордовые, малиновые и сиреневые оттенки)</t>
  </si>
  <si>
    <t>Акварельная коллекция (пёстрые, многоцветные оттенки)</t>
  </si>
  <si>
    <t>Диаметр цветка</t>
  </si>
  <si>
    <r>
      <rPr>
        <b/>
        <sz val="11"/>
        <rFont val="Calibri"/>
        <family val="2"/>
        <charset val="204"/>
        <scheme val="minor"/>
      </rPr>
      <t>Гарантия сохранности пионов,</t>
    </r>
    <r>
      <rPr>
        <sz val="11"/>
        <rFont val="Calibri"/>
        <family val="2"/>
        <charset val="204"/>
        <scheme val="minor"/>
      </rPr>
      <t xml:space="preserve"> в случае если на момент отгрузки корней, температурный режим в вашем регионе не будет подходить для посадки</t>
    </r>
  </si>
  <si>
    <r>
      <t xml:space="preserve">   </t>
    </r>
    <r>
      <rPr>
        <b/>
        <i/>
        <sz val="18"/>
        <color rgb="FF005400"/>
        <rFont val="Segoe Print"/>
        <charset val="204"/>
      </rPr>
      <t xml:space="preserve">Политика в отношении обработки и защиты персональных данных </t>
    </r>
  </si>
  <si>
    <t xml:space="preserve">Настоящим Покупатель подтверждает,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Оператора, размещённой по адресу https://plantmarket.ru/politika-konfidentsialnosti/, а также с формой Согласия на обработку персональных данных, размещённой по адресу https://plantmarket.ru/soglasie-na-obrabotku-pdn.
Направление заявки или совершение оплаты по настоящему прайс-листу является конклюдентным действием, выражающим свободное, конкретное, информированное, сознательное и однозначное согласие Покупателя на обработку его персональных данных на условиях, указанных в форме Согласия. Покупатель осознаёт объём, цели, способы обработки и правовые последствия дачи согласия
</t>
  </si>
  <si>
    <t>Гарантия сохранности пионов, в случае если на момент отгрузки корней, температурный режим в вашем регионе не будет подходить для посадки</t>
  </si>
  <si>
    <t>Новинка! На каждые 5 шт корней в заказе прилагается цветная этикетка с колышком - бесплатно</t>
  </si>
  <si>
    <t>Цветовая коллекция</t>
  </si>
  <si>
    <t>#'2026'!G</t>
  </si>
  <si>
    <t>Столбец1</t>
  </si>
  <si>
    <t>💡</t>
  </si>
  <si>
    <t>★</t>
  </si>
  <si>
    <t>👍</t>
  </si>
  <si>
    <r>
      <rPr>
        <b/>
        <sz val="11"/>
        <color rgb="FF006600"/>
        <rFont val="Calibri"/>
        <family val="2"/>
        <charset val="204"/>
        <scheme val="minor"/>
      </rPr>
      <t>👍</t>
    </r>
    <r>
      <rPr>
        <b/>
        <sz val="14"/>
        <color theme="7"/>
        <rFont val="Calibri"/>
        <family val="2"/>
        <charset val="204"/>
        <scheme val="minor"/>
      </rPr>
      <t>★</t>
    </r>
  </si>
  <si>
    <t>Виды пионов:</t>
  </si>
  <si>
    <t>ИТО-гибрид</t>
  </si>
  <si>
    <t>Алфавитный указатель</t>
  </si>
  <si>
    <t>Межвидовый гибрид</t>
  </si>
  <si>
    <t>Молочноцветковый</t>
  </si>
  <si>
    <t>Условные обозначения</t>
  </si>
  <si>
    <t>новинка предложения</t>
  </si>
  <si>
    <t>лучшая цена</t>
  </si>
  <si>
    <t>🆕</t>
  </si>
  <si>
    <r>
      <rPr>
        <b/>
        <sz val="11"/>
        <color rgb="FF006600"/>
        <rFont val="Calibri"/>
        <family val="2"/>
        <charset val="204"/>
        <scheme val="minor"/>
      </rPr>
      <t xml:space="preserve">👍 - лучшая цена!; </t>
    </r>
    <r>
      <rPr>
        <b/>
        <sz val="14"/>
        <color theme="7"/>
        <rFont val="Calibri"/>
        <family val="2"/>
        <charset val="204"/>
        <scheme val="minor"/>
      </rPr>
      <t xml:space="preserve">★ </t>
    </r>
    <r>
      <rPr>
        <b/>
        <sz val="11"/>
        <color theme="7"/>
        <rFont val="Calibri"/>
        <family val="2"/>
        <charset val="204"/>
        <scheme val="minor"/>
      </rPr>
      <t xml:space="preserve">- топ продаж; </t>
    </r>
    <r>
      <rPr>
        <b/>
        <sz val="11"/>
        <color rgb="FFFF0000"/>
        <rFont val="Calibri"/>
        <family val="2"/>
        <charset val="204"/>
        <scheme val="minor"/>
      </rPr>
      <t>🆕- новинка предложения</t>
    </r>
  </si>
  <si>
    <t>ИТО - ИТО-гибрид; МГ - Межвидовый гибрид; МЦв - Молочноцветковый</t>
  </si>
  <si>
    <r>
      <t xml:space="preserve">Общий минимальный заказ на корни: 500 €. </t>
    </r>
    <r>
      <rPr>
        <sz val="11"/>
        <rFont val="Calibri"/>
        <family val="2"/>
        <charset val="204"/>
        <scheme val="minor"/>
      </rPr>
      <t>При заказе корней от 350-499 € действует торговая надбавка 15%</t>
    </r>
  </si>
  <si>
    <t>нет</t>
  </si>
  <si>
    <t>Курс ЦБ РФ+9 ₽</t>
  </si>
  <si>
    <t>Оплата производится в рублях по курсу = ЦБ РФ+9 ₽ на момент зачисления денежных средств на наш р/сч</t>
  </si>
  <si>
    <t>46-38-14812</t>
  </si>
  <si>
    <t>87-52-0159</t>
  </si>
  <si>
    <t>87-52-0094</t>
  </si>
  <si>
    <t>87-52-0255</t>
  </si>
  <si>
    <t>87-107-0264</t>
  </si>
  <si>
    <t>87-77-1727</t>
  </si>
  <si>
    <t>87-52-0139</t>
  </si>
  <si>
    <t>87-52-0300</t>
  </si>
  <si>
    <t>87-110-0027</t>
  </si>
  <si>
    <t>87-107-0163</t>
  </si>
  <si>
    <t>46-38-15689</t>
  </si>
  <si>
    <t>87-52-0297</t>
  </si>
  <si>
    <t>87-77-1909</t>
  </si>
  <si>
    <t>87-52-0162</t>
  </si>
  <si>
    <t>87-107-0184</t>
  </si>
  <si>
    <t>87-52-0244</t>
  </si>
  <si>
    <t>87-110-0159</t>
  </si>
  <si>
    <t>87-52-0124</t>
  </si>
  <si>
    <t>46-38-15690</t>
  </si>
  <si>
    <t>46-38-15705</t>
  </si>
  <si>
    <t>87-77-1416</t>
  </si>
  <si>
    <t>87-110-0448</t>
  </si>
  <si>
    <t>87-52-0633</t>
  </si>
  <si>
    <t>87-52-0045</t>
  </si>
  <si>
    <t>87-77-2429</t>
  </si>
  <si>
    <t>87-77-1726</t>
  </si>
  <si>
    <t>87-110-0444</t>
  </si>
  <si>
    <t>87-77-1320</t>
  </si>
  <si>
    <t>87-52-0258</t>
  </si>
  <si>
    <t>87-77-1775</t>
  </si>
  <si>
    <t>87-110-0451</t>
  </si>
  <si>
    <t>87-107-0221</t>
  </si>
  <si>
    <t>46-38-15687</t>
  </si>
  <si>
    <t>46-38-50051</t>
  </si>
  <si>
    <t>46-38-15681</t>
  </si>
  <si>
    <t>87-52-0118</t>
  </si>
  <si>
    <t>87-52-0220</t>
  </si>
  <si>
    <t>87-77-1859</t>
  </si>
  <si>
    <t>87-107-0342</t>
  </si>
  <si>
    <t>87-52-0557</t>
  </si>
  <si>
    <t>46-38-15684</t>
  </si>
  <si>
    <t>46-38-15710</t>
  </si>
  <si>
    <t>87-77-0053</t>
  </si>
  <si>
    <t>46-38-15703</t>
  </si>
  <si>
    <t>46-38-15700</t>
  </si>
  <si>
    <t>46-38-15701</t>
  </si>
  <si>
    <t>87-52-0518</t>
  </si>
  <si>
    <t>46-38-50055</t>
  </si>
  <si>
    <t>87-52-0482</t>
  </si>
  <si>
    <t>87-77-2464</t>
  </si>
  <si>
    <t>Magical Mystery Ride</t>
  </si>
  <si>
    <t>2-3</t>
  </si>
  <si>
    <r>
      <rPr>
        <b/>
        <sz val="11"/>
        <color theme="0" tint="-0.499984740745262"/>
        <rFont val="Calibri"/>
        <family val="2"/>
        <charset val="204"/>
        <scheme val="minor"/>
      </rPr>
      <t>👍</t>
    </r>
    <r>
      <rPr>
        <b/>
        <sz val="14"/>
        <color theme="0" tint="-0.499984740745262"/>
        <rFont val="Calibri"/>
        <family val="2"/>
        <charset val="204"/>
        <scheme val="minor"/>
      </rPr>
      <t>★</t>
    </r>
  </si>
  <si>
    <r>
      <t xml:space="preserve">Заказ корней, шт.
</t>
    </r>
    <r>
      <rPr>
        <sz val="14"/>
        <color rgb="FFFF0000"/>
        <rFont val="Calibri"/>
        <family val="2"/>
        <charset val="204"/>
        <scheme val="minor"/>
      </rPr>
      <t>↓</t>
    </r>
  </si>
  <si>
    <t>87-52-0298</t>
  </si>
  <si>
    <t>87-52-0206</t>
  </si>
  <si>
    <t>87-52-0169</t>
  </si>
  <si>
    <t>87-110-0209</t>
  </si>
  <si>
    <t>87-77-1359</t>
  </si>
  <si>
    <t>87-110-0108</t>
  </si>
  <si>
    <t>87-110-0443</t>
  </si>
  <si>
    <t>87-107-0325</t>
  </si>
  <si>
    <t>87-110-0285</t>
  </si>
  <si>
    <t>87-110-0023</t>
  </si>
  <si>
    <t>87-110-0147</t>
  </si>
  <si>
    <t>87-110-0381</t>
  </si>
  <si>
    <t>87-110-0063</t>
  </si>
  <si>
    <t>87-52-0464</t>
  </si>
  <si>
    <t>87-52-0465</t>
  </si>
  <si>
    <t>87-110-0206</t>
  </si>
  <si>
    <t>87-110-0418</t>
  </si>
  <si>
    <t>87-107-0343</t>
  </si>
  <si>
    <t>87-52-0009</t>
  </si>
  <si>
    <t>87-52-0130</t>
  </si>
  <si>
    <t>87-77-1685</t>
  </si>
  <si>
    <t>87-110-0310</t>
  </si>
  <si>
    <t>87-110-0311</t>
  </si>
  <si>
    <t>87-110-0424</t>
  </si>
  <si>
    <t>87-52-0553</t>
  </si>
  <si>
    <t>87-110-0110</t>
  </si>
  <si>
    <t>Подтверждение</t>
  </si>
  <si>
    <r>
      <rPr>
        <b/>
        <sz val="11"/>
        <rFont val="Calibri"/>
        <family val="2"/>
        <charset val="204"/>
        <scheme val="minor"/>
      </rPr>
      <t xml:space="preserve">Новинка! </t>
    </r>
    <r>
      <rPr>
        <sz val="11"/>
        <rFont val="Calibri"/>
        <family val="2"/>
        <charset val="204"/>
        <scheme val="minor"/>
      </rPr>
      <t>На каждые 5 шт корней в заказе прилагается цветная этикетка/стикер с колышком</t>
    </r>
    <r>
      <rPr>
        <b/>
        <sz val="11"/>
        <rFont val="Calibri"/>
        <family val="2"/>
        <charset val="204"/>
        <scheme val="minor"/>
      </rPr>
      <t xml:space="preserve"> - бесплатно </t>
    </r>
    <r>
      <rPr>
        <sz val="11"/>
        <rFont val="Calibri"/>
        <family val="2"/>
        <charset val="204"/>
        <scheme val="minor"/>
      </rPr>
      <t>(при заказе до 07.09.26, далее при свободном наличии доп. материалов)</t>
    </r>
  </si>
  <si>
    <t>King's Ransom</t>
  </si>
  <si>
    <t>Sweet Lemonade</t>
  </si>
  <si>
    <t>Grand Massive</t>
  </si>
  <si>
    <t>87-110-0008/з</t>
  </si>
  <si>
    <t>87-77-1527/з</t>
  </si>
  <si>
    <t>87-110-0028/з</t>
  </si>
  <si>
    <t>87-77-1727/з</t>
  </si>
  <si>
    <t>87-52-0139/з</t>
  </si>
  <si>
    <t>87-110-0057/з</t>
  </si>
  <si>
    <t>87-110-0027/з</t>
  </si>
  <si>
    <t>87-107-0164</t>
  </si>
  <si>
    <t>87-107-0164/з</t>
  </si>
  <si>
    <t>87-110-0029/з</t>
  </si>
  <si>
    <t>87-110-0132</t>
  </si>
  <si>
    <t>87-110-0130/з</t>
  </si>
  <si>
    <t>87-77-2475</t>
  </si>
  <si>
    <t>87-52-0386</t>
  </si>
  <si>
    <t>87-52-0386/з</t>
  </si>
  <si>
    <t>87-77-1872</t>
  </si>
  <si>
    <t>87-77-1450/з</t>
  </si>
  <si>
    <t>87-110-0137</t>
  </si>
  <si>
    <t>87-110-0137/з</t>
  </si>
  <si>
    <t>87-110-0053</t>
  </si>
  <si>
    <t>87-110-0053/з</t>
  </si>
  <si>
    <t>87-107-0177/з</t>
  </si>
  <si>
    <t>87-52-0510</t>
  </si>
  <si>
    <t>87-107-0129/з</t>
  </si>
  <si>
    <t>87-107-0247/з</t>
  </si>
  <si>
    <t>87-107-0248/з</t>
  </si>
  <si>
    <t>87-110-0042/з</t>
  </si>
  <si>
    <t>87-52-0206/з</t>
  </si>
  <si>
    <t>87-110-0174/з</t>
  </si>
  <si>
    <t>87-110-0454</t>
  </si>
  <si>
    <t>87-110-0454/з</t>
  </si>
  <si>
    <t>87-107-0101/з</t>
  </si>
  <si>
    <t>87-77-1398</t>
  </si>
  <si>
    <t>87-52-0174</t>
  </si>
  <si>
    <t>87-52-0174/з</t>
  </si>
  <si>
    <t>87-107-0282/з</t>
  </si>
  <si>
    <t>87-110-0024/з</t>
  </si>
  <si>
    <t>87-110-0126/з</t>
  </si>
  <si>
    <t>87-110-0061/з</t>
  </si>
  <si>
    <t>87-107-0272/з</t>
  </si>
  <si>
    <t>87-110-0100/з</t>
  </si>
  <si>
    <t>87-77-1900</t>
  </si>
  <si>
    <t>87-77-1900/з</t>
  </si>
  <si>
    <t>87-52-0009/з</t>
  </si>
  <si>
    <t>87-110-0583</t>
  </si>
  <si>
    <t>87-107-0240</t>
  </si>
  <si>
    <t>87-107-0212/з</t>
  </si>
  <si>
    <t>87-110-0526</t>
  </si>
  <si>
    <t>87-110-0281</t>
  </si>
  <si>
    <t>87-107-0230/з</t>
  </si>
  <si>
    <t>87-77-1509</t>
  </si>
  <si>
    <t>87-77-1509/з</t>
  </si>
  <si>
    <t>87-107-0219</t>
  </si>
  <si>
    <t>87-107-0219/з</t>
  </si>
  <si>
    <t>87-107-0228</t>
  </si>
  <si>
    <t>87-77-1489</t>
  </si>
  <si>
    <t>87-77-1489/з</t>
  </si>
  <si>
    <t>87-77-1548/з</t>
  </si>
  <si>
    <t>87-107-0130/з</t>
  </si>
  <si>
    <t>87-110-0120</t>
  </si>
  <si>
    <t>87-110-0499</t>
  </si>
  <si>
    <t>87-110-0295</t>
  </si>
  <si>
    <t>87-110-0481</t>
  </si>
  <si>
    <t>87-110-0528</t>
  </si>
  <si>
    <t>Ann Cousins</t>
  </si>
  <si>
    <t xml:space="preserve">махровый </t>
  </si>
  <si>
    <t>приём заказов приостановлен</t>
  </si>
  <si>
    <t>в теч. 3-х дней после внесения аванса</t>
  </si>
  <si>
    <t>Приём заказов до 13.11.2026</t>
  </si>
  <si>
    <t>Выдача заказов: 46-48 нед. (с 9 ноября 2026), 7 нед. (08-14 февраля 2027) с зим. хранением, 11 нед. (08-14 марта 2027) с зим. хранением</t>
  </si>
  <si>
    <t>Предоплата 100%</t>
  </si>
  <si>
    <t>АКЦИЯ!</t>
  </si>
  <si>
    <r>
      <rPr>
        <b/>
        <sz val="14"/>
        <color rgb="FFFFC000"/>
        <rFont val="Calibri"/>
        <family val="2"/>
        <charset val="204"/>
        <scheme val="minor"/>
      </rPr>
      <t>★</t>
    </r>
    <r>
      <rPr>
        <b/>
        <sz val="11"/>
        <color rgb="FFFFC000"/>
        <rFont val="Calibri"/>
        <family val="2"/>
        <charset val="204"/>
        <scheme val="minor"/>
      </rPr>
      <t xml:space="preserve"> </t>
    </r>
    <r>
      <rPr>
        <b/>
        <i/>
        <sz val="10"/>
        <color rgb="FFC00000"/>
        <rFont val="Calibri"/>
        <family val="2"/>
        <charset val="204"/>
        <scheme val="minor"/>
      </rPr>
      <t>АКЦИЯ!</t>
    </r>
  </si>
  <si>
    <t>Акционная цена</t>
  </si>
  <si>
    <t>АКЦИЯ! C 07.10 по 19.10 на 9 позиций пионов действуют спец. цены на новый заказ или дозаказ по ним. Успейте!</t>
  </si>
  <si>
    <t>Доступно к заказу, шт</t>
  </si>
  <si>
    <t>&gt;100</t>
  </si>
  <si>
    <t>&gt;50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</si>
</sst>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[$€-1]_-;\-* #,##0.00\ [$€-1]_-;_-* &quot;-&quot;??\ [$€-1]_-;_-@_-"/>
    <numFmt numFmtId="165" formatCode="0.0000"/>
    <numFmt numFmtId="166" formatCode="_-* #,##0.00\ [$₽-419]_-;\-* #,##0.00\ [$₽-419]_-;_-* &quot;-&quot;??\ [$₽-419]_-;_-@_-"/>
    <numFmt numFmtId="167" formatCode="#,##0.00\ [$€-1]"/>
    <numFmt numFmtId="168" formatCode="#,##0\ &quot;₽&quot;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indexed="63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vertAlign val="superscript"/>
      <sz val="11"/>
      <color rgb="FFFF0000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Courier"/>
      <family val="1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22"/>
      <color rgb="FF02392F"/>
      <name val="Calibri"/>
      <family val="2"/>
      <charset val="204"/>
      <scheme val="minor"/>
    </font>
    <font>
      <sz val="2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FF0000"/>
      <name val="Arial"/>
      <family val="2"/>
    </font>
    <font>
      <b/>
      <u/>
      <sz val="11"/>
      <color rgb="FFFF000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theme="1"/>
      <name val="Charcoal CY"/>
      <family val="2"/>
      <charset val="204"/>
    </font>
    <font>
      <sz val="10"/>
      <name val="Arial"/>
      <family val="2"/>
    </font>
    <font>
      <b/>
      <sz val="16"/>
      <name val="Calibri"/>
      <family val="2"/>
      <charset val="204"/>
      <scheme val="minor"/>
    </font>
    <font>
      <sz val="10.5"/>
      <color rgb="FF0F1115"/>
      <name val="Calibri"/>
      <family val="2"/>
      <charset val="204"/>
      <scheme val="minor"/>
    </font>
    <font>
      <b/>
      <sz val="10.5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3A3A3A"/>
      <name val="Bahnschrift SemiLight SemiConde"/>
      <family val="2"/>
      <charset val="204"/>
    </font>
    <font>
      <sz val="10"/>
      <name val="Arial"/>
      <family val="2"/>
      <charset val="204"/>
    </font>
    <font>
      <b/>
      <sz val="9"/>
      <color rgb="FF0066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24"/>
      <color rgb="FF02392F"/>
      <name val="Arial"/>
      <family val="2"/>
    </font>
    <font>
      <sz val="11"/>
      <color rgb="FFFF0000"/>
      <name val="Calibri"/>
      <family val="2"/>
      <charset val="204"/>
      <scheme val="minor"/>
    </font>
    <font>
      <sz val="10.5"/>
      <color theme="9" tint="0.7999816888943144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005400"/>
      <name val="Segoe Print"/>
      <charset val="204"/>
    </font>
    <font>
      <b/>
      <sz val="26"/>
      <color rgb="FF02392F"/>
      <name val="Arial"/>
      <family val="2"/>
    </font>
    <font>
      <b/>
      <sz val="10.5"/>
      <name val="Calibri"/>
      <family val="2"/>
      <scheme val="minor"/>
    </font>
    <font>
      <b/>
      <sz val="12"/>
      <color rgb="FF006600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b/>
      <sz val="18"/>
      <color theme="7"/>
      <name val="Calibri"/>
      <family val="2"/>
      <charset val="204"/>
      <scheme val="minor"/>
    </font>
    <font>
      <b/>
      <sz val="11"/>
      <color rgb="FF006600"/>
      <name val="Calibri"/>
      <family val="2"/>
      <charset val="204"/>
      <scheme val="minor"/>
    </font>
    <font>
      <b/>
      <sz val="14"/>
      <color theme="7"/>
      <name val="Calibri"/>
      <family val="2"/>
      <charset val="204"/>
      <scheme val="minor"/>
    </font>
    <font>
      <b/>
      <sz val="11"/>
      <color theme="7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.5"/>
      <color theme="0" tint="-0.14999847407452621"/>
      <name val="Calibri"/>
      <family val="2"/>
      <charset val="204"/>
      <scheme val="minor"/>
    </font>
    <font>
      <b/>
      <sz val="11"/>
      <color theme="0" tint="-0.14999847407452621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b/>
      <sz val="11"/>
      <color theme="0" tint="-0.499984740745262"/>
      <name val="Calibri"/>
      <family val="2"/>
      <charset val="204"/>
      <scheme val="minor"/>
    </font>
    <font>
      <b/>
      <sz val="9"/>
      <color theme="0" tint="-0.499984740745262"/>
      <name val="Calibri"/>
      <family val="2"/>
      <charset val="204"/>
      <scheme val="minor"/>
    </font>
    <font>
      <sz val="10.5"/>
      <color theme="0" tint="-0.499984740745262"/>
      <name val="Calibri"/>
      <family val="2"/>
      <charset val="204"/>
      <scheme val="minor"/>
    </font>
    <font>
      <b/>
      <sz val="10.5"/>
      <color theme="0" tint="-0.499984740745262"/>
      <name val="Calibri"/>
      <family val="2"/>
      <charset val="204"/>
      <scheme val="minor"/>
    </font>
    <font>
      <sz val="10"/>
      <color theme="0" tint="-0.499984740745262"/>
      <name val="Calibri"/>
      <family val="2"/>
      <charset val="204"/>
      <scheme val="minor"/>
    </font>
    <font>
      <b/>
      <sz val="12"/>
      <color theme="0" tint="-0.499984740745262"/>
      <name val="Calibri"/>
      <family val="2"/>
      <charset val="204"/>
      <scheme val="minor"/>
    </font>
    <font>
      <sz val="10"/>
      <color theme="0" tint="-0.499984740745262"/>
      <name val="Arial"/>
      <family val="2"/>
    </font>
    <font>
      <b/>
      <i/>
      <vertAlign val="superscript"/>
      <sz val="11"/>
      <color theme="0" tint="-0.499984740745262"/>
      <name val="Calibri"/>
      <family val="2"/>
      <charset val="204"/>
      <scheme val="minor"/>
    </font>
    <font>
      <b/>
      <sz val="14"/>
      <color theme="0" tint="-0.499984740745262"/>
      <name val="Calibri"/>
      <family val="2"/>
      <charset val="204"/>
      <scheme val="minor"/>
    </font>
    <font>
      <b/>
      <sz val="18"/>
      <color theme="0" tint="-0.499984740745262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i/>
      <vertAlign val="superscript"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b/>
      <sz val="10.5"/>
      <color rgb="FFC00000"/>
      <name val="Calibri"/>
      <family val="2"/>
      <charset val="204"/>
      <scheme val="minor"/>
    </font>
    <font>
      <b/>
      <i/>
      <sz val="10"/>
      <color rgb="FFC00000"/>
      <name val="Calibri"/>
      <family val="2"/>
      <charset val="204"/>
      <scheme val="minor"/>
    </font>
    <font>
      <b/>
      <sz val="11"/>
      <color rgb="FFFFC000"/>
      <name val="Calibri"/>
      <family val="2"/>
      <charset val="204"/>
      <scheme val="minor"/>
    </font>
    <font>
      <b/>
      <sz val="14"/>
      <color rgb="FFFFC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Gray">
        <fgColor theme="0" tint="-0.499984740745262"/>
        <bgColor theme="0" tint="-4.9989318521683403E-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DFF5"/>
        <bgColor indexed="64"/>
      </patternFill>
    </fill>
  </fills>
  <borders count="40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slantDashDot">
        <color theme="0" tint="-0.499984740745262"/>
      </left>
      <right/>
      <top style="slantDashDot">
        <color theme="0" tint="-0.499984740745262"/>
      </top>
      <bottom style="hair">
        <color auto="1"/>
      </bottom>
      <diagonal/>
    </border>
    <border>
      <left/>
      <right/>
      <top style="slantDashDot">
        <color theme="0" tint="-0.499984740745262"/>
      </top>
      <bottom style="hair">
        <color auto="1"/>
      </bottom>
      <diagonal/>
    </border>
    <border>
      <left/>
      <right style="slantDashDot">
        <color theme="0" tint="-0.499984740745262"/>
      </right>
      <top style="slantDashDot">
        <color theme="0" tint="-0.499984740745262"/>
      </top>
      <bottom style="hair">
        <color auto="1"/>
      </bottom>
      <diagonal/>
    </border>
    <border>
      <left style="slantDashDot">
        <color theme="0" tint="-0.499984740745262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slantDashDot">
        <color theme="0" tint="-0.499984740745262"/>
      </right>
      <top/>
      <bottom style="hair">
        <color auto="1"/>
      </bottom>
      <diagonal/>
    </border>
    <border>
      <left style="slantDashDot">
        <color theme="0" tint="-0.499984740745262"/>
      </left>
      <right/>
      <top style="hair">
        <color auto="1"/>
      </top>
      <bottom style="hair">
        <color auto="1"/>
      </bottom>
      <diagonal/>
    </border>
    <border>
      <left/>
      <right style="slantDashDot">
        <color theme="0" tint="-0.499984740745262"/>
      </right>
      <top style="hair">
        <color auto="1"/>
      </top>
      <bottom style="hair">
        <color auto="1"/>
      </bottom>
      <diagonal/>
    </border>
    <border>
      <left style="slantDashDot">
        <color theme="0" tint="-0.499984740745262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slantDashDot">
        <color theme="0" tint="-0.499984740745262"/>
      </right>
      <top style="hair">
        <color auto="1"/>
      </top>
      <bottom style="hair">
        <color auto="1"/>
      </bottom>
      <diagonal/>
    </border>
    <border>
      <left style="slantDashDot">
        <color theme="0" tint="-0.499984740745262"/>
      </left>
      <right style="hair">
        <color auto="1"/>
      </right>
      <top style="hair">
        <color auto="1"/>
      </top>
      <bottom style="slantDashDot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slantDashDot">
        <color theme="0" tint="-0.499984740745262"/>
      </bottom>
      <diagonal/>
    </border>
    <border>
      <left style="hair">
        <color auto="1"/>
      </left>
      <right style="slantDashDot">
        <color theme="0" tint="-0.499984740745262"/>
      </right>
      <top style="hair">
        <color auto="1"/>
      </top>
      <bottom style="slantDashDot">
        <color theme="0" tint="-0.499984740745262"/>
      </bottom>
      <diagonal/>
    </border>
    <border>
      <left style="hair">
        <color auto="1"/>
      </left>
      <right/>
      <top style="hair">
        <color auto="1"/>
      </top>
      <bottom style="slantDashDot">
        <color theme="0" tint="-0.499984740745262"/>
      </bottom>
      <diagonal/>
    </border>
    <border>
      <left/>
      <right style="slantDashDot">
        <color theme="0" tint="-0.499984740745262"/>
      </right>
      <top/>
      <bottom/>
      <diagonal/>
    </border>
    <border>
      <left style="slantDashDot">
        <color theme="0" tint="-0.499984740745262"/>
      </left>
      <right style="hair">
        <color auto="1"/>
      </right>
      <top style="slantDashDot">
        <color theme="0" tint="-0.499984740745262"/>
      </top>
      <bottom style="hair">
        <color auto="1"/>
      </bottom>
      <diagonal/>
    </border>
    <border>
      <left/>
      <right style="hair">
        <color auto="1"/>
      </right>
      <top style="slantDashDot">
        <color theme="0" tint="-0.499984740745262"/>
      </top>
      <bottom style="hair">
        <color auto="1"/>
      </bottom>
      <diagonal/>
    </border>
    <border>
      <left style="slantDashDot">
        <color theme="0" tint="-0.499984740745262"/>
      </left>
      <right/>
      <top style="hair">
        <color auto="1"/>
      </top>
      <bottom style="slantDashDot">
        <color theme="0" tint="-0.499984740745262"/>
      </bottom>
      <diagonal/>
    </border>
    <border>
      <left/>
      <right/>
      <top style="hair">
        <color auto="1"/>
      </top>
      <bottom style="slantDashDot">
        <color theme="0" tint="-0.499984740745262"/>
      </bottom>
      <diagonal/>
    </border>
    <border>
      <left/>
      <right style="hair">
        <color auto="1"/>
      </right>
      <top style="hair">
        <color auto="1"/>
      </top>
      <bottom style="slantDashDot">
        <color theme="0" tint="-0.499984740745262"/>
      </bottom>
      <diagonal/>
    </border>
    <border>
      <left style="thin">
        <color rgb="FFCAE0F2"/>
      </left>
      <right style="thin">
        <color rgb="FFCAE0F2"/>
      </right>
      <top style="thin">
        <color rgb="FFCAE0F2"/>
      </top>
      <bottom style="thin">
        <color rgb="FFCAE0F2"/>
      </bottom>
      <diagonal/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</borders>
  <cellStyleXfs count="36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14" fillId="0" borderId="0"/>
    <xf numFmtId="0" fontId="15" fillId="0" borderId="0"/>
    <xf numFmtId="0" fontId="5" fillId="0" borderId="0"/>
    <xf numFmtId="0" fontId="13" fillId="0" borderId="0" applyNumberFormat="0" applyFill="0" applyBorder="0" applyAlignment="0" applyProtection="0"/>
    <xf numFmtId="0" fontId="15" fillId="0" borderId="0"/>
    <xf numFmtId="0" fontId="13" fillId="0" borderId="0" applyNumberFormat="0" applyFill="0" applyBorder="0" applyAlignment="0" applyProtection="0"/>
    <xf numFmtId="0" fontId="3" fillId="0" borderId="0"/>
    <xf numFmtId="0" fontId="14" fillId="0" borderId="0"/>
    <xf numFmtId="0" fontId="30" fillId="0" borderId="0"/>
    <xf numFmtId="0" fontId="3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/>
    <xf numFmtId="0" fontId="1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1">
    <xf numFmtId="0" fontId="0" fillId="0" borderId="0" xfId="0"/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7" fillId="0" borderId="3" xfId="4" applyFont="1" applyBorder="1" applyAlignment="1" applyProtection="1">
      <alignment horizontal="center" vertical="center"/>
      <protection locked="0"/>
    </xf>
    <xf numFmtId="14" fontId="18" fillId="0" borderId="0" xfId="3" applyNumberFormat="1" applyFont="1" applyAlignment="1" applyProtection="1">
      <alignment horizontal="left"/>
      <protection locked="0"/>
    </xf>
    <xf numFmtId="0" fontId="19" fillId="0" borderId="0" xfId="3" applyFont="1" applyProtection="1">
      <protection locked="0"/>
    </xf>
    <xf numFmtId="0" fontId="19" fillId="0" borderId="0" xfId="3" applyFont="1" applyAlignment="1" applyProtection="1">
      <alignment horizontal="center"/>
      <protection locked="0"/>
    </xf>
    <xf numFmtId="2" fontId="19" fillId="0" borderId="0" xfId="3" applyNumberFormat="1" applyFont="1" applyProtection="1">
      <protection locked="0"/>
    </xf>
    <xf numFmtId="49" fontId="19" fillId="0" borderId="0" xfId="3" applyNumberFormat="1" applyFont="1" applyAlignment="1" applyProtection="1">
      <alignment horizontal="center"/>
      <protection locked="0"/>
    </xf>
    <xf numFmtId="14" fontId="18" fillId="0" borderId="0" xfId="3" applyNumberFormat="1" applyFont="1" applyAlignment="1" applyProtection="1">
      <alignment horizontal="left" vertical="center"/>
      <protection locked="0"/>
    </xf>
    <xf numFmtId="0" fontId="19" fillId="0" borderId="0" xfId="3" applyFont="1" applyAlignment="1" applyProtection="1">
      <alignment vertical="center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20" fillId="0" borderId="0" xfId="4" applyFont="1" applyProtection="1">
      <protection locked="0"/>
    </xf>
    <xf numFmtId="2" fontId="21" fillId="0" borderId="0" xfId="3" applyNumberFormat="1" applyFont="1" applyAlignment="1" applyProtection="1">
      <alignment vertical="center"/>
      <protection locked="0"/>
    </xf>
    <xf numFmtId="0" fontId="19" fillId="0" borderId="0" xfId="3" applyFont="1" applyAlignment="1" applyProtection="1">
      <alignment horizontal="left"/>
      <protection locked="0"/>
    </xf>
    <xf numFmtId="0" fontId="19" fillId="0" borderId="0" xfId="3" applyFont="1" applyAlignment="1" applyProtection="1">
      <alignment horizontal="left" vertical="center" indent="1"/>
      <protection locked="0"/>
    </xf>
    <xf numFmtId="0" fontId="22" fillId="0" borderId="0" xfId="3" applyFont="1" applyAlignment="1" applyProtection="1">
      <alignment horizontal="left" vertical="center"/>
      <protection locked="0"/>
    </xf>
    <xf numFmtId="0" fontId="6" fillId="0" borderId="0" xfId="4" applyFont="1" applyAlignment="1" applyProtection="1">
      <alignment horizontal="center" vertical="center"/>
      <protection locked="0"/>
    </xf>
    <xf numFmtId="2" fontId="21" fillId="0" borderId="0" xfId="3" applyNumberFormat="1" applyFont="1" applyAlignment="1" applyProtection="1">
      <alignment horizontal="center"/>
      <protection locked="0"/>
    </xf>
    <xf numFmtId="0" fontId="23" fillId="0" borderId="0" xfId="3" applyFont="1" applyProtection="1">
      <protection locked="0"/>
    </xf>
    <xf numFmtId="49" fontId="19" fillId="0" borderId="0" xfId="3" applyNumberFormat="1" applyFont="1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right" vertical="center" indent="1"/>
      <protection locked="0"/>
    </xf>
    <xf numFmtId="0" fontId="25" fillId="0" borderId="0" xfId="12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/>
      <protection locked="0"/>
    </xf>
    <xf numFmtId="0" fontId="26" fillId="0" borderId="0" xfId="3" applyFont="1" applyAlignment="1" applyProtection="1">
      <alignment horizontal="left" vertical="center" indent="1"/>
      <protection locked="0"/>
    </xf>
    <xf numFmtId="0" fontId="26" fillId="0" borderId="0" xfId="3" applyFont="1" applyAlignment="1" applyProtection="1">
      <alignment horizontal="center" vertical="center"/>
      <protection locked="0"/>
    </xf>
    <xf numFmtId="0" fontId="1" fillId="0" borderId="0" xfId="3" applyFont="1" applyProtection="1">
      <protection locked="0"/>
    </xf>
    <xf numFmtId="0" fontId="26" fillId="0" borderId="0" xfId="3" applyFont="1" applyAlignment="1" applyProtection="1">
      <alignment horizontal="left" vertical="center"/>
      <protection locked="0"/>
    </xf>
    <xf numFmtId="49" fontId="26" fillId="0" borderId="0" xfId="3" applyNumberFormat="1" applyFont="1" applyAlignment="1" applyProtection="1">
      <alignment horizontal="center" vertical="center"/>
      <protection locked="0"/>
    </xf>
    <xf numFmtId="0" fontId="8" fillId="0" borderId="0" xfId="7" applyFont="1" applyAlignment="1" applyProtection="1">
      <alignment horizontal="left" vertical="center" indent="1"/>
      <protection locked="0"/>
    </xf>
    <xf numFmtId="2" fontId="1" fillId="0" borderId="0" xfId="3" applyNumberFormat="1" applyFont="1" applyAlignment="1" applyProtection="1">
      <alignment horizontal="center" vertical="center"/>
      <protection locked="0"/>
    </xf>
    <xf numFmtId="0" fontId="8" fillId="0" borderId="0" xfId="7" applyFont="1" applyAlignment="1" applyProtection="1">
      <alignment horizontal="left" vertical="center"/>
      <protection locked="0"/>
    </xf>
    <xf numFmtId="0" fontId="1" fillId="3" borderId="0" xfId="3" applyFont="1" applyFill="1" applyProtection="1">
      <protection locked="0"/>
    </xf>
    <xf numFmtId="0" fontId="1" fillId="0" borderId="0" xfId="3" applyFont="1" applyAlignment="1" applyProtection="1">
      <alignment horizontal="center"/>
      <protection locked="0"/>
    </xf>
    <xf numFmtId="0" fontId="6" fillId="0" borderId="0" xfId="13" applyFont="1" applyAlignment="1" applyProtection="1">
      <alignment horizontal="left" vertical="center" indent="1"/>
      <protection locked="0"/>
    </xf>
    <xf numFmtId="0" fontId="6" fillId="0" borderId="0" xfId="3" applyFont="1" applyAlignment="1" applyProtection="1">
      <alignment horizontal="left" vertical="center"/>
      <protection locked="0"/>
    </xf>
    <xf numFmtId="0" fontId="8" fillId="0" borderId="0" xfId="3" applyFont="1" applyAlignment="1" applyProtection="1">
      <alignment horizontal="left" vertical="center"/>
      <protection locked="0"/>
    </xf>
    <xf numFmtId="0" fontId="8" fillId="0" borderId="0" xfId="3" applyFont="1" applyAlignment="1" applyProtection="1">
      <alignment vertical="center"/>
      <protection locked="0"/>
    </xf>
    <xf numFmtId="165" fontId="1" fillId="0" borderId="0" xfId="3" applyNumberFormat="1" applyFont="1" applyProtection="1">
      <protection locked="0"/>
    </xf>
    <xf numFmtId="0" fontId="8" fillId="0" borderId="0" xfId="3" applyFont="1" applyAlignment="1" applyProtection="1">
      <alignment horizontal="center" vertical="center"/>
      <protection locked="0"/>
    </xf>
    <xf numFmtId="0" fontId="6" fillId="0" borderId="0" xfId="3" applyFont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right"/>
      <protection locked="0"/>
    </xf>
    <xf numFmtId="0" fontId="1" fillId="0" borderId="0" xfId="3" applyFont="1" applyAlignment="1" applyProtection="1">
      <alignment horizontal="left" vertical="center" indent="1"/>
      <protection locked="0"/>
    </xf>
    <xf numFmtId="0" fontId="1" fillId="0" borderId="0" xfId="3" applyFont="1" applyAlignment="1" applyProtection="1">
      <alignment horizontal="center" vertical="center"/>
      <protection locked="0"/>
    </xf>
    <xf numFmtId="49" fontId="1" fillId="0" borderId="0" xfId="3" applyNumberFormat="1" applyFont="1" applyAlignment="1" applyProtection="1">
      <alignment horizontal="center" vertical="center"/>
      <protection locked="0"/>
    </xf>
    <xf numFmtId="164" fontId="1" fillId="0" borderId="0" xfId="3" applyNumberFormat="1" applyFont="1" applyProtection="1">
      <protection locked="0"/>
    </xf>
    <xf numFmtId="2" fontId="6" fillId="0" borderId="0" xfId="3" applyNumberFormat="1" applyFont="1" applyAlignment="1" applyProtection="1">
      <alignment horizontal="center"/>
      <protection locked="0"/>
    </xf>
    <xf numFmtId="0" fontId="12" fillId="0" borderId="0" xfId="3" applyFont="1" applyProtection="1">
      <protection locked="0"/>
    </xf>
    <xf numFmtId="0" fontId="5" fillId="0" borderId="0" xfId="3" applyAlignment="1" applyProtection="1">
      <alignment horizontal="left"/>
      <protection locked="0"/>
    </xf>
    <xf numFmtId="0" fontId="5" fillId="0" borderId="0" xfId="3" applyProtection="1">
      <protection locked="0"/>
    </xf>
    <xf numFmtId="0" fontId="5" fillId="0" borderId="0" xfId="3" applyAlignment="1" applyProtection="1">
      <alignment horizontal="center"/>
      <protection locked="0"/>
    </xf>
    <xf numFmtId="49" fontId="5" fillId="0" borderId="0" xfId="3" applyNumberFormat="1" applyAlignment="1" applyProtection="1">
      <alignment horizontal="center"/>
      <protection locked="0"/>
    </xf>
    <xf numFmtId="2" fontId="5" fillId="0" borderId="0" xfId="3" applyNumberFormat="1" applyProtection="1">
      <protection locked="0"/>
    </xf>
    <xf numFmtId="0" fontId="1" fillId="0" borderId="0" xfId="3" applyFont="1" applyAlignment="1" applyProtection="1">
      <alignment vertical="top"/>
      <protection locked="0"/>
    </xf>
    <xf numFmtId="0" fontId="17" fillId="0" borderId="0" xfId="8" applyFont="1" applyProtection="1">
      <protection locked="0"/>
    </xf>
    <xf numFmtId="0" fontId="7" fillId="2" borderId="6" xfId="4" applyFont="1" applyFill="1" applyBorder="1" applyAlignment="1">
      <alignment vertical="top" wrapText="1"/>
    </xf>
    <xf numFmtId="0" fontId="7" fillId="2" borderId="6" xfId="4" applyFont="1" applyFill="1" applyBorder="1" applyAlignment="1" applyProtection="1">
      <alignment horizontal="center" vertical="top" wrapText="1"/>
      <protection locked="0"/>
    </xf>
    <xf numFmtId="0" fontId="7" fillId="2" borderId="6" xfId="4" applyFont="1" applyFill="1" applyBorder="1" applyAlignment="1">
      <alignment horizontal="center" vertical="top" wrapText="1"/>
    </xf>
    <xf numFmtId="0" fontId="7" fillId="0" borderId="3" xfId="4" applyFont="1" applyBorder="1" applyAlignment="1" applyProtection="1">
      <alignment horizontal="left" vertical="center"/>
      <protection locked="0"/>
    </xf>
    <xf numFmtId="0" fontId="2" fillId="0" borderId="0" xfId="3" applyFont="1" applyProtection="1">
      <protection locked="0"/>
    </xf>
    <xf numFmtId="44" fontId="7" fillId="0" borderId="3" xfId="3" applyNumberFormat="1" applyFont="1" applyBorder="1" applyAlignment="1">
      <alignment horizontal="center" vertical="center"/>
    </xf>
    <xf numFmtId="2" fontId="35" fillId="5" borderId="3" xfId="4" applyNumberFormat="1" applyFont="1" applyFill="1" applyBorder="1" applyAlignment="1">
      <alignment horizontal="left" vertical="center"/>
    </xf>
    <xf numFmtId="2" fontId="35" fillId="5" borderId="4" xfId="4" applyNumberFormat="1" applyFont="1" applyFill="1" applyBorder="1" applyAlignment="1">
      <alignment horizontal="left" vertical="center"/>
    </xf>
    <xf numFmtId="2" fontId="35" fillId="5" borderId="10" xfId="4" applyNumberFormat="1" applyFont="1" applyFill="1" applyBorder="1" applyAlignment="1">
      <alignment horizontal="left" vertical="center"/>
    </xf>
    <xf numFmtId="0" fontId="1" fillId="5" borderId="10" xfId="4" applyFill="1" applyBorder="1" applyAlignment="1">
      <alignment vertical="center"/>
    </xf>
    <xf numFmtId="2" fontId="35" fillId="5" borderId="5" xfId="4" applyNumberFormat="1" applyFont="1" applyFill="1" applyBorder="1" applyAlignment="1">
      <alignment horizontal="left" vertical="center"/>
    </xf>
    <xf numFmtId="2" fontId="35" fillId="5" borderId="3" xfId="4" applyNumberFormat="1" applyFont="1" applyFill="1" applyBorder="1" applyAlignment="1">
      <alignment horizontal="center" vertical="center"/>
    </xf>
    <xf numFmtId="0" fontId="5" fillId="0" borderId="0" xfId="3" applyAlignment="1" applyProtection="1">
      <alignment vertical="center"/>
      <protection locked="0"/>
    </xf>
    <xf numFmtId="0" fontId="1" fillId="0" borderId="11" xfId="20" applyBorder="1"/>
    <xf numFmtId="0" fontId="1" fillId="0" borderId="12" xfId="20" applyBorder="1"/>
    <xf numFmtId="0" fontId="1" fillId="0" borderId="13" xfId="20" applyBorder="1"/>
    <xf numFmtId="0" fontId="1" fillId="0" borderId="0" xfId="20"/>
    <xf numFmtId="0" fontId="1" fillId="0" borderId="14" xfId="20" applyBorder="1"/>
    <xf numFmtId="0" fontId="1" fillId="0" borderId="15" xfId="20" applyBorder="1"/>
    <xf numFmtId="0" fontId="36" fillId="0" borderId="14" xfId="20" applyFont="1" applyBorder="1"/>
    <xf numFmtId="0" fontId="36" fillId="0" borderId="0" xfId="20" applyFont="1"/>
    <xf numFmtId="0" fontId="37" fillId="0" borderId="0" xfId="20" applyFont="1"/>
    <xf numFmtId="0" fontId="37" fillId="0" borderId="15" xfId="20" applyFont="1" applyBorder="1"/>
    <xf numFmtId="0" fontId="38" fillId="0" borderId="0" xfId="20" applyFont="1"/>
    <xf numFmtId="0" fontId="38" fillId="0" borderId="15" xfId="20" applyFont="1" applyBorder="1"/>
    <xf numFmtId="0" fontId="39" fillId="0" borderId="14" xfId="20" applyFont="1" applyBorder="1"/>
    <xf numFmtId="0" fontId="40" fillId="6" borderId="14" xfId="20" applyFont="1" applyFill="1" applyBorder="1" applyAlignment="1">
      <alignment horizontal="right"/>
    </xf>
    <xf numFmtId="0" fontId="40" fillId="0" borderId="0" xfId="20" applyFont="1"/>
    <xf numFmtId="0" fontId="41" fillId="0" borderId="0" xfId="20" applyFont="1"/>
    <xf numFmtId="0" fontId="41" fillId="0" borderId="15" xfId="20" applyFont="1" applyBorder="1"/>
    <xf numFmtId="0" fontId="42" fillId="6" borderId="14" xfId="20" applyFont="1" applyFill="1" applyBorder="1" applyAlignment="1">
      <alignment horizontal="left"/>
    </xf>
    <xf numFmtId="0" fontId="44" fillId="0" borderId="0" xfId="20" applyFont="1"/>
    <xf numFmtId="0" fontId="45" fillId="0" borderId="0" xfId="20" applyFont="1"/>
    <xf numFmtId="0" fontId="42" fillId="0" borderId="0" xfId="20" applyFont="1" applyAlignment="1">
      <alignment horizontal="left"/>
    </xf>
    <xf numFmtId="0" fontId="46" fillId="0" borderId="0" xfId="20" applyFont="1"/>
    <xf numFmtId="0" fontId="46" fillId="0" borderId="15" xfId="20" applyFont="1" applyBorder="1"/>
    <xf numFmtId="0" fontId="45" fillId="6" borderId="14" xfId="20" applyFont="1" applyFill="1" applyBorder="1"/>
    <xf numFmtId="0" fontId="47" fillId="0" borderId="0" xfId="20" applyFont="1" applyAlignment="1">
      <alignment horizontal="left" indent="2"/>
    </xf>
    <xf numFmtId="0" fontId="48" fillId="0" borderId="0" xfId="20" applyFont="1" applyAlignment="1">
      <alignment horizontal="right"/>
    </xf>
    <xf numFmtId="0" fontId="47" fillId="0" borderId="0" xfId="20" applyFont="1" applyAlignment="1">
      <alignment horizontal="left"/>
    </xf>
    <xf numFmtId="0" fontId="49" fillId="0" borderId="0" xfId="20" applyFont="1" applyAlignment="1">
      <alignment vertical="center"/>
    </xf>
    <xf numFmtId="0" fontId="50" fillId="6" borderId="14" xfId="20" applyFont="1" applyFill="1" applyBorder="1"/>
    <xf numFmtId="0" fontId="50" fillId="0" borderId="0" xfId="20" applyFont="1"/>
    <xf numFmtId="0" fontId="1" fillId="6" borderId="14" xfId="20" applyFill="1" applyBorder="1"/>
    <xf numFmtId="0" fontId="41" fillId="6" borderId="14" xfId="20" applyFont="1" applyFill="1" applyBorder="1" applyAlignment="1">
      <alignment horizontal="right"/>
    </xf>
    <xf numFmtId="0" fontId="51" fillId="0" borderId="0" xfId="20" applyFont="1" applyAlignment="1">
      <alignment horizontal="left"/>
    </xf>
    <xf numFmtId="0" fontId="2" fillId="0" borderId="0" xfId="20" applyFont="1"/>
    <xf numFmtId="0" fontId="2" fillId="0" borderId="15" xfId="20" applyFont="1" applyBorder="1"/>
    <xf numFmtId="0" fontId="41" fillId="6" borderId="14" xfId="20" applyFont="1" applyFill="1" applyBorder="1" applyAlignment="1">
      <alignment horizontal="right" vertical="top"/>
    </xf>
    <xf numFmtId="0" fontId="2" fillId="0" borderId="15" xfId="20" applyFont="1" applyBorder="1" applyAlignment="1">
      <alignment vertical="top"/>
    </xf>
    <xf numFmtId="0" fontId="2" fillId="0" borderId="0" xfId="20" applyFont="1" applyAlignment="1">
      <alignment vertical="top"/>
    </xf>
    <xf numFmtId="0" fontId="47" fillId="0" borderId="0" xfId="20" applyFont="1" applyAlignment="1">
      <alignment horizontal="left" vertical="top" wrapText="1" indent="2"/>
    </xf>
    <xf numFmtId="0" fontId="52" fillId="0" borderId="0" xfId="11" applyFont="1" applyAlignment="1">
      <alignment horizontal="left" vertical="top" wrapText="1"/>
    </xf>
    <xf numFmtId="0" fontId="1" fillId="0" borderId="16" xfId="20" applyBorder="1"/>
    <xf numFmtId="0" fontId="1" fillId="0" borderId="17" xfId="20" applyBorder="1"/>
    <xf numFmtId="0" fontId="1" fillId="0" borderId="18" xfId="20" applyBorder="1"/>
    <xf numFmtId="0" fontId="19" fillId="0" borderId="0" xfId="3" applyFont="1" applyAlignment="1" applyProtection="1">
      <alignment horizontal="left" vertical="center"/>
      <protection locked="0"/>
    </xf>
    <xf numFmtId="2" fontId="21" fillId="0" borderId="0" xfId="3" applyNumberFormat="1" applyFont="1" applyAlignment="1" applyProtection="1">
      <alignment horizontal="center" vertical="center"/>
      <protection locked="0"/>
    </xf>
    <xf numFmtId="0" fontId="19" fillId="3" borderId="0" xfId="3" applyFont="1" applyFill="1" applyAlignment="1" applyProtection="1">
      <alignment horizontal="center"/>
      <protection locked="0"/>
    </xf>
    <xf numFmtId="0" fontId="8" fillId="0" borderId="0" xfId="7" applyFont="1" applyAlignment="1" applyProtection="1">
      <alignment horizontal="center" vertical="center"/>
      <protection locked="0"/>
    </xf>
    <xf numFmtId="0" fontId="6" fillId="0" borderId="0" xfId="3" applyFont="1" applyAlignment="1" applyProtection="1">
      <alignment horizontal="center" vertical="center"/>
      <protection locked="0"/>
    </xf>
    <xf numFmtId="2" fontId="35" fillId="5" borderId="8" xfId="4" applyNumberFormat="1" applyFont="1" applyFill="1" applyBorder="1" applyAlignment="1">
      <alignment horizontal="left" vertical="center"/>
    </xf>
    <xf numFmtId="2" fontId="35" fillId="5" borderId="9" xfId="4" applyNumberFormat="1" applyFont="1" applyFill="1" applyBorder="1" applyAlignment="1">
      <alignment horizontal="left" vertical="center"/>
    </xf>
    <xf numFmtId="0" fontId="24" fillId="0" borderId="0" xfId="10" applyFont="1" applyFill="1" applyAlignment="1" applyProtection="1">
      <alignment vertical="center"/>
      <protection locked="0"/>
    </xf>
    <xf numFmtId="0" fontId="34" fillId="2" borderId="10" xfId="4" applyFont="1" applyFill="1" applyBorder="1" applyAlignment="1">
      <alignment horizontal="center" vertical="top" wrapText="1"/>
    </xf>
    <xf numFmtId="0" fontId="11" fillId="2" borderId="10" xfId="4" applyFont="1" applyFill="1" applyBorder="1" applyAlignment="1">
      <alignment vertical="top" wrapText="1"/>
    </xf>
    <xf numFmtId="0" fontId="7" fillId="7" borderId="6" xfId="4" applyFont="1" applyFill="1" applyBorder="1" applyAlignment="1" applyProtection="1">
      <alignment horizontal="center" vertical="top" wrapText="1"/>
      <protection locked="0"/>
    </xf>
    <xf numFmtId="0" fontId="7" fillId="7" borderId="7" xfId="4" applyFont="1" applyFill="1" applyBorder="1" applyAlignment="1" applyProtection="1">
      <alignment horizontal="center" vertical="top" wrapText="1"/>
      <protection locked="0"/>
    </xf>
    <xf numFmtId="0" fontId="7" fillId="2" borderId="10" xfId="3" applyFont="1" applyFill="1" applyBorder="1" applyAlignment="1">
      <alignment vertical="center"/>
    </xf>
    <xf numFmtId="49" fontId="10" fillId="2" borderId="10" xfId="4" applyNumberFormat="1" applyFont="1" applyFill="1" applyBorder="1" applyAlignment="1" applyProtection="1">
      <alignment horizontal="left" vertical="center"/>
      <protection locked="0"/>
    </xf>
    <xf numFmtId="49" fontId="7" fillId="2" borderId="10" xfId="4" applyNumberFormat="1" applyFont="1" applyFill="1" applyBorder="1" applyAlignment="1" applyProtection="1">
      <alignment horizontal="center" vertical="center"/>
      <protection locked="0"/>
    </xf>
    <xf numFmtId="0" fontId="7" fillId="2" borderId="10" xfId="3" applyFont="1" applyFill="1" applyBorder="1" applyAlignment="1" applyProtection="1">
      <alignment horizontal="center" vertical="center"/>
      <protection locked="0"/>
    </xf>
    <xf numFmtId="164" fontId="11" fillId="2" borderId="10" xfId="3" applyNumberFormat="1" applyFont="1" applyFill="1" applyBorder="1" applyAlignment="1">
      <alignment horizontal="center" vertical="center"/>
    </xf>
    <xf numFmtId="2" fontId="7" fillId="2" borderId="10" xfId="3" applyNumberFormat="1" applyFont="1" applyFill="1" applyBorder="1" applyAlignment="1">
      <alignment horizontal="center" vertical="center"/>
    </xf>
    <xf numFmtId="164" fontId="7" fillId="2" borderId="10" xfId="3" applyNumberFormat="1" applyFont="1" applyFill="1" applyBorder="1" applyAlignment="1">
      <alignment horizontal="center" vertical="center"/>
    </xf>
    <xf numFmtId="0" fontId="7" fillId="2" borderId="10" xfId="4" applyFont="1" applyFill="1" applyBorder="1" applyAlignment="1" applyProtection="1">
      <alignment horizontal="left" vertical="center"/>
      <protection locked="0"/>
    </xf>
    <xf numFmtId="0" fontId="7" fillId="2" borderId="10" xfId="4" applyFont="1" applyFill="1" applyBorder="1" applyAlignment="1" applyProtection="1">
      <alignment horizontal="center" vertical="center"/>
      <protection locked="0"/>
    </xf>
    <xf numFmtId="0" fontId="32" fillId="2" borderId="10" xfId="4" applyFont="1" applyFill="1" applyBorder="1" applyAlignment="1" applyProtection="1">
      <alignment horizontal="left" vertical="center" indent="1"/>
      <protection locked="0"/>
    </xf>
    <xf numFmtId="0" fontId="7" fillId="7" borderId="10" xfId="3" applyFont="1" applyFill="1" applyBorder="1" applyAlignment="1">
      <alignment vertical="center"/>
    </xf>
    <xf numFmtId="49" fontId="10" fillId="7" borderId="10" xfId="4" applyNumberFormat="1" applyFont="1" applyFill="1" applyBorder="1" applyAlignment="1" applyProtection="1">
      <alignment horizontal="left" vertical="center"/>
      <protection locked="0"/>
    </xf>
    <xf numFmtId="49" fontId="7" fillId="7" borderId="10" xfId="4" applyNumberFormat="1" applyFont="1" applyFill="1" applyBorder="1" applyAlignment="1" applyProtection="1">
      <alignment horizontal="center" vertical="center"/>
      <protection locked="0"/>
    </xf>
    <xf numFmtId="0" fontId="7" fillId="7" borderId="10" xfId="3" applyFont="1" applyFill="1" applyBorder="1" applyAlignment="1" applyProtection="1">
      <alignment horizontal="center" vertical="center"/>
      <protection locked="0"/>
    </xf>
    <xf numFmtId="164" fontId="11" fillId="7" borderId="10" xfId="3" applyNumberFormat="1" applyFont="1" applyFill="1" applyBorder="1" applyAlignment="1">
      <alignment horizontal="center" vertical="center"/>
    </xf>
    <xf numFmtId="2" fontId="7" fillId="7" borderId="10" xfId="3" applyNumberFormat="1" applyFont="1" applyFill="1" applyBorder="1" applyAlignment="1">
      <alignment horizontal="center" vertical="center"/>
    </xf>
    <xf numFmtId="164" fontId="7" fillId="7" borderId="10" xfId="3" applyNumberFormat="1" applyFont="1" applyFill="1" applyBorder="1" applyAlignment="1">
      <alignment horizontal="center" vertical="center"/>
    </xf>
    <xf numFmtId="0" fontId="7" fillId="7" borderId="10" xfId="4" applyFont="1" applyFill="1" applyBorder="1" applyAlignment="1" applyProtection="1">
      <alignment horizontal="left" vertical="center"/>
      <protection locked="0"/>
    </xf>
    <xf numFmtId="0" fontId="7" fillId="7" borderId="10" xfId="4" applyFont="1" applyFill="1" applyBorder="1" applyAlignment="1" applyProtection="1">
      <alignment horizontal="center" vertical="center"/>
      <protection locked="0"/>
    </xf>
    <xf numFmtId="0" fontId="55" fillId="0" borderId="0" xfId="4" applyFont="1" applyAlignment="1" applyProtection="1">
      <alignment horizontal="center"/>
      <protection locked="0"/>
    </xf>
    <xf numFmtId="0" fontId="11" fillId="2" borderId="10" xfId="4" applyFont="1" applyFill="1" applyBorder="1" applyAlignment="1" applyProtection="1">
      <alignment horizontal="left" vertical="center"/>
      <protection locked="0"/>
    </xf>
    <xf numFmtId="1" fontId="7" fillId="2" borderId="10" xfId="8" applyNumberFormat="1" applyFont="1" applyFill="1" applyBorder="1" applyAlignment="1" applyProtection="1">
      <alignment horizontal="center" vertical="center" wrapText="1"/>
      <protection locked="0"/>
    </xf>
    <xf numFmtId="0" fontId="54" fillId="7" borderId="10" xfId="4" applyFont="1" applyFill="1" applyBorder="1" applyAlignment="1" applyProtection="1">
      <alignment horizontal="left" vertical="center"/>
      <protection locked="0"/>
    </xf>
    <xf numFmtId="0" fontId="11" fillId="7" borderId="10" xfId="4" applyFont="1" applyFill="1" applyBorder="1" applyAlignment="1" applyProtection="1">
      <alignment horizontal="left" vertical="center"/>
      <protection locked="0"/>
    </xf>
    <xf numFmtId="1" fontId="7" fillId="7" borderId="10" xfId="8" applyNumberFormat="1" applyFont="1" applyFill="1" applyBorder="1" applyAlignment="1" applyProtection="1">
      <alignment horizontal="center" vertical="center" wrapText="1"/>
      <protection locked="0"/>
    </xf>
    <xf numFmtId="2" fontId="35" fillId="5" borderId="4" xfId="4" applyNumberFormat="1" applyFont="1" applyFill="1" applyBorder="1" applyAlignment="1">
      <alignment horizontal="center" vertical="center"/>
    </xf>
    <xf numFmtId="0" fontId="56" fillId="0" borderId="0" xfId="3" applyFont="1" applyAlignment="1" applyProtection="1">
      <alignment horizontal="left" vertical="center"/>
      <protection locked="0"/>
    </xf>
    <xf numFmtId="49" fontId="7" fillId="0" borderId="3" xfId="4" applyNumberFormat="1" applyFont="1" applyBorder="1" applyAlignment="1" applyProtection="1">
      <alignment horizontal="left" vertical="center"/>
      <protection locked="0"/>
    </xf>
    <xf numFmtId="49" fontId="7" fillId="7" borderId="10" xfId="4" applyNumberFormat="1" applyFont="1" applyFill="1" applyBorder="1" applyAlignment="1" applyProtection="1">
      <alignment horizontal="left" vertical="center"/>
      <protection locked="0"/>
    </xf>
    <xf numFmtId="49" fontId="7" fillId="2" borderId="10" xfId="4" applyNumberFormat="1" applyFont="1" applyFill="1" applyBorder="1" applyAlignment="1" applyProtection="1">
      <alignment horizontal="left" vertical="center"/>
      <protection locked="0"/>
    </xf>
    <xf numFmtId="0" fontId="7" fillId="2" borderId="4" xfId="4" applyFont="1" applyFill="1" applyBorder="1" applyAlignment="1" applyProtection="1">
      <alignment horizontal="center" vertical="top" wrapText="1"/>
      <protection locked="0"/>
    </xf>
    <xf numFmtId="0" fontId="57" fillId="2" borderId="5" xfId="4" applyFont="1" applyFill="1" applyBorder="1" applyAlignment="1" applyProtection="1">
      <alignment horizontal="center" vertical="top" wrapText="1"/>
      <protection locked="0"/>
    </xf>
    <xf numFmtId="0" fontId="12" fillId="0" borderId="0" xfId="3" applyFont="1" applyAlignment="1" applyProtection="1">
      <alignment horizontal="left" vertical="center"/>
      <protection locked="0"/>
    </xf>
    <xf numFmtId="0" fontId="58" fillId="0" borderId="0" xfId="3" applyFont="1" applyProtection="1">
      <protection locked="0"/>
    </xf>
    <xf numFmtId="1" fontId="2" fillId="4" borderId="3" xfId="11" applyNumberFormat="1" applyFont="1" applyFill="1" applyBorder="1" applyAlignment="1" applyProtection="1">
      <alignment horizontal="center" vertical="center"/>
      <protection locked="0"/>
    </xf>
    <xf numFmtId="0" fontId="11" fillId="0" borderId="3" xfId="4" applyFont="1" applyBorder="1" applyAlignment="1">
      <alignment horizontal="left" vertical="center"/>
    </xf>
    <xf numFmtId="0" fontId="16" fillId="0" borderId="0" xfId="9" applyFont="1" applyAlignment="1" applyProtection="1">
      <alignment vertical="top" wrapText="1"/>
      <protection locked="0"/>
    </xf>
    <xf numFmtId="0" fontId="25" fillId="0" borderId="0" xfId="12" applyFont="1" applyAlignment="1" applyProtection="1">
      <alignment horizontal="left" vertical="center"/>
      <protection locked="0"/>
    </xf>
    <xf numFmtId="0" fontId="59" fillId="0" borderId="14" xfId="20" applyFont="1" applyBorder="1"/>
    <xf numFmtId="0" fontId="9" fillId="0" borderId="3" xfId="4" applyFont="1" applyBorder="1" applyAlignment="1">
      <alignment horizontal="left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3" fillId="0" borderId="3" xfId="27" applyBorder="1"/>
    <xf numFmtId="49" fontId="65" fillId="0" borderId="5" xfId="4" applyNumberFormat="1" applyFont="1" applyBorder="1" applyAlignment="1" applyProtection="1">
      <alignment horizontal="center" vertical="center"/>
      <protection locked="0"/>
    </xf>
    <xf numFmtId="49" fontId="10" fillId="7" borderId="10" xfId="4" applyNumberFormat="1" applyFont="1" applyFill="1" applyBorder="1" applyAlignment="1" applyProtection="1">
      <alignment horizontal="center" vertical="center"/>
      <protection locked="0"/>
    </xf>
    <xf numFmtId="49" fontId="10" fillId="0" borderId="5" xfId="4" applyNumberFormat="1" applyFont="1" applyBorder="1" applyAlignment="1" applyProtection="1">
      <alignment horizontal="center" vertical="center"/>
      <protection locked="0"/>
    </xf>
    <xf numFmtId="49" fontId="63" fillId="0" borderId="5" xfId="4" applyNumberFormat="1" applyFont="1" applyBorder="1" applyAlignment="1" applyProtection="1">
      <alignment horizontal="center"/>
      <protection locked="0"/>
    </xf>
    <xf numFmtId="49" fontId="10" fillId="2" borderId="10" xfId="4" applyNumberFormat="1" applyFont="1" applyFill="1" applyBorder="1" applyAlignment="1" applyProtection="1">
      <alignment horizontal="center" vertical="center"/>
      <protection locked="0"/>
    </xf>
    <xf numFmtId="0" fontId="69" fillId="0" borderId="3" xfId="4" applyFont="1" applyBorder="1" applyAlignment="1">
      <alignment horizontal="left" vertical="center"/>
    </xf>
    <xf numFmtId="0" fontId="32" fillId="2" borderId="10" xfId="4" applyFont="1" applyFill="1" applyBorder="1" applyAlignment="1">
      <alignment horizontal="left" vertical="center" indent="1"/>
    </xf>
    <xf numFmtId="0" fontId="62" fillId="2" borderId="6" xfId="4" applyFont="1" applyFill="1" applyBorder="1" applyAlignment="1" applyProtection="1">
      <alignment horizontal="center" vertical="top" wrapText="1"/>
      <protection locked="0"/>
    </xf>
    <xf numFmtId="0" fontId="62" fillId="2" borderId="6" xfId="4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32" fillId="2" borderId="4" xfId="4" applyFont="1" applyFill="1" applyBorder="1" applyAlignment="1">
      <alignment horizontal="left" vertical="center" indent="1"/>
    </xf>
    <xf numFmtId="0" fontId="32" fillId="2" borderId="5" xfId="4" applyFont="1" applyFill="1" applyBorder="1" applyAlignment="1">
      <alignment horizontal="left" vertical="center" indent="1"/>
    </xf>
    <xf numFmtId="49" fontId="64" fillId="0" borderId="3" xfId="4" applyNumberFormat="1" applyFont="1" applyBorder="1" applyAlignment="1">
      <alignment horizontal="center" vertical="center"/>
    </xf>
    <xf numFmtId="49" fontId="65" fillId="0" borderId="3" xfId="4" applyNumberFormat="1" applyFont="1" applyBorder="1" applyAlignment="1">
      <alignment horizontal="center" vertical="center"/>
    </xf>
    <xf numFmtId="49" fontId="66" fillId="0" borderId="3" xfId="4" applyNumberFormat="1" applyFont="1" applyBorder="1" applyAlignment="1">
      <alignment horizontal="center"/>
    </xf>
    <xf numFmtId="49" fontId="58" fillId="0" borderId="5" xfId="4" applyNumberFormat="1" applyFont="1" applyBorder="1" applyAlignment="1" applyProtection="1">
      <alignment horizontal="center" vertical="center"/>
      <protection locked="0"/>
    </xf>
    <xf numFmtId="0" fontId="16" fillId="0" borderId="0" xfId="9" applyFont="1" applyAlignment="1" applyProtection="1">
      <alignment horizontal="left" vertical="top" wrapText="1"/>
      <protection locked="0"/>
    </xf>
    <xf numFmtId="164" fontId="53" fillId="2" borderId="25" xfId="3" applyNumberFormat="1" applyFont="1" applyFill="1" applyBorder="1" applyAlignment="1">
      <alignment horizontal="left" vertical="center"/>
    </xf>
    <xf numFmtId="164" fontId="53" fillId="7" borderId="25" xfId="3" applyNumberFormat="1" applyFont="1" applyFill="1" applyBorder="1" applyAlignment="1">
      <alignment horizontal="left" vertical="center"/>
    </xf>
    <xf numFmtId="2" fontId="35" fillId="5" borderId="26" xfId="4" applyNumberFormat="1" applyFont="1" applyFill="1" applyBorder="1" applyAlignment="1">
      <alignment horizontal="left" vertical="center"/>
    </xf>
    <xf numFmtId="2" fontId="35" fillId="5" borderId="28" xfId="4" applyNumberFormat="1" applyFont="1" applyFill="1" applyBorder="1" applyAlignment="1">
      <alignment horizontal="left" vertical="center"/>
    </xf>
    <xf numFmtId="2" fontId="35" fillId="5" borderId="29" xfId="4" applyNumberFormat="1" applyFont="1" applyFill="1" applyBorder="1" applyAlignment="1">
      <alignment horizontal="center" vertical="center"/>
    </xf>
    <xf numFmtId="2" fontId="35" fillId="5" borderId="31" xfId="4" applyNumberFormat="1" applyFont="1" applyFill="1" applyBorder="1" applyAlignment="1">
      <alignment horizontal="center" vertical="center"/>
    </xf>
    <xf numFmtId="0" fontId="29" fillId="7" borderId="19" xfId="4" applyFont="1" applyFill="1" applyBorder="1" applyAlignment="1">
      <alignment horizontal="left" vertical="top"/>
    </xf>
    <xf numFmtId="0" fontId="11" fillId="7" borderId="20" xfId="4" applyFont="1" applyFill="1" applyBorder="1" applyAlignment="1">
      <alignment horizontal="center" vertical="top" wrapText="1"/>
    </xf>
    <xf numFmtId="0" fontId="11" fillId="7" borderId="21" xfId="4" applyFont="1" applyFill="1" applyBorder="1" applyAlignment="1">
      <alignment horizontal="center" vertical="top" wrapText="1"/>
    </xf>
    <xf numFmtId="0" fontId="7" fillId="7" borderId="22" xfId="4" applyFont="1" applyFill="1" applyBorder="1" applyAlignment="1" applyProtection="1">
      <alignment horizontal="center" vertical="top" wrapText="1"/>
      <protection locked="0"/>
    </xf>
    <xf numFmtId="0" fontId="7" fillId="7" borderId="23" xfId="4" applyFont="1" applyFill="1" applyBorder="1" applyAlignment="1" applyProtection="1">
      <alignment horizontal="center" vertical="top" wrapText="1"/>
      <protection locked="0"/>
    </xf>
    <xf numFmtId="0" fontId="7" fillId="2" borderId="24" xfId="4" applyFont="1" applyFill="1" applyBorder="1" applyAlignment="1" applyProtection="1">
      <alignment horizontal="left" vertical="center"/>
      <protection locked="0"/>
    </xf>
    <xf numFmtId="0" fontId="7" fillId="2" borderId="25" xfId="4" applyFont="1" applyFill="1" applyBorder="1" applyAlignment="1" applyProtection="1">
      <alignment horizontal="left" vertical="center"/>
      <protection locked="0"/>
    </xf>
    <xf numFmtId="0" fontId="7" fillId="7" borderId="24" xfId="4" applyFont="1" applyFill="1" applyBorder="1" applyAlignment="1" applyProtection="1">
      <alignment horizontal="left" vertical="center"/>
      <protection locked="0"/>
    </xf>
    <xf numFmtId="0" fontId="7" fillId="7" borderId="25" xfId="4" applyFont="1" applyFill="1" applyBorder="1" applyAlignment="1" applyProtection="1">
      <alignment horizontal="left" vertical="center"/>
      <protection locked="0"/>
    </xf>
    <xf numFmtId="0" fontId="7" fillId="0" borderId="26" xfId="4" applyFont="1" applyBorder="1" applyAlignment="1" applyProtection="1">
      <alignment horizontal="left" vertical="center"/>
      <protection locked="0"/>
    </xf>
    <xf numFmtId="0" fontId="7" fillId="0" borderId="27" xfId="4" applyFont="1" applyBorder="1" applyAlignment="1" applyProtection="1">
      <alignment horizontal="left" vertical="center"/>
      <protection locked="0"/>
    </xf>
    <xf numFmtId="0" fontId="33" fillId="0" borderId="32" xfId="0" applyFont="1" applyBorder="1" applyAlignment="1">
      <alignment horizontal="left" vertical="center"/>
    </xf>
    <xf numFmtId="2" fontId="35" fillId="5" borderId="27" xfId="4" applyNumberFormat="1" applyFont="1" applyFill="1" applyBorder="1" applyAlignment="1">
      <alignment horizontal="left" vertical="center"/>
    </xf>
    <xf numFmtId="2" fontId="35" fillId="5" borderId="29" xfId="4" applyNumberFormat="1" applyFont="1" applyFill="1" applyBorder="1" applyAlignment="1">
      <alignment horizontal="left" vertical="center"/>
    </xf>
    <xf numFmtId="2" fontId="35" fillId="5" borderId="30" xfId="4" applyNumberFormat="1" applyFont="1" applyFill="1" applyBorder="1" applyAlignment="1">
      <alignment horizontal="left" vertical="center"/>
    </xf>
    <xf numFmtId="0" fontId="7" fillId="2" borderId="7" xfId="4" applyFont="1" applyFill="1" applyBorder="1" applyAlignment="1">
      <alignment vertical="top" wrapText="1"/>
    </xf>
    <xf numFmtId="49" fontId="63" fillId="2" borderId="33" xfId="4" applyNumberFormat="1" applyFont="1" applyFill="1" applyBorder="1" applyAlignment="1">
      <alignment horizontal="left"/>
    </xf>
    <xf numFmtId="0" fontId="11" fillId="2" borderId="20" xfId="4" applyFont="1" applyFill="1" applyBorder="1" applyAlignment="1">
      <alignment horizontal="center" wrapText="1"/>
    </xf>
    <xf numFmtId="49" fontId="63" fillId="2" borderId="34" xfId="4" applyNumberFormat="1" applyFont="1" applyFill="1" applyBorder="1" applyAlignment="1">
      <alignment horizontal="left"/>
    </xf>
    <xf numFmtId="0" fontId="11" fillId="2" borderId="20" xfId="4" applyFont="1" applyFill="1" applyBorder="1" applyAlignment="1">
      <alignment horizontal="left"/>
    </xf>
    <xf numFmtId="0" fontId="11" fillId="2" borderId="20" xfId="4" applyFont="1" applyFill="1" applyBorder="1" applyAlignment="1">
      <alignment horizontal="center" vertical="top" wrapText="1"/>
    </xf>
    <xf numFmtId="0" fontId="11" fillId="2" borderId="21" xfId="4" applyFont="1" applyFill="1" applyBorder="1" applyAlignment="1">
      <alignment horizontal="center" vertical="top" wrapText="1"/>
    </xf>
    <xf numFmtId="0" fontId="7" fillId="2" borderId="23" xfId="4" applyFont="1" applyFill="1" applyBorder="1" applyAlignment="1" applyProtection="1">
      <alignment horizontal="center" vertical="top" wrapText="1"/>
      <protection locked="0"/>
    </xf>
    <xf numFmtId="0" fontId="7" fillId="2" borderId="24" xfId="4" applyFont="1" applyFill="1" applyBorder="1" applyAlignment="1">
      <alignment horizontal="center" vertical="center"/>
    </xf>
    <xf numFmtId="0" fontId="7" fillId="7" borderId="24" xfId="4" applyFont="1" applyFill="1" applyBorder="1" applyAlignment="1">
      <alignment horizontal="center" vertical="center"/>
    </xf>
    <xf numFmtId="0" fontId="7" fillId="7" borderId="26" xfId="4" applyFont="1" applyFill="1" applyBorder="1" applyAlignment="1">
      <alignment horizontal="center" vertical="center"/>
    </xf>
    <xf numFmtId="0" fontId="7" fillId="2" borderId="26" xfId="4" applyFont="1" applyFill="1" applyBorder="1" applyAlignment="1">
      <alignment horizontal="center" vertical="center"/>
    </xf>
    <xf numFmtId="2" fontId="35" fillId="5" borderId="24" xfId="4" applyNumberFormat="1" applyFont="1" applyFill="1" applyBorder="1" applyAlignment="1">
      <alignment horizontal="left" vertical="center"/>
    </xf>
    <xf numFmtId="2" fontId="35" fillId="5" borderId="35" xfId="4" applyNumberFormat="1" applyFont="1" applyFill="1" applyBorder="1" applyAlignment="1">
      <alignment horizontal="left" vertical="center"/>
    </xf>
    <xf numFmtId="2" fontId="35" fillId="5" borderId="36" xfId="4" applyNumberFormat="1" applyFont="1" applyFill="1" applyBorder="1" applyAlignment="1">
      <alignment horizontal="left" vertical="center"/>
    </xf>
    <xf numFmtId="0" fontId="1" fillId="5" borderId="36" xfId="4" applyFill="1" applyBorder="1" applyAlignment="1">
      <alignment vertical="center"/>
    </xf>
    <xf numFmtId="2" fontId="35" fillId="5" borderId="37" xfId="4" applyNumberFormat="1" applyFont="1" applyFill="1" applyBorder="1" applyAlignment="1">
      <alignment horizontal="left" vertical="center"/>
    </xf>
    <xf numFmtId="0" fontId="7" fillId="2" borderId="26" xfId="4" applyFont="1" applyFill="1" applyBorder="1" applyAlignment="1" applyProtection="1">
      <alignment horizontal="center" vertical="top" wrapText="1"/>
      <protection locked="0"/>
    </xf>
    <xf numFmtId="0" fontId="71" fillId="0" borderId="26" xfId="4" applyFont="1" applyBorder="1" applyAlignment="1" applyProtection="1">
      <alignment horizontal="left" vertical="center"/>
      <protection locked="0"/>
    </xf>
    <xf numFmtId="49" fontId="71" fillId="0" borderId="3" xfId="4" applyNumberFormat="1" applyFont="1" applyBorder="1" applyAlignment="1" applyProtection="1">
      <alignment horizontal="left" vertical="center"/>
      <protection locked="0"/>
    </xf>
    <xf numFmtId="0" fontId="71" fillId="0" borderId="3" xfId="4" applyFont="1" applyBorder="1" applyAlignment="1" applyProtection="1">
      <alignment horizontal="center" vertical="center"/>
      <protection locked="0"/>
    </xf>
    <xf numFmtId="0" fontId="71" fillId="0" borderId="3" xfId="4" applyFont="1" applyBorder="1" applyAlignment="1" applyProtection="1">
      <alignment horizontal="left" vertical="center"/>
      <protection locked="0"/>
    </xf>
    <xf numFmtId="0" fontId="71" fillId="0" borderId="27" xfId="4" applyFont="1" applyBorder="1" applyAlignment="1" applyProtection="1">
      <alignment horizontal="left" vertical="center"/>
      <protection locked="0"/>
    </xf>
    <xf numFmtId="0" fontId="72" fillId="0" borderId="0" xfId="3" applyFont="1" applyAlignment="1" applyProtection="1">
      <alignment horizontal="left" vertical="center"/>
      <protection locked="0"/>
    </xf>
    <xf numFmtId="0" fontId="73" fillId="0" borderId="0" xfId="3" applyFont="1" applyAlignment="1" applyProtection="1">
      <alignment vertical="center"/>
      <protection locked="0"/>
    </xf>
    <xf numFmtId="0" fontId="61" fillId="0" borderId="0" xfId="4" applyFont="1" applyAlignment="1" applyProtection="1">
      <alignment horizontal="center" vertical="center"/>
      <protection locked="0"/>
    </xf>
    <xf numFmtId="49" fontId="81" fillId="0" borderId="5" xfId="4" applyNumberFormat="1" applyFont="1" applyBorder="1" applyAlignment="1" applyProtection="1">
      <alignment horizontal="center" vertical="center"/>
      <protection locked="0"/>
    </xf>
    <xf numFmtId="49" fontId="79" fillId="0" borderId="5" xfId="4" applyNumberFormat="1" applyFont="1" applyBorder="1" applyAlignment="1" applyProtection="1">
      <alignment horizontal="center"/>
      <protection locked="0"/>
    </xf>
    <xf numFmtId="44" fontId="76" fillId="0" borderId="3" xfId="3" applyNumberFormat="1" applyFont="1" applyBorder="1" applyAlignment="1">
      <alignment horizontal="center" vertical="center"/>
    </xf>
    <xf numFmtId="0" fontId="84" fillId="9" borderId="6" xfId="4" applyFont="1" applyFill="1" applyBorder="1" applyAlignment="1" applyProtection="1">
      <alignment horizontal="center" vertical="top" wrapText="1"/>
      <protection locked="0"/>
    </xf>
    <xf numFmtId="0" fontId="53" fillId="0" borderId="27" xfId="3" applyFont="1" applyBorder="1" applyAlignment="1">
      <alignment horizontal="left" vertical="center"/>
    </xf>
    <xf numFmtId="49" fontId="86" fillId="0" borderId="5" xfId="4" applyNumberFormat="1" applyFont="1" applyBorder="1" applyAlignment="1" applyProtection="1">
      <alignment horizontal="center" vertical="center"/>
      <protection locked="0"/>
    </xf>
    <xf numFmtId="0" fontId="87" fillId="0" borderId="0" xfId="3" applyFont="1" applyAlignment="1" applyProtection="1">
      <alignment horizontal="left"/>
      <protection locked="0"/>
    </xf>
    <xf numFmtId="0" fontId="11" fillId="0" borderId="4" xfId="4" applyFont="1" applyBorder="1" applyAlignment="1" applyProtection="1">
      <alignment horizontal="left" vertical="center"/>
      <protection locked="0"/>
    </xf>
    <xf numFmtId="0" fontId="7" fillId="0" borderId="3" xfId="3" applyFont="1" applyBorder="1" applyAlignment="1">
      <alignment vertical="center"/>
    </xf>
    <xf numFmtId="49" fontId="7" fillId="0" borderId="3" xfId="4" applyNumberFormat="1" applyFont="1" applyBorder="1" applyAlignment="1" applyProtection="1">
      <alignment horizontal="center" vertical="center"/>
      <protection locked="0"/>
    </xf>
    <xf numFmtId="0" fontId="7" fillId="0" borderId="3" xfId="3" applyFont="1" applyBorder="1" applyAlignment="1" applyProtection="1">
      <alignment horizontal="center" vertical="center"/>
      <protection locked="0"/>
    </xf>
    <xf numFmtId="2" fontId="7" fillId="0" borderId="3" xfId="3" applyNumberFormat="1" applyFont="1" applyBorder="1" applyAlignment="1">
      <alignment horizontal="center" vertical="center"/>
    </xf>
    <xf numFmtId="164" fontId="7" fillId="0" borderId="3" xfId="3" applyNumberFormat="1" applyFont="1" applyBorder="1" applyAlignment="1">
      <alignment horizontal="center" vertical="center"/>
    </xf>
    <xf numFmtId="168" fontId="11" fillId="0" borderId="3" xfId="3" applyNumberFormat="1" applyFont="1" applyBorder="1" applyAlignment="1">
      <alignment horizontal="center" vertical="center"/>
    </xf>
    <xf numFmtId="167" fontId="11" fillId="0" borderId="3" xfId="3" applyNumberFormat="1" applyFont="1" applyBorder="1" applyAlignment="1">
      <alignment horizontal="center" vertical="center"/>
    </xf>
    <xf numFmtId="0" fontId="31" fillId="8" borderId="5" xfId="26" applyFont="1" applyFill="1" applyBorder="1" applyAlignment="1" applyProtection="1">
      <alignment horizontal="center" vertical="center"/>
      <protection locked="0"/>
    </xf>
    <xf numFmtId="0" fontId="7" fillId="0" borderId="4" xfId="3" applyFont="1" applyBorder="1" applyAlignment="1">
      <alignment vertical="center"/>
    </xf>
    <xf numFmtId="0" fontId="9" fillId="0" borderId="5" xfId="4" applyFont="1" applyBorder="1" applyAlignment="1" applyProtection="1">
      <alignment horizontal="left" vertical="center"/>
      <protection locked="0"/>
    </xf>
    <xf numFmtId="0" fontId="11" fillId="0" borderId="26" xfId="4" applyFont="1" applyBorder="1" applyAlignment="1">
      <alignment horizontal="left" vertical="center"/>
    </xf>
    <xf numFmtId="0" fontId="7" fillId="0" borderId="26" xfId="4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top"/>
    </xf>
    <xf numFmtId="0" fontId="75" fillId="0" borderId="27" xfId="3" applyFont="1" applyBorder="1" applyAlignment="1">
      <alignment horizontal="left" vertical="center"/>
    </xf>
    <xf numFmtId="0" fontId="76" fillId="0" borderId="3" xfId="3" applyFont="1" applyBorder="1" applyAlignment="1">
      <alignment vertical="center"/>
    </xf>
    <xf numFmtId="0" fontId="76" fillId="0" borderId="4" xfId="3" applyFont="1" applyBorder="1" applyAlignment="1">
      <alignment vertical="center"/>
    </xf>
    <xf numFmtId="0" fontId="77" fillId="0" borderId="26" xfId="4" applyFont="1" applyBorder="1" applyAlignment="1">
      <alignment horizontal="left" vertical="center"/>
    </xf>
    <xf numFmtId="0" fontId="78" fillId="0" borderId="5" xfId="4" applyFont="1" applyBorder="1" applyAlignment="1" applyProtection="1">
      <alignment horizontal="left" vertical="center"/>
      <protection locked="0"/>
    </xf>
    <xf numFmtId="0" fontId="77" fillId="0" borderId="4" xfId="4" applyFont="1" applyBorder="1" applyAlignment="1" applyProtection="1">
      <alignment horizontal="left" vertical="center"/>
      <protection locked="0"/>
    </xf>
    <xf numFmtId="49" fontId="79" fillId="0" borderId="5" xfId="4" applyNumberFormat="1" applyFont="1" applyBorder="1" applyAlignment="1" applyProtection="1">
      <alignment horizontal="center" vertical="center"/>
      <protection locked="0"/>
    </xf>
    <xf numFmtId="49" fontId="76" fillId="0" borderId="3" xfId="4" applyNumberFormat="1" applyFont="1" applyBorder="1" applyAlignment="1" applyProtection="1">
      <alignment horizontal="center" vertical="center"/>
      <protection locked="0"/>
    </xf>
    <xf numFmtId="0" fontId="76" fillId="0" borderId="3" xfId="3" applyFont="1" applyBorder="1" applyAlignment="1" applyProtection="1">
      <alignment horizontal="center" vertical="center"/>
      <protection locked="0"/>
    </xf>
    <xf numFmtId="167" fontId="77" fillId="0" borderId="3" xfId="3" applyNumberFormat="1" applyFont="1" applyBorder="1" applyAlignment="1">
      <alignment horizontal="center" vertical="center"/>
    </xf>
    <xf numFmtId="0" fontId="80" fillId="8" borderId="5" xfId="26" applyFont="1" applyFill="1" applyBorder="1" applyAlignment="1" applyProtection="1">
      <alignment horizontal="center" vertical="center"/>
      <protection locked="0"/>
    </xf>
    <xf numFmtId="2" fontId="76" fillId="0" borderId="3" xfId="3" applyNumberFormat="1" applyFont="1" applyBorder="1" applyAlignment="1">
      <alignment horizontal="center" vertical="center"/>
    </xf>
    <xf numFmtId="164" fontId="76" fillId="0" borderId="3" xfId="3" applyNumberFormat="1" applyFont="1" applyBorder="1" applyAlignment="1">
      <alignment horizontal="center" vertical="center"/>
    </xf>
    <xf numFmtId="0" fontId="76" fillId="0" borderId="26" xfId="4" applyFont="1" applyBorder="1" applyAlignment="1">
      <alignment horizontal="center" vertical="center"/>
    </xf>
    <xf numFmtId="168" fontId="77" fillId="0" borderId="3" xfId="3" applyNumberFormat="1" applyFont="1" applyBorder="1" applyAlignment="1">
      <alignment horizontal="center" vertical="center"/>
    </xf>
    <xf numFmtId="49" fontId="83" fillId="0" borderId="5" xfId="4" applyNumberFormat="1" applyFont="1" applyBorder="1" applyAlignment="1" applyProtection="1">
      <alignment horizontal="center" vertical="center"/>
      <protection locked="0"/>
    </xf>
    <xf numFmtId="0" fontId="77" fillId="0" borderId="24" xfId="4" applyFont="1" applyBorder="1" applyAlignment="1">
      <alignment horizontal="left" vertical="center"/>
    </xf>
    <xf numFmtId="0" fontId="89" fillId="0" borderId="38" xfId="0" applyFont="1" applyBorder="1" applyAlignment="1">
      <alignment horizontal="left" vertical="top"/>
    </xf>
    <xf numFmtId="0" fontId="8" fillId="0" borderId="38" xfId="0" applyFont="1" applyBorder="1" applyAlignment="1">
      <alignment horizontal="right" vertical="top"/>
    </xf>
    <xf numFmtId="0" fontId="90" fillId="10" borderId="4" xfId="4" applyFont="1" applyFill="1" applyBorder="1" applyAlignment="1" applyProtection="1">
      <alignment horizontal="left" vertical="center"/>
      <protection locked="0"/>
    </xf>
    <xf numFmtId="49" fontId="91" fillId="10" borderId="5" xfId="4" applyNumberFormat="1" applyFont="1" applyFill="1" applyBorder="1" applyAlignment="1" applyProtection="1">
      <alignment horizontal="center" vertical="center"/>
      <protection locked="0"/>
    </xf>
    <xf numFmtId="49" fontId="91" fillId="10" borderId="5" xfId="4" applyNumberFormat="1" applyFont="1" applyFill="1" applyBorder="1" applyAlignment="1" applyProtection="1">
      <alignment horizontal="left"/>
      <protection locked="0"/>
    </xf>
    <xf numFmtId="0" fontId="84" fillId="10" borderId="6" xfId="4" applyFont="1" applyFill="1" applyBorder="1" applyAlignment="1">
      <alignment horizontal="center" vertical="top" wrapText="1"/>
    </xf>
    <xf numFmtId="167" fontId="11" fillId="0" borderId="39" xfId="3" applyNumberFormat="1" applyFont="1" applyBorder="1" applyAlignment="1">
      <alignment horizontal="center" vertical="center"/>
    </xf>
    <xf numFmtId="167" fontId="12" fillId="10" borderId="3" xfId="3" applyNumberFormat="1" applyFont="1" applyFill="1" applyBorder="1" applyAlignment="1">
      <alignment horizontal="center" vertical="center"/>
    </xf>
    <xf numFmtId="0" fontId="11" fillId="11" borderId="4" xfId="4" applyFont="1" applyFill="1" applyBorder="1" applyAlignment="1" applyProtection="1">
      <alignment horizontal="left" vertical="center"/>
      <protection locked="0"/>
    </xf>
    <xf numFmtId="49" fontId="10" fillId="11" borderId="5" xfId="4" applyNumberFormat="1" applyFont="1" applyFill="1" applyBorder="1" applyAlignment="1" applyProtection="1">
      <alignment horizontal="center" vertical="center"/>
      <protection locked="0"/>
    </xf>
    <xf numFmtId="49" fontId="86" fillId="11" borderId="5" xfId="4" applyNumberFormat="1" applyFont="1" applyFill="1" applyBorder="1" applyAlignment="1" applyProtection="1">
      <alignment horizontal="center" vertical="center"/>
      <protection locked="0"/>
    </xf>
    <xf numFmtId="49" fontId="65" fillId="11" borderId="5" xfId="4" applyNumberFormat="1" applyFont="1" applyFill="1" applyBorder="1" applyAlignment="1" applyProtection="1">
      <alignment horizontal="center" vertical="center"/>
      <protection locked="0"/>
    </xf>
    <xf numFmtId="49" fontId="63" fillId="11" borderId="5" xfId="4" applyNumberFormat="1" applyFont="1" applyFill="1" applyBorder="1" applyAlignment="1" applyProtection="1">
      <alignment horizontal="center"/>
      <protection locked="0"/>
    </xf>
    <xf numFmtId="49" fontId="81" fillId="11" borderId="5" xfId="4" applyNumberFormat="1" applyFont="1" applyFill="1" applyBorder="1" applyAlignment="1" applyProtection="1">
      <alignment horizontal="center" vertical="center"/>
      <protection locked="0"/>
    </xf>
    <xf numFmtId="0" fontId="1" fillId="10" borderId="0" xfId="3" applyFont="1" applyFill="1" applyProtection="1">
      <protection locked="0"/>
    </xf>
    <xf numFmtId="49" fontId="26" fillId="10" borderId="0" xfId="3" applyNumberFormat="1" applyFont="1" applyFill="1" applyAlignment="1" applyProtection="1">
      <alignment horizontal="center" vertical="center"/>
      <protection locked="0"/>
    </xf>
    <xf numFmtId="0" fontId="26" fillId="10" borderId="0" xfId="3" applyFont="1" applyFill="1" applyAlignment="1" applyProtection="1">
      <alignment horizontal="left" vertical="center" indent="1"/>
      <protection locked="0"/>
    </xf>
    <xf numFmtId="2" fontId="6" fillId="10" borderId="0" xfId="3" applyNumberFormat="1" applyFont="1" applyFill="1" applyAlignment="1" applyProtection="1">
      <alignment horizontal="center"/>
      <protection locked="0"/>
    </xf>
    <xf numFmtId="0" fontId="88" fillId="10" borderId="0" xfId="3" applyFont="1" applyFill="1" applyProtection="1">
      <protection locked="0"/>
    </xf>
    <xf numFmtId="0" fontId="24" fillId="0" borderId="0" xfId="10" applyFont="1" applyFill="1" applyAlignment="1" applyProtection="1">
      <alignment horizontal="center" vertical="center"/>
      <protection locked="0"/>
    </xf>
    <xf numFmtId="166" fontId="2" fillId="2" borderId="4" xfId="4" applyNumberFormat="1" applyFont="1" applyFill="1" applyBorder="1" applyAlignment="1" applyProtection="1">
      <alignment horizontal="right"/>
      <protection locked="0"/>
    </xf>
    <xf numFmtId="166" fontId="2" fillId="2" borderId="5" xfId="4" applyNumberFormat="1" applyFont="1" applyFill="1" applyBorder="1" applyAlignment="1" applyProtection="1">
      <alignment horizontal="right"/>
      <protection locked="0"/>
    </xf>
    <xf numFmtId="0" fontId="28" fillId="4" borderId="4" xfId="13" applyFont="1" applyFill="1" applyBorder="1" applyAlignment="1" applyProtection="1">
      <alignment horizontal="left" vertical="center"/>
      <protection locked="0"/>
    </xf>
    <xf numFmtId="0" fontId="28" fillId="4" borderId="5" xfId="13" applyFont="1" applyFill="1" applyBorder="1" applyAlignment="1" applyProtection="1">
      <alignment horizontal="left" vertical="center"/>
      <protection locked="0"/>
    </xf>
    <xf numFmtId="2" fontId="1" fillId="0" borderId="4" xfId="4" applyNumberFormat="1" applyBorder="1" applyAlignment="1">
      <alignment horizontal="right"/>
    </xf>
    <xf numFmtId="2" fontId="1" fillId="0" borderId="5" xfId="4" applyNumberFormat="1" applyBorder="1" applyAlignment="1">
      <alignment horizontal="right"/>
    </xf>
    <xf numFmtId="164" fontId="1" fillId="0" borderId="4" xfId="4" applyNumberFormat="1" applyBorder="1" applyAlignment="1">
      <alignment horizontal="right"/>
    </xf>
    <xf numFmtId="164" fontId="1" fillId="0" borderId="5" xfId="4" applyNumberFormat="1" applyBorder="1" applyAlignment="1">
      <alignment horizontal="right"/>
    </xf>
    <xf numFmtId="164" fontId="2" fillId="2" borderId="4" xfId="4" applyNumberFormat="1" applyFont="1" applyFill="1" applyBorder="1" applyAlignment="1">
      <alignment horizontal="right"/>
    </xf>
    <xf numFmtId="164" fontId="2" fillId="2" borderId="5" xfId="4" applyNumberFormat="1" applyFont="1" applyFill="1" applyBorder="1" applyAlignment="1">
      <alignment horizontal="right"/>
    </xf>
    <xf numFmtId="44" fontId="2" fillId="2" borderId="4" xfId="4" applyNumberFormat="1" applyFont="1" applyFill="1" applyBorder="1" applyAlignment="1">
      <alignment horizontal="right"/>
    </xf>
    <xf numFmtId="44" fontId="2" fillId="2" borderId="5" xfId="4" applyNumberFormat="1" applyFont="1" applyFill="1" applyBorder="1" applyAlignment="1">
      <alignment horizontal="right"/>
    </xf>
    <xf numFmtId="44" fontId="1" fillId="0" borderId="4" xfId="4" applyNumberFormat="1" applyBorder="1" applyAlignment="1">
      <alignment horizontal="right"/>
    </xf>
    <xf numFmtId="44" fontId="1" fillId="0" borderId="5" xfId="4" applyNumberFormat="1" applyBorder="1" applyAlignment="1">
      <alignment horizontal="right"/>
    </xf>
    <xf numFmtId="0" fontId="16" fillId="2" borderId="0" xfId="14" applyFont="1" applyFill="1" applyAlignment="1" applyProtection="1">
      <alignment horizontal="left" vertical="top" wrapText="1"/>
      <protection locked="0"/>
    </xf>
    <xf numFmtId="44" fontId="1" fillId="0" borderId="4" xfId="4" applyNumberFormat="1" applyBorder="1" applyAlignment="1">
      <alignment horizontal="center"/>
    </xf>
    <xf numFmtId="44" fontId="1" fillId="0" borderId="5" xfId="4" applyNumberFormat="1" applyBorder="1" applyAlignment="1">
      <alignment horizontal="center"/>
    </xf>
    <xf numFmtId="9" fontId="1" fillId="0" borderId="4" xfId="4" applyNumberFormat="1" applyBorder="1" applyAlignment="1">
      <alignment horizontal="right"/>
    </xf>
    <xf numFmtId="9" fontId="1" fillId="0" borderId="5" xfId="4" applyNumberFormat="1" applyBorder="1" applyAlignment="1">
      <alignment horizontal="right"/>
    </xf>
    <xf numFmtId="0" fontId="51" fillId="0" borderId="0" xfId="20" applyFont="1" applyAlignment="1">
      <alignment horizontal="left" vertical="top" wrapText="1"/>
    </xf>
    <xf numFmtId="0" fontId="47" fillId="0" borderId="0" xfId="20" applyFont="1" applyAlignment="1">
      <alignment horizontal="left" vertical="top" wrapText="1" indent="2"/>
    </xf>
    <xf numFmtId="0" fontId="47" fillId="0" borderId="0" xfId="20" quotePrefix="1" applyFont="1" applyAlignment="1">
      <alignment horizontal="left" vertical="top" wrapText="1" indent="4"/>
    </xf>
    <xf numFmtId="0" fontId="47" fillId="0" borderId="0" xfId="20" applyFont="1" applyAlignment="1">
      <alignment horizontal="left" vertical="top" wrapText="1" indent="4"/>
    </xf>
    <xf numFmtId="0" fontId="51" fillId="0" borderId="0" xfId="21" applyFont="1" applyAlignment="1">
      <alignment horizontal="left" vertical="top" wrapText="1"/>
    </xf>
    <xf numFmtId="0" fontId="52" fillId="0" borderId="0" xfId="11" applyFont="1" applyAlignment="1">
      <alignment horizontal="left" vertical="top" wrapText="1"/>
    </xf>
    <xf numFmtId="0" fontId="47" fillId="0" borderId="0" xfId="21" applyFont="1" applyAlignment="1">
      <alignment horizontal="left" vertical="top" wrapText="1" indent="2"/>
    </xf>
    <xf numFmtId="0" fontId="47" fillId="0" borderId="0" xfId="20" applyFont="1" applyAlignment="1">
      <alignment horizontal="left" vertical="top" wrapText="1" indent="3"/>
    </xf>
    <xf numFmtId="0" fontId="77" fillId="11" borderId="4" xfId="4" applyFont="1" applyFill="1" applyBorder="1" applyAlignment="1" applyProtection="1">
      <alignment horizontal="left" vertical="center"/>
      <protection locked="0"/>
    </xf>
    <xf numFmtId="0" fontId="76" fillId="0" borderId="5" xfId="3" applyFont="1" applyBorder="1" applyAlignment="1" applyProtection="1">
      <alignment horizontal="center" vertical="center"/>
      <protection locked="0"/>
    </xf>
    <xf numFmtId="0" fontId="11" fillId="2" borderId="6" xfId="4" applyFont="1" applyFill="1" applyBorder="1" applyAlignment="1" applyProtection="1">
      <alignment horizontal="center" vertical="top" wrapText="1"/>
      <protection locked="0"/>
    </xf>
    <xf numFmtId="0" fontId="11" fillId="2" borderId="10" xfId="3" applyFont="1" applyFill="1" applyBorder="1" applyAlignment="1" applyProtection="1">
      <alignment horizontal="center" vertical="center"/>
      <protection locked="0"/>
    </xf>
    <xf numFmtId="0" fontId="11" fillId="7" borderId="10" xfId="3" applyFont="1" applyFill="1" applyBorder="1" applyAlignment="1" applyProtection="1">
      <alignment horizontal="center" vertical="center"/>
      <protection locked="0"/>
    </xf>
    <xf numFmtId="0" fontId="11" fillId="0" borderId="5" xfId="3" applyFont="1" applyBorder="1" applyAlignment="1" applyProtection="1">
      <alignment horizontal="center" vertical="center"/>
      <protection locked="0"/>
    </xf>
  </cellXfs>
  <cellStyles count="36">
    <cellStyle name="Heading 4" xfId="2" xr:uid="{418B248F-A85A-4D0A-8F38-3AD60F03B145}"/>
    <cellStyle name="Standaard 2 2" xfId="16" xr:uid="{A96F9E92-263F-469C-AFF8-3B723C6E1527}"/>
    <cellStyle name="Гиперссылка" xfId="27" builtinId="8"/>
    <cellStyle name="Гиперссылка 2" xfId="10" xr:uid="{CB4B1C55-574D-494F-9C9A-F2BC81B551DA}"/>
    <cellStyle name="Гиперссылка 3" xfId="12" xr:uid="{71A3D076-3BA6-459E-89B5-B81323D630AD}"/>
    <cellStyle name="Денежный 2" xfId="5" xr:uid="{F52C469C-CE00-4E1F-9DB2-14B72063D301}"/>
    <cellStyle name="Денежный 2 2" xfId="18" xr:uid="{27FE60C6-26F8-40C9-9860-9364ED2BF841}"/>
    <cellStyle name="Денежный 2 2 2" xfId="24" xr:uid="{B32C8F5D-6C2F-476A-9792-6E740A859835}"/>
    <cellStyle name="Денежный 2 2 2 2" xfId="34" xr:uid="{6CF94D2F-9A1E-42E5-8884-D1BCD4320E28}"/>
    <cellStyle name="Денежный 2 2 3" xfId="30" xr:uid="{9B1D2E29-788F-4674-BB36-406D2C0954FF}"/>
    <cellStyle name="Денежный 2 3" xfId="22" xr:uid="{6F7F0141-F346-4FEB-8442-88CE1F58B686}"/>
    <cellStyle name="Денежный 2 3 2" xfId="32" xr:uid="{5072528C-708A-4CA9-84E4-A562116A2FE0}"/>
    <cellStyle name="Денежный 2 4" xfId="28" xr:uid="{74F32483-D28C-4D94-BE05-8F1BC4022E38}"/>
    <cellStyle name="Денежный 3" xfId="17" xr:uid="{B4E4B11B-A664-4F42-BB15-6B6B94F93B0A}"/>
    <cellStyle name="Денежный 3 2" xfId="23" xr:uid="{4E71F5FA-3E98-4D52-B7D4-58E872B92475}"/>
    <cellStyle name="Денежный 3 2 2" xfId="33" xr:uid="{7333ABBF-7DF1-49C1-B21E-2C1FBE6A2506}"/>
    <cellStyle name="Денежный 3 3" xfId="29" xr:uid="{AB690A50-CD44-48E7-A3E3-8ADEEE78FBF3}"/>
    <cellStyle name="Обычный" xfId="0" builtinId="0"/>
    <cellStyle name="Обычный 11" xfId="20" xr:uid="{5CDE1012-416E-4B61-96F6-1F37B4253F73}"/>
    <cellStyle name="Обычный 2 2" xfId="6" xr:uid="{F8341D30-C666-4B95-A097-A38A4E595703}"/>
    <cellStyle name="Обычный 2 2 2" xfId="9" xr:uid="{320E49A7-60C6-489A-BABB-173B84B7433C}"/>
    <cellStyle name="Обычный 2 2 2 2" xfId="13" xr:uid="{0E79DFC7-FC2D-4030-9D9C-2239B05E8609}"/>
    <cellStyle name="Обычный 2 3" xfId="3" xr:uid="{DACF53B8-1E44-49DA-A856-9CEA469657E4}"/>
    <cellStyle name="Обычный 2 4" xfId="4" xr:uid="{6BFB54DE-9D49-47E5-A83B-9FA44282AC5A}"/>
    <cellStyle name="Обычный 3 2" xfId="11" xr:uid="{246ADCA7-4644-4A0D-AF72-C6AAFD9863C1}"/>
    <cellStyle name="Обычный 3 2 2 2" xfId="21" xr:uid="{CE5E20F8-3A58-4700-BB04-2BBBDA3E0D89}"/>
    <cellStyle name="Обычный 4 2" xfId="8" xr:uid="{D4C1B6C0-C727-4161-826F-8CA0C58A6DED}"/>
    <cellStyle name="Обычный 5" xfId="15" xr:uid="{20EF6F62-CE3F-4123-8A64-FDCF7640F35C}"/>
    <cellStyle name="Обычный 5 2 3" xfId="26" xr:uid="{B1020B38-5D2E-4C40-A11D-C2FCFBAE6DC3}"/>
    <cellStyle name="Обычный_Лист1 2" xfId="7" xr:uid="{E7DF9588-5D91-49A6-A513-1683EBD6148A}"/>
    <cellStyle name="Обычный_Лист1 2 2" xfId="14" xr:uid="{5BFC54E6-7E16-4372-9118-E368FF68CD48}"/>
    <cellStyle name="Обычный_характеристики" xfId="1" xr:uid="{E6D40E5B-1F9F-41A8-9D2E-786FD86930AD}"/>
    <cellStyle name="Финансовый 2" xfId="19" xr:uid="{9DD71EDE-957C-439C-BF4D-71AA1D2590D1}"/>
    <cellStyle name="Финансовый 2 2" xfId="25" xr:uid="{718A6B4E-3EA4-4B6D-BD52-6CA119F8AC33}"/>
    <cellStyle name="Финансовый 2 2 2" xfId="35" xr:uid="{A629B7B4-BA6C-43A3-B22C-C1DC78C862B0}"/>
    <cellStyle name="Финансовый 2 3" xfId="31" xr:uid="{D652CA75-092E-48B6-876D-974A0D7F07F1}"/>
  </cellStyles>
  <dxfs count="53">
    <dxf>
      <fill>
        <patternFill patternType="solid">
          <fgColor auto="1"/>
          <bgColor indexed="65"/>
        </patternFill>
      </fill>
    </dxf>
    <dxf>
      <numFmt numFmtId="0" formatCode="General"/>
    </dxf>
    <dxf>
      <font>
        <b/>
        <i val="0"/>
        <color auto="1"/>
      </font>
      <fill>
        <patternFill>
          <bgColor rgb="FFFF3300"/>
        </patternFill>
      </fill>
    </dxf>
    <dxf>
      <font>
        <b/>
        <i val="0"/>
        <color auto="1"/>
      </font>
      <fill>
        <patternFill>
          <bgColor rgb="FFFF3300"/>
        </patternFill>
      </fill>
    </dxf>
    <dxf>
      <font>
        <b/>
        <i val="0"/>
        <color auto="1"/>
      </font>
      <fill>
        <patternFill>
          <bgColor rgb="FFFF3300"/>
        </patternFill>
      </fill>
    </dxf>
    <dxf>
      <font>
        <b/>
        <i val="0"/>
        <color auto="1"/>
      </font>
      <fill>
        <patternFill>
          <bgColor rgb="FFFF3300"/>
        </patternFill>
      </fill>
    </dxf>
    <dxf>
      <font>
        <b/>
        <i val="0"/>
        <color auto="1"/>
      </font>
      <fill>
        <patternFill>
          <bgColor rgb="FFFF3300"/>
        </patternFill>
      </fill>
    </dxf>
    <dxf>
      <font>
        <b/>
        <i val="0"/>
        <color auto="1"/>
      </font>
      <fill>
        <patternFill>
          <bgColor rgb="FFFF33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55"/>
        </top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3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slantDashDot">
          <color theme="0" tint="-0.499984740745262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6600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" formatCode="0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numFmt numFmtId="167" formatCode="#,##0.00\ [$€-1]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/>
        <i/>
        <strike val="0"/>
        <condense val="0"/>
        <extend val="0"/>
        <outline val="0"/>
        <shadow val="0"/>
        <u val="none"/>
        <vertAlign val="superscript"/>
        <sz val="11"/>
        <color rgb="FFFF0000"/>
        <name val="Calibri"/>
        <family val="2"/>
        <charset val="204"/>
        <scheme val="minor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slantDashDot">
          <color theme="0" tint="-0.499984740745262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 outline="0">
        <top style="hair">
          <color auto="1"/>
        </top>
      </border>
    </dxf>
    <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none"/>
      </font>
      <alignment horizontal="center" vertical="center" textRotation="0" wrapText="0" indent="0" justifyLastLine="0" shrinkToFit="0" readingOrder="0"/>
      <protection locked="0" hidden="0"/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EDDFF5"/>
      <color rgb="FFF8F3FB"/>
      <color rgb="FFE1CCF0"/>
      <color rgb="FFFFFF99"/>
      <color rgb="FF0033CC"/>
      <color rgb="FF3333CC"/>
      <color rgb="FF006600"/>
      <color rgb="FF005400"/>
      <color rgb="FF0033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94.jpeg"/><Relationship Id="rId21" Type="http://schemas.openxmlformats.org/officeDocument/2006/relationships/image" Target="../media/image16.png"/><Relationship Id="rId42" Type="http://schemas.openxmlformats.org/officeDocument/2006/relationships/image" Target="../media/image30.png"/><Relationship Id="rId63" Type="http://schemas.openxmlformats.org/officeDocument/2006/relationships/image" Target="../media/image46.jpeg"/><Relationship Id="rId84" Type="http://schemas.openxmlformats.org/officeDocument/2006/relationships/image" Target="../media/image66.jpeg"/><Relationship Id="rId138" Type="http://schemas.openxmlformats.org/officeDocument/2006/relationships/image" Target="../media/image114.jpeg"/><Relationship Id="rId159" Type="http://schemas.openxmlformats.org/officeDocument/2006/relationships/image" Target="../media/image135.jpeg"/><Relationship Id="rId170" Type="http://schemas.openxmlformats.org/officeDocument/2006/relationships/image" Target="../media/image144.png"/><Relationship Id="rId107" Type="http://schemas.openxmlformats.org/officeDocument/2006/relationships/image" Target="../media/image87.jpeg"/><Relationship Id="rId11" Type="http://schemas.openxmlformats.org/officeDocument/2006/relationships/image" Target="../media/image10.jpeg"/><Relationship Id="rId32" Type="http://schemas.openxmlformats.org/officeDocument/2006/relationships/image" Target="../media/image23.jpeg"/><Relationship Id="rId53" Type="http://schemas.openxmlformats.org/officeDocument/2006/relationships/image" Target="../media/image39.png"/><Relationship Id="rId74" Type="http://schemas.openxmlformats.org/officeDocument/2006/relationships/image" Target="../media/image56.png"/><Relationship Id="rId128" Type="http://schemas.openxmlformats.org/officeDocument/2006/relationships/image" Target="../media/image104.jpeg"/><Relationship Id="rId149" Type="http://schemas.openxmlformats.org/officeDocument/2006/relationships/image" Target="../media/image125.jpeg"/><Relationship Id="rId5" Type="http://schemas.openxmlformats.org/officeDocument/2006/relationships/image" Target="../media/image4.png"/><Relationship Id="rId95" Type="http://schemas.openxmlformats.org/officeDocument/2006/relationships/image" Target="../media/image76.jpeg"/><Relationship Id="rId160" Type="http://schemas.openxmlformats.org/officeDocument/2006/relationships/image" Target="../media/image136.png"/><Relationship Id="rId22" Type="http://schemas.microsoft.com/office/2007/relationships/hdphoto" Target="../media/hdphoto6.wdp"/><Relationship Id="rId43" Type="http://schemas.microsoft.com/office/2007/relationships/hdphoto" Target="../media/hdphoto13.wdp"/><Relationship Id="rId64" Type="http://schemas.openxmlformats.org/officeDocument/2006/relationships/image" Target="../media/image47.jpeg"/><Relationship Id="rId118" Type="http://schemas.openxmlformats.org/officeDocument/2006/relationships/image" Target="../media/image95.jpeg"/><Relationship Id="rId139" Type="http://schemas.openxmlformats.org/officeDocument/2006/relationships/image" Target="../media/image115.jpeg"/><Relationship Id="rId85" Type="http://schemas.openxmlformats.org/officeDocument/2006/relationships/image" Target="../media/image67.jpeg"/><Relationship Id="rId150" Type="http://schemas.openxmlformats.org/officeDocument/2006/relationships/image" Target="../media/image126.jpeg"/><Relationship Id="rId171" Type="http://schemas.openxmlformats.org/officeDocument/2006/relationships/image" Target="../media/image145.png"/><Relationship Id="rId12" Type="http://schemas.openxmlformats.org/officeDocument/2006/relationships/image" Target="../media/image11.jpeg"/><Relationship Id="rId33" Type="http://schemas.openxmlformats.org/officeDocument/2006/relationships/image" Target="../media/image24.png"/><Relationship Id="rId108" Type="http://schemas.openxmlformats.org/officeDocument/2006/relationships/image" Target="../media/image88.jpeg"/><Relationship Id="rId129" Type="http://schemas.openxmlformats.org/officeDocument/2006/relationships/image" Target="../media/image105.jpeg"/><Relationship Id="rId54" Type="http://schemas.microsoft.com/office/2007/relationships/hdphoto" Target="../media/hdphoto15.wdp"/><Relationship Id="rId75" Type="http://schemas.openxmlformats.org/officeDocument/2006/relationships/image" Target="../media/image57.jpeg"/><Relationship Id="rId96" Type="http://schemas.openxmlformats.org/officeDocument/2006/relationships/image" Target="../media/image77.jpeg"/><Relationship Id="rId140" Type="http://schemas.openxmlformats.org/officeDocument/2006/relationships/image" Target="../media/image116.jpeg"/><Relationship Id="rId161" Type="http://schemas.microsoft.com/office/2007/relationships/hdphoto" Target="../media/hdphoto25.wdp"/><Relationship Id="rId6" Type="http://schemas.openxmlformats.org/officeDocument/2006/relationships/image" Target="../media/image5.png"/><Relationship Id="rId23" Type="http://schemas.openxmlformats.org/officeDocument/2006/relationships/image" Target="../media/image17.png"/><Relationship Id="rId28" Type="http://schemas.openxmlformats.org/officeDocument/2006/relationships/image" Target="../media/image20.jpeg"/><Relationship Id="rId49" Type="http://schemas.openxmlformats.org/officeDocument/2006/relationships/image" Target="../media/image35.jpeg"/><Relationship Id="rId114" Type="http://schemas.openxmlformats.org/officeDocument/2006/relationships/image" Target="../media/image92.jpeg"/><Relationship Id="rId119" Type="http://schemas.openxmlformats.org/officeDocument/2006/relationships/image" Target="../media/image96.jpeg"/><Relationship Id="rId44" Type="http://schemas.openxmlformats.org/officeDocument/2006/relationships/image" Target="../media/image31.png"/><Relationship Id="rId60" Type="http://schemas.openxmlformats.org/officeDocument/2006/relationships/image" Target="../media/image44.jpeg"/><Relationship Id="rId65" Type="http://schemas.openxmlformats.org/officeDocument/2006/relationships/image" Target="../media/image48.jpeg"/><Relationship Id="rId81" Type="http://schemas.openxmlformats.org/officeDocument/2006/relationships/image" Target="../media/image63.jpeg"/><Relationship Id="rId86" Type="http://schemas.openxmlformats.org/officeDocument/2006/relationships/image" Target="../media/image68.jpeg"/><Relationship Id="rId130" Type="http://schemas.openxmlformats.org/officeDocument/2006/relationships/image" Target="../media/image106.jpeg"/><Relationship Id="rId135" Type="http://schemas.openxmlformats.org/officeDocument/2006/relationships/image" Target="../media/image111.jpeg"/><Relationship Id="rId151" Type="http://schemas.openxmlformats.org/officeDocument/2006/relationships/image" Target="../media/image127.jpeg"/><Relationship Id="rId156" Type="http://schemas.openxmlformats.org/officeDocument/2006/relationships/image" Target="../media/image132.jpeg"/><Relationship Id="rId177" Type="http://schemas.openxmlformats.org/officeDocument/2006/relationships/image" Target="../media/image149.png"/><Relationship Id="rId172" Type="http://schemas.openxmlformats.org/officeDocument/2006/relationships/image" Target="../media/image146.png"/><Relationship Id="rId13" Type="http://schemas.openxmlformats.org/officeDocument/2006/relationships/image" Target="../media/image12.png"/><Relationship Id="rId18" Type="http://schemas.microsoft.com/office/2007/relationships/hdphoto" Target="../media/hdphoto4.wdp"/><Relationship Id="rId39" Type="http://schemas.openxmlformats.org/officeDocument/2006/relationships/image" Target="../media/image28.jpeg"/><Relationship Id="rId109" Type="http://schemas.openxmlformats.org/officeDocument/2006/relationships/image" Target="../media/image89.png"/><Relationship Id="rId34" Type="http://schemas.microsoft.com/office/2007/relationships/hdphoto" Target="../media/hdphoto10.wdp"/><Relationship Id="rId50" Type="http://schemas.openxmlformats.org/officeDocument/2006/relationships/image" Target="../media/image36.jpeg"/><Relationship Id="rId55" Type="http://schemas.openxmlformats.org/officeDocument/2006/relationships/image" Target="../media/image40.jpeg"/><Relationship Id="rId76" Type="http://schemas.openxmlformats.org/officeDocument/2006/relationships/image" Target="../media/image58.jpeg"/><Relationship Id="rId97" Type="http://schemas.openxmlformats.org/officeDocument/2006/relationships/image" Target="../media/image78.jpeg"/><Relationship Id="rId104" Type="http://schemas.microsoft.com/office/2007/relationships/hdphoto" Target="../media/hdphoto20.wdp"/><Relationship Id="rId120" Type="http://schemas.openxmlformats.org/officeDocument/2006/relationships/image" Target="../media/image97.png"/><Relationship Id="rId125" Type="http://schemas.microsoft.com/office/2007/relationships/hdphoto" Target="../media/hdphoto24.wdp"/><Relationship Id="rId141" Type="http://schemas.openxmlformats.org/officeDocument/2006/relationships/image" Target="../media/image117.jpeg"/><Relationship Id="rId146" Type="http://schemas.openxmlformats.org/officeDocument/2006/relationships/image" Target="../media/image122.jpeg"/><Relationship Id="rId167" Type="http://schemas.openxmlformats.org/officeDocument/2006/relationships/image" Target="../media/image142.png"/><Relationship Id="rId7" Type="http://schemas.openxmlformats.org/officeDocument/2006/relationships/image" Target="../media/image6.png"/><Relationship Id="rId71" Type="http://schemas.openxmlformats.org/officeDocument/2006/relationships/image" Target="../media/image53.jpeg"/><Relationship Id="rId92" Type="http://schemas.openxmlformats.org/officeDocument/2006/relationships/image" Target="../media/image73.jpeg"/><Relationship Id="rId162" Type="http://schemas.openxmlformats.org/officeDocument/2006/relationships/image" Target="../media/image137.png"/><Relationship Id="rId2" Type="http://schemas.openxmlformats.org/officeDocument/2006/relationships/image" Target="../media/image2.png"/><Relationship Id="rId29" Type="http://schemas.openxmlformats.org/officeDocument/2006/relationships/image" Target="../media/image21.png"/><Relationship Id="rId24" Type="http://schemas.microsoft.com/office/2007/relationships/hdphoto" Target="../media/hdphoto7.wdp"/><Relationship Id="rId40" Type="http://schemas.openxmlformats.org/officeDocument/2006/relationships/image" Target="../media/image29.png"/><Relationship Id="rId45" Type="http://schemas.microsoft.com/office/2007/relationships/hdphoto" Target="../media/hdphoto14.wdp"/><Relationship Id="rId66" Type="http://schemas.openxmlformats.org/officeDocument/2006/relationships/image" Target="../media/image49.jpeg"/><Relationship Id="rId87" Type="http://schemas.openxmlformats.org/officeDocument/2006/relationships/image" Target="../media/image69.jpeg"/><Relationship Id="rId110" Type="http://schemas.microsoft.com/office/2007/relationships/hdphoto" Target="../media/hdphoto21.wdp"/><Relationship Id="rId115" Type="http://schemas.openxmlformats.org/officeDocument/2006/relationships/image" Target="../media/image93.png"/><Relationship Id="rId131" Type="http://schemas.openxmlformats.org/officeDocument/2006/relationships/image" Target="../media/image107.jpeg"/><Relationship Id="rId136" Type="http://schemas.openxmlformats.org/officeDocument/2006/relationships/image" Target="../media/image112.jpeg"/><Relationship Id="rId157" Type="http://schemas.openxmlformats.org/officeDocument/2006/relationships/image" Target="../media/image133.jpeg"/><Relationship Id="rId178" Type="http://schemas.openxmlformats.org/officeDocument/2006/relationships/image" Target="../media/image150.png"/><Relationship Id="rId61" Type="http://schemas.openxmlformats.org/officeDocument/2006/relationships/image" Target="../media/image45.png"/><Relationship Id="rId82" Type="http://schemas.openxmlformats.org/officeDocument/2006/relationships/image" Target="../media/image64.png"/><Relationship Id="rId152" Type="http://schemas.openxmlformats.org/officeDocument/2006/relationships/image" Target="../media/image128.png"/><Relationship Id="rId173" Type="http://schemas.microsoft.com/office/2007/relationships/hdphoto" Target="../media/hdphoto27.wdp"/><Relationship Id="rId19" Type="http://schemas.openxmlformats.org/officeDocument/2006/relationships/image" Target="../media/image15.png"/><Relationship Id="rId14" Type="http://schemas.microsoft.com/office/2007/relationships/hdphoto" Target="../media/hdphoto2.wdp"/><Relationship Id="rId30" Type="http://schemas.microsoft.com/office/2007/relationships/hdphoto" Target="../media/hdphoto9.wdp"/><Relationship Id="rId35" Type="http://schemas.openxmlformats.org/officeDocument/2006/relationships/image" Target="../media/image25.jpeg"/><Relationship Id="rId56" Type="http://schemas.openxmlformats.org/officeDocument/2006/relationships/image" Target="../media/image41.jpeg"/><Relationship Id="rId77" Type="http://schemas.openxmlformats.org/officeDocument/2006/relationships/image" Target="../media/image59.jpeg"/><Relationship Id="rId100" Type="http://schemas.openxmlformats.org/officeDocument/2006/relationships/image" Target="../media/image81.jpeg"/><Relationship Id="rId105" Type="http://schemas.openxmlformats.org/officeDocument/2006/relationships/image" Target="../media/image85.jpeg"/><Relationship Id="rId126" Type="http://schemas.openxmlformats.org/officeDocument/2006/relationships/image" Target="../media/image102.jpeg"/><Relationship Id="rId147" Type="http://schemas.openxmlformats.org/officeDocument/2006/relationships/image" Target="../media/image123.jpeg"/><Relationship Id="rId168" Type="http://schemas.openxmlformats.org/officeDocument/2006/relationships/image" Target="../media/image143.png"/><Relationship Id="rId8" Type="http://schemas.openxmlformats.org/officeDocument/2006/relationships/image" Target="../media/image7.png"/><Relationship Id="rId51" Type="http://schemas.openxmlformats.org/officeDocument/2006/relationships/image" Target="../media/image37.jpeg"/><Relationship Id="rId72" Type="http://schemas.openxmlformats.org/officeDocument/2006/relationships/image" Target="../media/image54.jpeg"/><Relationship Id="rId93" Type="http://schemas.openxmlformats.org/officeDocument/2006/relationships/image" Target="../media/image74.jpeg"/><Relationship Id="rId98" Type="http://schemas.openxmlformats.org/officeDocument/2006/relationships/image" Target="../media/image79.jpeg"/><Relationship Id="rId121" Type="http://schemas.openxmlformats.org/officeDocument/2006/relationships/image" Target="../media/image98.jpeg"/><Relationship Id="rId142" Type="http://schemas.openxmlformats.org/officeDocument/2006/relationships/image" Target="../media/image118.jpeg"/><Relationship Id="rId163" Type="http://schemas.openxmlformats.org/officeDocument/2006/relationships/image" Target="../media/image138.png"/><Relationship Id="rId3" Type="http://schemas.microsoft.com/office/2007/relationships/hdphoto" Target="../media/hdphoto1.wdp"/><Relationship Id="rId25" Type="http://schemas.openxmlformats.org/officeDocument/2006/relationships/image" Target="../media/image18.png"/><Relationship Id="rId46" Type="http://schemas.openxmlformats.org/officeDocument/2006/relationships/image" Target="../media/image32.jpeg"/><Relationship Id="rId67" Type="http://schemas.openxmlformats.org/officeDocument/2006/relationships/image" Target="../media/image50.jpeg"/><Relationship Id="rId116" Type="http://schemas.microsoft.com/office/2007/relationships/hdphoto" Target="../media/hdphoto23.wdp"/><Relationship Id="rId137" Type="http://schemas.openxmlformats.org/officeDocument/2006/relationships/image" Target="../media/image113.jpeg"/><Relationship Id="rId158" Type="http://schemas.openxmlformats.org/officeDocument/2006/relationships/image" Target="../media/image134.jpeg"/><Relationship Id="rId20" Type="http://schemas.microsoft.com/office/2007/relationships/hdphoto" Target="../media/hdphoto5.wdp"/><Relationship Id="rId41" Type="http://schemas.microsoft.com/office/2007/relationships/hdphoto" Target="../media/hdphoto12.wdp"/><Relationship Id="rId62" Type="http://schemas.microsoft.com/office/2007/relationships/hdphoto" Target="../media/hdphoto17.wdp"/><Relationship Id="rId83" Type="http://schemas.openxmlformats.org/officeDocument/2006/relationships/image" Target="../media/image65.svg"/><Relationship Id="rId88" Type="http://schemas.openxmlformats.org/officeDocument/2006/relationships/image" Target="../media/image70.jpeg"/><Relationship Id="rId111" Type="http://schemas.openxmlformats.org/officeDocument/2006/relationships/image" Target="../media/image90.jpeg"/><Relationship Id="rId132" Type="http://schemas.openxmlformats.org/officeDocument/2006/relationships/image" Target="../media/image108.jpeg"/><Relationship Id="rId153" Type="http://schemas.openxmlformats.org/officeDocument/2006/relationships/image" Target="../media/image129.jpeg"/><Relationship Id="rId174" Type="http://schemas.openxmlformats.org/officeDocument/2006/relationships/image" Target="../media/image147.png"/><Relationship Id="rId15" Type="http://schemas.openxmlformats.org/officeDocument/2006/relationships/image" Target="../media/image13.png"/><Relationship Id="rId36" Type="http://schemas.openxmlformats.org/officeDocument/2006/relationships/image" Target="../media/image26.png"/><Relationship Id="rId57" Type="http://schemas.openxmlformats.org/officeDocument/2006/relationships/image" Target="../media/image42.png"/><Relationship Id="rId106" Type="http://schemas.openxmlformats.org/officeDocument/2006/relationships/image" Target="../media/image86.jpeg"/><Relationship Id="rId127" Type="http://schemas.openxmlformats.org/officeDocument/2006/relationships/image" Target="../media/image103.jpeg"/><Relationship Id="rId10" Type="http://schemas.openxmlformats.org/officeDocument/2006/relationships/image" Target="../media/image9.jpeg"/><Relationship Id="rId31" Type="http://schemas.openxmlformats.org/officeDocument/2006/relationships/image" Target="../media/image22.jpeg"/><Relationship Id="rId52" Type="http://schemas.openxmlformats.org/officeDocument/2006/relationships/image" Target="../media/image38.jpeg"/><Relationship Id="rId73" Type="http://schemas.openxmlformats.org/officeDocument/2006/relationships/image" Target="../media/image55.png"/><Relationship Id="rId78" Type="http://schemas.openxmlformats.org/officeDocument/2006/relationships/image" Target="../media/image60.jpeg"/><Relationship Id="rId94" Type="http://schemas.openxmlformats.org/officeDocument/2006/relationships/image" Target="../media/image75.jpeg"/><Relationship Id="rId99" Type="http://schemas.openxmlformats.org/officeDocument/2006/relationships/image" Target="../media/image80.jpeg"/><Relationship Id="rId101" Type="http://schemas.openxmlformats.org/officeDocument/2006/relationships/image" Target="../media/image82.jpeg"/><Relationship Id="rId122" Type="http://schemas.openxmlformats.org/officeDocument/2006/relationships/image" Target="../media/image99.jpeg"/><Relationship Id="rId143" Type="http://schemas.openxmlformats.org/officeDocument/2006/relationships/image" Target="../media/image119.jpeg"/><Relationship Id="rId148" Type="http://schemas.openxmlformats.org/officeDocument/2006/relationships/image" Target="../media/image124.jpeg"/><Relationship Id="rId164" Type="http://schemas.openxmlformats.org/officeDocument/2006/relationships/image" Target="../media/image139.png"/><Relationship Id="rId169" Type="http://schemas.microsoft.com/office/2007/relationships/hdphoto" Target="../media/hdphoto26.wdp"/><Relationship Id="rId4" Type="http://schemas.openxmlformats.org/officeDocument/2006/relationships/image" Target="../media/image3.png"/><Relationship Id="rId9" Type="http://schemas.openxmlformats.org/officeDocument/2006/relationships/image" Target="../media/image8.jpeg"/><Relationship Id="rId26" Type="http://schemas.microsoft.com/office/2007/relationships/hdphoto" Target="../media/hdphoto8.wdp"/><Relationship Id="rId47" Type="http://schemas.openxmlformats.org/officeDocument/2006/relationships/image" Target="../media/image33.jpeg"/><Relationship Id="rId68" Type="http://schemas.openxmlformats.org/officeDocument/2006/relationships/image" Target="../media/image51.jpeg"/><Relationship Id="rId89" Type="http://schemas.openxmlformats.org/officeDocument/2006/relationships/image" Target="../media/image71.jpeg"/><Relationship Id="rId112" Type="http://schemas.openxmlformats.org/officeDocument/2006/relationships/image" Target="../media/image91.png"/><Relationship Id="rId133" Type="http://schemas.openxmlformats.org/officeDocument/2006/relationships/image" Target="../media/image109.jpeg"/><Relationship Id="rId154" Type="http://schemas.openxmlformats.org/officeDocument/2006/relationships/image" Target="../media/image130.jpeg"/><Relationship Id="rId175" Type="http://schemas.openxmlformats.org/officeDocument/2006/relationships/image" Target="../media/image148.png"/><Relationship Id="rId16" Type="http://schemas.microsoft.com/office/2007/relationships/hdphoto" Target="../media/hdphoto3.wdp"/><Relationship Id="rId37" Type="http://schemas.microsoft.com/office/2007/relationships/hdphoto" Target="../media/hdphoto11.wdp"/><Relationship Id="rId58" Type="http://schemas.microsoft.com/office/2007/relationships/hdphoto" Target="../media/hdphoto16.wdp"/><Relationship Id="rId79" Type="http://schemas.openxmlformats.org/officeDocument/2006/relationships/image" Target="../media/image61.jpeg"/><Relationship Id="rId102" Type="http://schemas.openxmlformats.org/officeDocument/2006/relationships/image" Target="../media/image83.jpeg"/><Relationship Id="rId123" Type="http://schemas.openxmlformats.org/officeDocument/2006/relationships/image" Target="../media/image100.jpeg"/><Relationship Id="rId144" Type="http://schemas.openxmlformats.org/officeDocument/2006/relationships/image" Target="../media/image120.jpeg"/><Relationship Id="rId90" Type="http://schemas.openxmlformats.org/officeDocument/2006/relationships/image" Target="../media/image72.png"/><Relationship Id="rId165" Type="http://schemas.openxmlformats.org/officeDocument/2006/relationships/image" Target="../media/image140.png"/><Relationship Id="rId27" Type="http://schemas.openxmlformats.org/officeDocument/2006/relationships/image" Target="../media/image19.png"/><Relationship Id="rId48" Type="http://schemas.openxmlformats.org/officeDocument/2006/relationships/image" Target="../media/image34.png"/><Relationship Id="rId69" Type="http://schemas.openxmlformats.org/officeDocument/2006/relationships/image" Target="../media/image52.png"/><Relationship Id="rId113" Type="http://schemas.microsoft.com/office/2007/relationships/hdphoto" Target="../media/hdphoto22.wdp"/><Relationship Id="rId134" Type="http://schemas.openxmlformats.org/officeDocument/2006/relationships/image" Target="../media/image110.jpeg"/><Relationship Id="rId80" Type="http://schemas.openxmlformats.org/officeDocument/2006/relationships/image" Target="../media/image62.png"/><Relationship Id="rId155" Type="http://schemas.openxmlformats.org/officeDocument/2006/relationships/image" Target="../media/image131.png"/><Relationship Id="rId176" Type="http://schemas.microsoft.com/office/2007/relationships/hdphoto" Target="../media/hdphoto28.wdp"/><Relationship Id="rId17" Type="http://schemas.openxmlformats.org/officeDocument/2006/relationships/image" Target="../media/image14.png"/><Relationship Id="rId38" Type="http://schemas.openxmlformats.org/officeDocument/2006/relationships/image" Target="../media/image27.png"/><Relationship Id="rId59" Type="http://schemas.openxmlformats.org/officeDocument/2006/relationships/image" Target="../media/image43.jpeg"/><Relationship Id="rId103" Type="http://schemas.openxmlformats.org/officeDocument/2006/relationships/image" Target="../media/image84.png"/><Relationship Id="rId124" Type="http://schemas.openxmlformats.org/officeDocument/2006/relationships/image" Target="../media/image101.png"/><Relationship Id="rId70" Type="http://schemas.microsoft.com/office/2007/relationships/hdphoto" Target="../media/hdphoto18.wdp"/><Relationship Id="rId91" Type="http://schemas.microsoft.com/office/2007/relationships/hdphoto" Target="../media/hdphoto19.wdp"/><Relationship Id="rId145" Type="http://schemas.openxmlformats.org/officeDocument/2006/relationships/image" Target="../media/image121.jpeg"/><Relationship Id="rId166" Type="http://schemas.openxmlformats.org/officeDocument/2006/relationships/image" Target="../media/image141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5.jpeg"/><Relationship Id="rId21" Type="http://schemas.openxmlformats.org/officeDocument/2006/relationships/image" Target="../media/image26.png"/><Relationship Id="rId42" Type="http://schemas.openxmlformats.org/officeDocument/2006/relationships/image" Target="../media/image43.jpeg"/><Relationship Id="rId63" Type="http://schemas.openxmlformats.org/officeDocument/2006/relationships/image" Target="../media/image63.jpeg"/><Relationship Id="rId84" Type="http://schemas.openxmlformats.org/officeDocument/2006/relationships/image" Target="../media/image81.jpeg"/><Relationship Id="rId16" Type="http://schemas.openxmlformats.org/officeDocument/2006/relationships/image" Target="../media/image22.jpeg"/><Relationship Id="rId107" Type="http://schemas.openxmlformats.org/officeDocument/2006/relationships/image" Target="../media/image103.jpeg"/><Relationship Id="rId11" Type="http://schemas.openxmlformats.org/officeDocument/2006/relationships/image" Target="../media/image15.png"/><Relationship Id="rId32" Type="http://schemas.openxmlformats.org/officeDocument/2006/relationships/image" Target="../media/image33.jpeg"/><Relationship Id="rId37" Type="http://schemas.openxmlformats.org/officeDocument/2006/relationships/image" Target="../media/image38.jpeg"/><Relationship Id="rId53" Type="http://schemas.microsoft.com/office/2007/relationships/hdphoto" Target="../media/hdphoto18.wdp"/><Relationship Id="rId58" Type="http://schemas.openxmlformats.org/officeDocument/2006/relationships/image" Target="../media/image57.jpeg"/><Relationship Id="rId74" Type="http://schemas.openxmlformats.org/officeDocument/2006/relationships/image" Target="../media/image73.jpeg"/><Relationship Id="rId79" Type="http://schemas.microsoft.com/office/2007/relationships/hdphoto" Target="../media/hdphoto29.wdp"/><Relationship Id="rId102" Type="http://schemas.openxmlformats.org/officeDocument/2006/relationships/image" Target="../media/image99.jpeg"/><Relationship Id="rId123" Type="http://schemas.openxmlformats.org/officeDocument/2006/relationships/image" Target="../media/image121.jpeg"/><Relationship Id="rId128" Type="http://schemas.openxmlformats.org/officeDocument/2006/relationships/image" Target="../media/image126.jpeg"/><Relationship Id="rId5" Type="http://schemas.openxmlformats.org/officeDocument/2006/relationships/image" Target="../media/image12.png"/><Relationship Id="rId90" Type="http://schemas.openxmlformats.org/officeDocument/2006/relationships/image" Target="../media/image86.jpeg"/><Relationship Id="rId95" Type="http://schemas.openxmlformats.org/officeDocument/2006/relationships/image" Target="../media/image93.png"/><Relationship Id="rId22" Type="http://schemas.microsoft.com/office/2007/relationships/hdphoto" Target="../media/hdphoto11.wdp"/><Relationship Id="rId27" Type="http://schemas.openxmlformats.org/officeDocument/2006/relationships/image" Target="../media/image30.png"/><Relationship Id="rId43" Type="http://schemas.openxmlformats.org/officeDocument/2006/relationships/image" Target="../media/image44.jpeg"/><Relationship Id="rId48" Type="http://schemas.openxmlformats.org/officeDocument/2006/relationships/image" Target="../media/image48.jpeg"/><Relationship Id="rId64" Type="http://schemas.openxmlformats.org/officeDocument/2006/relationships/image" Target="../media/image64.png"/><Relationship Id="rId69" Type="http://schemas.openxmlformats.org/officeDocument/2006/relationships/image" Target="../media/image69.jpeg"/><Relationship Id="rId113" Type="http://schemas.openxmlformats.org/officeDocument/2006/relationships/image" Target="../media/image110.jpeg"/><Relationship Id="rId118" Type="http://schemas.openxmlformats.org/officeDocument/2006/relationships/image" Target="../media/image116.jpeg"/><Relationship Id="rId80" Type="http://schemas.openxmlformats.org/officeDocument/2006/relationships/image" Target="../media/image77.jpeg"/><Relationship Id="rId85" Type="http://schemas.openxmlformats.org/officeDocument/2006/relationships/image" Target="../media/image82.jpeg"/><Relationship Id="rId12" Type="http://schemas.microsoft.com/office/2007/relationships/hdphoto" Target="../media/hdphoto5.wdp"/><Relationship Id="rId17" Type="http://schemas.openxmlformats.org/officeDocument/2006/relationships/image" Target="../media/image23.jpeg"/><Relationship Id="rId33" Type="http://schemas.openxmlformats.org/officeDocument/2006/relationships/image" Target="../media/image34.png"/><Relationship Id="rId38" Type="http://schemas.openxmlformats.org/officeDocument/2006/relationships/image" Target="../media/image40.jpeg"/><Relationship Id="rId59" Type="http://schemas.openxmlformats.org/officeDocument/2006/relationships/image" Target="../media/image58.jpeg"/><Relationship Id="rId103" Type="http://schemas.openxmlformats.org/officeDocument/2006/relationships/image" Target="../media/image100.jpeg"/><Relationship Id="rId108" Type="http://schemas.openxmlformats.org/officeDocument/2006/relationships/image" Target="../media/image104.jpeg"/><Relationship Id="rId124" Type="http://schemas.openxmlformats.org/officeDocument/2006/relationships/image" Target="../media/image122.jpeg"/><Relationship Id="rId129" Type="http://schemas.openxmlformats.org/officeDocument/2006/relationships/image" Target="../media/image127.jpeg"/><Relationship Id="rId54" Type="http://schemas.openxmlformats.org/officeDocument/2006/relationships/image" Target="../media/image53.jpeg"/><Relationship Id="rId70" Type="http://schemas.openxmlformats.org/officeDocument/2006/relationships/image" Target="../media/image70.jpeg"/><Relationship Id="rId75" Type="http://schemas.openxmlformats.org/officeDocument/2006/relationships/image" Target="../media/image74.jpeg"/><Relationship Id="rId91" Type="http://schemas.openxmlformats.org/officeDocument/2006/relationships/image" Target="../media/image87.jpeg"/><Relationship Id="rId96" Type="http://schemas.microsoft.com/office/2007/relationships/hdphoto" Target="../media/hdphoto23.wdp"/><Relationship Id="rId1" Type="http://schemas.openxmlformats.org/officeDocument/2006/relationships/image" Target="../media/image8.jpeg"/><Relationship Id="rId6" Type="http://schemas.microsoft.com/office/2007/relationships/hdphoto" Target="../media/hdphoto2.wdp"/><Relationship Id="rId23" Type="http://schemas.openxmlformats.org/officeDocument/2006/relationships/image" Target="../media/image27.png"/><Relationship Id="rId28" Type="http://schemas.microsoft.com/office/2007/relationships/hdphoto" Target="../media/hdphoto13.wdp"/><Relationship Id="rId49" Type="http://schemas.openxmlformats.org/officeDocument/2006/relationships/image" Target="../media/image49.jpeg"/><Relationship Id="rId114" Type="http://schemas.openxmlformats.org/officeDocument/2006/relationships/image" Target="../media/image111.jpeg"/><Relationship Id="rId119" Type="http://schemas.openxmlformats.org/officeDocument/2006/relationships/image" Target="../media/image292.jpeg"/><Relationship Id="rId44" Type="http://schemas.openxmlformats.org/officeDocument/2006/relationships/image" Target="../media/image45.png"/><Relationship Id="rId60" Type="http://schemas.openxmlformats.org/officeDocument/2006/relationships/image" Target="../media/image59.jpeg"/><Relationship Id="rId65" Type="http://schemas.openxmlformats.org/officeDocument/2006/relationships/image" Target="../media/image65.svg"/><Relationship Id="rId81" Type="http://schemas.openxmlformats.org/officeDocument/2006/relationships/image" Target="../media/image78.jpeg"/><Relationship Id="rId86" Type="http://schemas.openxmlformats.org/officeDocument/2006/relationships/image" Target="../media/image83.jpeg"/><Relationship Id="rId130" Type="http://schemas.openxmlformats.org/officeDocument/2006/relationships/image" Target="../media/image91.png"/><Relationship Id="rId13" Type="http://schemas.openxmlformats.org/officeDocument/2006/relationships/image" Target="../media/image20.jpeg"/><Relationship Id="rId18" Type="http://schemas.openxmlformats.org/officeDocument/2006/relationships/image" Target="../media/image24.png"/><Relationship Id="rId39" Type="http://schemas.openxmlformats.org/officeDocument/2006/relationships/image" Target="../media/image41.jpeg"/><Relationship Id="rId109" Type="http://schemas.openxmlformats.org/officeDocument/2006/relationships/image" Target="../media/image105.jpeg"/><Relationship Id="rId34" Type="http://schemas.openxmlformats.org/officeDocument/2006/relationships/image" Target="../media/image35.jpeg"/><Relationship Id="rId50" Type="http://schemas.openxmlformats.org/officeDocument/2006/relationships/image" Target="../media/image50.jpeg"/><Relationship Id="rId55" Type="http://schemas.openxmlformats.org/officeDocument/2006/relationships/image" Target="../media/image54.jpeg"/><Relationship Id="rId76" Type="http://schemas.openxmlformats.org/officeDocument/2006/relationships/image" Target="../media/image75.jpeg"/><Relationship Id="rId97" Type="http://schemas.openxmlformats.org/officeDocument/2006/relationships/image" Target="../media/image94.jpeg"/><Relationship Id="rId104" Type="http://schemas.openxmlformats.org/officeDocument/2006/relationships/image" Target="../media/image101.png"/><Relationship Id="rId120" Type="http://schemas.openxmlformats.org/officeDocument/2006/relationships/image" Target="../media/image117.jpeg"/><Relationship Id="rId125" Type="http://schemas.openxmlformats.org/officeDocument/2006/relationships/image" Target="../media/image123.jpeg"/><Relationship Id="rId7" Type="http://schemas.openxmlformats.org/officeDocument/2006/relationships/image" Target="../media/image13.png"/><Relationship Id="rId71" Type="http://schemas.openxmlformats.org/officeDocument/2006/relationships/image" Target="../media/image71.jpeg"/><Relationship Id="rId92" Type="http://schemas.openxmlformats.org/officeDocument/2006/relationships/image" Target="../media/image88.jpeg"/><Relationship Id="rId2" Type="http://schemas.openxmlformats.org/officeDocument/2006/relationships/image" Target="../media/image9.jpeg"/><Relationship Id="rId29" Type="http://schemas.openxmlformats.org/officeDocument/2006/relationships/image" Target="../media/image31.png"/><Relationship Id="rId24" Type="http://schemas.openxmlformats.org/officeDocument/2006/relationships/image" Target="../media/image28.jpeg"/><Relationship Id="rId40" Type="http://schemas.openxmlformats.org/officeDocument/2006/relationships/image" Target="../media/image42.png"/><Relationship Id="rId45" Type="http://schemas.microsoft.com/office/2007/relationships/hdphoto" Target="../media/hdphoto17.wdp"/><Relationship Id="rId66" Type="http://schemas.openxmlformats.org/officeDocument/2006/relationships/image" Target="../media/image66.jpeg"/><Relationship Id="rId87" Type="http://schemas.openxmlformats.org/officeDocument/2006/relationships/image" Target="../media/image84.png"/><Relationship Id="rId110" Type="http://schemas.openxmlformats.org/officeDocument/2006/relationships/image" Target="../media/image107.jpeg"/><Relationship Id="rId115" Type="http://schemas.openxmlformats.org/officeDocument/2006/relationships/image" Target="../media/image112.jpeg"/><Relationship Id="rId131" Type="http://schemas.microsoft.com/office/2007/relationships/hdphoto" Target="../media/hdphoto22.wdp"/><Relationship Id="rId61" Type="http://schemas.openxmlformats.org/officeDocument/2006/relationships/image" Target="../media/image60.jpeg"/><Relationship Id="rId82" Type="http://schemas.openxmlformats.org/officeDocument/2006/relationships/image" Target="../media/image79.jpeg"/><Relationship Id="rId19" Type="http://schemas.microsoft.com/office/2007/relationships/hdphoto" Target="../media/hdphoto10.wdp"/><Relationship Id="rId14" Type="http://schemas.openxmlformats.org/officeDocument/2006/relationships/image" Target="../media/image21.png"/><Relationship Id="rId30" Type="http://schemas.microsoft.com/office/2007/relationships/hdphoto" Target="../media/hdphoto14.wdp"/><Relationship Id="rId35" Type="http://schemas.openxmlformats.org/officeDocument/2006/relationships/image" Target="../media/image36.jpeg"/><Relationship Id="rId56" Type="http://schemas.openxmlformats.org/officeDocument/2006/relationships/image" Target="../media/image55.png"/><Relationship Id="rId77" Type="http://schemas.openxmlformats.org/officeDocument/2006/relationships/image" Target="../media/image76.jpeg"/><Relationship Id="rId100" Type="http://schemas.openxmlformats.org/officeDocument/2006/relationships/image" Target="../media/image97.png"/><Relationship Id="rId105" Type="http://schemas.microsoft.com/office/2007/relationships/hdphoto" Target="../media/hdphoto24.wdp"/><Relationship Id="rId126" Type="http://schemas.openxmlformats.org/officeDocument/2006/relationships/image" Target="../media/image124.jpeg"/><Relationship Id="rId8" Type="http://schemas.microsoft.com/office/2007/relationships/hdphoto" Target="../media/hdphoto3.wdp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0.jpeg"/><Relationship Id="rId98" Type="http://schemas.openxmlformats.org/officeDocument/2006/relationships/image" Target="../media/image95.jpeg"/><Relationship Id="rId121" Type="http://schemas.openxmlformats.org/officeDocument/2006/relationships/image" Target="../media/image118.jpeg"/><Relationship Id="rId3" Type="http://schemas.openxmlformats.org/officeDocument/2006/relationships/image" Target="../media/image10.jpeg"/><Relationship Id="rId25" Type="http://schemas.openxmlformats.org/officeDocument/2006/relationships/image" Target="../media/image29.pn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4.jpeg"/><Relationship Id="rId20" Type="http://schemas.openxmlformats.org/officeDocument/2006/relationships/image" Target="../media/image25.jpeg"/><Relationship Id="rId41" Type="http://schemas.microsoft.com/office/2007/relationships/hdphoto" Target="../media/hdphoto16.wdp"/><Relationship Id="rId62" Type="http://schemas.openxmlformats.org/officeDocument/2006/relationships/image" Target="../media/image61.jpeg"/><Relationship Id="rId83" Type="http://schemas.openxmlformats.org/officeDocument/2006/relationships/image" Target="../media/image80.jpeg"/><Relationship Id="rId88" Type="http://schemas.microsoft.com/office/2007/relationships/hdphoto" Target="../media/hdphoto20.wdp"/><Relationship Id="rId111" Type="http://schemas.openxmlformats.org/officeDocument/2006/relationships/image" Target="../media/image108.jpeg"/><Relationship Id="rId132" Type="http://schemas.openxmlformats.org/officeDocument/2006/relationships/image" Target="../media/image131.png"/><Relationship Id="rId15" Type="http://schemas.microsoft.com/office/2007/relationships/hdphoto" Target="../media/hdphoto9.wdp"/><Relationship Id="rId36" Type="http://schemas.openxmlformats.org/officeDocument/2006/relationships/image" Target="../media/image37.jpeg"/><Relationship Id="rId57" Type="http://schemas.openxmlformats.org/officeDocument/2006/relationships/image" Target="../media/image56.png"/><Relationship Id="rId106" Type="http://schemas.openxmlformats.org/officeDocument/2006/relationships/image" Target="../media/image102.jpeg"/><Relationship Id="rId127" Type="http://schemas.openxmlformats.org/officeDocument/2006/relationships/image" Target="../media/image125.jpeg"/><Relationship Id="rId10" Type="http://schemas.microsoft.com/office/2007/relationships/hdphoto" Target="../media/hdphoto4.wdp"/><Relationship Id="rId31" Type="http://schemas.openxmlformats.org/officeDocument/2006/relationships/image" Target="../media/image32.jpeg"/><Relationship Id="rId52" Type="http://schemas.openxmlformats.org/officeDocument/2006/relationships/image" Target="../media/image52.png"/><Relationship Id="rId73" Type="http://schemas.microsoft.com/office/2007/relationships/hdphoto" Target="../media/hdphoto19.wdp"/><Relationship Id="rId78" Type="http://schemas.openxmlformats.org/officeDocument/2006/relationships/image" Target="../media/image291.png"/><Relationship Id="rId94" Type="http://schemas.openxmlformats.org/officeDocument/2006/relationships/image" Target="../media/image92.jpeg"/><Relationship Id="rId99" Type="http://schemas.openxmlformats.org/officeDocument/2006/relationships/image" Target="../media/image96.jpeg"/><Relationship Id="rId101" Type="http://schemas.openxmlformats.org/officeDocument/2006/relationships/image" Target="../media/image98.jpeg"/><Relationship Id="rId122" Type="http://schemas.openxmlformats.org/officeDocument/2006/relationships/image" Target="../media/image119.jpeg"/><Relationship Id="rId4" Type="http://schemas.openxmlformats.org/officeDocument/2006/relationships/image" Target="../media/image11.jpeg"/><Relationship Id="rId9" Type="http://schemas.openxmlformats.org/officeDocument/2006/relationships/image" Target="../media/image14.png"/><Relationship Id="rId26" Type="http://schemas.microsoft.com/office/2007/relationships/hdphoto" Target="../media/hdphoto12.wdp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5.jpeg"/><Relationship Id="rId112" Type="http://schemas.openxmlformats.org/officeDocument/2006/relationships/image" Target="../media/image109.jpeg"/><Relationship Id="rId133" Type="http://schemas.openxmlformats.org/officeDocument/2006/relationships/image" Target="../media/image134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0.png"/><Relationship Id="rId3" Type="http://schemas.openxmlformats.org/officeDocument/2006/relationships/image" Target="../media/image295.png"/><Relationship Id="rId7" Type="http://schemas.openxmlformats.org/officeDocument/2006/relationships/image" Target="../media/image299.png"/><Relationship Id="rId2" Type="http://schemas.openxmlformats.org/officeDocument/2006/relationships/image" Target="../media/image294.png"/><Relationship Id="rId1" Type="http://schemas.openxmlformats.org/officeDocument/2006/relationships/image" Target="../media/image293.png"/><Relationship Id="rId6" Type="http://schemas.openxmlformats.org/officeDocument/2006/relationships/image" Target="../media/image298.png"/><Relationship Id="rId5" Type="http://schemas.openxmlformats.org/officeDocument/2006/relationships/image" Target="../media/image297.png"/><Relationship Id="rId10" Type="http://schemas.openxmlformats.org/officeDocument/2006/relationships/image" Target="../media/image301.png"/><Relationship Id="rId4" Type="http://schemas.openxmlformats.org/officeDocument/2006/relationships/image" Target="../media/image296.png"/><Relationship Id="rId9" Type="http://schemas.microsoft.com/office/2007/relationships/hdphoto" Target="../media/hdphoto30.wdp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267.jpeg"/><Relationship Id="rId21" Type="http://schemas.openxmlformats.org/officeDocument/2006/relationships/image" Target="../media/image171.jpeg"/><Relationship Id="rId42" Type="http://schemas.openxmlformats.org/officeDocument/2006/relationships/image" Target="../media/image192.jpeg"/><Relationship Id="rId63" Type="http://schemas.openxmlformats.org/officeDocument/2006/relationships/image" Target="../media/image213.jpeg"/><Relationship Id="rId84" Type="http://schemas.openxmlformats.org/officeDocument/2006/relationships/image" Target="../media/image234.jpeg"/><Relationship Id="rId138" Type="http://schemas.openxmlformats.org/officeDocument/2006/relationships/image" Target="../media/image288.jpeg"/><Relationship Id="rId16" Type="http://schemas.openxmlformats.org/officeDocument/2006/relationships/image" Target="../media/image166.jpeg"/><Relationship Id="rId107" Type="http://schemas.openxmlformats.org/officeDocument/2006/relationships/image" Target="../media/image257.jpeg"/><Relationship Id="rId11" Type="http://schemas.openxmlformats.org/officeDocument/2006/relationships/image" Target="../media/image161.jpeg"/><Relationship Id="rId32" Type="http://schemas.openxmlformats.org/officeDocument/2006/relationships/image" Target="../media/image182.jpeg"/><Relationship Id="rId37" Type="http://schemas.openxmlformats.org/officeDocument/2006/relationships/image" Target="../media/image187.jpeg"/><Relationship Id="rId53" Type="http://schemas.openxmlformats.org/officeDocument/2006/relationships/image" Target="../media/image203.jpeg"/><Relationship Id="rId58" Type="http://schemas.openxmlformats.org/officeDocument/2006/relationships/image" Target="../media/image208.jpeg"/><Relationship Id="rId74" Type="http://schemas.openxmlformats.org/officeDocument/2006/relationships/image" Target="../media/image224.jpeg"/><Relationship Id="rId79" Type="http://schemas.openxmlformats.org/officeDocument/2006/relationships/image" Target="../media/image229.jpeg"/><Relationship Id="rId102" Type="http://schemas.openxmlformats.org/officeDocument/2006/relationships/image" Target="../media/image252.jpeg"/><Relationship Id="rId123" Type="http://schemas.openxmlformats.org/officeDocument/2006/relationships/image" Target="../media/image273.jpeg"/><Relationship Id="rId128" Type="http://schemas.openxmlformats.org/officeDocument/2006/relationships/image" Target="../media/image278.jpeg"/><Relationship Id="rId5" Type="http://schemas.openxmlformats.org/officeDocument/2006/relationships/image" Target="../media/image155.jpeg"/><Relationship Id="rId90" Type="http://schemas.openxmlformats.org/officeDocument/2006/relationships/image" Target="../media/image240.jpeg"/><Relationship Id="rId95" Type="http://schemas.openxmlformats.org/officeDocument/2006/relationships/image" Target="../media/image245.jpeg"/><Relationship Id="rId22" Type="http://schemas.openxmlformats.org/officeDocument/2006/relationships/image" Target="../media/image172.jpeg"/><Relationship Id="rId27" Type="http://schemas.openxmlformats.org/officeDocument/2006/relationships/image" Target="../media/image177.jpeg"/><Relationship Id="rId43" Type="http://schemas.openxmlformats.org/officeDocument/2006/relationships/image" Target="../media/image193.jpeg"/><Relationship Id="rId48" Type="http://schemas.openxmlformats.org/officeDocument/2006/relationships/image" Target="../media/image198.jpeg"/><Relationship Id="rId64" Type="http://schemas.openxmlformats.org/officeDocument/2006/relationships/image" Target="../media/image214.jpeg"/><Relationship Id="rId69" Type="http://schemas.openxmlformats.org/officeDocument/2006/relationships/image" Target="../media/image219.jpeg"/><Relationship Id="rId113" Type="http://schemas.openxmlformats.org/officeDocument/2006/relationships/image" Target="../media/image263.jpeg"/><Relationship Id="rId118" Type="http://schemas.openxmlformats.org/officeDocument/2006/relationships/image" Target="../media/image268.jpeg"/><Relationship Id="rId134" Type="http://schemas.openxmlformats.org/officeDocument/2006/relationships/image" Target="../media/image284.jpeg"/><Relationship Id="rId139" Type="http://schemas.openxmlformats.org/officeDocument/2006/relationships/image" Target="../media/image289.jpeg"/><Relationship Id="rId80" Type="http://schemas.openxmlformats.org/officeDocument/2006/relationships/image" Target="../media/image230.jpeg"/><Relationship Id="rId85" Type="http://schemas.openxmlformats.org/officeDocument/2006/relationships/image" Target="../media/image235.jpeg"/><Relationship Id="rId12" Type="http://schemas.openxmlformats.org/officeDocument/2006/relationships/image" Target="../media/image162.jpeg"/><Relationship Id="rId17" Type="http://schemas.openxmlformats.org/officeDocument/2006/relationships/image" Target="../media/image167.jpeg"/><Relationship Id="rId33" Type="http://schemas.openxmlformats.org/officeDocument/2006/relationships/image" Target="../media/image183.jpeg"/><Relationship Id="rId38" Type="http://schemas.openxmlformats.org/officeDocument/2006/relationships/image" Target="../media/image188.jpeg"/><Relationship Id="rId59" Type="http://schemas.openxmlformats.org/officeDocument/2006/relationships/image" Target="../media/image209.jpeg"/><Relationship Id="rId103" Type="http://schemas.openxmlformats.org/officeDocument/2006/relationships/image" Target="../media/image253.jpeg"/><Relationship Id="rId108" Type="http://schemas.openxmlformats.org/officeDocument/2006/relationships/image" Target="../media/image258.jpeg"/><Relationship Id="rId124" Type="http://schemas.openxmlformats.org/officeDocument/2006/relationships/image" Target="../media/image274.jpeg"/><Relationship Id="rId129" Type="http://schemas.openxmlformats.org/officeDocument/2006/relationships/image" Target="../media/image279.jpeg"/><Relationship Id="rId54" Type="http://schemas.openxmlformats.org/officeDocument/2006/relationships/image" Target="../media/image204.jpeg"/><Relationship Id="rId70" Type="http://schemas.openxmlformats.org/officeDocument/2006/relationships/image" Target="../media/image220.jpeg"/><Relationship Id="rId75" Type="http://schemas.openxmlformats.org/officeDocument/2006/relationships/image" Target="../media/image225.jpeg"/><Relationship Id="rId91" Type="http://schemas.openxmlformats.org/officeDocument/2006/relationships/image" Target="../media/image241.jpeg"/><Relationship Id="rId96" Type="http://schemas.openxmlformats.org/officeDocument/2006/relationships/image" Target="../media/image246.jpeg"/><Relationship Id="rId140" Type="http://schemas.openxmlformats.org/officeDocument/2006/relationships/image" Target="../media/image290.jpeg"/><Relationship Id="rId1" Type="http://schemas.openxmlformats.org/officeDocument/2006/relationships/image" Target="../media/image151.jpeg"/><Relationship Id="rId6" Type="http://schemas.openxmlformats.org/officeDocument/2006/relationships/image" Target="../media/image156.jpeg"/><Relationship Id="rId23" Type="http://schemas.openxmlformats.org/officeDocument/2006/relationships/image" Target="../media/image173.jpeg"/><Relationship Id="rId28" Type="http://schemas.openxmlformats.org/officeDocument/2006/relationships/image" Target="../media/image178.jpeg"/><Relationship Id="rId49" Type="http://schemas.openxmlformats.org/officeDocument/2006/relationships/image" Target="../media/image199.jpeg"/><Relationship Id="rId114" Type="http://schemas.openxmlformats.org/officeDocument/2006/relationships/image" Target="../media/image264.jpeg"/><Relationship Id="rId119" Type="http://schemas.openxmlformats.org/officeDocument/2006/relationships/image" Target="../media/image269.jpeg"/><Relationship Id="rId44" Type="http://schemas.openxmlformats.org/officeDocument/2006/relationships/image" Target="../media/image194.jpeg"/><Relationship Id="rId60" Type="http://schemas.openxmlformats.org/officeDocument/2006/relationships/image" Target="../media/image210.jpeg"/><Relationship Id="rId65" Type="http://schemas.openxmlformats.org/officeDocument/2006/relationships/image" Target="../media/image215.jpeg"/><Relationship Id="rId81" Type="http://schemas.openxmlformats.org/officeDocument/2006/relationships/image" Target="../media/image231.jpeg"/><Relationship Id="rId86" Type="http://schemas.openxmlformats.org/officeDocument/2006/relationships/image" Target="../media/image236.jpeg"/><Relationship Id="rId130" Type="http://schemas.openxmlformats.org/officeDocument/2006/relationships/image" Target="../media/image280.jpeg"/><Relationship Id="rId135" Type="http://schemas.openxmlformats.org/officeDocument/2006/relationships/image" Target="../media/image285.jpeg"/><Relationship Id="rId13" Type="http://schemas.openxmlformats.org/officeDocument/2006/relationships/image" Target="../media/image163.jpeg"/><Relationship Id="rId18" Type="http://schemas.openxmlformats.org/officeDocument/2006/relationships/image" Target="../media/image168.jpeg"/><Relationship Id="rId39" Type="http://schemas.openxmlformats.org/officeDocument/2006/relationships/image" Target="../media/image189.jpeg"/><Relationship Id="rId109" Type="http://schemas.openxmlformats.org/officeDocument/2006/relationships/image" Target="../media/image259.jpeg"/><Relationship Id="rId34" Type="http://schemas.openxmlformats.org/officeDocument/2006/relationships/image" Target="../media/image184.jpeg"/><Relationship Id="rId50" Type="http://schemas.openxmlformats.org/officeDocument/2006/relationships/image" Target="../media/image200.jpeg"/><Relationship Id="rId55" Type="http://schemas.openxmlformats.org/officeDocument/2006/relationships/image" Target="../media/image205.jpeg"/><Relationship Id="rId76" Type="http://schemas.openxmlformats.org/officeDocument/2006/relationships/image" Target="../media/image226.jpeg"/><Relationship Id="rId97" Type="http://schemas.openxmlformats.org/officeDocument/2006/relationships/image" Target="../media/image247.jpeg"/><Relationship Id="rId104" Type="http://schemas.openxmlformats.org/officeDocument/2006/relationships/image" Target="../media/image254.jpeg"/><Relationship Id="rId120" Type="http://schemas.openxmlformats.org/officeDocument/2006/relationships/image" Target="../media/image270.jpeg"/><Relationship Id="rId125" Type="http://schemas.openxmlformats.org/officeDocument/2006/relationships/image" Target="../media/image275.jpeg"/><Relationship Id="rId7" Type="http://schemas.openxmlformats.org/officeDocument/2006/relationships/image" Target="../media/image157.jpeg"/><Relationship Id="rId71" Type="http://schemas.openxmlformats.org/officeDocument/2006/relationships/image" Target="../media/image221.jpeg"/><Relationship Id="rId92" Type="http://schemas.openxmlformats.org/officeDocument/2006/relationships/image" Target="../media/image242.jpeg"/><Relationship Id="rId2" Type="http://schemas.openxmlformats.org/officeDocument/2006/relationships/image" Target="../media/image152.jpeg"/><Relationship Id="rId29" Type="http://schemas.openxmlformats.org/officeDocument/2006/relationships/image" Target="../media/image179.jpeg"/><Relationship Id="rId24" Type="http://schemas.openxmlformats.org/officeDocument/2006/relationships/image" Target="../media/image174.jpeg"/><Relationship Id="rId40" Type="http://schemas.openxmlformats.org/officeDocument/2006/relationships/image" Target="../media/image190.jpeg"/><Relationship Id="rId45" Type="http://schemas.openxmlformats.org/officeDocument/2006/relationships/image" Target="../media/image195.jpeg"/><Relationship Id="rId66" Type="http://schemas.openxmlformats.org/officeDocument/2006/relationships/image" Target="../media/image216.jpeg"/><Relationship Id="rId87" Type="http://schemas.openxmlformats.org/officeDocument/2006/relationships/image" Target="../media/image237.jpeg"/><Relationship Id="rId110" Type="http://schemas.openxmlformats.org/officeDocument/2006/relationships/image" Target="../media/image260.jpeg"/><Relationship Id="rId115" Type="http://schemas.openxmlformats.org/officeDocument/2006/relationships/image" Target="../media/image265.jpeg"/><Relationship Id="rId131" Type="http://schemas.openxmlformats.org/officeDocument/2006/relationships/image" Target="../media/image281.jpeg"/><Relationship Id="rId136" Type="http://schemas.openxmlformats.org/officeDocument/2006/relationships/image" Target="../media/image286.jpeg"/><Relationship Id="rId61" Type="http://schemas.openxmlformats.org/officeDocument/2006/relationships/image" Target="../media/image211.jpeg"/><Relationship Id="rId82" Type="http://schemas.openxmlformats.org/officeDocument/2006/relationships/image" Target="../media/image232.jpeg"/><Relationship Id="rId19" Type="http://schemas.openxmlformats.org/officeDocument/2006/relationships/image" Target="../media/image169.jpeg"/><Relationship Id="rId14" Type="http://schemas.openxmlformats.org/officeDocument/2006/relationships/image" Target="../media/image164.jpeg"/><Relationship Id="rId30" Type="http://schemas.openxmlformats.org/officeDocument/2006/relationships/image" Target="../media/image180.jpeg"/><Relationship Id="rId35" Type="http://schemas.openxmlformats.org/officeDocument/2006/relationships/image" Target="../media/image185.jpeg"/><Relationship Id="rId56" Type="http://schemas.openxmlformats.org/officeDocument/2006/relationships/image" Target="../media/image206.jpeg"/><Relationship Id="rId77" Type="http://schemas.openxmlformats.org/officeDocument/2006/relationships/image" Target="../media/image227.jpeg"/><Relationship Id="rId100" Type="http://schemas.openxmlformats.org/officeDocument/2006/relationships/image" Target="../media/image250.jpeg"/><Relationship Id="rId105" Type="http://schemas.openxmlformats.org/officeDocument/2006/relationships/image" Target="../media/image255.jpeg"/><Relationship Id="rId126" Type="http://schemas.openxmlformats.org/officeDocument/2006/relationships/image" Target="../media/image276.jpeg"/><Relationship Id="rId8" Type="http://schemas.openxmlformats.org/officeDocument/2006/relationships/image" Target="../media/image158.jpeg"/><Relationship Id="rId51" Type="http://schemas.openxmlformats.org/officeDocument/2006/relationships/image" Target="../media/image201.jpeg"/><Relationship Id="rId72" Type="http://schemas.openxmlformats.org/officeDocument/2006/relationships/image" Target="../media/image222.jpeg"/><Relationship Id="rId93" Type="http://schemas.openxmlformats.org/officeDocument/2006/relationships/image" Target="../media/image243.jpeg"/><Relationship Id="rId98" Type="http://schemas.openxmlformats.org/officeDocument/2006/relationships/image" Target="../media/image248.jpeg"/><Relationship Id="rId121" Type="http://schemas.openxmlformats.org/officeDocument/2006/relationships/image" Target="../media/image271.jpeg"/><Relationship Id="rId3" Type="http://schemas.openxmlformats.org/officeDocument/2006/relationships/image" Target="../media/image153.jpeg"/><Relationship Id="rId25" Type="http://schemas.openxmlformats.org/officeDocument/2006/relationships/image" Target="../media/image175.jpeg"/><Relationship Id="rId46" Type="http://schemas.openxmlformats.org/officeDocument/2006/relationships/image" Target="../media/image196.jpeg"/><Relationship Id="rId67" Type="http://schemas.openxmlformats.org/officeDocument/2006/relationships/image" Target="../media/image217.jpeg"/><Relationship Id="rId116" Type="http://schemas.openxmlformats.org/officeDocument/2006/relationships/image" Target="../media/image266.jpeg"/><Relationship Id="rId137" Type="http://schemas.openxmlformats.org/officeDocument/2006/relationships/image" Target="../media/image287.jpeg"/><Relationship Id="rId20" Type="http://schemas.openxmlformats.org/officeDocument/2006/relationships/image" Target="../media/image170.jpeg"/><Relationship Id="rId41" Type="http://schemas.openxmlformats.org/officeDocument/2006/relationships/image" Target="../media/image191.jpeg"/><Relationship Id="rId62" Type="http://schemas.openxmlformats.org/officeDocument/2006/relationships/image" Target="../media/image212.jpeg"/><Relationship Id="rId83" Type="http://schemas.openxmlformats.org/officeDocument/2006/relationships/image" Target="../media/image233.jpeg"/><Relationship Id="rId88" Type="http://schemas.openxmlformats.org/officeDocument/2006/relationships/image" Target="../media/image238.jpeg"/><Relationship Id="rId111" Type="http://schemas.openxmlformats.org/officeDocument/2006/relationships/image" Target="../media/image261.jpeg"/><Relationship Id="rId132" Type="http://schemas.openxmlformats.org/officeDocument/2006/relationships/image" Target="../media/image282.jpeg"/><Relationship Id="rId15" Type="http://schemas.openxmlformats.org/officeDocument/2006/relationships/image" Target="../media/image165.jpeg"/><Relationship Id="rId36" Type="http://schemas.openxmlformats.org/officeDocument/2006/relationships/image" Target="../media/image186.jpeg"/><Relationship Id="rId57" Type="http://schemas.openxmlformats.org/officeDocument/2006/relationships/image" Target="../media/image207.jpeg"/><Relationship Id="rId106" Type="http://schemas.openxmlformats.org/officeDocument/2006/relationships/image" Target="../media/image256.jpeg"/><Relationship Id="rId127" Type="http://schemas.openxmlformats.org/officeDocument/2006/relationships/image" Target="../media/image277.jpeg"/><Relationship Id="rId10" Type="http://schemas.openxmlformats.org/officeDocument/2006/relationships/image" Target="../media/image160.jpeg"/><Relationship Id="rId31" Type="http://schemas.openxmlformats.org/officeDocument/2006/relationships/image" Target="../media/image181.jpeg"/><Relationship Id="rId52" Type="http://schemas.openxmlformats.org/officeDocument/2006/relationships/image" Target="../media/image202.jpeg"/><Relationship Id="rId73" Type="http://schemas.openxmlformats.org/officeDocument/2006/relationships/image" Target="../media/image223.jpeg"/><Relationship Id="rId78" Type="http://schemas.openxmlformats.org/officeDocument/2006/relationships/image" Target="../media/image228.jpeg"/><Relationship Id="rId94" Type="http://schemas.openxmlformats.org/officeDocument/2006/relationships/image" Target="../media/image244.jpeg"/><Relationship Id="rId99" Type="http://schemas.openxmlformats.org/officeDocument/2006/relationships/image" Target="../media/image249.jpeg"/><Relationship Id="rId101" Type="http://schemas.openxmlformats.org/officeDocument/2006/relationships/image" Target="../media/image251.jpeg"/><Relationship Id="rId122" Type="http://schemas.openxmlformats.org/officeDocument/2006/relationships/image" Target="../media/image272.jpeg"/><Relationship Id="rId4" Type="http://schemas.openxmlformats.org/officeDocument/2006/relationships/image" Target="../media/image154.jpeg"/><Relationship Id="rId9" Type="http://schemas.openxmlformats.org/officeDocument/2006/relationships/image" Target="../media/image159.jpeg"/><Relationship Id="rId26" Type="http://schemas.openxmlformats.org/officeDocument/2006/relationships/image" Target="../media/image176.jpeg"/><Relationship Id="rId47" Type="http://schemas.openxmlformats.org/officeDocument/2006/relationships/image" Target="../media/image197.jpeg"/><Relationship Id="rId68" Type="http://schemas.openxmlformats.org/officeDocument/2006/relationships/image" Target="../media/image218.jpeg"/><Relationship Id="rId89" Type="http://schemas.openxmlformats.org/officeDocument/2006/relationships/image" Target="../media/image239.jpeg"/><Relationship Id="rId112" Type="http://schemas.openxmlformats.org/officeDocument/2006/relationships/image" Target="../media/image262.jpeg"/><Relationship Id="rId133" Type="http://schemas.openxmlformats.org/officeDocument/2006/relationships/image" Target="../media/image28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502107</xdr:colOff>
      <xdr:row>0</xdr:row>
      <xdr:rowOff>150511</xdr:rowOff>
    </xdr:from>
    <xdr:to>
      <xdr:col>20</xdr:col>
      <xdr:colOff>781051</xdr:colOff>
      <xdr:row>3</xdr:row>
      <xdr:rowOff>106112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24A59A5-76A9-44DD-8C23-62186DDB4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6121" y="150511"/>
          <a:ext cx="1081764" cy="1143498"/>
        </a:xfrm>
        <a:prstGeom prst="rect">
          <a:avLst/>
        </a:prstGeom>
      </xdr:spPr>
    </xdr:pic>
    <xdr:clientData/>
  </xdr:twoCellAnchor>
  <xdr:twoCellAnchor editAs="oneCell">
    <xdr:from>
      <xdr:col>4</xdr:col>
      <xdr:colOff>223158</xdr:colOff>
      <xdr:row>1</xdr:row>
      <xdr:rowOff>208525</xdr:rowOff>
    </xdr:from>
    <xdr:to>
      <xdr:col>6</xdr:col>
      <xdr:colOff>982484</xdr:colOff>
      <xdr:row>2</xdr:row>
      <xdr:rowOff>171451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7B1FC0D-3703-4743-81C8-D9E017E1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saturation sat="66000"/>
                  </a14:imgEffect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958" y="426239"/>
          <a:ext cx="1751257" cy="591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74841</xdr:colOff>
      <xdr:row>9</xdr:row>
      <xdr:rowOff>2720</xdr:rowOff>
    </xdr:from>
    <xdr:to>
      <xdr:col>5</xdr:col>
      <xdr:colOff>9577</xdr:colOff>
      <xdr:row>24</xdr:row>
      <xdr:rowOff>108108</xdr:rowOff>
    </xdr:to>
    <xdr:grpSp>
      <xdr:nvGrpSpPr>
        <xdr:cNvPr id="5" name="Группа 4">
          <a:extLst>
            <a:ext uri="{FF2B5EF4-FFF2-40B4-BE49-F238E27FC236}">
              <a16:creationId xmlns:a16="http://schemas.microsoft.com/office/drawing/2014/main" id="{E6CE5DD8-DE9D-4D21-B293-B82291B32A11}"/>
            </a:ext>
          </a:extLst>
        </xdr:cNvPr>
        <xdr:cNvGrpSpPr/>
      </xdr:nvGrpSpPr>
      <xdr:grpSpPr>
        <a:xfrm>
          <a:off x="377222" y="2276624"/>
          <a:ext cx="472974" cy="2990103"/>
          <a:chOff x="379641" y="1445077"/>
          <a:chExt cx="472248" cy="2958194"/>
        </a:xfrm>
      </xdr:grpSpPr>
      <xdr:pic>
        <xdr:nvPicPr>
          <xdr:cNvPr id="6" name="Рисунок 5">
            <a:extLst>
              <a:ext uri="{FF2B5EF4-FFF2-40B4-BE49-F238E27FC236}">
                <a16:creationId xmlns:a16="http://schemas.microsoft.com/office/drawing/2014/main" id="{4853E151-5426-3FAD-145D-7DA71C26F4B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screen">
            <a:duotone>
              <a:prstClr val="black"/>
              <a:schemeClr val="accent6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30541" r="31280"/>
          <a:stretch>
            <a:fillRect/>
          </a:stretch>
        </xdr:blipFill>
        <xdr:spPr bwMode="auto">
          <a:xfrm>
            <a:off x="465407" y="1445077"/>
            <a:ext cx="289831" cy="32831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Рисунок 6">
            <a:extLst>
              <a:ext uri="{FF2B5EF4-FFF2-40B4-BE49-F238E27FC236}">
                <a16:creationId xmlns:a16="http://schemas.microsoft.com/office/drawing/2014/main" id="{6893B861-1EC7-7378-9D19-DC9DBDB8C42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screen">
            <a:duotone>
              <a:prstClr val="black"/>
              <a:schemeClr val="accent6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56065" y="1870984"/>
            <a:ext cx="319401" cy="32248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Рисунок 7">
            <a:extLst>
              <a:ext uri="{FF2B5EF4-FFF2-40B4-BE49-F238E27FC236}">
                <a16:creationId xmlns:a16="http://schemas.microsoft.com/office/drawing/2014/main" id="{050A1C92-8215-EFB6-C29B-8EA7DC911C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screen">
            <a:duotone>
              <a:prstClr val="black"/>
              <a:schemeClr val="accent6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63365" y="2472977"/>
            <a:ext cx="304800" cy="3409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Рисунок 8">
            <a:extLst>
              <a:ext uri="{FF2B5EF4-FFF2-40B4-BE49-F238E27FC236}">
                <a16:creationId xmlns:a16="http://schemas.microsoft.com/office/drawing/2014/main" id="{6ECF5CA3-AC99-183D-1CFF-71652ECADFD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screen">
            <a:duotone>
              <a:prstClr val="black"/>
              <a:schemeClr val="accent6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32561" y="3177268"/>
            <a:ext cx="366408" cy="37283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Рисунок 9">
            <a:extLst>
              <a:ext uri="{FF2B5EF4-FFF2-40B4-BE49-F238E27FC236}">
                <a16:creationId xmlns:a16="http://schemas.microsoft.com/office/drawing/2014/main" id="{7EFBB8F8-D31C-41C0-7130-8954E10DC5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screen">
            <a:duotone>
              <a:prstClr val="black"/>
              <a:schemeClr val="accent6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379641" y="3995058"/>
            <a:ext cx="472248" cy="4082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59258</xdr:colOff>
      <xdr:row>37</xdr:row>
      <xdr:rowOff>21385</xdr:rowOff>
    </xdr:from>
    <xdr:to>
      <xdr:col>5</xdr:col>
      <xdr:colOff>1936</xdr:colOff>
      <xdr:row>38</xdr:row>
      <xdr:rowOff>8646</xdr:rowOff>
    </xdr:to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id="{E64DD31C-FADB-454C-A13A-FE68E0E59B51}"/>
            </a:ext>
          </a:extLst>
        </xdr:cNvPr>
        <xdr:cNvSpPr>
          <a:spLocks/>
        </xdr:cNvSpPr>
      </xdr:nvSpPr>
      <xdr:spPr>
        <a:xfrm>
          <a:off x="364058" y="8593885"/>
          <a:ext cx="485603" cy="177761"/>
        </a:xfrm>
        <a:prstGeom prst="rect">
          <a:avLst/>
        </a:prstGeom>
        <a:blipFill dpi="0" rotWithShape="1"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</xdr:row>
      <xdr:rowOff>26442</xdr:rowOff>
    </xdr:from>
    <xdr:to>
      <xdr:col>5</xdr:col>
      <xdr:colOff>1936</xdr:colOff>
      <xdr:row>39</xdr:row>
      <xdr:rowOff>12342</xdr:rowOff>
    </xdr:to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BB4400ED-3820-4DC8-84C2-B40484471145}"/>
            </a:ext>
          </a:extLst>
        </xdr:cNvPr>
        <xdr:cNvSpPr>
          <a:spLocks/>
        </xdr:cNvSpPr>
      </xdr:nvSpPr>
      <xdr:spPr>
        <a:xfrm>
          <a:off x="2636450" y="8060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</xdr:row>
      <xdr:rowOff>26442</xdr:rowOff>
    </xdr:from>
    <xdr:to>
      <xdr:col>5</xdr:col>
      <xdr:colOff>1936</xdr:colOff>
      <xdr:row>43</xdr:row>
      <xdr:rowOff>12342</xdr:rowOff>
    </xdr:to>
    <xdr:sp macro="" textlink="">
      <xdr:nvSpPr>
        <xdr:cNvPr id="14" name="Прямоугольник 13">
          <a:extLst>
            <a:ext uri="{FF2B5EF4-FFF2-40B4-BE49-F238E27FC236}">
              <a16:creationId xmlns:a16="http://schemas.microsoft.com/office/drawing/2014/main" id="{838413A8-E8F7-43A0-9DB2-89642EB7660A}"/>
            </a:ext>
          </a:extLst>
        </xdr:cNvPr>
        <xdr:cNvSpPr>
          <a:spLocks/>
        </xdr:cNvSpPr>
      </xdr:nvSpPr>
      <xdr:spPr>
        <a:xfrm>
          <a:off x="2636450" y="8441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43</xdr:row>
      <xdr:rowOff>26442</xdr:rowOff>
    </xdr:from>
    <xdr:to>
      <xdr:col>5</xdr:col>
      <xdr:colOff>1936</xdr:colOff>
      <xdr:row>44</xdr:row>
      <xdr:rowOff>12342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0CFB47E6-43BF-4307-BE8D-1F3C1D64DF6C}"/>
            </a:ext>
          </a:extLst>
        </xdr:cNvPr>
        <xdr:cNvSpPr>
          <a:spLocks/>
        </xdr:cNvSpPr>
      </xdr:nvSpPr>
      <xdr:spPr>
        <a:xfrm>
          <a:off x="2636450" y="8631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44</xdr:row>
      <xdr:rowOff>26442</xdr:rowOff>
    </xdr:from>
    <xdr:to>
      <xdr:col>5</xdr:col>
      <xdr:colOff>1936</xdr:colOff>
      <xdr:row>45</xdr:row>
      <xdr:rowOff>12342</xdr:rowOff>
    </xdr:to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F251C4B7-13C3-4255-97A7-A8A9525D4B0B}"/>
            </a:ext>
          </a:extLst>
        </xdr:cNvPr>
        <xdr:cNvSpPr>
          <a:spLocks/>
        </xdr:cNvSpPr>
      </xdr:nvSpPr>
      <xdr:spPr>
        <a:xfrm>
          <a:off x="2636450" y="8822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45</xdr:row>
      <xdr:rowOff>26442</xdr:rowOff>
    </xdr:from>
    <xdr:to>
      <xdr:col>5</xdr:col>
      <xdr:colOff>1936</xdr:colOff>
      <xdr:row>46</xdr:row>
      <xdr:rowOff>12342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6C4C43F6-EECB-4841-ADFF-8A6A33EBC340}"/>
            </a:ext>
          </a:extLst>
        </xdr:cNvPr>
        <xdr:cNvSpPr>
          <a:spLocks/>
        </xdr:cNvSpPr>
      </xdr:nvSpPr>
      <xdr:spPr>
        <a:xfrm>
          <a:off x="2636450" y="9012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61</xdr:row>
      <xdr:rowOff>26442</xdr:rowOff>
    </xdr:from>
    <xdr:to>
      <xdr:col>5</xdr:col>
      <xdr:colOff>1936</xdr:colOff>
      <xdr:row>62</xdr:row>
      <xdr:rowOff>12342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BACDC62F-BA27-43B4-B7F4-E15294266228}"/>
            </a:ext>
          </a:extLst>
        </xdr:cNvPr>
        <xdr:cNvSpPr>
          <a:spLocks/>
        </xdr:cNvSpPr>
      </xdr:nvSpPr>
      <xdr:spPr>
        <a:xfrm>
          <a:off x="2636450" y="11374799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64</xdr:row>
      <xdr:rowOff>26442</xdr:rowOff>
    </xdr:from>
    <xdr:to>
      <xdr:col>5</xdr:col>
      <xdr:colOff>1936</xdr:colOff>
      <xdr:row>65</xdr:row>
      <xdr:rowOff>12342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3CBA065D-337B-4CC3-9D07-02864E759135}"/>
            </a:ext>
          </a:extLst>
        </xdr:cNvPr>
        <xdr:cNvSpPr>
          <a:spLocks/>
        </xdr:cNvSpPr>
      </xdr:nvSpPr>
      <xdr:spPr>
        <a:xfrm>
          <a:off x="2636450" y="11755799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65</xdr:row>
      <xdr:rowOff>26442</xdr:rowOff>
    </xdr:from>
    <xdr:to>
      <xdr:col>5</xdr:col>
      <xdr:colOff>1936</xdr:colOff>
      <xdr:row>66</xdr:row>
      <xdr:rowOff>12342</xdr:rowOff>
    </xdr:to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9E7DE254-9839-42D3-83FE-737914C770B4}"/>
            </a:ext>
          </a:extLst>
        </xdr:cNvPr>
        <xdr:cNvSpPr>
          <a:spLocks/>
        </xdr:cNvSpPr>
      </xdr:nvSpPr>
      <xdr:spPr>
        <a:xfrm>
          <a:off x="2636450" y="11946299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66</xdr:row>
      <xdr:rowOff>26442</xdr:rowOff>
    </xdr:from>
    <xdr:to>
      <xdr:col>5</xdr:col>
      <xdr:colOff>1936</xdr:colOff>
      <xdr:row>67</xdr:row>
      <xdr:rowOff>12342</xdr:rowOff>
    </xdr:to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0607E0F7-2E32-4E74-8E00-FE6D6FB69234}"/>
            </a:ext>
          </a:extLst>
        </xdr:cNvPr>
        <xdr:cNvSpPr>
          <a:spLocks/>
        </xdr:cNvSpPr>
      </xdr:nvSpPr>
      <xdr:spPr>
        <a:xfrm>
          <a:off x="2636450" y="12136799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67</xdr:row>
      <xdr:rowOff>20999</xdr:rowOff>
    </xdr:from>
    <xdr:to>
      <xdr:col>5</xdr:col>
      <xdr:colOff>1936</xdr:colOff>
      <xdr:row>68</xdr:row>
      <xdr:rowOff>6899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F86EDA4A-4C88-43CB-8988-A7BB88DA783E}"/>
            </a:ext>
          </a:extLst>
        </xdr:cNvPr>
        <xdr:cNvSpPr>
          <a:spLocks/>
        </xdr:cNvSpPr>
      </xdr:nvSpPr>
      <xdr:spPr>
        <a:xfrm>
          <a:off x="2636450" y="12321856"/>
          <a:ext cx="478800" cy="176400"/>
        </a:xfrm>
        <a:prstGeom prst="rect">
          <a:avLst/>
        </a:prstGeom>
        <a:blipFill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68</xdr:row>
      <xdr:rowOff>20999</xdr:rowOff>
    </xdr:from>
    <xdr:to>
      <xdr:col>5</xdr:col>
      <xdr:colOff>1936</xdr:colOff>
      <xdr:row>69</xdr:row>
      <xdr:rowOff>6899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0447524B-A986-4ED8-9F32-93919025AE3C}"/>
            </a:ext>
          </a:extLst>
        </xdr:cNvPr>
        <xdr:cNvSpPr>
          <a:spLocks/>
        </xdr:cNvSpPr>
      </xdr:nvSpPr>
      <xdr:spPr>
        <a:xfrm>
          <a:off x="2636450" y="12512356"/>
          <a:ext cx="478800" cy="176400"/>
        </a:xfrm>
        <a:prstGeom prst="rect">
          <a:avLst/>
        </a:prstGeom>
        <a:blipFill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69</xdr:row>
      <xdr:rowOff>20999</xdr:rowOff>
    </xdr:from>
    <xdr:to>
      <xdr:col>5</xdr:col>
      <xdr:colOff>1936</xdr:colOff>
      <xdr:row>70</xdr:row>
      <xdr:rowOff>6899</xdr:rowOff>
    </xdr:to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id="{D41D3D4D-E83E-4542-BC2F-01666E871EF2}"/>
            </a:ext>
          </a:extLst>
        </xdr:cNvPr>
        <xdr:cNvSpPr>
          <a:spLocks/>
        </xdr:cNvSpPr>
      </xdr:nvSpPr>
      <xdr:spPr>
        <a:xfrm>
          <a:off x="2636450" y="12702856"/>
          <a:ext cx="478800" cy="176400"/>
        </a:xfrm>
        <a:prstGeom prst="rect">
          <a:avLst/>
        </a:prstGeom>
        <a:blipFill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70</xdr:row>
      <xdr:rowOff>26442</xdr:rowOff>
    </xdr:from>
    <xdr:to>
      <xdr:col>5</xdr:col>
      <xdr:colOff>1936</xdr:colOff>
      <xdr:row>71</xdr:row>
      <xdr:rowOff>12342</xdr:rowOff>
    </xdr:to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2FB583EC-54BC-44B6-95E3-EDF6EB9C25C4}"/>
            </a:ext>
          </a:extLst>
        </xdr:cNvPr>
        <xdr:cNvSpPr>
          <a:spLocks/>
        </xdr:cNvSpPr>
      </xdr:nvSpPr>
      <xdr:spPr>
        <a:xfrm>
          <a:off x="2636450" y="12898799"/>
          <a:ext cx="478800" cy="176400"/>
        </a:xfrm>
        <a:prstGeom prst="rect">
          <a:avLst/>
        </a:prstGeom>
        <a:blipFill>
          <a:blip xmlns:r="http://schemas.openxmlformats.org/officeDocument/2006/relationships" r:embed="rId13" cstate="screen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72</xdr:row>
      <xdr:rowOff>26442</xdr:rowOff>
    </xdr:from>
    <xdr:to>
      <xdr:col>5</xdr:col>
      <xdr:colOff>1936</xdr:colOff>
      <xdr:row>73</xdr:row>
      <xdr:rowOff>12342</xdr:rowOff>
    </xdr:to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id="{FC0C9079-466B-4456-85E8-91E10B506050}"/>
            </a:ext>
          </a:extLst>
        </xdr:cNvPr>
        <xdr:cNvSpPr>
          <a:spLocks/>
        </xdr:cNvSpPr>
      </xdr:nvSpPr>
      <xdr:spPr>
        <a:xfrm>
          <a:off x="2636450" y="13279799"/>
          <a:ext cx="478800" cy="176400"/>
        </a:xfrm>
        <a:prstGeom prst="rect">
          <a:avLst/>
        </a:prstGeom>
        <a:blipFill>
          <a:blip xmlns:r="http://schemas.openxmlformats.org/officeDocument/2006/relationships" r:embed="rId15" cstate="screen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73</xdr:row>
      <xdr:rowOff>26442</xdr:rowOff>
    </xdr:from>
    <xdr:to>
      <xdr:col>5</xdr:col>
      <xdr:colOff>1936</xdr:colOff>
      <xdr:row>74</xdr:row>
      <xdr:rowOff>12342</xdr:rowOff>
    </xdr:to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id="{F03CABB6-BAF1-4927-94DC-17EF0146343C}"/>
            </a:ext>
          </a:extLst>
        </xdr:cNvPr>
        <xdr:cNvSpPr>
          <a:spLocks/>
        </xdr:cNvSpPr>
      </xdr:nvSpPr>
      <xdr:spPr>
        <a:xfrm>
          <a:off x="2636450" y="13470299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74</xdr:row>
      <xdr:rowOff>26442</xdr:rowOff>
    </xdr:from>
    <xdr:to>
      <xdr:col>5</xdr:col>
      <xdr:colOff>1936</xdr:colOff>
      <xdr:row>75</xdr:row>
      <xdr:rowOff>12342</xdr:rowOff>
    </xdr:to>
    <xdr:sp macro="" textlink="">
      <xdr:nvSpPr>
        <xdr:cNvPr id="29" name="Прямоугольник 28">
          <a:extLst>
            <a:ext uri="{FF2B5EF4-FFF2-40B4-BE49-F238E27FC236}">
              <a16:creationId xmlns:a16="http://schemas.microsoft.com/office/drawing/2014/main" id="{2E719EC0-05E0-41DC-BBA3-D576C2174A32}"/>
            </a:ext>
          </a:extLst>
        </xdr:cNvPr>
        <xdr:cNvSpPr>
          <a:spLocks/>
        </xdr:cNvSpPr>
      </xdr:nvSpPr>
      <xdr:spPr>
        <a:xfrm>
          <a:off x="2636450" y="13660799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75</xdr:row>
      <xdr:rowOff>0</xdr:rowOff>
    </xdr:from>
    <xdr:to>
      <xdr:col>5</xdr:col>
      <xdr:colOff>1936</xdr:colOff>
      <xdr:row>75</xdr:row>
      <xdr:rowOff>176400</xdr:rowOff>
    </xdr:to>
    <xdr:sp macro="" textlink="">
      <xdr:nvSpPr>
        <xdr:cNvPr id="30" name="Прямоугольник 29">
          <a:extLst>
            <a:ext uri="{FF2B5EF4-FFF2-40B4-BE49-F238E27FC236}">
              <a16:creationId xmlns:a16="http://schemas.microsoft.com/office/drawing/2014/main" id="{E59EE00F-A948-4EFC-B291-46CAD5DB2AC1}"/>
            </a:ext>
          </a:extLst>
        </xdr:cNvPr>
        <xdr:cNvSpPr>
          <a:spLocks/>
        </xdr:cNvSpPr>
      </xdr:nvSpPr>
      <xdr:spPr>
        <a:xfrm>
          <a:off x="2636450" y="13824857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85</xdr:row>
      <xdr:rowOff>26442</xdr:rowOff>
    </xdr:from>
    <xdr:to>
      <xdr:col>5</xdr:col>
      <xdr:colOff>1936</xdr:colOff>
      <xdr:row>86</xdr:row>
      <xdr:rowOff>12342</xdr:rowOff>
    </xdr:to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id="{6C36620A-F946-4EB2-A0A2-7ADAC61F5677}"/>
            </a:ext>
          </a:extLst>
        </xdr:cNvPr>
        <xdr:cNvSpPr>
          <a:spLocks/>
        </xdr:cNvSpPr>
      </xdr:nvSpPr>
      <xdr:spPr>
        <a:xfrm>
          <a:off x="2636450" y="14879999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86</xdr:row>
      <xdr:rowOff>26442</xdr:rowOff>
    </xdr:from>
    <xdr:to>
      <xdr:col>5</xdr:col>
      <xdr:colOff>1936</xdr:colOff>
      <xdr:row>87</xdr:row>
      <xdr:rowOff>12342</xdr:rowOff>
    </xdr:to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id="{D4E94C36-08C4-4A0F-A796-BD8FB8B786A5}"/>
            </a:ext>
          </a:extLst>
        </xdr:cNvPr>
        <xdr:cNvSpPr>
          <a:spLocks/>
        </xdr:cNvSpPr>
      </xdr:nvSpPr>
      <xdr:spPr>
        <a:xfrm>
          <a:off x="2636450" y="15070499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87</xdr:row>
      <xdr:rowOff>26442</xdr:rowOff>
    </xdr:from>
    <xdr:to>
      <xdr:col>5</xdr:col>
      <xdr:colOff>1936</xdr:colOff>
      <xdr:row>88</xdr:row>
      <xdr:rowOff>12342</xdr:rowOff>
    </xdr:to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id="{98158D12-640B-420A-B3FF-A4B242FD486D}"/>
            </a:ext>
          </a:extLst>
        </xdr:cNvPr>
        <xdr:cNvSpPr>
          <a:spLocks/>
        </xdr:cNvSpPr>
      </xdr:nvSpPr>
      <xdr:spPr>
        <a:xfrm>
          <a:off x="2636450" y="15260999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90</xdr:row>
      <xdr:rowOff>26442</xdr:rowOff>
    </xdr:from>
    <xdr:to>
      <xdr:col>5</xdr:col>
      <xdr:colOff>1936</xdr:colOff>
      <xdr:row>91</xdr:row>
      <xdr:rowOff>12342</xdr:rowOff>
    </xdr:to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id="{F5AC2318-7E4D-44B3-89FA-F6CB79078239}"/>
            </a:ext>
          </a:extLst>
        </xdr:cNvPr>
        <xdr:cNvSpPr>
          <a:spLocks/>
        </xdr:cNvSpPr>
      </xdr:nvSpPr>
      <xdr:spPr>
        <a:xfrm>
          <a:off x="2636450" y="15451499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103</xdr:row>
      <xdr:rowOff>14100</xdr:rowOff>
    </xdr:from>
    <xdr:to>
      <xdr:col>5</xdr:col>
      <xdr:colOff>0</xdr:colOff>
      <xdr:row>104</xdr:row>
      <xdr:rowOff>0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C66507A2-6B88-4503-94C2-FCCC141B7221}"/>
            </a:ext>
          </a:extLst>
        </xdr:cNvPr>
        <xdr:cNvSpPr>
          <a:spLocks/>
        </xdr:cNvSpPr>
      </xdr:nvSpPr>
      <xdr:spPr>
        <a:xfrm>
          <a:off x="364843" y="18057171"/>
          <a:ext cx="478800" cy="176400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48986</xdr:colOff>
      <xdr:row>104</xdr:row>
      <xdr:rowOff>14100</xdr:rowOff>
    </xdr:from>
    <xdr:to>
      <xdr:col>4</xdr:col>
      <xdr:colOff>527786</xdr:colOff>
      <xdr:row>105</xdr:row>
      <xdr:rowOff>0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27C8CD75-169D-4E04-9DF5-25D56C1F8387}"/>
            </a:ext>
          </a:extLst>
        </xdr:cNvPr>
        <xdr:cNvSpPr>
          <a:spLocks/>
        </xdr:cNvSpPr>
      </xdr:nvSpPr>
      <xdr:spPr>
        <a:xfrm>
          <a:off x="353786" y="18247671"/>
          <a:ext cx="478800" cy="176400"/>
        </a:xfrm>
        <a:prstGeom prst="rect">
          <a:avLst/>
        </a:prstGeom>
        <a:blipFill>
          <a:blip xmlns:r="http://schemas.openxmlformats.org/officeDocument/2006/relationships" r:embed="rId23" cstate="screen">
            <a:extLst>
              <a:ext uri="{BEBA8EAE-BF5A-486C-A8C5-ECC9F3942E4B}">
                <a14:imgProps xmlns:a14="http://schemas.microsoft.com/office/drawing/2010/main">
                  <a14:imgLayer r:embed="rId2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105</xdr:row>
      <xdr:rowOff>14100</xdr:rowOff>
    </xdr:from>
    <xdr:to>
      <xdr:col>5</xdr:col>
      <xdr:colOff>0</xdr:colOff>
      <xdr:row>106</xdr:row>
      <xdr:rowOff>0</xdr:rowOff>
    </xdr:to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BEA5EA56-AF9D-456F-B9FC-DBC9CEE6A7D2}"/>
            </a:ext>
          </a:extLst>
        </xdr:cNvPr>
        <xdr:cNvSpPr>
          <a:spLocks/>
        </xdr:cNvSpPr>
      </xdr:nvSpPr>
      <xdr:spPr>
        <a:xfrm>
          <a:off x="364843" y="18438171"/>
          <a:ext cx="478800" cy="176400"/>
        </a:xfrm>
        <a:prstGeom prst="rect">
          <a:avLst/>
        </a:prstGeom>
        <a:blipFill>
          <a:blip xmlns:r="http://schemas.openxmlformats.org/officeDocument/2006/relationships" r:embed="rId25" cstate="screen"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108</xdr:row>
      <xdr:rowOff>14100</xdr:rowOff>
    </xdr:from>
    <xdr:to>
      <xdr:col>5</xdr:col>
      <xdr:colOff>0</xdr:colOff>
      <xdr:row>109</xdr:row>
      <xdr:rowOff>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8F7F0D8A-8E3A-4B91-9221-42BCCC53778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843" y="1908587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110</xdr:row>
      <xdr:rowOff>25564</xdr:rowOff>
    </xdr:from>
    <xdr:to>
      <xdr:col>5</xdr:col>
      <xdr:colOff>3298</xdr:colOff>
      <xdr:row>111</xdr:row>
      <xdr:rowOff>11464</xdr:rowOff>
    </xdr:to>
    <xdr:sp macro="" textlink="">
      <xdr:nvSpPr>
        <xdr:cNvPr id="39" name="Прямоугольник 38">
          <a:extLst>
            <a:ext uri="{FF2B5EF4-FFF2-40B4-BE49-F238E27FC236}">
              <a16:creationId xmlns:a16="http://schemas.microsoft.com/office/drawing/2014/main" id="{31D01BFB-E4A3-4410-A4AA-7A9A65F4131E}"/>
            </a:ext>
          </a:extLst>
        </xdr:cNvPr>
        <xdr:cNvSpPr>
          <a:spLocks/>
        </xdr:cNvSpPr>
      </xdr:nvSpPr>
      <xdr:spPr>
        <a:xfrm>
          <a:off x="2637812" y="1853672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47</xdr:row>
      <xdr:rowOff>0</xdr:rowOff>
    </xdr:from>
    <xdr:to>
      <xdr:col>5</xdr:col>
      <xdr:colOff>1936</xdr:colOff>
      <xdr:row>47</xdr:row>
      <xdr:rowOff>176400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CC89D980-C280-44D8-88A1-9F11336B39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screen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9443357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114</xdr:row>
      <xdr:rowOff>26442</xdr:rowOff>
    </xdr:from>
    <xdr:to>
      <xdr:col>5</xdr:col>
      <xdr:colOff>1936</xdr:colOff>
      <xdr:row>115</xdr:row>
      <xdr:rowOff>12342</xdr:rowOff>
    </xdr:to>
    <xdr:sp macro="" textlink="">
      <xdr:nvSpPr>
        <xdr:cNvPr id="43" name="Прямоугольник 42">
          <a:extLst>
            <a:ext uri="{FF2B5EF4-FFF2-40B4-BE49-F238E27FC236}">
              <a16:creationId xmlns:a16="http://schemas.microsoft.com/office/drawing/2014/main" id="{20BBFC62-822C-404A-82D7-2D7F9228E00D}"/>
            </a:ext>
          </a:extLst>
        </xdr:cNvPr>
        <xdr:cNvSpPr>
          <a:spLocks/>
        </xdr:cNvSpPr>
      </xdr:nvSpPr>
      <xdr:spPr>
        <a:xfrm>
          <a:off x="2636450" y="19109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116</xdr:row>
      <xdr:rowOff>26442</xdr:rowOff>
    </xdr:from>
    <xdr:to>
      <xdr:col>5</xdr:col>
      <xdr:colOff>1936</xdr:colOff>
      <xdr:row>117</xdr:row>
      <xdr:rowOff>12342</xdr:rowOff>
    </xdr:to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id="{E52E1B81-3B1F-4E53-A706-4B77F6E704EA}"/>
            </a:ext>
          </a:extLst>
        </xdr:cNvPr>
        <xdr:cNvSpPr>
          <a:spLocks/>
        </xdr:cNvSpPr>
      </xdr:nvSpPr>
      <xdr:spPr>
        <a:xfrm>
          <a:off x="2636450" y="19299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117</xdr:row>
      <xdr:rowOff>26442</xdr:rowOff>
    </xdr:from>
    <xdr:to>
      <xdr:col>5</xdr:col>
      <xdr:colOff>1936</xdr:colOff>
      <xdr:row>118</xdr:row>
      <xdr:rowOff>12342</xdr:rowOff>
    </xdr:to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id="{B9040DCD-84A2-4636-A656-6BF59234800C}"/>
            </a:ext>
          </a:extLst>
        </xdr:cNvPr>
        <xdr:cNvSpPr>
          <a:spLocks/>
        </xdr:cNvSpPr>
      </xdr:nvSpPr>
      <xdr:spPr>
        <a:xfrm>
          <a:off x="2636450" y="19490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118</xdr:row>
      <xdr:rowOff>26442</xdr:rowOff>
    </xdr:from>
    <xdr:to>
      <xdr:col>5</xdr:col>
      <xdr:colOff>1936</xdr:colOff>
      <xdr:row>120</xdr:row>
      <xdr:rowOff>12342</xdr:rowOff>
    </xdr:to>
    <xdr:sp macro="" textlink="">
      <xdr:nvSpPr>
        <xdr:cNvPr id="46" name="Прямоугольник 45">
          <a:extLst>
            <a:ext uri="{FF2B5EF4-FFF2-40B4-BE49-F238E27FC236}">
              <a16:creationId xmlns:a16="http://schemas.microsoft.com/office/drawing/2014/main" id="{FC8BE96C-E3BD-4ACD-83AC-4A3EE3D6DB7F}"/>
            </a:ext>
          </a:extLst>
        </xdr:cNvPr>
        <xdr:cNvSpPr>
          <a:spLocks/>
        </xdr:cNvSpPr>
      </xdr:nvSpPr>
      <xdr:spPr>
        <a:xfrm>
          <a:off x="2636450" y="19680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231</xdr:row>
      <xdr:rowOff>13221</xdr:rowOff>
    </xdr:from>
    <xdr:to>
      <xdr:col>5</xdr:col>
      <xdr:colOff>1936</xdr:colOff>
      <xdr:row>231</xdr:row>
      <xdr:rowOff>189621</xdr:rowOff>
    </xdr:to>
    <xdr:sp macro="" textlink="">
      <xdr:nvSpPr>
        <xdr:cNvPr id="48" name="Прямоугольник 47">
          <a:extLst>
            <a:ext uri="{FF2B5EF4-FFF2-40B4-BE49-F238E27FC236}">
              <a16:creationId xmlns:a16="http://schemas.microsoft.com/office/drawing/2014/main" id="{3643121C-680C-4D6C-B806-11889AAD6778}"/>
            </a:ext>
          </a:extLst>
        </xdr:cNvPr>
        <xdr:cNvSpPr>
          <a:spLocks/>
        </xdr:cNvSpPr>
      </xdr:nvSpPr>
      <xdr:spPr>
        <a:xfrm>
          <a:off x="2636450" y="34831178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232</xdr:row>
      <xdr:rowOff>26442</xdr:rowOff>
    </xdr:from>
    <xdr:to>
      <xdr:col>5</xdr:col>
      <xdr:colOff>1936</xdr:colOff>
      <xdr:row>233</xdr:row>
      <xdr:rowOff>12342</xdr:rowOff>
    </xdr:to>
    <xdr:sp macro="" textlink="">
      <xdr:nvSpPr>
        <xdr:cNvPr id="49" name="Прямоугольник 48">
          <a:extLst>
            <a:ext uri="{FF2B5EF4-FFF2-40B4-BE49-F238E27FC236}">
              <a16:creationId xmlns:a16="http://schemas.microsoft.com/office/drawing/2014/main" id="{A933AB14-8977-4934-94F3-3632AE4DFFDD}"/>
            </a:ext>
          </a:extLst>
        </xdr:cNvPr>
        <xdr:cNvSpPr>
          <a:spLocks/>
        </xdr:cNvSpPr>
      </xdr:nvSpPr>
      <xdr:spPr>
        <a:xfrm>
          <a:off x="2636450" y="35034899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233</xdr:row>
      <xdr:rowOff>26442</xdr:rowOff>
    </xdr:from>
    <xdr:to>
      <xdr:col>5</xdr:col>
      <xdr:colOff>1936</xdr:colOff>
      <xdr:row>234</xdr:row>
      <xdr:rowOff>12342</xdr:rowOff>
    </xdr:to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id="{388F5E29-F3F6-4E4B-8346-B04E47974978}"/>
            </a:ext>
          </a:extLst>
        </xdr:cNvPr>
        <xdr:cNvSpPr>
          <a:spLocks/>
        </xdr:cNvSpPr>
      </xdr:nvSpPr>
      <xdr:spPr>
        <a:xfrm>
          <a:off x="2636450" y="35225399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234</xdr:row>
      <xdr:rowOff>26442</xdr:rowOff>
    </xdr:from>
    <xdr:to>
      <xdr:col>5</xdr:col>
      <xdr:colOff>1936</xdr:colOff>
      <xdr:row>235</xdr:row>
      <xdr:rowOff>12342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150A20F7-8592-41B4-86C4-26F6C33DBB39}"/>
            </a:ext>
          </a:extLst>
        </xdr:cNvPr>
        <xdr:cNvSpPr>
          <a:spLocks/>
        </xdr:cNvSpPr>
      </xdr:nvSpPr>
      <xdr:spPr>
        <a:xfrm>
          <a:off x="2636450" y="35415899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84</xdr:row>
      <xdr:rowOff>26442</xdr:rowOff>
    </xdr:from>
    <xdr:to>
      <xdr:col>5</xdr:col>
      <xdr:colOff>1936</xdr:colOff>
      <xdr:row>85</xdr:row>
      <xdr:rowOff>12342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B6A583C2-9050-4DC5-9269-553512C99B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146894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126</xdr:row>
      <xdr:rowOff>26442</xdr:rowOff>
    </xdr:from>
    <xdr:to>
      <xdr:col>5</xdr:col>
      <xdr:colOff>1936</xdr:colOff>
      <xdr:row>127</xdr:row>
      <xdr:rowOff>12342</xdr:rowOff>
    </xdr:to>
    <xdr:sp macro="" textlink="">
      <xdr:nvSpPr>
        <xdr:cNvPr id="56" name="Прямоугольник 55">
          <a:extLst>
            <a:ext uri="{FF2B5EF4-FFF2-40B4-BE49-F238E27FC236}">
              <a16:creationId xmlns:a16="http://schemas.microsoft.com/office/drawing/2014/main" id="{AEFE4D30-3DB4-4B32-87EA-901376650C5C}"/>
            </a:ext>
          </a:extLst>
        </xdr:cNvPr>
        <xdr:cNvSpPr>
          <a:spLocks/>
        </xdr:cNvSpPr>
      </xdr:nvSpPr>
      <xdr:spPr>
        <a:xfrm>
          <a:off x="2636450" y="20633099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127</xdr:row>
      <xdr:rowOff>26442</xdr:rowOff>
    </xdr:from>
    <xdr:to>
      <xdr:col>5</xdr:col>
      <xdr:colOff>1936</xdr:colOff>
      <xdr:row>128</xdr:row>
      <xdr:rowOff>12342</xdr:rowOff>
    </xdr:to>
    <xdr:sp macro="" textlink="">
      <xdr:nvSpPr>
        <xdr:cNvPr id="57" name="Прямоугольник 56">
          <a:extLst>
            <a:ext uri="{FF2B5EF4-FFF2-40B4-BE49-F238E27FC236}">
              <a16:creationId xmlns:a16="http://schemas.microsoft.com/office/drawing/2014/main" id="{F7D59BBE-3B31-464E-8C9E-6DE684F7B0BA}"/>
            </a:ext>
          </a:extLst>
        </xdr:cNvPr>
        <xdr:cNvSpPr>
          <a:spLocks/>
        </xdr:cNvSpPr>
      </xdr:nvSpPr>
      <xdr:spPr>
        <a:xfrm>
          <a:off x="2636450" y="20823599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128</xdr:row>
      <xdr:rowOff>26442</xdr:rowOff>
    </xdr:from>
    <xdr:to>
      <xdr:col>5</xdr:col>
      <xdr:colOff>1936</xdr:colOff>
      <xdr:row>129</xdr:row>
      <xdr:rowOff>12342</xdr:rowOff>
    </xdr:to>
    <xdr:sp macro="" textlink="">
      <xdr:nvSpPr>
        <xdr:cNvPr id="58" name="Прямоугольник 57">
          <a:extLst>
            <a:ext uri="{FF2B5EF4-FFF2-40B4-BE49-F238E27FC236}">
              <a16:creationId xmlns:a16="http://schemas.microsoft.com/office/drawing/2014/main" id="{6B9DA306-69D2-4024-82B9-C6BD5CAF5796}"/>
            </a:ext>
          </a:extLst>
        </xdr:cNvPr>
        <xdr:cNvSpPr>
          <a:spLocks/>
        </xdr:cNvSpPr>
      </xdr:nvSpPr>
      <xdr:spPr>
        <a:xfrm>
          <a:off x="2636450" y="21014099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129</xdr:row>
      <xdr:rowOff>26442</xdr:rowOff>
    </xdr:from>
    <xdr:to>
      <xdr:col>5</xdr:col>
      <xdr:colOff>1936</xdr:colOff>
      <xdr:row>130</xdr:row>
      <xdr:rowOff>12342</xdr:rowOff>
    </xdr:to>
    <xdr:sp macro="" textlink="">
      <xdr:nvSpPr>
        <xdr:cNvPr id="59" name="Прямоугольник 58">
          <a:extLst>
            <a:ext uri="{FF2B5EF4-FFF2-40B4-BE49-F238E27FC236}">
              <a16:creationId xmlns:a16="http://schemas.microsoft.com/office/drawing/2014/main" id="{D1342FFE-6174-4D79-9DF5-343C5E8F04B4}"/>
            </a:ext>
          </a:extLst>
        </xdr:cNvPr>
        <xdr:cNvSpPr>
          <a:spLocks/>
        </xdr:cNvSpPr>
      </xdr:nvSpPr>
      <xdr:spPr>
        <a:xfrm>
          <a:off x="2636450" y="21204599"/>
          <a:ext cx="478800" cy="176400"/>
        </a:xfrm>
        <a:prstGeom prst="rect">
          <a:avLst/>
        </a:prstGeom>
        <a:blipFill>
          <a:blip xmlns:r="http://schemas.openxmlformats.org/officeDocument/2006/relationships" r:embed="rId36" cstate="screen">
            <a:extLst>
              <a:ext uri="{BEBA8EAE-BF5A-486C-A8C5-ECC9F3942E4B}">
                <a14:imgProps xmlns:a14="http://schemas.microsoft.com/office/drawing/2010/main">
                  <a14:imgLayer r:embed="rId37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130</xdr:row>
      <xdr:rowOff>26442</xdr:rowOff>
    </xdr:from>
    <xdr:to>
      <xdr:col>5</xdr:col>
      <xdr:colOff>1936</xdr:colOff>
      <xdr:row>131</xdr:row>
      <xdr:rowOff>12342</xdr:rowOff>
    </xdr:to>
    <xdr:sp macro="" textlink="">
      <xdr:nvSpPr>
        <xdr:cNvPr id="60" name="Прямоугольник 59">
          <a:extLst>
            <a:ext uri="{FF2B5EF4-FFF2-40B4-BE49-F238E27FC236}">
              <a16:creationId xmlns:a16="http://schemas.microsoft.com/office/drawing/2014/main" id="{FFDBE368-54C2-403C-96EE-333C09102C7F}"/>
            </a:ext>
          </a:extLst>
        </xdr:cNvPr>
        <xdr:cNvSpPr>
          <a:spLocks/>
        </xdr:cNvSpPr>
      </xdr:nvSpPr>
      <xdr:spPr>
        <a:xfrm>
          <a:off x="2636450" y="21395099"/>
          <a:ext cx="478800" cy="176400"/>
        </a:xfrm>
        <a:prstGeom prst="rect">
          <a:avLst/>
        </a:prstGeom>
        <a:blipFill>
          <a:blip xmlns:r="http://schemas.openxmlformats.org/officeDocument/2006/relationships" r:embed="rId36" cstate="screen">
            <a:extLst>
              <a:ext uri="{BEBA8EAE-BF5A-486C-A8C5-ECC9F3942E4B}">
                <a14:imgProps xmlns:a14="http://schemas.microsoft.com/office/drawing/2010/main">
                  <a14:imgLayer r:embed="rId37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131</xdr:row>
      <xdr:rowOff>26442</xdr:rowOff>
    </xdr:from>
    <xdr:to>
      <xdr:col>5</xdr:col>
      <xdr:colOff>1936</xdr:colOff>
      <xdr:row>132</xdr:row>
      <xdr:rowOff>12342</xdr:rowOff>
    </xdr:to>
    <xdr:sp macro="" textlink="">
      <xdr:nvSpPr>
        <xdr:cNvPr id="61" name="Прямоугольник 60">
          <a:extLst>
            <a:ext uri="{FF2B5EF4-FFF2-40B4-BE49-F238E27FC236}">
              <a16:creationId xmlns:a16="http://schemas.microsoft.com/office/drawing/2014/main" id="{3F6277F4-D32F-43F0-9B13-9A637083D3DB}"/>
            </a:ext>
          </a:extLst>
        </xdr:cNvPr>
        <xdr:cNvSpPr>
          <a:spLocks/>
        </xdr:cNvSpPr>
      </xdr:nvSpPr>
      <xdr:spPr>
        <a:xfrm>
          <a:off x="2636450" y="21585599"/>
          <a:ext cx="478800" cy="176400"/>
        </a:xfrm>
        <a:prstGeom prst="rect">
          <a:avLst/>
        </a:prstGeom>
        <a:blipFill>
          <a:blip xmlns:r="http://schemas.openxmlformats.org/officeDocument/2006/relationships" r:embed="rId36" cstate="screen">
            <a:extLst>
              <a:ext uri="{BEBA8EAE-BF5A-486C-A8C5-ECC9F3942E4B}">
                <a14:imgProps xmlns:a14="http://schemas.microsoft.com/office/drawing/2010/main">
                  <a14:imgLayer r:embed="rId37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411</xdr:row>
      <xdr:rowOff>20999</xdr:rowOff>
    </xdr:from>
    <xdr:to>
      <xdr:col>5</xdr:col>
      <xdr:colOff>1936</xdr:colOff>
      <xdr:row>412</xdr:row>
      <xdr:rowOff>6899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1DB971A5-54B5-41F6-8397-DB3AA42D95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58041856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139</xdr:row>
      <xdr:rowOff>26442</xdr:rowOff>
    </xdr:from>
    <xdr:to>
      <xdr:col>5</xdr:col>
      <xdr:colOff>1936</xdr:colOff>
      <xdr:row>140</xdr:row>
      <xdr:rowOff>12342</xdr:rowOff>
    </xdr:to>
    <xdr:sp macro="" textlink="">
      <xdr:nvSpPr>
        <xdr:cNvPr id="65" name="Прямоугольник 64">
          <a:extLst>
            <a:ext uri="{FF2B5EF4-FFF2-40B4-BE49-F238E27FC236}">
              <a16:creationId xmlns:a16="http://schemas.microsoft.com/office/drawing/2014/main" id="{B0EEE420-BE6C-4FF6-B3AB-084DA98BC0E8}"/>
            </a:ext>
          </a:extLst>
        </xdr:cNvPr>
        <xdr:cNvSpPr>
          <a:spLocks/>
        </xdr:cNvSpPr>
      </xdr:nvSpPr>
      <xdr:spPr>
        <a:xfrm>
          <a:off x="2636450" y="22538099"/>
          <a:ext cx="478800" cy="176400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140</xdr:row>
      <xdr:rowOff>26442</xdr:rowOff>
    </xdr:from>
    <xdr:to>
      <xdr:col>5</xdr:col>
      <xdr:colOff>1936</xdr:colOff>
      <xdr:row>141</xdr:row>
      <xdr:rowOff>0</xdr:rowOff>
    </xdr:to>
    <xdr:sp macro="" textlink="">
      <xdr:nvSpPr>
        <xdr:cNvPr id="66" name="Прямоугольник 65">
          <a:extLst>
            <a:ext uri="{FF2B5EF4-FFF2-40B4-BE49-F238E27FC236}">
              <a16:creationId xmlns:a16="http://schemas.microsoft.com/office/drawing/2014/main" id="{237F373B-3BAB-4878-8619-BB7086E5CCAE}"/>
            </a:ext>
          </a:extLst>
        </xdr:cNvPr>
        <xdr:cNvSpPr>
          <a:spLocks/>
        </xdr:cNvSpPr>
      </xdr:nvSpPr>
      <xdr:spPr>
        <a:xfrm>
          <a:off x="2747122" y="28758680"/>
          <a:ext cx="478195" cy="167082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142</xdr:row>
      <xdr:rowOff>26442</xdr:rowOff>
    </xdr:from>
    <xdr:to>
      <xdr:col>5</xdr:col>
      <xdr:colOff>1936</xdr:colOff>
      <xdr:row>143</xdr:row>
      <xdr:rowOff>12342</xdr:rowOff>
    </xdr:to>
    <xdr:sp macro="" textlink="">
      <xdr:nvSpPr>
        <xdr:cNvPr id="67" name="Прямоугольник 66">
          <a:extLst>
            <a:ext uri="{FF2B5EF4-FFF2-40B4-BE49-F238E27FC236}">
              <a16:creationId xmlns:a16="http://schemas.microsoft.com/office/drawing/2014/main" id="{F7AEC590-A916-4A88-8395-8A73179A2198}"/>
            </a:ext>
          </a:extLst>
        </xdr:cNvPr>
        <xdr:cNvSpPr>
          <a:spLocks/>
        </xdr:cNvSpPr>
      </xdr:nvSpPr>
      <xdr:spPr>
        <a:xfrm>
          <a:off x="2636450" y="22919099"/>
          <a:ext cx="478800" cy="176400"/>
        </a:xfrm>
        <a:prstGeom prst="rect">
          <a:avLst/>
        </a:prstGeom>
        <a:blipFill>
          <a:blip xmlns:r="http://schemas.openxmlformats.org/officeDocument/2006/relationships" r:embed="rId42" cstate="screen">
            <a:extLst>
              <a:ext uri="{BEBA8EAE-BF5A-486C-A8C5-ECC9F3942E4B}">
                <a14:imgProps xmlns:a14="http://schemas.microsoft.com/office/drawing/2010/main">
                  <a14:imgLayer r:embed="rId43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143</xdr:row>
      <xdr:rowOff>0</xdr:rowOff>
    </xdr:from>
    <xdr:to>
      <xdr:col>5</xdr:col>
      <xdr:colOff>1936</xdr:colOff>
      <xdr:row>143</xdr:row>
      <xdr:rowOff>176400</xdr:rowOff>
    </xdr:to>
    <xdr:sp macro="" textlink="">
      <xdr:nvSpPr>
        <xdr:cNvPr id="68" name="Прямоугольник 67">
          <a:extLst>
            <a:ext uri="{FF2B5EF4-FFF2-40B4-BE49-F238E27FC236}">
              <a16:creationId xmlns:a16="http://schemas.microsoft.com/office/drawing/2014/main" id="{C1BF2290-850E-41FD-B963-B0A2155DC65C}"/>
            </a:ext>
          </a:extLst>
        </xdr:cNvPr>
        <xdr:cNvSpPr>
          <a:spLocks/>
        </xdr:cNvSpPr>
      </xdr:nvSpPr>
      <xdr:spPr>
        <a:xfrm>
          <a:off x="2636450" y="23083157"/>
          <a:ext cx="478800" cy="176400"/>
        </a:xfrm>
        <a:prstGeom prst="rect">
          <a:avLst/>
        </a:prstGeom>
        <a:blipFill>
          <a:blip xmlns:r="http://schemas.openxmlformats.org/officeDocument/2006/relationships" r:embed="rId42" cstate="screen">
            <a:extLst>
              <a:ext uri="{BEBA8EAE-BF5A-486C-A8C5-ECC9F3942E4B}">
                <a14:imgProps xmlns:a14="http://schemas.microsoft.com/office/drawing/2010/main">
                  <a14:imgLayer r:embed="rId43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97</xdr:row>
      <xdr:rowOff>26441</xdr:rowOff>
    </xdr:from>
    <xdr:to>
      <xdr:col>5</xdr:col>
      <xdr:colOff>1936</xdr:colOff>
      <xdr:row>98</xdr:row>
      <xdr:rowOff>12341</xdr:rowOff>
    </xdr:to>
    <xdr:sp macro="" textlink="">
      <xdr:nvSpPr>
        <xdr:cNvPr id="69" name="Прямоугольник 68">
          <a:extLst>
            <a:ext uri="{FF2B5EF4-FFF2-40B4-BE49-F238E27FC236}">
              <a16:creationId xmlns:a16="http://schemas.microsoft.com/office/drawing/2014/main" id="{6C86B4BB-D9D7-4BB0-B1E5-0DD0FA248D53}"/>
            </a:ext>
          </a:extLst>
        </xdr:cNvPr>
        <xdr:cNvSpPr>
          <a:spLocks/>
        </xdr:cNvSpPr>
      </xdr:nvSpPr>
      <xdr:spPr>
        <a:xfrm>
          <a:off x="2636450" y="16403998"/>
          <a:ext cx="478800" cy="176400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145</xdr:row>
      <xdr:rowOff>26442</xdr:rowOff>
    </xdr:from>
    <xdr:to>
      <xdr:col>5</xdr:col>
      <xdr:colOff>1936</xdr:colOff>
      <xdr:row>146</xdr:row>
      <xdr:rowOff>12342</xdr:rowOff>
    </xdr:to>
    <xdr:sp macro="" textlink="">
      <xdr:nvSpPr>
        <xdr:cNvPr id="70" name="Прямоугольник 69">
          <a:extLst>
            <a:ext uri="{FF2B5EF4-FFF2-40B4-BE49-F238E27FC236}">
              <a16:creationId xmlns:a16="http://schemas.microsoft.com/office/drawing/2014/main" id="{6C434094-3ACA-4BAE-9E5A-4E07D247610D}"/>
            </a:ext>
          </a:extLst>
        </xdr:cNvPr>
        <xdr:cNvSpPr>
          <a:spLocks/>
        </xdr:cNvSpPr>
      </xdr:nvSpPr>
      <xdr:spPr>
        <a:xfrm>
          <a:off x="2636450" y="23300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149</xdr:row>
      <xdr:rowOff>26442</xdr:rowOff>
    </xdr:from>
    <xdr:to>
      <xdr:col>5</xdr:col>
      <xdr:colOff>1936</xdr:colOff>
      <xdr:row>150</xdr:row>
      <xdr:rowOff>12342</xdr:rowOff>
    </xdr:to>
    <xdr:sp macro="" textlink="">
      <xdr:nvSpPr>
        <xdr:cNvPr id="72" name="Прямоугольник 71">
          <a:extLst>
            <a:ext uri="{FF2B5EF4-FFF2-40B4-BE49-F238E27FC236}">
              <a16:creationId xmlns:a16="http://schemas.microsoft.com/office/drawing/2014/main" id="{FCC0CA01-4100-4F49-8394-E5646290B9F9}"/>
            </a:ext>
          </a:extLst>
        </xdr:cNvPr>
        <xdr:cNvSpPr>
          <a:spLocks/>
        </xdr:cNvSpPr>
      </xdr:nvSpPr>
      <xdr:spPr>
        <a:xfrm>
          <a:off x="2636450" y="23681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150</xdr:row>
      <xdr:rowOff>26442</xdr:rowOff>
    </xdr:from>
    <xdr:to>
      <xdr:col>5</xdr:col>
      <xdr:colOff>1936</xdr:colOff>
      <xdr:row>151</xdr:row>
      <xdr:rowOff>12342</xdr:rowOff>
    </xdr:to>
    <xdr:sp macro="" textlink="">
      <xdr:nvSpPr>
        <xdr:cNvPr id="73" name="Прямоугольник 72">
          <a:extLst>
            <a:ext uri="{FF2B5EF4-FFF2-40B4-BE49-F238E27FC236}">
              <a16:creationId xmlns:a16="http://schemas.microsoft.com/office/drawing/2014/main" id="{9A5A63B1-195B-4843-BCAF-66BE089902AF}"/>
            </a:ext>
          </a:extLst>
        </xdr:cNvPr>
        <xdr:cNvSpPr>
          <a:spLocks/>
        </xdr:cNvSpPr>
      </xdr:nvSpPr>
      <xdr:spPr>
        <a:xfrm>
          <a:off x="2636450" y="23871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151</xdr:row>
      <xdr:rowOff>26442</xdr:rowOff>
    </xdr:from>
    <xdr:to>
      <xdr:col>5</xdr:col>
      <xdr:colOff>1936</xdr:colOff>
      <xdr:row>152</xdr:row>
      <xdr:rowOff>12342</xdr:rowOff>
    </xdr:to>
    <xdr:sp macro="" textlink="">
      <xdr:nvSpPr>
        <xdr:cNvPr id="74" name="Прямоугольник 73">
          <a:extLst>
            <a:ext uri="{FF2B5EF4-FFF2-40B4-BE49-F238E27FC236}">
              <a16:creationId xmlns:a16="http://schemas.microsoft.com/office/drawing/2014/main" id="{27163D42-444E-41D3-AF5D-1DFFE71624B8}"/>
            </a:ext>
          </a:extLst>
        </xdr:cNvPr>
        <xdr:cNvSpPr>
          <a:spLocks/>
        </xdr:cNvSpPr>
      </xdr:nvSpPr>
      <xdr:spPr>
        <a:xfrm>
          <a:off x="2636450" y="24062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270</xdr:row>
      <xdr:rowOff>26442</xdr:rowOff>
    </xdr:from>
    <xdr:to>
      <xdr:col>5</xdr:col>
      <xdr:colOff>1936</xdr:colOff>
      <xdr:row>271</xdr:row>
      <xdr:rowOff>12342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55C12E9F-ABF8-4A53-B2BD-DC447F451A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396068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271</xdr:row>
      <xdr:rowOff>26442</xdr:rowOff>
    </xdr:from>
    <xdr:to>
      <xdr:col>5</xdr:col>
      <xdr:colOff>1936</xdr:colOff>
      <xdr:row>272</xdr:row>
      <xdr:rowOff>12342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53E4C0A4-3C4A-4325-AA50-5BE569EA03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397973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273</xdr:row>
      <xdr:rowOff>26442</xdr:rowOff>
    </xdr:from>
    <xdr:to>
      <xdr:col>5</xdr:col>
      <xdr:colOff>1936</xdr:colOff>
      <xdr:row>274</xdr:row>
      <xdr:rowOff>0</xdr:rowOff>
    </xdr:to>
    <xdr:sp macro="" textlink="">
      <xdr:nvSpPr>
        <xdr:cNvPr id="78" name="Прямоугольник 77">
          <a:extLst>
            <a:ext uri="{FF2B5EF4-FFF2-40B4-BE49-F238E27FC236}">
              <a16:creationId xmlns:a16="http://schemas.microsoft.com/office/drawing/2014/main" id="{B9F731D7-582E-48FF-AAFD-2D49E34D6919}"/>
            </a:ext>
          </a:extLst>
        </xdr:cNvPr>
        <xdr:cNvSpPr>
          <a:spLocks/>
        </xdr:cNvSpPr>
      </xdr:nvSpPr>
      <xdr:spPr>
        <a:xfrm>
          <a:off x="2747122" y="54594109"/>
          <a:ext cx="478195" cy="167081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163</xdr:row>
      <xdr:rowOff>20999</xdr:rowOff>
    </xdr:from>
    <xdr:to>
      <xdr:col>5</xdr:col>
      <xdr:colOff>1936</xdr:colOff>
      <xdr:row>164</xdr:row>
      <xdr:rowOff>6899</xdr:rowOff>
    </xdr:to>
    <xdr:sp macro="" textlink="">
      <xdr:nvSpPr>
        <xdr:cNvPr id="80" name="Прямоугольник 79">
          <a:extLst>
            <a:ext uri="{FF2B5EF4-FFF2-40B4-BE49-F238E27FC236}">
              <a16:creationId xmlns:a16="http://schemas.microsoft.com/office/drawing/2014/main" id="{C810AED6-A7C8-417F-9745-9DA9F5127C7E}"/>
            </a:ext>
          </a:extLst>
        </xdr:cNvPr>
        <xdr:cNvSpPr>
          <a:spLocks/>
        </xdr:cNvSpPr>
      </xdr:nvSpPr>
      <xdr:spPr>
        <a:xfrm>
          <a:off x="2636450" y="25390156"/>
          <a:ext cx="478800" cy="176400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164</xdr:row>
      <xdr:rowOff>20999</xdr:rowOff>
    </xdr:from>
    <xdr:to>
      <xdr:col>5</xdr:col>
      <xdr:colOff>1936</xdr:colOff>
      <xdr:row>165</xdr:row>
      <xdr:rowOff>6899</xdr:rowOff>
    </xdr:to>
    <xdr:sp macro="" textlink="">
      <xdr:nvSpPr>
        <xdr:cNvPr id="81" name="Прямоугольник 80">
          <a:extLst>
            <a:ext uri="{FF2B5EF4-FFF2-40B4-BE49-F238E27FC236}">
              <a16:creationId xmlns:a16="http://schemas.microsoft.com/office/drawing/2014/main" id="{C9AEF609-FCF7-4AA8-9FA6-4367BA5409B1}"/>
            </a:ext>
          </a:extLst>
        </xdr:cNvPr>
        <xdr:cNvSpPr>
          <a:spLocks/>
        </xdr:cNvSpPr>
      </xdr:nvSpPr>
      <xdr:spPr>
        <a:xfrm>
          <a:off x="2636450" y="25580656"/>
          <a:ext cx="478800" cy="176400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165</xdr:row>
      <xdr:rowOff>20999</xdr:rowOff>
    </xdr:from>
    <xdr:to>
      <xdr:col>5</xdr:col>
      <xdr:colOff>1936</xdr:colOff>
      <xdr:row>166</xdr:row>
      <xdr:rowOff>6899</xdr:rowOff>
    </xdr:to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FBB6E357-B099-4973-A77B-7CD70CCC794A}"/>
            </a:ext>
          </a:extLst>
        </xdr:cNvPr>
        <xdr:cNvSpPr>
          <a:spLocks/>
        </xdr:cNvSpPr>
      </xdr:nvSpPr>
      <xdr:spPr>
        <a:xfrm>
          <a:off x="2636450" y="25771156"/>
          <a:ext cx="478800" cy="176400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166</xdr:row>
      <xdr:rowOff>26442</xdr:rowOff>
    </xdr:from>
    <xdr:to>
      <xdr:col>5</xdr:col>
      <xdr:colOff>1936</xdr:colOff>
      <xdr:row>167</xdr:row>
      <xdr:rowOff>12342</xdr:rowOff>
    </xdr:to>
    <xdr:sp macro="" textlink="">
      <xdr:nvSpPr>
        <xdr:cNvPr id="83" name="Прямоугольник 82">
          <a:extLst>
            <a:ext uri="{FF2B5EF4-FFF2-40B4-BE49-F238E27FC236}">
              <a16:creationId xmlns:a16="http://schemas.microsoft.com/office/drawing/2014/main" id="{21ADB2A8-4FAA-404F-BD6D-FD3545807AAB}"/>
            </a:ext>
          </a:extLst>
        </xdr:cNvPr>
        <xdr:cNvSpPr>
          <a:spLocks/>
        </xdr:cNvSpPr>
      </xdr:nvSpPr>
      <xdr:spPr>
        <a:xfrm>
          <a:off x="2636450" y="25967099"/>
          <a:ext cx="478800" cy="176400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167</xdr:row>
      <xdr:rowOff>20999</xdr:rowOff>
    </xdr:from>
    <xdr:to>
      <xdr:col>5</xdr:col>
      <xdr:colOff>1936</xdr:colOff>
      <xdr:row>168</xdr:row>
      <xdr:rowOff>0</xdr:rowOff>
    </xdr:to>
    <xdr:sp macro="" textlink="">
      <xdr:nvSpPr>
        <xdr:cNvPr id="84" name="Прямоугольник 83">
          <a:extLst>
            <a:ext uri="{FF2B5EF4-FFF2-40B4-BE49-F238E27FC236}">
              <a16:creationId xmlns:a16="http://schemas.microsoft.com/office/drawing/2014/main" id="{3CEA39DC-EA73-4204-879C-429D052F5ECA}"/>
            </a:ext>
          </a:extLst>
        </xdr:cNvPr>
        <xdr:cNvSpPr>
          <a:spLocks/>
        </xdr:cNvSpPr>
      </xdr:nvSpPr>
      <xdr:spPr>
        <a:xfrm>
          <a:off x="2747122" y="34171903"/>
          <a:ext cx="478195" cy="172526"/>
        </a:xfrm>
        <a:prstGeom prst="rect">
          <a:avLst/>
        </a:prstGeom>
        <a:blipFill>
          <a:blip xmlns:r="http://schemas.openxmlformats.org/officeDocument/2006/relationships" r:embed="rId5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169</xdr:row>
      <xdr:rowOff>20999</xdr:rowOff>
    </xdr:from>
    <xdr:to>
      <xdr:col>5</xdr:col>
      <xdr:colOff>1936</xdr:colOff>
      <xdr:row>170</xdr:row>
      <xdr:rowOff>6899</xdr:rowOff>
    </xdr:to>
    <xdr:sp macro="" textlink="">
      <xdr:nvSpPr>
        <xdr:cNvPr id="85" name="Прямоугольник 84">
          <a:extLst>
            <a:ext uri="{FF2B5EF4-FFF2-40B4-BE49-F238E27FC236}">
              <a16:creationId xmlns:a16="http://schemas.microsoft.com/office/drawing/2014/main" id="{07F30C9D-9BBF-40A2-8CD1-527A8A135F28}"/>
            </a:ext>
          </a:extLst>
        </xdr:cNvPr>
        <xdr:cNvSpPr>
          <a:spLocks/>
        </xdr:cNvSpPr>
      </xdr:nvSpPr>
      <xdr:spPr>
        <a:xfrm>
          <a:off x="2636450" y="26342656"/>
          <a:ext cx="478800" cy="176400"/>
        </a:xfrm>
        <a:prstGeom prst="rect">
          <a:avLst/>
        </a:prstGeom>
        <a:blipFill>
          <a:blip xmlns:r="http://schemas.openxmlformats.org/officeDocument/2006/relationships" r:embed="rId5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171</xdr:row>
      <xdr:rowOff>14100</xdr:rowOff>
    </xdr:from>
    <xdr:to>
      <xdr:col>5</xdr:col>
      <xdr:colOff>0</xdr:colOff>
      <xdr:row>172</xdr:row>
      <xdr:rowOff>0</xdr:rowOff>
    </xdr:to>
    <xdr:sp macro="" textlink="">
      <xdr:nvSpPr>
        <xdr:cNvPr id="86" name="Прямоугольник 85">
          <a:extLst>
            <a:ext uri="{FF2B5EF4-FFF2-40B4-BE49-F238E27FC236}">
              <a16:creationId xmlns:a16="http://schemas.microsoft.com/office/drawing/2014/main" id="{616FA3DB-7F49-46C0-92C0-C7A3DD4AC703}"/>
            </a:ext>
          </a:extLst>
        </xdr:cNvPr>
        <xdr:cNvSpPr>
          <a:spLocks/>
        </xdr:cNvSpPr>
      </xdr:nvSpPr>
      <xdr:spPr>
        <a:xfrm>
          <a:off x="364843" y="27544071"/>
          <a:ext cx="478800" cy="176400"/>
        </a:xfrm>
        <a:prstGeom prst="rect">
          <a:avLst/>
        </a:prstGeom>
        <a:blipFill>
          <a:blip xmlns:r="http://schemas.openxmlformats.org/officeDocument/2006/relationships" r:embed="rId53" cstate="screen">
            <a:extLst>
              <a:ext uri="{BEBA8EAE-BF5A-486C-A8C5-ECC9F3942E4B}">
                <a14:imgProps xmlns:a14="http://schemas.microsoft.com/office/drawing/2010/main">
                  <a14:imgLayer r:embed="rId5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175</xdr:row>
      <xdr:rowOff>25564</xdr:rowOff>
    </xdr:from>
    <xdr:to>
      <xdr:col>5</xdr:col>
      <xdr:colOff>3298</xdr:colOff>
      <xdr:row>176</xdr:row>
      <xdr:rowOff>11464</xdr:rowOff>
    </xdr:to>
    <xdr:sp macro="" textlink="">
      <xdr:nvSpPr>
        <xdr:cNvPr id="87" name="Прямоугольник 86">
          <a:extLst>
            <a:ext uri="{FF2B5EF4-FFF2-40B4-BE49-F238E27FC236}">
              <a16:creationId xmlns:a16="http://schemas.microsoft.com/office/drawing/2014/main" id="{F37CB6D8-5F6F-4BBA-94CD-12BC4014FCE0}"/>
            </a:ext>
          </a:extLst>
        </xdr:cNvPr>
        <xdr:cNvSpPr>
          <a:spLocks/>
        </xdr:cNvSpPr>
      </xdr:nvSpPr>
      <xdr:spPr>
        <a:xfrm>
          <a:off x="2637812" y="271854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176</xdr:row>
      <xdr:rowOff>25564</xdr:rowOff>
    </xdr:from>
    <xdr:to>
      <xdr:col>5</xdr:col>
      <xdr:colOff>3298</xdr:colOff>
      <xdr:row>177</xdr:row>
      <xdr:rowOff>11464</xdr:rowOff>
    </xdr:to>
    <xdr:sp macro="" textlink="">
      <xdr:nvSpPr>
        <xdr:cNvPr id="88" name="Прямоугольник 87">
          <a:extLst>
            <a:ext uri="{FF2B5EF4-FFF2-40B4-BE49-F238E27FC236}">
              <a16:creationId xmlns:a16="http://schemas.microsoft.com/office/drawing/2014/main" id="{85A0CD29-625D-4C6B-A443-5E17ADC1C527}"/>
            </a:ext>
          </a:extLst>
        </xdr:cNvPr>
        <xdr:cNvSpPr>
          <a:spLocks/>
        </xdr:cNvSpPr>
      </xdr:nvSpPr>
      <xdr:spPr>
        <a:xfrm>
          <a:off x="2637812" y="273759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177</xdr:row>
      <xdr:rowOff>25564</xdr:rowOff>
    </xdr:from>
    <xdr:to>
      <xdr:col>5</xdr:col>
      <xdr:colOff>3298</xdr:colOff>
      <xdr:row>178</xdr:row>
      <xdr:rowOff>11464</xdr:rowOff>
    </xdr:to>
    <xdr:sp macro="" textlink="">
      <xdr:nvSpPr>
        <xdr:cNvPr id="89" name="Прямоугольник 88">
          <a:extLst>
            <a:ext uri="{FF2B5EF4-FFF2-40B4-BE49-F238E27FC236}">
              <a16:creationId xmlns:a16="http://schemas.microsoft.com/office/drawing/2014/main" id="{D623D2AF-E410-4037-87A6-FED7522A9F8D}"/>
            </a:ext>
          </a:extLst>
        </xdr:cNvPr>
        <xdr:cNvSpPr>
          <a:spLocks/>
        </xdr:cNvSpPr>
      </xdr:nvSpPr>
      <xdr:spPr>
        <a:xfrm>
          <a:off x="2637812" y="275664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182</xdr:row>
      <xdr:rowOff>25564</xdr:rowOff>
    </xdr:from>
    <xdr:to>
      <xdr:col>5</xdr:col>
      <xdr:colOff>3298</xdr:colOff>
      <xdr:row>183</xdr:row>
      <xdr:rowOff>11464</xdr:rowOff>
    </xdr:to>
    <xdr:sp macro="" textlink="">
      <xdr:nvSpPr>
        <xdr:cNvPr id="91" name="Прямоугольник 90">
          <a:extLst>
            <a:ext uri="{FF2B5EF4-FFF2-40B4-BE49-F238E27FC236}">
              <a16:creationId xmlns:a16="http://schemas.microsoft.com/office/drawing/2014/main" id="{CEF90510-6059-4380-9E4C-7975730BBA58}"/>
            </a:ext>
          </a:extLst>
        </xdr:cNvPr>
        <xdr:cNvSpPr>
          <a:spLocks/>
        </xdr:cNvSpPr>
      </xdr:nvSpPr>
      <xdr:spPr>
        <a:xfrm>
          <a:off x="2637812" y="279474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183</xdr:row>
      <xdr:rowOff>25564</xdr:rowOff>
    </xdr:from>
    <xdr:to>
      <xdr:col>5</xdr:col>
      <xdr:colOff>3298</xdr:colOff>
      <xdr:row>184</xdr:row>
      <xdr:rowOff>11464</xdr:rowOff>
    </xdr:to>
    <xdr:sp macro="" textlink="">
      <xdr:nvSpPr>
        <xdr:cNvPr id="92" name="Прямоугольник 91">
          <a:extLst>
            <a:ext uri="{FF2B5EF4-FFF2-40B4-BE49-F238E27FC236}">
              <a16:creationId xmlns:a16="http://schemas.microsoft.com/office/drawing/2014/main" id="{9D52405C-E031-4459-A225-E5542AC9B5AB}"/>
            </a:ext>
          </a:extLst>
        </xdr:cNvPr>
        <xdr:cNvSpPr>
          <a:spLocks/>
        </xdr:cNvSpPr>
      </xdr:nvSpPr>
      <xdr:spPr>
        <a:xfrm>
          <a:off x="2637812" y="281379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91</xdr:row>
      <xdr:rowOff>26442</xdr:rowOff>
    </xdr:from>
    <xdr:to>
      <xdr:col>5</xdr:col>
      <xdr:colOff>1936</xdr:colOff>
      <xdr:row>92</xdr:row>
      <xdr:rowOff>12342</xdr:rowOff>
    </xdr:to>
    <xdr:sp macro="" textlink="">
      <xdr:nvSpPr>
        <xdr:cNvPr id="94" name="Прямоугольник 93">
          <a:extLst>
            <a:ext uri="{FF2B5EF4-FFF2-40B4-BE49-F238E27FC236}">
              <a16:creationId xmlns:a16="http://schemas.microsoft.com/office/drawing/2014/main" id="{B26E1E1E-7ADE-405D-95AA-1178A6FA782A}"/>
            </a:ext>
          </a:extLst>
        </xdr:cNvPr>
        <xdr:cNvSpPr>
          <a:spLocks/>
        </xdr:cNvSpPr>
      </xdr:nvSpPr>
      <xdr:spPr>
        <a:xfrm>
          <a:off x="2636450" y="15641999"/>
          <a:ext cx="478800" cy="176400"/>
        </a:xfrm>
        <a:prstGeom prst="rect">
          <a:avLst/>
        </a:prstGeom>
        <a:blipFill>
          <a:blip xmlns:r="http://schemas.openxmlformats.org/officeDocument/2006/relationships" r:embed="rId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92</xdr:row>
      <xdr:rowOff>26442</xdr:rowOff>
    </xdr:from>
    <xdr:to>
      <xdr:col>5</xdr:col>
      <xdr:colOff>1936</xdr:colOff>
      <xdr:row>93</xdr:row>
      <xdr:rowOff>12342</xdr:rowOff>
    </xdr:to>
    <xdr:sp macro="" textlink="">
      <xdr:nvSpPr>
        <xdr:cNvPr id="95" name="Прямоугольник 94">
          <a:extLst>
            <a:ext uri="{FF2B5EF4-FFF2-40B4-BE49-F238E27FC236}">
              <a16:creationId xmlns:a16="http://schemas.microsoft.com/office/drawing/2014/main" id="{8C6B37B4-2C8C-4F5A-AB56-62F0FBA82163}"/>
            </a:ext>
          </a:extLst>
        </xdr:cNvPr>
        <xdr:cNvSpPr>
          <a:spLocks/>
        </xdr:cNvSpPr>
      </xdr:nvSpPr>
      <xdr:spPr>
        <a:xfrm>
          <a:off x="2636450" y="15832499"/>
          <a:ext cx="478800" cy="176400"/>
        </a:xfrm>
        <a:prstGeom prst="rect">
          <a:avLst/>
        </a:prstGeom>
        <a:blipFill>
          <a:blip xmlns:r="http://schemas.openxmlformats.org/officeDocument/2006/relationships" r:embed="rId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93</xdr:row>
      <xdr:rowOff>26442</xdr:rowOff>
    </xdr:from>
    <xdr:to>
      <xdr:col>5</xdr:col>
      <xdr:colOff>1936</xdr:colOff>
      <xdr:row>94</xdr:row>
      <xdr:rowOff>12342</xdr:rowOff>
    </xdr:to>
    <xdr:sp macro="" textlink="">
      <xdr:nvSpPr>
        <xdr:cNvPr id="96" name="Прямоугольник 95">
          <a:extLst>
            <a:ext uri="{FF2B5EF4-FFF2-40B4-BE49-F238E27FC236}">
              <a16:creationId xmlns:a16="http://schemas.microsoft.com/office/drawing/2014/main" id="{256E8F15-0881-4167-A4DB-CC4FFF33BAB2}"/>
            </a:ext>
          </a:extLst>
        </xdr:cNvPr>
        <xdr:cNvSpPr>
          <a:spLocks/>
        </xdr:cNvSpPr>
      </xdr:nvSpPr>
      <xdr:spPr>
        <a:xfrm>
          <a:off x="2636450" y="16022999"/>
          <a:ext cx="478800" cy="176400"/>
        </a:xfrm>
        <a:prstGeom prst="rect">
          <a:avLst/>
        </a:prstGeom>
        <a:blipFill>
          <a:blip xmlns:r="http://schemas.openxmlformats.org/officeDocument/2006/relationships" r:embed="rId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185</xdr:row>
      <xdr:rowOff>26442</xdr:rowOff>
    </xdr:from>
    <xdr:to>
      <xdr:col>5</xdr:col>
      <xdr:colOff>1936</xdr:colOff>
      <xdr:row>186</xdr:row>
      <xdr:rowOff>12342</xdr:rowOff>
    </xdr:to>
    <xdr:sp macro="" textlink="">
      <xdr:nvSpPr>
        <xdr:cNvPr id="97" name="Прямоугольник 96">
          <a:extLst>
            <a:ext uri="{FF2B5EF4-FFF2-40B4-BE49-F238E27FC236}">
              <a16:creationId xmlns:a16="http://schemas.microsoft.com/office/drawing/2014/main" id="{08AD7C21-4048-4791-926B-9DECD965A559}"/>
            </a:ext>
          </a:extLst>
        </xdr:cNvPr>
        <xdr:cNvSpPr>
          <a:spLocks/>
        </xdr:cNvSpPr>
      </xdr:nvSpPr>
      <xdr:spPr>
        <a:xfrm>
          <a:off x="2636450" y="28519799"/>
          <a:ext cx="478800" cy="176400"/>
        </a:xfrm>
        <a:prstGeom prst="rect">
          <a:avLst/>
        </a:prstGeom>
        <a:blipFill>
          <a:blip xmlns:r="http://schemas.openxmlformats.org/officeDocument/2006/relationships" r:embed="rId57" cstate="screen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191</xdr:row>
      <xdr:rowOff>26442</xdr:rowOff>
    </xdr:from>
    <xdr:to>
      <xdr:col>5</xdr:col>
      <xdr:colOff>1936</xdr:colOff>
      <xdr:row>192</xdr:row>
      <xdr:rowOff>12342</xdr:rowOff>
    </xdr:to>
    <xdr:sp macro="" textlink="">
      <xdr:nvSpPr>
        <xdr:cNvPr id="99" name="Прямоугольник 98">
          <a:extLst>
            <a:ext uri="{FF2B5EF4-FFF2-40B4-BE49-F238E27FC236}">
              <a16:creationId xmlns:a16="http://schemas.microsoft.com/office/drawing/2014/main" id="{66FA09F9-4076-4040-B335-5EF0612AB32D}"/>
            </a:ext>
          </a:extLst>
        </xdr:cNvPr>
        <xdr:cNvSpPr>
          <a:spLocks/>
        </xdr:cNvSpPr>
      </xdr:nvSpPr>
      <xdr:spPr>
        <a:xfrm>
          <a:off x="2636450" y="29281799"/>
          <a:ext cx="478800" cy="176400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196</xdr:row>
      <xdr:rowOff>26442</xdr:rowOff>
    </xdr:from>
    <xdr:to>
      <xdr:col>5</xdr:col>
      <xdr:colOff>1936</xdr:colOff>
      <xdr:row>197</xdr:row>
      <xdr:rowOff>12342</xdr:rowOff>
    </xdr:to>
    <xdr:sp macro="" textlink="">
      <xdr:nvSpPr>
        <xdr:cNvPr id="100" name="Прямоугольник 99">
          <a:extLst>
            <a:ext uri="{FF2B5EF4-FFF2-40B4-BE49-F238E27FC236}">
              <a16:creationId xmlns:a16="http://schemas.microsoft.com/office/drawing/2014/main" id="{B6666533-124E-458D-BC5F-FD7BD96707E0}"/>
            </a:ext>
          </a:extLst>
        </xdr:cNvPr>
        <xdr:cNvSpPr>
          <a:spLocks/>
        </xdr:cNvSpPr>
      </xdr:nvSpPr>
      <xdr:spPr>
        <a:xfrm>
          <a:off x="2636450" y="29662799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197</xdr:row>
      <xdr:rowOff>26442</xdr:rowOff>
    </xdr:from>
    <xdr:to>
      <xdr:col>5</xdr:col>
      <xdr:colOff>1936</xdr:colOff>
      <xdr:row>198</xdr:row>
      <xdr:rowOff>12342</xdr:rowOff>
    </xdr:to>
    <xdr:sp macro="" textlink="">
      <xdr:nvSpPr>
        <xdr:cNvPr id="101" name="Прямоугольник 100">
          <a:extLst>
            <a:ext uri="{FF2B5EF4-FFF2-40B4-BE49-F238E27FC236}">
              <a16:creationId xmlns:a16="http://schemas.microsoft.com/office/drawing/2014/main" id="{A877CA03-D6BE-4D7A-BC36-47293B7E2C4E}"/>
            </a:ext>
          </a:extLst>
        </xdr:cNvPr>
        <xdr:cNvSpPr>
          <a:spLocks/>
        </xdr:cNvSpPr>
      </xdr:nvSpPr>
      <xdr:spPr>
        <a:xfrm>
          <a:off x="2636450" y="29853299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199</xdr:row>
      <xdr:rowOff>26442</xdr:rowOff>
    </xdr:from>
    <xdr:to>
      <xdr:col>5</xdr:col>
      <xdr:colOff>1936</xdr:colOff>
      <xdr:row>200</xdr:row>
      <xdr:rowOff>12342</xdr:rowOff>
    </xdr:to>
    <xdr:sp macro="" textlink="">
      <xdr:nvSpPr>
        <xdr:cNvPr id="102" name="Прямоугольник 101">
          <a:extLst>
            <a:ext uri="{FF2B5EF4-FFF2-40B4-BE49-F238E27FC236}">
              <a16:creationId xmlns:a16="http://schemas.microsoft.com/office/drawing/2014/main" id="{BC2455FF-34B8-4779-A574-EC233CFFF298}"/>
            </a:ext>
          </a:extLst>
        </xdr:cNvPr>
        <xdr:cNvSpPr>
          <a:spLocks/>
        </xdr:cNvSpPr>
      </xdr:nvSpPr>
      <xdr:spPr>
        <a:xfrm>
          <a:off x="2636450" y="30043799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200</xdr:row>
      <xdr:rowOff>26442</xdr:rowOff>
    </xdr:from>
    <xdr:to>
      <xdr:col>5</xdr:col>
      <xdr:colOff>1936</xdr:colOff>
      <xdr:row>201</xdr:row>
      <xdr:rowOff>12342</xdr:rowOff>
    </xdr:to>
    <xdr:sp macro="" textlink="">
      <xdr:nvSpPr>
        <xdr:cNvPr id="103" name="Прямоугольник 102">
          <a:extLst>
            <a:ext uri="{FF2B5EF4-FFF2-40B4-BE49-F238E27FC236}">
              <a16:creationId xmlns:a16="http://schemas.microsoft.com/office/drawing/2014/main" id="{625E02A3-EE9F-4A13-AABB-CE51E4366252}"/>
            </a:ext>
          </a:extLst>
        </xdr:cNvPr>
        <xdr:cNvSpPr>
          <a:spLocks/>
        </xdr:cNvSpPr>
      </xdr:nvSpPr>
      <xdr:spPr>
        <a:xfrm>
          <a:off x="2636450" y="30234299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201</xdr:row>
      <xdr:rowOff>26442</xdr:rowOff>
    </xdr:from>
    <xdr:to>
      <xdr:col>5</xdr:col>
      <xdr:colOff>1936</xdr:colOff>
      <xdr:row>202</xdr:row>
      <xdr:rowOff>12342</xdr:rowOff>
    </xdr:to>
    <xdr:sp macro="" textlink="">
      <xdr:nvSpPr>
        <xdr:cNvPr id="104" name="Прямоугольник 103">
          <a:extLst>
            <a:ext uri="{FF2B5EF4-FFF2-40B4-BE49-F238E27FC236}">
              <a16:creationId xmlns:a16="http://schemas.microsoft.com/office/drawing/2014/main" id="{3C9A7ED9-008C-4A63-A780-B30B75E1F40C}"/>
            </a:ext>
          </a:extLst>
        </xdr:cNvPr>
        <xdr:cNvSpPr>
          <a:spLocks/>
        </xdr:cNvSpPr>
      </xdr:nvSpPr>
      <xdr:spPr>
        <a:xfrm>
          <a:off x="2636450" y="30424799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202</xdr:row>
      <xdr:rowOff>26442</xdr:rowOff>
    </xdr:from>
    <xdr:to>
      <xdr:col>5</xdr:col>
      <xdr:colOff>1936</xdr:colOff>
      <xdr:row>203</xdr:row>
      <xdr:rowOff>12342</xdr:rowOff>
    </xdr:to>
    <xdr:sp macro="" textlink="">
      <xdr:nvSpPr>
        <xdr:cNvPr id="105" name="Прямоугольник 104">
          <a:extLst>
            <a:ext uri="{FF2B5EF4-FFF2-40B4-BE49-F238E27FC236}">
              <a16:creationId xmlns:a16="http://schemas.microsoft.com/office/drawing/2014/main" id="{EC82F2F9-33C5-4602-A8D9-D1FB0AE66422}"/>
            </a:ext>
          </a:extLst>
        </xdr:cNvPr>
        <xdr:cNvSpPr>
          <a:spLocks/>
        </xdr:cNvSpPr>
      </xdr:nvSpPr>
      <xdr:spPr>
        <a:xfrm>
          <a:off x="2636450" y="30615299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203</xdr:row>
      <xdr:rowOff>26442</xdr:rowOff>
    </xdr:from>
    <xdr:to>
      <xdr:col>5</xdr:col>
      <xdr:colOff>1936</xdr:colOff>
      <xdr:row>204</xdr:row>
      <xdr:rowOff>12342</xdr:rowOff>
    </xdr:to>
    <xdr:sp macro="" textlink="">
      <xdr:nvSpPr>
        <xdr:cNvPr id="106" name="Прямоугольник 105">
          <a:extLst>
            <a:ext uri="{FF2B5EF4-FFF2-40B4-BE49-F238E27FC236}">
              <a16:creationId xmlns:a16="http://schemas.microsoft.com/office/drawing/2014/main" id="{2DC7B445-82AB-4AE8-8698-520792EBA248}"/>
            </a:ext>
          </a:extLst>
        </xdr:cNvPr>
        <xdr:cNvSpPr>
          <a:spLocks/>
        </xdr:cNvSpPr>
      </xdr:nvSpPr>
      <xdr:spPr>
        <a:xfrm>
          <a:off x="2636450" y="30805799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205</xdr:row>
      <xdr:rowOff>26442</xdr:rowOff>
    </xdr:from>
    <xdr:to>
      <xdr:col>5</xdr:col>
      <xdr:colOff>1936</xdr:colOff>
      <xdr:row>206</xdr:row>
      <xdr:rowOff>12342</xdr:rowOff>
    </xdr:to>
    <xdr:sp macro="" textlink="">
      <xdr:nvSpPr>
        <xdr:cNvPr id="107" name="Прямоугольник 106">
          <a:extLst>
            <a:ext uri="{FF2B5EF4-FFF2-40B4-BE49-F238E27FC236}">
              <a16:creationId xmlns:a16="http://schemas.microsoft.com/office/drawing/2014/main" id="{D1B7214E-5844-4312-85BC-DEB94354C44C}"/>
            </a:ext>
          </a:extLst>
        </xdr:cNvPr>
        <xdr:cNvSpPr>
          <a:spLocks/>
        </xdr:cNvSpPr>
      </xdr:nvSpPr>
      <xdr:spPr>
        <a:xfrm>
          <a:off x="2636450" y="30996299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206</xdr:row>
      <xdr:rowOff>26442</xdr:rowOff>
    </xdr:from>
    <xdr:to>
      <xdr:col>5</xdr:col>
      <xdr:colOff>1936</xdr:colOff>
      <xdr:row>207</xdr:row>
      <xdr:rowOff>12342</xdr:rowOff>
    </xdr:to>
    <xdr:sp macro="" textlink="">
      <xdr:nvSpPr>
        <xdr:cNvPr id="108" name="Прямоугольник 107">
          <a:extLst>
            <a:ext uri="{FF2B5EF4-FFF2-40B4-BE49-F238E27FC236}">
              <a16:creationId xmlns:a16="http://schemas.microsoft.com/office/drawing/2014/main" id="{72790EE4-81C6-42FC-B746-D3D3FE35271F}"/>
            </a:ext>
          </a:extLst>
        </xdr:cNvPr>
        <xdr:cNvSpPr>
          <a:spLocks/>
        </xdr:cNvSpPr>
      </xdr:nvSpPr>
      <xdr:spPr>
        <a:xfrm>
          <a:off x="2636450" y="31186799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189</xdr:row>
      <xdr:rowOff>26442</xdr:rowOff>
    </xdr:from>
    <xdr:to>
      <xdr:col>5</xdr:col>
      <xdr:colOff>1936</xdr:colOff>
      <xdr:row>190</xdr:row>
      <xdr:rowOff>12342</xdr:rowOff>
    </xdr:to>
    <xdr:sp macro="" textlink="">
      <xdr:nvSpPr>
        <xdr:cNvPr id="109" name="Прямоугольник 108">
          <a:extLst>
            <a:ext uri="{FF2B5EF4-FFF2-40B4-BE49-F238E27FC236}">
              <a16:creationId xmlns:a16="http://schemas.microsoft.com/office/drawing/2014/main" id="{8832B9C3-A206-4DA7-9D38-003F46EE1010}"/>
            </a:ext>
          </a:extLst>
        </xdr:cNvPr>
        <xdr:cNvSpPr>
          <a:spLocks/>
        </xdr:cNvSpPr>
      </xdr:nvSpPr>
      <xdr:spPr>
        <a:xfrm>
          <a:off x="2636450" y="28900799"/>
          <a:ext cx="478800" cy="176400"/>
        </a:xfrm>
        <a:prstGeom prst="rect">
          <a:avLst/>
        </a:prstGeom>
        <a:blipFill>
          <a:blip xmlns:r="http://schemas.openxmlformats.org/officeDocument/2006/relationships" r:embed="rId6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190</xdr:row>
      <xdr:rowOff>26442</xdr:rowOff>
    </xdr:from>
    <xdr:to>
      <xdr:col>5</xdr:col>
      <xdr:colOff>1936</xdr:colOff>
      <xdr:row>191</xdr:row>
      <xdr:rowOff>12342</xdr:rowOff>
    </xdr:to>
    <xdr:sp macro="" textlink="">
      <xdr:nvSpPr>
        <xdr:cNvPr id="110" name="Прямоугольник 109">
          <a:extLst>
            <a:ext uri="{FF2B5EF4-FFF2-40B4-BE49-F238E27FC236}">
              <a16:creationId xmlns:a16="http://schemas.microsoft.com/office/drawing/2014/main" id="{51247753-F7C1-4E2B-B6CA-34AA4EA5D7A8}"/>
            </a:ext>
          </a:extLst>
        </xdr:cNvPr>
        <xdr:cNvSpPr>
          <a:spLocks/>
        </xdr:cNvSpPr>
      </xdr:nvSpPr>
      <xdr:spPr>
        <a:xfrm>
          <a:off x="2636450" y="29091299"/>
          <a:ext cx="478800" cy="176400"/>
        </a:xfrm>
        <a:prstGeom prst="rect">
          <a:avLst/>
        </a:prstGeom>
        <a:blipFill>
          <a:blip xmlns:r="http://schemas.openxmlformats.org/officeDocument/2006/relationships" r:embed="rId6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210</xdr:row>
      <xdr:rowOff>14100</xdr:rowOff>
    </xdr:from>
    <xdr:to>
      <xdr:col>5</xdr:col>
      <xdr:colOff>0</xdr:colOff>
      <xdr:row>211</xdr:row>
      <xdr:rowOff>0</xdr:rowOff>
    </xdr:to>
    <xdr:sp macro="" textlink="">
      <xdr:nvSpPr>
        <xdr:cNvPr id="111" name="Прямоугольник 110">
          <a:extLst>
            <a:ext uri="{FF2B5EF4-FFF2-40B4-BE49-F238E27FC236}">
              <a16:creationId xmlns:a16="http://schemas.microsoft.com/office/drawing/2014/main" id="{DB26B9C8-038C-4233-ADE3-84DDE368E850}"/>
            </a:ext>
          </a:extLst>
        </xdr:cNvPr>
        <xdr:cNvSpPr>
          <a:spLocks/>
        </xdr:cNvSpPr>
      </xdr:nvSpPr>
      <xdr:spPr>
        <a:xfrm>
          <a:off x="364843" y="32649471"/>
          <a:ext cx="478800" cy="176400"/>
        </a:xfrm>
        <a:prstGeom prst="rect">
          <a:avLst/>
        </a:prstGeom>
        <a:blipFill>
          <a:blip xmlns:r="http://schemas.openxmlformats.org/officeDocument/2006/relationships" r:embed="rId6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211</xdr:row>
      <xdr:rowOff>26442</xdr:rowOff>
    </xdr:from>
    <xdr:to>
      <xdr:col>5</xdr:col>
      <xdr:colOff>1936</xdr:colOff>
      <xdr:row>212</xdr:row>
      <xdr:rowOff>12342</xdr:rowOff>
    </xdr:to>
    <xdr:sp macro="" textlink="">
      <xdr:nvSpPr>
        <xdr:cNvPr id="112" name="Прямоугольник 111">
          <a:extLst>
            <a:ext uri="{FF2B5EF4-FFF2-40B4-BE49-F238E27FC236}">
              <a16:creationId xmlns:a16="http://schemas.microsoft.com/office/drawing/2014/main" id="{E9026FFB-CE29-47D4-9E4F-F88E943E5A77}"/>
            </a:ext>
          </a:extLst>
        </xdr:cNvPr>
        <xdr:cNvSpPr>
          <a:spLocks/>
        </xdr:cNvSpPr>
      </xdr:nvSpPr>
      <xdr:spPr>
        <a:xfrm>
          <a:off x="2636450" y="32101199"/>
          <a:ext cx="478800" cy="176400"/>
        </a:xfrm>
        <a:prstGeom prst="rect">
          <a:avLst/>
        </a:prstGeom>
        <a:blipFill>
          <a:blip xmlns:r="http://schemas.openxmlformats.org/officeDocument/2006/relationships" r:embed="rId6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212</xdr:row>
      <xdr:rowOff>26442</xdr:rowOff>
    </xdr:from>
    <xdr:to>
      <xdr:col>5</xdr:col>
      <xdr:colOff>1936</xdr:colOff>
      <xdr:row>213</xdr:row>
      <xdr:rowOff>12342</xdr:rowOff>
    </xdr:to>
    <xdr:sp macro="" textlink="">
      <xdr:nvSpPr>
        <xdr:cNvPr id="113" name="Прямоугольник 112">
          <a:extLst>
            <a:ext uri="{FF2B5EF4-FFF2-40B4-BE49-F238E27FC236}">
              <a16:creationId xmlns:a16="http://schemas.microsoft.com/office/drawing/2014/main" id="{BE674914-5EDD-4139-B460-B160F2CB57F6}"/>
            </a:ext>
          </a:extLst>
        </xdr:cNvPr>
        <xdr:cNvSpPr>
          <a:spLocks/>
        </xdr:cNvSpPr>
      </xdr:nvSpPr>
      <xdr:spPr>
        <a:xfrm>
          <a:off x="2636450" y="32291699"/>
          <a:ext cx="478800" cy="176400"/>
        </a:xfrm>
        <a:prstGeom prst="rect">
          <a:avLst/>
        </a:prstGeom>
        <a:blipFill>
          <a:blip xmlns:r="http://schemas.openxmlformats.org/officeDocument/2006/relationships" r:embed="rId6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213</xdr:row>
      <xdr:rowOff>26442</xdr:rowOff>
    </xdr:from>
    <xdr:to>
      <xdr:col>5</xdr:col>
      <xdr:colOff>1936</xdr:colOff>
      <xdr:row>214</xdr:row>
      <xdr:rowOff>12342</xdr:rowOff>
    </xdr:to>
    <xdr:sp macro="" textlink="">
      <xdr:nvSpPr>
        <xdr:cNvPr id="114" name="Прямоугольник 113">
          <a:extLst>
            <a:ext uri="{FF2B5EF4-FFF2-40B4-BE49-F238E27FC236}">
              <a16:creationId xmlns:a16="http://schemas.microsoft.com/office/drawing/2014/main" id="{2802A861-91C8-49F8-9D4F-D3919FAC5AD1}"/>
            </a:ext>
          </a:extLst>
        </xdr:cNvPr>
        <xdr:cNvSpPr>
          <a:spLocks/>
        </xdr:cNvSpPr>
      </xdr:nvSpPr>
      <xdr:spPr>
        <a:xfrm>
          <a:off x="2636450" y="32482199"/>
          <a:ext cx="478800" cy="176400"/>
        </a:xfrm>
        <a:prstGeom prst="rect">
          <a:avLst/>
        </a:prstGeom>
        <a:blipFill>
          <a:blip xmlns:r="http://schemas.openxmlformats.org/officeDocument/2006/relationships" r:embed="rId6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214</xdr:row>
      <xdr:rowOff>26442</xdr:rowOff>
    </xdr:from>
    <xdr:to>
      <xdr:col>5</xdr:col>
      <xdr:colOff>1936</xdr:colOff>
      <xdr:row>215</xdr:row>
      <xdr:rowOff>12342</xdr:rowOff>
    </xdr:to>
    <xdr:sp macro="" textlink="">
      <xdr:nvSpPr>
        <xdr:cNvPr id="115" name="Прямоугольник 114">
          <a:extLst>
            <a:ext uri="{FF2B5EF4-FFF2-40B4-BE49-F238E27FC236}">
              <a16:creationId xmlns:a16="http://schemas.microsoft.com/office/drawing/2014/main" id="{D2C6CE4E-334A-4557-8B64-16A98B06E8B4}"/>
            </a:ext>
          </a:extLst>
        </xdr:cNvPr>
        <xdr:cNvSpPr>
          <a:spLocks/>
        </xdr:cNvSpPr>
      </xdr:nvSpPr>
      <xdr:spPr>
        <a:xfrm>
          <a:off x="2636450" y="32672699"/>
          <a:ext cx="478800" cy="176400"/>
        </a:xfrm>
        <a:prstGeom prst="rect">
          <a:avLst/>
        </a:prstGeom>
        <a:blipFill>
          <a:blip xmlns:r="http://schemas.openxmlformats.org/officeDocument/2006/relationships" r:embed="rId6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215</xdr:row>
      <xdr:rowOff>26442</xdr:rowOff>
    </xdr:from>
    <xdr:to>
      <xdr:col>5</xdr:col>
      <xdr:colOff>1936</xdr:colOff>
      <xdr:row>216</xdr:row>
      <xdr:rowOff>12342</xdr:rowOff>
    </xdr:to>
    <xdr:sp macro="" textlink="">
      <xdr:nvSpPr>
        <xdr:cNvPr id="116" name="Прямоугольник 115">
          <a:extLst>
            <a:ext uri="{FF2B5EF4-FFF2-40B4-BE49-F238E27FC236}">
              <a16:creationId xmlns:a16="http://schemas.microsoft.com/office/drawing/2014/main" id="{7228BA46-604B-405F-B122-7F0FF2A53B0B}"/>
            </a:ext>
          </a:extLst>
        </xdr:cNvPr>
        <xdr:cNvSpPr>
          <a:spLocks/>
        </xdr:cNvSpPr>
      </xdr:nvSpPr>
      <xdr:spPr>
        <a:xfrm>
          <a:off x="2636450" y="32863199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218</xdr:row>
      <xdr:rowOff>26442</xdr:rowOff>
    </xdr:from>
    <xdr:to>
      <xdr:col>5</xdr:col>
      <xdr:colOff>1936</xdr:colOff>
      <xdr:row>219</xdr:row>
      <xdr:rowOff>12342</xdr:rowOff>
    </xdr:to>
    <xdr:sp macro="" textlink="">
      <xdr:nvSpPr>
        <xdr:cNvPr id="118" name="Прямоугольник 117">
          <a:extLst>
            <a:ext uri="{FF2B5EF4-FFF2-40B4-BE49-F238E27FC236}">
              <a16:creationId xmlns:a16="http://schemas.microsoft.com/office/drawing/2014/main" id="{6C9F2C90-ABD9-4AF9-B43C-F77DD7BD1737}"/>
            </a:ext>
          </a:extLst>
        </xdr:cNvPr>
        <xdr:cNvSpPr>
          <a:spLocks/>
        </xdr:cNvSpPr>
      </xdr:nvSpPr>
      <xdr:spPr>
        <a:xfrm>
          <a:off x="2636450" y="33244199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222</xdr:row>
      <xdr:rowOff>26442</xdr:rowOff>
    </xdr:from>
    <xdr:to>
      <xdr:col>5</xdr:col>
      <xdr:colOff>1936</xdr:colOff>
      <xdr:row>223</xdr:row>
      <xdr:rowOff>12342</xdr:rowOff>
    </xdr:to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D614B4F5-60FA-4794-8223-C7567C2030F2}"/>
            </a:ext>
          </a:extLst>
        </xdr:cNvPr>
        <xdr:cNvSpPr>
          <a:spLocks/>
        </xdr:cNvSpPr>
      </xdr:nvSpPr>
      <xdr:spPr>
        <a:xfrm>
          <a:off x="2636450" y="33625199"/>
          <a:ext cx="478800" cy="176400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223</xdr:row>
      <xdr:rowOff>26442</xdr:rowOff>
    </xdr:from>
    <xdr:to>
      <xdr:col>5</xdr:col>
      <xdr:colOff>1936</xdr:colOff>
      <xdr:row>224</xdr:row>
      <xdr:rowOff>12342</xdr:rowOff>
    </xdr:to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9DBDA56E-EC63-4AB1-ACA3-41404F834C83}"/>
            </a:ext>
          </a:extLst>
        </xdr:cNvPr>
        <xdr:cNvSpPr>
          <a:spLocks/>
        </xdr:cNvSpPr>
      </xdr:nvSpPr>
      <xdr:spPr>
        <a:xfrm>
          <a:off x="2636450" y="33815699"/>
          <a:ext cx="478800" cy="176400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225</xdr:row>
      <xdr:rowOff>29163</xdr:rowOff>
    </xdr:from>
    <xdr:to>
      <xdr:col>5</xdr:col>
      <xdr:colOff>3298</xdr:colOff>
      <xdr:row>226</xdr:row>
      <xdr:rowOff>15063</xdr:rowOff>
    </xdr:to>
    <xdr:sp macro="" textlink="">
      <xdr:nvSpPr>
        <xdr:cNvPr id="121" name="Прямоугольник 120">
          <a:extLst>
            <a:ext uri="{FF2B5EF4-FFF2-40B4-BE49-F238E27FC236}">
              <a16:creationId xmlns:a16="http://schemas.microsoft.com/office/drawing/2014/main" id="{E5906AE5-BE2E-4782-8258-99ECA4AAF11F}"/>
            </a:ext>
          </a:extLst>
        </xdr:cNvPr>
        <xdr:cNvSpPr>
          <a:spLocks/>
        </xdr:cNvSpPr>
      </xdr:nvSpPr>
      <xdr:spPr>
        <a:xfrm>
          <a:off x="2637812" y="34275620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229</xdr:row>
      <xdr:rowOff>29163</xdr:rowOff>
    </xdr:from>
    <xdr:to>
      <xdr:col>5</xdr:col>
      <xdr:colOff>3298</xdr:colOff>
      <xdr:row>230</xdr:row>
      <xdr:rowOff>15063</xdr:rowOff>
    </xdr:to>
    <xdr:sp macro="" textlink="">
      <xdr:nvSpPr>
        <xdr:cNvPr id="122" name="Прямоугольник 121">
          <a:extLst>
            <a:ext uri="{FF2B5EF4-FFF2-40B4-BE49-F238E27FC236}">
              <a16:creationId xmlns:a16="http://schemas.microsoft.com/office/drawing/2014/main" id="{30946641-FE0A-49BF-9B5D-83FEF5C018A8}"/>
            </a:ext>
          </a:extLst>
        </xdr:cNvPr>
        <xdr:cNvSpPr>
          <a:spLocks/>
        </xdr:cNvSpPr>
      </xdr:nvSpPr>
      <xdr:spPr>
        <a:xfrm>
          <a:off x="2637812" y="34466120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230</xdr:row>
      <xdr:rowOff>29163</xdr:rowOff>
    </xdr:from>
    <xdr:to>
      <xdr:col>5</xdr:col>
      <xdr:colOff>3298</xdr:colOff>
      <xdr:row>231</xdr:row>
      <xdr:rowOff>15063</xdr:rowOff>
    </xdr:to>
    <xdr:sp macro="" textlink="">
      <xdr:nvSpPr>
        <xdr:cNvPr id="123" name="Прямоугольник 122">
          <a:extLst>
            <a:ext uri="{FF2B5EF4-FFF2-40B4-BE49-F238E27FC236}">
              <a16:creationId xmlns:a16="http://schemas.microsoft.com/office/drawing/2014/main" id="{C3E1B077-20BB-4632-992A-E0B41473C24C}"/>
            </a:ext>
          </a:extLst>
        </xdr:cNvPr>
        <xdr:cNvSpPr>
          <a:spLocks/>
        </xdr:cNvSpPr>
      </xdr:nvSpPr>
      <xdr:spPr>
        <a:xfrm>
          <a:off x="2637812" y="34656620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57</xdr:row>
      <xdr:rowOff>25564</xdr:rowOff>
    </xdr:from>
    <xdr:to>
      <xdr:col>5</xdr:col>
      <xdr:colOff>3298</xdr:colOff>
      <xdr:row>58</xdr:row>
      <xdr:rowOff>11464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CDECB584-B688-4DB2-8665-F0CB1250E1A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9" cstate="screen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1080242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58</xdr:row>
      <xdr:rowOff>25564</xdr:rowOff>
    </xdr:from>
    <xdr:to>
      <xdr:col>5</xdr:col>
      <xdr:colOff>3298</xdr:colOff>
      <xdr:row>59</xdr:row>
      <xdr:rowOff>11464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E10F0C66-CB5D-4704-89C2-D148501C27A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9" cstate="screen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1099292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60</xdr:row>
      <xdr:rowOff>25564</xdr:rowOff>
    </xdr:from>
    <xdr:to>
      <xdr:col>5</xdr:col>
      <xdr:colOff>3298</xdr:colOff>
      <xdr:row>61</xdr:row>
      <xdr:rowOff>11464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A0725521-69B3-4EB3-9B67-CC2F319955B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9" cstate="screen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1118342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237</xdr:row>
      <xdr:rowOff>26442</xdr:rowOff>
    </xdr:from>
    <xdr:to>
      <xdr:col>5</xdr:col>
      <xdr:colOff>1936</xdr:colOff>
      <xdr:row>238</xdr:row>
      <xdr:rowOff>12342</xdr:rowOff>
    </xdr:to>
    <xdr:sp macro="" textlink="">
      <xdr:nvSpPr>
        <xdr:cNvPr id="127" name="Прямоугольник 126">
          <a:extLst>
            <a:ext uri="{FF2B5EF4-FFF2-40B4-BE49-F238E27FC236}">
              <a16:creationId xmlns:a16="http://schemas.microsoft.com/office/drawing/2014/main" id="{886DE581-A3E8-49B2-8F6E-4ACE310D9920}"/>
            </a:ext>
          </a:extLst>
        </xdr:cNvPr>
        <xdr:cNvSpPr>
          <a:spLocks/>
        </xdr:cNvSpPr>
      </xdr:nvSpPr>
      <xdr:spPr>
        <a:xfrm>
          <a:off x="2636450" y="35796899"/>
          <a:ext cx="478800" cy="176400"/>
        </a:xfrm>
        <a:prstGeom prst="rect">
          <a:avLst/>
        </a:prstGeom>
        <a:blipFill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240</xdr:row>
      <xdr:rowOff>26442</xdr:rowOff>
    </xdr:from>
    <xdr:to>
      <xdr:col>5</xdr:col>
      <xdr:colOff>1936</xdr:colOff>
      <xdr:row>241</xdr:row>
      <xdr:rowOff>12342</xdr:rowOff>
    </xdr:to>
    <xdr:sp macro="" textlink="">
      <xdr:nvSpPr>
        <xdr:cNvPr id="129" name="Прямоугольник 128">
          <a:extLst>
            <a:ext uri="{FF2B5EF4-FFF2-40B4-BE49-F238E27FC236}">
              <a16:creationId xmlns:a16="http://schemas.microsoft.com/office/drawing/2014/main" id="{64F74293-EDEF-4B0E-915C-F9B0FE80F614}"/>
            </a:ext>
          </a:extLst>
        </xdr:cNvPr>
        <xdr:cNvSpPr>
          <a:spLocks/>
        </xdr:cNvSpPr>
      </xdr:nvSpPr>
      <xdr:spPr>
        <a:xfrm>
          <a:off x="2636450" y="36177899"/>
          <a:ext cx="478800" cy="176400"/>
        </a:xfrm>
        <a:prstGeom prst="rect">
          <a:avLst/>
        </a:prstGeom>
        <a:blipFill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241</xdr:row>
      <xdr:rowOff>26442</xdr:rowOff>
    </xdr:from>
    <xdr:to>
      <xdr:col>5</xdr:col>
      <xdr:colOff>1936</xdr:colOff>
      <xdr:row>242</xdr:row>
      <xdr:rowOff>12342</xdr:rowOff>
    </xdr:to>
    <xdr:sp macro="" textlink="">
      <xdr:nvSpPr>
        <xdr:cNvPr id="130" name="Прямоугольник 129">
          <a:extLst>
            <a:ext uri="{FF2B5EF4-FFF2-40B4-BE49-F238E27FC236}">
              <a16:creationId xmlns:a16="http://schemas.microsoft.com/office/drawing/2014/main" id="{A582CBE2-AAA5-4560-9516-CB560E6CC2B4}"/>
            </a:ext>
          </a:extLst>
        </xdr:cNvPr>
        <xdr:cNvSpPr>
          <a:spLocks/>
        </xdr:cNvSpPr>
      </xdr:nvSpPr>
      <xdr:spPr>
        <a:xfrm>
          <a:off x="2636450" y="36368399"/>
          <a:ext cx="478800" cy="176400"/>
        </a:xfrm>
        <a:prstGeom prst="rect">
          <a:avLst/>
        </a:prstGeom>
        <a:blipFill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242</xdr:row>
      <xdr:rowOff>20999</xdr:rowOff>
    </xdr:from>
    <xdr:to>
      <xdr:col>5</xdr:col>
      <xdr:colOff>1936</xdr:colOff>
      <xdr:row>243</xdr:row>
      <xdr:rowOff>6899</xdr:rowOff>
    </xdr:to>
    <xdr:sp macro="" textlink="">
      <xdr:nvSpPr>
        <xdr:cNvPr id="131" name="Прямоугольник 130">
          <a:extLst>
            <a:ext uri="{FF2B5EF4-FFF2-40B4-BE49-F238E27FC236}">
              <a16:creationId xmlns:a16="http://schemas.microsoft.com/office/drawing/2014/main" id="{E59C2BDA-A391-4A4A-A25B-C4D57E3F768B}"/>
            </a:ext>
          </a:extLst>
        </xdr:cNvPr>
        <xdr:cNvSpPr>
          <a:spLocks/>
        </xdr:cNvSpPr>
      </xdr:nvSpPr>
      <xdr:spPr>
        <a:xfrm>
          <a:off x="2636450" y="36553456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246</xdr:row>
      <xdr:rowOff>20999</xdr:rowOff>
    </xdr:from>
    <xdr:to>
      <xdr:col>5</xdr:col>
      <xdr:colOff>1936</xdr:colOff>
      <xdr:row>247</xdr:row>
      <xdr:rowOff>6899</xdr:rowOff>
    </xdr:to>
    <xdr:sp macro="" textlink="">
      <xdr:nvSpPr>
        <xdr:cNvPr id="133" name="Прямоугольник 132">
          <a:extLst>
            <a:ext uri="{FF2B5EF4-FFF2-40B4-BE49-F238E27FC236}">
              <a16:creationId xmlns:a16="http://schemas.microsoft.com/office/drawing/2014/main" id="{F8C59E23-7C1A-4EA5-AF96-FAB6BE787933}"/>
            </a:ext>
          </a:extLst>
        </xdr:cNvPr>
        <xdr:cNvSpPr>
          <a:spLocks/>
        </xdr:cNvSpPr>
      </xdr:nvSpPr>
      <xdr:spPr>
        <a:xfrm>
          <a:off x="2636450" y="36934456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247</xdr:row>
      <xdr:rowOff>20999</xdr:rowOff>
    </xdr:from>
    <xdr:to>
      <xdr:col>5</xdr:col>
      <xdr:colOff>1936</xdr:colOff>
      <xdr:row>248</xdr:row>
      <xdr:rowOff>6899</xdr:rowOff>
    </xdr:to>
    <xdr:sp macro="" textlink="">
      <xdr:nvSpPr>
        <xdr:cNvPr id="134" name="Прямоугольник 133">
          <a:extLst>
            <a:ext uri="{FF2B5EF4-FFF2-40B4-BE49-F238E27FC236}">
              <a16:creationId xmlns:a16="http://schemas.microsoft.com/office/drawing/2014/main" id="{1BA344A3-DC37-45A3-BB95-98FAE20A648B}"/>
            </a:ext>
          </a:extLst>
        </xdr:cNvPr>
        <xdr:cNvSpPr>
          <a:spLocks/>
        </xdr:cNvSpPr>
      </xdr:nvSpPr>
      <xdr:spPr>
        <a:xfrm>
          <a:off x="2636450" y="37124956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248</xdr:row>
      <xdr:rowOff>20999</xdr:rowOff>
    </xdr:from>
    <xdr:to>
      <xdr:col>5</xdr:col>
      <xdr:colOff>1936</xdr:colOff>
      <xdr:row>249</xdr:row>
      <xdr:rowOff>6899</xdr:rowOff>
    </xdr:to>
    <xdr:sp macro="" textlink="">
      <xdr:nvSpPr>
        <xdr:cNvPr id="135" name="Прямоугольник 134">
          <a:extLst>
            <a:ext uri="{FF2B5EF4-FFF2-40B4-BE49-F238E27FC236}">
              <a16:creationId xmlns:a16="http://schemas.microsoft.com/office/drawing/2014/main" id="{C6B47461-2C8F-4D9F-A73F-16ABE76456CD}"/>
            </a:ext>
          </a:extLst>
        </xdr:cNvPr>
        <xdr:cNvSpPr>
          <a:spLocks/>
        </xdr:cNvSpPr>
      </xdr:nvSpPr>
      <xdr:spPr>
        <a:xfrm>
          <a:off x="2636450" y="37315456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249</xdr:row>
      <xdr:rowOff>26442</xdr:rowOff>
    </xdr:from>
    <xdr:to>
      <xdr:col>5</xdr:col>
      <xdr:colOff>1936</xdr:colOff>
      <xdr:row>250</xdr:row>
      <xdr:rowOff>12342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914211DF-3F12-4AF0-8A3C-64A9CB3E7D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375113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250</xdr:row>
      <xdr:rowOff>26442</xdr:rowOff>
    </xdr:from>
    <xdr:to>
      <xdr:col>5</xdr:col>
      <xdr:colOff>1936</xdr:colOff>
      <xdr:row>251</xdr:row>
      <xdr:rowOff>12342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38F8FB20-C157-4838-BFF5-656542BBA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377018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399</xdr:row>
      <xdr:rowOff>23808</xdr:rowOff>
    </xdr:from>
    <xdr:to>
      <xdr:col>5</xdr:col>
      <xdr:colOff>3298</xdr:colOff>
      <xdr:row>400</xdr:row>
      <xdr:rowOff>9708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B786F6F8-1AA1-40A0-87BB-D9C1116C74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56177765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257</xdr:row>
      <xdr:rowOff>26442</xdr:rowOff>
    </xdr:from>
    <xdr:to>
      <xdr:col>5</xdr:col>
      <xdr:colOff>1936</xdr:colOff>
      <xdr:row>258</xdr:row>
      <xdr:rowOff>12342</xdr:rowOff>
    </xdr:to>
    <xdr:sp macro="" textlink="">
      <xdr:nvSpPr>
        <xdr:cNvPr id="140" name="Прямоугольник 139">
          <a:extLst>
            <a:ext uri="{FF2B5EF4-FFF2-40B4-BE49-F238E27FC236}">
              <a16:creationId xmlns:a16="http://schemas.microsoft.com/office/drawing/2014/main" id="{D68B7B0F-3D1A-4C6D-B0DD-E73F6D3506E0}"/>
            </a:ext>
          </a:extLst>
        </xdr:cNvPr>
        <xdr:cNvSpPr>
          <a:spLocks/>
        </xdr:cNvSpPr>
      </xdr:nvSpPr>
      <xdr:spPr>
        <a:xfrm>
          <a:off x="2636450" y="38273399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261</xdr:row>
      <xdr:rowOff>26442</xdr:rowOff>
    </xdr:from>
    <xdr:to>
      <xdr:col>5</xdr:col>
      <xdr:colOff>1936</xdr:colOff>
      <xdr:row>262</xdr:row>
      <xdr:rowOff>12342</xdr:rowOff>
    </xdr:to>
    <xdr:sp macro="" textlink="">
      <xdr:nvSpPr>
        <xdr:cNvPr id="142" name="Прямоугольник 141">
          <a:extLst>
            <a:ext uri="{FF2B5EF4-FFF2-40B4-BE49-F238E27FC236}">
              <a16:creationId xmlns:a16="http://schemas.microsoft.com/office/drawing/2014/main" id="{88F46F2C-3AB8-4839-A855-5D3BE3ECC32A}"/>
            </a:ext>
          </a:extLst>
        </xdr:cNvPr>
        <xdr:cNvSpPr>
          <a:spLocks/>
        </xdr:cNvSpPr>
      </xdr:nvSpPr>
      <xdr:spPr>
        <a:xfrm>
          <a:off x="2636450" y="38654399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262</xdr:row>
      <xdr:rowOff>29163</xdr:rowOff>
    </xdr:from>
    <xdr:to>
      <xdr:col>5</xdr:col>
      <xdr:colOff>3298</xdr:colOff>
      <xdr:row>263</xdr:row>
      <xdr:rowOff>15063</xdr:rowOff>
    </xdr:to>
    <xdr:sp macro="" textlink="">
      <xdr:nvSpPr>
        <xdr:cNvPr id="143" name="Прямоугольник 142">
          <a:extLst>
            <a:ext uri="{FF2B5EF4-FFF2-40B4-BE49-F238E27FC236}">
              <a16:creationId xmlns:a16="http://schemas.microsoft.com/office/drawing/2014/main" id="{0142130C-23CD-47CA-8861-734B34F93B50}"/>
            </a:ext>
          </a:extLst>
        </xdr:cNvPr>
        <xdr:cNvSpPr>
          <a:spLocks/>
        </xdr:cNvSpPr>
      </xdr:nvSpPr>
      <xdr:spPr>
        <a:xfrm>
          <a:off x="2637812" y="38847620"/>
          <a:ext cx="478800" cy="176400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265</xdr:row>
      <xdr:rowOff>29163</xdr:rowOff>
    </xdr:from>
    <xdr:to>
      <xdr:col>5</xdr:col>
      <xdr:colOff>3298</xdr:colOff>
      <xdr:row>266</xdr:row>
      <xdr:rowOff>12095</xdr:rowOff>
    </xdr:to>
    <xdr:sp macro="" textlink="">
      <xdr:nvSpPr>
        <xdr:cNvPr id="144" name="Прямоугольник 143">
          <a:extLst>
            <a:ext uri="{FF2B5EF4-FFF2-40B4-BE49-F238E27FC236}">
              <a16:creationId xmlns:a16="http://schemas.microsoft.com/office/drawing/2014/main" id="{01A02217-017A-409E-90B9-221950231F96}"/>
            </a:ext>
          </a:extLst>
        </xdr:cNvPr>
        <xdr:cNvSpPr>
          <a:spLocks/>
        </xdr:cNvSpPr>
      </xdr:nvSpPr>
      <xdr:spPr>
        <a:xfrm>
          <a:off x="2748484" y="48077496"/>
          <a:ext cx="478195" cy="176456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267</xdr:row>
      <xdr:rowOff>20999</xdr:rowOff>
    </xdr:from>
    <xdr:to>
      <xdr:col>5</xdr:col>
      <xdr:colOff>1936</xdr:colOff>
      <xdr:row>268</xdr:row>
      <xdr:rowOff>6899</xdr:rowOff>
    </xdr:to>
    <xdr:sp macro="" textlink="">
      <xdr:nvSpPr>
        <xdr:cNvPr id="145" name="Прямоугольник 144">
          <a:extLst>
            <a:ext uri="{FF2B5EF4-FFF2-40B4-BE49-F238E27FC236}">
              <a16:creationId xmlns:a16="http://schemas.microsoft.com/office/drawing/2014/main" id="{DB6C063C-7354-40CC-A185-2298056EEAED}"/>
            </a:ext>
          </a:extLst>
        </xdr:cNvPr>
        <xdr:cNvSpPr>
          <a:spLocks/>
        </xdr:cNvSpPr>
      </xdr:nvSpPr>
      <xdr:spPr>
        <a:xfrm>
          <a:off x="2636450" y="39220456"/>
          <a:ext cx="478800" cy="176400"/>
        </a:xfrm>
        <a:prstGeom prst="rect">
          <a:avLst/>
        </a:prstGeom>
        <a:blipFill>
          <a:blip xmlns:r="http://schemas.openxmlformats.org/officeDocument/2006/relationships" r:embed="rId7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268</xdr:row>
      <xdr:rowOff>26441</xdr:rowOff>
    </xdr:from>
    <xdr:to>
      <xdr:col>5</xdr:col>
      <xdr:colOff>1936</xdr:colOff>
      <xdr:row>269</xdr:row>
      <xdr:rowOff>0</xdr:rowOff>
    </xdr:to>
    <xdr:sp macro="" textlink="">
      <xdr:nvSpPr>
        <xdr:cNvPr id="146" name="Прямоугольник 145">
          <a:extLst>
            <a:ext uri="{FF2B5EF4-FFF2-40B4-BE49-F238E27FC236}">
              <a16:creationId xmlns:a16="http://schemas.microsoft.com/office/drawing/2014/main" id="{45082314-BA88-40BC-95E7-1DE57DDD1223}"/>
            </a:ext>
          </a:extLst>
        </xdr:cNvPr>
        <xdr:cNvSpPr>
          <a:spLocks/>
        </xdr:cNvSpPr>
      </xdr:nvSpPr>
      <xdr:spPr>
        <a:xfrm>
          <a:off x="2747122" y="49622964"/>
          <a:ext cx="478195" cy="167084"/>
        </a:xfrm>
        <a:prstGeom prst="rect">
          <a:avLst/>
        </a:prstGeom>
        <a:blipFill>
          <a:blip xmlns:r="http://schemas.openxmlformats.org/officeDocument/2006/relationships" r:embed="rId7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272</xdr:row>
      <xdr:rowOff>13220</xdr:rowOff>
    </xdr:from>
    <xdr:to>
      <xdr:col>5</xdr:col>
      <xdr:colOff>1936</xdr:colOff>
      <xdr:row>272</xdr:row>
      <xdr:rowOff>189620</xdr:rowOff>
    </xdr:to>
    <xdr:sp macro="" textlink="">
      <xdr:nvSpPr>
        <xdr:cNvPr id="147" name="Прямоугольник 146">
          <a:extLst>
            <a:ext uri="{FF2B5EF4-FFF2-40B4-BE49-F238E27FC236}">
              <a16:creationId xmlns:a16="http://schemas.microsoft.com/office/drawing/2014/main" id="{99460F2B-F5E8-4777-98B0-BAD29B4C6DD7}"/>
            </a:ext>
          </a:extLst>
        </xdr:cNvPr>
        <xdr:cNvSpPr>
          <a:spLocks/>
        </xdr:cNvSpPr>
      </xdr:nvSpPr>
      <xdr:spPr>
        <a:xfrm>
          <a:off x="2636450" y="39974677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7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80</xdr:row>
      <xdr:rowOff>26442</xdr:rowOff>
    </xdr:from>
    <xdr:to>
      <xdr:col>5</xdr:col>
      <xdr:colOff>1936</xdr:colOff>
      <xdr:row>81</xdr:row>
      <xdr:rowOff>12342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134D1E75-3ABA-49BE-A964-EB7B71C495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142322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279</xdr:row>
      <xdr:rowOff>26442</xdr:rowOff>
    </xdr:from>
    <xdr:to>
      <xdr:col>5</xdr:col>
      <xdr:colOff>1936</xdr:colOff>
      <xdr:row>280</xdr:row>
      <xdr:rowOff>12342</xdr:rowOff>
    </xdr:to>
    <xdr:sp macro="" textlink="">
      <xdr:nvSpPr>
        <xdr:cNvPr id="151" name="Прямоугольник 150">
          <a:extLst>
            <a:ext uri="{FF2B5EF4-FFF2-40B4-BE49-F238E27FC236}">
              <a16:creationId xmlns:a16="http://schemas.microsoft.com/office/drawing/2014/main" id="{BC44A847-0735-4287-8F10-4835BACE1913}"/>
            </a:ext>
          </a:extLst>
        </xdr:cNvPr>
        <xdr:cNvSpPr>
          <a:spLocks/>
        </xdr:cNvSpPr>
      </xdr:nvSpPr>
      <xdr:spPr>
        <a:xfrm>
          <a:off x="2636450" y="40749899"/>
          <a:ext cx="478800" cy="176400"/>
        </a:xfrm>
        <a:prstGeom prst="rect">
          <a:avLst/>
        </a:prstGeom>
        <a:blipFill>
          <a:blip xmlns:r="http://schemas.openxmlformats.org/officeDocument/2006/relationships" r:embed="rId8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280</xdr:row>
      <xdr:rowOff>26443</xdr:rowOff>
    </xdr:from>
    <xdr:to>
      <xdr:col>5</xdr:col>
      <xdr:colOff>1936</xdr:colOff>
      <xdr:row>281</xdr:row>
      <xdr:rowOff>1</xdr:rowOff>
    </xdr:to>
    <xdr:sp macro="" textlink="">
      <xdr:nvSpPr>
        <xdr:cNvPr id="152" name="Прямоугольник 151">
          <a:extLst>
            <a:ext uri="{FF2B5EF4-FFF2-40B4-BE49-F238E27FC236}">
              <a16:creationId xmlns:a16="http://schemas.microsoft.com/office/drawing/2014/main" id="{5219B541-8E44-45FF-8BF5-FFFB9B81F1C6}"/>
            </a:ext>
          </a:extLst>
        </xdr:cNvPr>
        <xdr:cNvSpPr>
          <a:spLocks/>
        </xdr:cNvSpPr>
      </xdr:nvSpPr>
      <xdr:spPr>
        <a:xfrm>
          <a:off x="2747122" y="56142300"/>
          <a:ext cx="478195" cy="167082"/>
        </a:xfrm>
        <a:prstGeom prst="rect">
          <a:avLst/>
        </a:prstGeom>
        <a:blipFill>
          <a:blip xmlns:r="http://schemas.openxmlformats.org/officeDocument/2006/relationships" r:embed="rId8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286</xdr:row>
      <xdr:rowOff>31885</xdr:rowOff>
    </xdr:from>
    <xdr:to>
      <xdr:col>5</xdr:col>
      <xdr:colOff>1936</xdr:colOff>
      <xdr:row>287</xdr:row>
      <xdr:rowOff>17785</xdr:rowOff>
    </xdr:to>
    <xdr:sp macro="" textlink="">
      <xdr:nvSpPr>
        <xdr:cNvPr id="153" name="Прямоугольник 152">
          <a:extLst>
            <a:ext uri="{FF2B5EF4-FFF2-40B4-BE49-F238E27FC236}">
              <a16:creationId xmlns:a16="http://schemas.microsoft.com/office/drawing/2014/main" id="{124C1C7B-C3EB-4458-BF94-999511F58667}"/>
            </a:ext>
          </a:extLst>
        </xdr:cNvPr>
        <xdr:cNvSpPr>
          <a:spLocks/>
        </xdr:cNvSpPr>
      </xdr:nvSpPr>
      <xdr:spPr>
        <a:xfrm>
          <a:off x="2636450" y="42126942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292</xdr:row>
      <xdr:rowOff>26442</xdr:rowOff>
    </xdr:from>
    <xdr:to>
      <xdr:col>5</xdr:col>
      <xdr:colOff>1936</xdr:colOff>
      <xdr:row>293</xdr:row>
      <xdr:rowOff>12342</xdr:rowOff>
    </xdr:to>
    <xdr:sp macro="" textlink="">
      <xdr:nvSpPr>
        <xdr:cNvPr id="154" name="Прямоугольник 153">
          <a:extLst>
            <a:ext uri="{FF2B5EF4-FFF2-40B4-BE49-F238E27FC236}">
              <a16:creationId xmlns:a16="http://schemas.microsoft.com/office/drawing/2014/main" id="{A11D1D78-A10A-47A4-8EC4-3C3EAAD8C1B4}"/>
            </a:ext>
          </a:extLst>
        </xdr:cNvPr>
        <xdr:cNvSpPr>
          <a:spLocks/>
        </xdr:cNvSpPr>
      </xdr:nvSpPr>
      <xdr:spPr>
        <a:xfrm>
          <a:off x="366779" y="430631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293</xdr:row>
      <xdr:rowOff>31885</xdr:rowOff>
    </xdr:from>
    <xdr:to>
      <xdr:col>5</xdr:col>
      <xdr:colOff>1936</xdr:colOff>
      <xdr:row>294</xdr:row>
      <xdr:rowOff>17785</xdr:rowOff>
    </xdr:to>
    <xdr:sp macro="" textlink="">
      <xdr:nvSpPr>
        <xdr:cNvPr id="155" name="Прямоугольник 154">
          <a:extLst>
            <a:ext uri="{FF2B5EF4-FFF2-40B4-BE49-F238E27FC236}">
              <a16:creationId xmlns:a16="http://schemas.microsoft.com/office/drawing/2014/main" id="{E148A51C-2E01-4E3A-96F0-44A866DDBC19}"/>
            </a:ext>
          </a:extLst>
        </xdr:cNvPr>
        <xdr:cNvSpPr>
          <a:spLocks/>
        </xdr:cNvSpPr>
      </xdr:nvSpPr>
      <xdr:spPr>
        <a:xfrm>
          <a:off x="2636450" y="42507942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294</xdr:row>
      <xdr:rowOff>26442</xdr:rowOff>
    </xdr:from>
    <xdr:to>
      <xdr:col>5</xdr:col>
      <xdr:colOff>1936</xdr:colOff>
      <xdr:row>295</xdr:row>
      <xdr:rowOff>12342</xdr:rowOff>
    </xdr:to>
    <xdr:sp macro="" textlink="">
      <xdr:nvSpPr>
        <xdr:cNvPr id="156" name="Прямоугольник 155">
          <a:extLst>
            <a:ext uri="{FF2B5EF4-FFF2-40B4-BE49-F238E27FC236}">
              <a16:creationId xmlns:a16="http://schemas.microsoft.com/office/drawing/2014/main" id="{9E8D77A4-4CF3-4355-A22F-BE086D6217E7}"/>
            </a:ext>
          </a:extLst>
        </xdr:cNvPr>
        <xdr:cNvSpPr>
          <a:spLocks/>
        </xdr:cNvSpPr>
      </xdr:nvSpPr>
      <xdr:spPr>
        <a:xfrm>
          <a:off x="2636450" y="426929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298</xdr:row>
      <xdr:rowOff>25563</xdr:rowOff>
    </xdr:from>
    <xdr:to>
      <xdr:col>5</xdr:col>
      <xdr:colOff>1936</xdr:colOff>
      <xdr:row>299</xdr:row>
      <xdr:rowOff>11463</xdr:rowOff>
    </xdr:to>
    <xdr:sp macro="" textlink="">
      <xdr:nvSpPr>
        <xdr:cNvPr id="157" name="Прямоугольник 156">
          <a:extLst>
            <a:ext uri="{FF2B5EF4-FFF2-40B4-BE49-F238E27FC236}">
              <a16:creationId xmlns:a16="http://schemas.microsoft.com/office/drawing/2014/main" id="{41C822A6-8C26-4891-AF03-2F52954696AD}"/>
            </a:ext>
          </a:extLst>
        </xdr:cNvPr>
        <xdr:cNvSpPr>
          <a:spLocks/>
        </xdr:cNvSpPr>
      </xdr:nvSpPr>
      <xdr:spPr>
        <a:xfrm>
          <a:off x="2636450" y="43263620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303</xdr:row>
      <xdr:rowOff>25563</xdr:rowOff>
    </xdr:from>
    <xdr:to>
      <xdr:col>5</xdr:col>
      <xdr:colOff>1936</xdr:colOff>
      <xdr:row>304</xdr:row>
      <xdr:rowOff>11463</xdr:rowOff>
    </xdr:to>
    <xdr:sp macro="" textlink="">
      <xdr:nvSpPr>
        <xdr:cNvPr id="159" name="Прямоугольник 158">
          <a:extLst>
            <a:ext uri="{FF2B5EF4-FFF2-40B4-BE49-F238E27FC236}">
              <a16:creationId xmlns:a16="http://schemas.microsoft.com/office/drawing/2014/main" id="{00A9AD70-8FB4-443F-86A4-B5CB7E04984B}"/>
            </a:ext>
          </a:extLst>
        </xdr:cNvPr>
        <xdr:cNvSpPr>
          <a:spLocks/>
        </xdr:cNvSpPr>
      </xdr:nvSpPr>
      <xdr:spPr>
        <a:xfrm>
          <a:off x="2636450" y="43644620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304</xdr:row>
      <xdr:rowOff>25563</xdr:rowOff>
    </xdr:from>
    <xdr:to>
      <xdr:col>5</xdr:col>
      <xdr:colOff>1936</xdr:colOff>
      <xdr:row>305</xdr:row>
      <xdr:rowOff>11463</xdr:rowOff>
    </xdr:to>
    <xdr:sp macro="" textlink="">
      <xdr:nvSpPr>
        <xdr:cNvPr id="160" name="Прямоугольник 159">
          <a:extLst>
            <a:ext uri="{FF2B5EF4-FFF2-40B4-BE49-F238E27FC236}">
              <a16:creationId xmlns:a16="http://schemas.microsoft.com/office/drawing/2014/main" id="{EE09FAFC-9156-466E-93A5-537C29A97FC4}"/>
            </a:ext>
          </a:extLst>
        </xdr:cNvPr>
        <xdr:cNvSpPr>
          <a:spLocks/>
        </xdr:cNvSpPr>
      </xdr:nvSpPr>
      <xdr:spPr>
        <a:xfrm>
          <a:off x="2636450" y="43835120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296</xdr:row>
      <xdr:rowOff>26441</xdr:rowOff>
    </xdr:from>
    <xdr:to>
      <xdr:col>5</xdr:col>
      <xdr:colOff>1936</xdr:colOff>
      <xdr:row>297</xdr:row>
      <xdr:rowOff>12341</xdr:rowOff>
    </xdr:to>
    <xdr:sp macro="" textlink="">
      <xdr:nvSpPr>
        <xdr:cNvPr id="162" name="Прямоугольник 161">
          <a:extLst>
            <a:ext uri="{FF2B5EF4-FFF2-40B4-BE49-F238E27FC236}">
              <a16:creationId xmlns:a16="http://schemas.microsoft.com/office/drawing/2014/main" id="{82083A62-FBEE-4E62-B9A2-F8D7334FD5D0}"/>
            </a:ext>
          </a:extLst>
        </xdr:cNvPr>
        <xdr:cNvSpPr>
          <a:spLocks/>
        </xdr:cNvSpPr>
      </xdr:nvSpPr>
      <xdr:spPr>
        <a:xfrm>
          <a:off x="2636450" y="42883498"/>
          <a:ext cx="478800" cy="176400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297</xdr:row>
      <xdr:rowOff>26441</xdr:rowOff>
    </xdr:from>
    <xdr:to>
      <xdr:col>5</xdr:col>
      <xdr:colOff>1936</xdr:colOff>
      <xdr:row>298</xdr:row>
      <xdr:rowOff>12341</xdr:rowOff>
    </xdr:to>
    <xdr:sp macro="" textlink="">
      <xdr:nvSpPr>
        <xdr:cNvPr id="163" name="Прямоугольник 162">
          <a:extLst>
            <a:ext uri="{FF2B5EF4-FFF2-40B4-BE49-F238E27FC236}">
              <a16:creationId xmlns:a16="http://schemas.microsoft.com/office/drawing/2014/main" id="{22ED5341-7FDD-46A4-A50F-0C5CD064461C}"/>
            </a:ext>
          </a:extLst>
        </xdr:cNvPr>
        <xdr:cNvSpPr>
          <a:spLocks/>
        </xdr:cNvSpPr>
      </xdr:nvSpPr>
      <xdr:spPr>
        <a:xfrm>
          <a:off x="2636450" y="43073998"/>
          <a:ext cx="478800" cy="176400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308</xdr:row>
      <xdr:rowOff>26442</xdr:rowOff>
    </xdr:from>
    <xdr:to>
      <xdr:col>5</xdr:col>
      <xdr:colOff>1936</xdr:colOff>
      <xdr:row>309</xdr:row>
      <xdr:rowOff>0</xdr:rowOff>
    </xdr:to>
    <xdr:sp macro="" textlink="">
      <xdr:nvSpPr>
        <xdr:cNvPr id="164" name="Прямоугольник 163">
          <a:extLst>
            <a:ext uri="{FF2B5EF4-FFF2-40B4-BE49-F238E27FC236}">
              <a16:creationId xmlns:a16="http://schemas.microsoft.com/office/drawing/2014/main" id="{7024566B-0D58-4A62-A6CC-A22CEC5957A5}"/>
            </a:ext>
          </a:extLst>
        </xdr:cNvPr>
        <xdr:cNvSpPr>
          <a:spLocks/>
        </xdr:cNvSpPr>
      </xdr:nvSpPr>
      <xdr:spPr>
        <a:xfrm>
          <a:off x="2747122" y="55839919"/>
          <a:ext cx="478195" cy="167081"/>
        </a:xfrm>
        <a:prstGeom prst="rect">
          <a:avLst/>
        </a:prstGeom>
        <a:blipFill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310</xdr:row>
      <xdr:rowOff>26442</xdr:rowOff>
    </xdr:from>
    <xdr:to>
      <xdr:col>5</xdr:col>
      <xdr:colOff>1936</xdr:colOff>
      <xdr:row>311</xdr:row>
      <xdr:rowOff>12342</xdr:rowOff>
    </xdr:to>
    <xdr:sp macro="" textlink="">
      <xdr:nvSpPr>
        <xdr:cNvPr id="165" name="Прямоугольник 164">
          <a:extLst>
            <a:ext uri="{FF2B5EF4-FFF2-40B4-BE49-F238E27FC236}">
              <a16:creationId xmlns:a16="http://schemas.microsoft.com/office/drawing/2014/main" id="{14F1D2ED-963D-4C68-AF05-62F44EDB9C52}"/>
            </a:ext>
          </a:extLst>
        </xdr:cNvPr>
        <xdr:cNvSpPr>
          <a:spLocks/>
        </xdr:cNvSpPr>
      </xdr:nvSpPr>
      <xdr:spPr>
        <a:xfrm>
          <a:off x="2636450" y="44597999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317</xdr:row>
      <xdr:rowOff>26442</xdr:rowOff>
    </xdr:from>
    <xdr:to>
      <xdr:col>5</xdr:col>
      <xdr:colOff>1936</xdr:colOff>
      <xdr:row>318</xdr:row>
      <xdr:rowOff>12342</xdr:rowOff>
    </xdr:to>
    <xdr:sp macro="" textlink="">
      <xdr:nvSpPr>
        <xdr:cNvPr id="167" name="Прямоугольник 166">
          <a:extLst>
            <a:ext uri="{FF2B5EF4-FFF2-40B4-BE49-F238E27FC236}">
              <a16:creationId xmlns:a16="http://schemas.microsoft.com/office/drawing/2014/main" id="{FD1159D4-4C8F-4FBB-A39E-01F774CECAE9}"/>
            </a:ext>
          </a:extLst>
        </xdr:cNvPr>
        <xdr:cNvSpPr>
          <a:spLocks/>
        </xdr:cNvSpPr>
      </xdr:nvSpPr>
      <xdr:spPr>
        <a:xfrm>
          <a:off x="2636450" y="44978999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318</xdr:row>
      <xdr:rowOff>26442</xdr:rowOff>
    </xdr:from>
    <xdr:to>
      <xdr:col>5</xdr:col>
      <xdr:colOff>1936</xdr:colOff>
      <xdr:row>319</xdr:row>
      <xdr:rowOff>12342</xdr:rowOff>
    </xdr:to>
    <xdr:sp macro="" textlink="">
      <xdr:nvSpPr>
        <xdr:cNvPr id="168" name="Прямоугольник 167">
          <a:extLst>
            <a:ext uri="{FF2B5EF4-FFF2-40B4-BE49-F238E27FC236}">
              <a16:creationId xmlns:a16="http://schemas.microsoft.com/office/drawing/2014/main" id="{46311522-FFBB-4738-A812-89AFBC546F1B}"/>
            </a:ext>
          </a:extLst>
        </xdr:cNvPr>
        <xdr:cNvSpPr>
          <a:spLocks/>
        </xdr:cNvSpPr>
      </xdr:nvSpPr>
      <xdr:spPr>
        <a:xfrm>
          <a:off x="2636450" y="45169499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319</xdr:row>
      <xdr:rowOff>26442</xdr:rowOff>
    </xdr:from>
    <xdr:to>
      <xdr:col>5</xdr:col>
      <xdr:colOff>1936</xdr:colOff>
      <xdr:row>320</xdr:row>
      <xdr:rowOff>12342</xdr:rowOff>
    </xdr:to>
    <xdr:sp macro="" textlink="">
      <xdr:nvSpPr>
        <xdr:cNvPr id="169" name="Прямоугольник 168">
          <a:extLst>
            <a:ext uri="{FF2B5EF4-FFF2-40B4-BE49-F238E27FC236}">
              <a16:creationId xmlns:a16="http://schemas.microsoft.com/office/drawing/2014/main" id="{E72A5DCC-3727-4A61-91C0-BBEEDD7E0055}"/>
            </a:ext>
          </a:extLst>
        </xdr:cNvPr>
        <xdr:cNvSpPr>
          <a:spLocks/>
        </xdr:cNvSpPr>
      </xdr:nvSpPr>
      <xdr:spPr>
        <a:xfrm>
          <a:off x="2636450" y="45359999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320</xdr:row>
      <xdr:rowOff>26441</xdr:rowOff>
    </xdr:from>
    <xdr:to>
      <xdr:col>5</xdr:col>
      <xdr:colOff>1936</xdr:colOff>
      <xdr:row>321</xdr:row>
      <xdr:rowOff>12341</xdr:rowOff>
    </xdr:to>
    <xdr:sp macro="" textlink="">
      <xdr:nvSpPr>
        <xdr:cNvPr id="170" name="Прямоугольник 169">
          <a:extLst>
            <a:ext uri="{FF2B5EF4-FFF2-40B4-BE49-F238E27FC236}">
              <a16:creationId xmlns:a16="http://schemas.microsoft.com/office/drawing/2014/main" id="{5964678C-4B7B-4BF7-8A87-688E18140F0C}"/>
            </a:ext>
          </a:extLst>
        </xdr:cNvPr>
        <xdr:cNvSpPr>
          <a:spLocks/>
        </xdr:cNvSpPr>
      </xdr:nvSpPr>
      <xdr:spPr>
        <a:xfrm>
          <a:off x="2636450" y="45550498"/>
          <a:ext cx="478800" cy="176400"/>
        </a:xfrm>
        <a:prstGeom prst="rect">
          <a:avLst/>
        </a:prstGeom>
        <a:blipFill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321</xdr:row>
      <xdr:rowOff>26441</xdr:rowOff>
    </xdr:from>
    <xdr:to>
      <xdr:col>5</xdr:col>
      <xdr:colOff>1936</xdr:colOff>
      <xdr:row>322</xdr:row>
      <xdr:rowOff>12341</xdr:rowOff>
    </xdr:to>
    <xdr:sp macro="" textlink="">
      <xdr:nvSpPr>
        <xdr:cNvPr id="171" name="Прямоугольник 170">
          <a:extLst>
            <a:ext uri="{FF2B5EF4-FFF2-40B4-BE49-F238E27FC236}">
              <a16:creationId xmlns:a16="http://schemas.microsoft.com/office/drawing/2014/main" id="{8EB16863-3732-423D-9847-E1BBA4FEB46B}"/>
            </a:ext>
          </a:extLst>
        </xdr:cNvPr>
        <xdr:cNvSpPr>
          <a:spLocks/>
        </xdr:cNvSpPr>
      </xdr:nvSpPr>
      <xdr:spPr>
        <a:xfrm>
          <a:off x="2636450" y="45740998"/>
          <a:ext cx="478800" cy="176400"/>
        </a:xfrm>
        <a:prstGeom prst="rect">
          <a:avLst/>
        </a:prstGeom>
        <a:blipFill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322</xdr:row>
      <xdr:rowOff>26441</xdr:rowOff>
    </xdr:from>
    <xdr:to>
      <xdr:col>5</xdr:col>
      <xdr:colOff>1936</xdr:colOff>
      <xdr:row>323</xdr:row>
      <xdr:rowOff>12341</xdr:rowOff>
    </xdr:to>
    <xdr:sp macro="" textlink="">
      <xdr:nvSpPr>
        <xdr:cNvPr id="172" name="Прямоугольник 171">
          <a:extLst>
            <a:ext uri="{FF2B5EF4-FFF2-40B4-BE49-F238E27FC236}">
              <a16:creationId xmlns:a16="http://schemas.microsoft.com/office/drawing/2014/main" id="{7F8F2B36-965D-4BC1-8672-3D2E0BD80BF9}"/>
            </a:ext>
          </a:extLst>
        </xdr:cNvPr>
        <xdr:cNvSpPr>
          <a:spLocks/>
        </xdr:cNvSpPr>
      </xdr:nvSpPr>
      <xdr:spPr>
        <a:xfrm>
          <a:off x="2636450" y="45931498"/>
          <a:ext cx="478800" cy="176400"/>
        </a:xfrm>
        <a:prstGeom prst="rect">
          <a:avLst/>
        </a:prstGeom>
        <a:blipFill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323</xdr:row>
      <xdr:rowOff>26441</xdr:rowOff>
    </xdr:from>
    <xdr:to>
      <xdr:col>5</xdr:col>
      <xdr:colOff>1936</xdr:colOff>
      <xdr:row>324</xdr:row>
      <xdr:rowOff>12341</xdr:rowOff>
    </xdr:to>
    <xdr:sp macro="" textlink="">
      <xdr:nvSpPr>
        <xdr:cNvPr id="173" name="Прямоугольник 172">
          <a:extLst>
            <a:ext uri="{FF2B5EF4-FFF2-40B4-BE49-F238E27FC236}">
              <a16:creationId xmlns:a16="http://schemas.microsoft.com/office/drawing/2014/main" id="{BF10F933-14B7-4AE2-8435-17A6FCF604E8}"/>
            </a:ext>
          </a:extLst>
        </xdr:cNvPr>
        <xdr:cNvSpPr>
          <a:spLocks/>
        </xdr:cNvSpPr>
      </xdr:nvSpPr>
      <xdr:spPr>
        <a:xfrm>
          <a:off x="2636450" y="46121998"/>
          <a:ext cx="478800" cy="176400"/>
        </a:xfrm>
        <a:prstGeom prst="rect">
          <a:avLst/>
        </a:prstGeom>
        <a:blipFill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324</xdr:row>
      <xdr:rowOff>13221</xdr:rowOff>
    </xdr:from>
    <xdr:to>
      <xdr:col>5</xdr:col>
      <xdr:colOff>1936</xdr:colOff>
      <xdr:row>324</xdr:row>
      <xdr:rowOff>189621</xdr:rowOff>
    </xdr:to>
    <xdr:sp macro="" textlink="">
      <xdr:nvSpPr>
        <xdr:cNvPr id="174" name="Прямоугольник 173">
          <a:extLst>
            <a:ext uri="{FF2B5EF4-FFF2-40B4-BE49-F238E27FC236}">
              <a16:creationId xmlns:a16="http://schemas.microsoft.com/office/drawing/2014/main" id="{C822B4FD-7131-4654-8FFA-D16A7A369E13}"/>
            </a:ext>
          </a:extLst>
        </xdr:cNvPr>
        <xdr:cNvSpPr>
          <a:spLocks/>
        </xdr:cNvSpPr>
      </xdr:nvSpPr>
      <xdr:spPr>
        <a:xfrm>
          <a:off x="2636450" y="46299278"/>
          <a:ext cx="478800" cy="176400"/>
        </a:xfrm>
        <a:prstGeom prst="rect">
          <a:avLst/>
        </a:prstGeom>
        <a:blipFill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327</xdr:row>
      <xdr:rowOff>26442</xdr:rowOff>
    </xdr:from>
    <xdr:to>
      <xdr:col>5</xdr:col>
      <xdr:colOff>1936</xdr:colOff>
      <xdr:row>328</xdr:row>
      <xdr:rowOff>12342</xdr:rowOff>
    </xdr:to>
    <xdr:sp macro="" textlink="">
      <xdr:nvSpPr>
        <xdr:cNvPr id="175" name="Прямоугольник 174">
          <a:extLst>
            <a:ext uri="{FF2B5EF4-FFF2-40B4-BE49-F238E27FC236}">
              <a16:creationId xmlns:a16="http://schemas.microsoft.com/office/drawing/2014/main" id="{CC5994EF-042D-4AEC-988C-6384C7516429}"/>
            </a:ext>
          </a:extLst>
        </xdr:cNvPr>
        <xdr:cNvSpPr>
          <a:spLocks/>
        </xdr:cNvSpPr>
      </xdr:nvSpPr>
      <xdr:spPr>
        <a:xfrm>
          <a:off x="2636450" y="46960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328</xdr:row>
      <xdr:rowOff>26442</xdr:rowOff>
    </xdr:from>
    <xdr:to>
      <xdr:col>5</xdr:col>
      <xdr:colOff>1936</xdr:colOff>
      <xdr:row>329</xdr:row>
      <xdr:rowOff>12342</xdr:rowOff>
    </xdr:to>
    <xdr:sp macro="" textlink="">
      <xdr:nvSpPr>
        <xdr:cNvPr id="176" name="Прямоугольник 175">
          <a:extLst>
            <a:ext uri="{FF2B5EF4-FFF2-40B4-BE49-F238E27FC236}">
              <a16:creationId xmlns:a16="http://schemas.microsoft.com/office/drawing/2014/main" id="{FFF8B68F-2E23-4E88-8442-BFBF708AA85A}"/>
            </a:ext>
          </a:extLst>
        </xdr:cNvPr>
        <xdr:cNvSpPr>
          <a:spLocks/>
        </xdr:cNvSpPr>
      </xdr:nvSpPr>
      <xdr:spPr>
        <a:xfrm>
          <a:off x="2636450" y="471506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51</xdr:row>
      <xdr:rowOff>26442</xdr:rowOff>
    </xdr:from>
    <xdr:to>
      <xdr:col>5</xdr:col>
      <xdr:colOff>1936</xdr:colOff>
      <xdr:row>52</xdr:row>
      <xdr:rowOff>12342</xdr:rowOff>
    </xdr:to>
    <xdr:sp macro="" textlink="">
      <xdr:nvSpPr>
        <xdr:cNvPr id="178" name="Прямоугольник 177">
          <a:extLst>
            <a:ext uri="{FF2B5EF4-FFF2-40B4-BE49-F238E27FC236}">
              <a16:creationId xmlns:a16="http://schemas.microsoft.com/office/drawing/2014/main" id="{2C5F29CB-033E-499D-888C-89B0D6F1F0B3}"/>
            </a:ext>
          </a:extLst>
        </xdr:cNvPr>
        <xdr:cNvSpPr>
          <a:spLocks/>
        </xdr:cNvSpPr>
      </xdr:nvSpPr>
      <xdr:spPr>
        <a:xfrm>
          <a:off x="2636450" y="9850799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BEBA8EAE-BF5A-486C-A8C5-ECC9F3942E4B}">
                <a14:imgProps xmlns:a14="http://schemas.microsoft.com/office/drawing/2010/main">
                  <a14:imgLayer r:embed="rId9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52</xdr:row>
      <xdr:rowOff>26442</xdr:rowOff>
    </xdr:from>
    <xdr:to>
      <xdr:col>5</xdr:col>
      <xdr:colOff>1936</xdr:colOff>
      <xdr:row>53</xdr:row>
      <xdr:rowOff>12342</xdr:rowOff>
    </xdr:to>
    <xdr:sp macro="" textlink="">
      <xdr:nvSpPr>
        <xdr:cNvPr id="179" name="Прямоугольник 178">
          <a:extLst>
            <a:ext uri="{FF2B5EF4-FFF2-40B4-BE49-F238E27FC236}">
              <a16:creationId xmlns:a16="http://schemas.microsoft.com/office/drawing/2014/main" id="{937CF2CD-30E5-4EE8-B07E-5D786DF1C389}"/>
            </a:ext>
          </a:extLst>
        </xdr:cNvPr>
        <xdr:cNvSpPr>
          <a:spLocks/>
        </xdr:cNvSpPr>
      </xdr:nvSpPr>
      <xdr:spPr>
        <a:xfrm>
          <a:off x="2636450" y="10041299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BEBA8EAE-BF5A-486C-A8C5-ECC9F3942E4B}">
                <a14:imgProps xmlns:a14="http://schemas.microsoft.com/office/drawing/2010/main">
                  <a14:imgLayer r:embed="rId9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53</xdr:row>
      <xdr:rowOff>26442</xdr:rowOff>
    </xdr:from>
    <xdr:to>
      <xdr:col>5</xdr:col>
      <xdr:colOff>1936</xdr:colOff>
      <xdr:row>54</xdr:row>
      <xdr:rowOff>12342</xdr:rowOff>
    </xdr:to>
    <xdr:sp macro="" textlink="">
      <xdr:nvSpPr>
        <xdr:cNvPr id="180" name="Прямоугольник 179">
          <a:extLst>
            <a:ext uri="{FF2B5EF4-FFF2-40B4-BE49-F238E27FC236}">
              <a16:creationId xmlns:a16="http://schemas.microsoft.com/office/drawing/2014/main" id="{9BA5B658-01BA-49E5-ABAC-7D9D67A9D0B2}"/>
            </a:ext>
          </a:extLst>
        </xdr:cNvPr>
        <xdr:cNvSpPr>
          <a:spLocks/>
        </xdr:cNvSpPr>
      </xdr:nvSpPr>
      <xdr:spPr>
        <a:xfrm>
          <a:off x="2636450" y="10231799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BEBA8EAE-BF5A-486C-A8C5-ECC9F3942E4B}">
                <a14:imgProps xmlns:a14="http://schemas.microsoft.com/office/drawing/2010/main">
                  <a14:imgLayer r:embed="rId9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54</xdr:row>
      <xdr:rowOff>26442</xdr:rowOff>
    </xdr:from>
    <xdr:to>
      <xdr:col>5</xdr:col>
      <xdr:colOff>1936</xdr:colOff>
      <xdr:row>55</xdr:row>
      <xdr:rowOff>12342</xdr:rowOff>
    </xdr:to>
    <xdr:sp macro="" textlink="">
      <xdr:nvSpPr>
        <xdr:cNvPr id="181" name="Прямоугольник 180">
          <a:extLst>
            <a:ext uri="{FF2B5EF4-FFF2-40B4-BE49-F238E27FC236}">
              <a16:creationId xmlns:a16="http://schemas.microsoft.com/office/drawing/2014/main" id="{154E2821-2780-4E0F-B7A2-BAB00DD6E58E}"/>
            </a:ext>
          </a:extLst>
        </xdr:cNvPr>
        <xdr:cNvSpPr>
          <a:spLocks/>
        </xdr:cNvSpPr>
      </xdr:nvSpPr>
      <xdr:spPr>
        <a:xfrm>
          <a:off x="2636450" y="10422299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BEBA8EAE-BF5A-486C-A8C5-ECC9F3942E4B}">
                <a14:imgProps xmlns:a14="http://schemas.microsoft.com/office/drawing/2010/main">
                  <a14:imgLayer r:embed="rId9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332</xdr:row>
      <xdr:rowOff>26442</xdr:rowOff>
    </xdr:from>
    <xdr:to>
      <xdr:col>5</xdr:col>
      <xdr:colOff>1936</xdr:colOff>
      <xdr:row>333</xdr:row>
      <xdr:rowOff>12342</xdr:rowOff>
    </xdr:to>
    <xdr:sp macro="" textlink="">
      <xdr:nvSpPr>
        <xdr:cNvPr id="182" name="Прямоугольник 181">
          <a:extLst>
            <a:ext uri="{FF2B5EF4-FFF2-40B4-BE49-F238E27FC236}">
              <a16:creationId xmlns:a16="http://schemas.microsoft.com/office/drawing/2014/main" id="{7D4606F5-3ECA-40B0-8448-4CA3273A31EE}"/>
            </a:ext>
          </a:extLst>
        </xdr:cNvPr>
        <xdr:cNvSpPr>
          <a:spLocks/>
        </xdr:cNvSpPr>
      </xdr:nvSpPr>
      <xdr:spPr>
        <a:xfrm>
          <a:off x="2636450" y="47531699"/>
          <a:ext cx="478800" cy="176400"/>
        </a:xfrm>
        <a:prstGeom prst="rect">
          <a:avLst/>
        </a:prstGeom>
        <a:blipFill>
          <a:blip xmlns:r="http://schemas.openxmlformats.org/officeDocument/2006/relationships" r:embed="rId9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334</xdr:row>
      <xdr:rowOff>26442</xdr:rowOff>
    </xdr:from>
    <xdr:to>
      <xdr:col>5</xdr:col>
      <xdr:colOff>1936</xdr:colOff>
      <xdr:row>335</xdr:row>
      <xdr:rowOff>0</xdr:rowOff>
    </xdr:to>
    <xdr:sp macro="" textlink="">
      <xdr:nvSpPr>
        <xdr:cNvPr id="183" name="Прямоугольник 182">
          <a:extLst>
            <a:ext uri="{FF2B5EF4-FFF2-40B4-BE49-F238E27FC236}">
              <a16:creationId xmlns:a16="http://schemas.microsoft.com/office/drawing/2014/main" id="{7E48C943-5390-449D-A25E-D07E93A76619}"/>
            </a:ext>
          </a:extLst>
        </xdr:cNvPr>
        <xdr:cNvSpPr>
          <a:spLocks/>
        </xdr:cNvSpPr>
      </xdr:nvSpPr>
      <xdr:spPr>
        <a:xfrm>
          <a:off x="2747122" y="59782965"/>
          <a:ext cx="478195" cy="167083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336</xdr:row>
      <xdr:rowOff>26442</xdr:rowOff>
    </xdr:from>
    <xdr:to>
      <xdr:col>5</xdr:col>
      <xdr:colOff>1936</xdr:colOff>
      <xdr:row>337</xdr:row>
      <xdr:rowOff>12342</xdr:rowOff>
    </xdr:to>
    <xdr:sp macro="" textlink="">
      <xdr:nvSpPr>
        <xdr:cNvPr id="184" name="Прямоугольник 183">
          <a:extLst>
            <a:ext uri="{FF2B5EF4-FFF2-40B4-BE49-F238E27FC236}">
              <a16:creationId xmlns:a16="http://schemas.microsoft.com/office/drawing/2014/main" id="{B20CA823-F90D-4C33-BFA7-F0090FDCAEAD}"/>
            </a:ext>
          </a:extLst>
        </xdr:cNvPr>
        <xdr:cNvSpPr>
          <a:spLocks/>
        </xdr:cNvSpPr>
      </xdr:nvSpPr>
      <xdr:spPr>
        <a:xfrm>
          <a:off x="2636450" y="47912699"/>
          <a:ext cx="478800" cy="176400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419</xdr:row>
      <xdr:rowOff>26442</xdr:rowOff>
    </xdr:from>
    <xdr:to>
      <xdr:col>5</xdr:col>
      <xdr:colOff>1936</xdr:colOff>
      <xdr:row>420</xdr:row>
      <xdr:rowOff>12342</xdr:rowOff>
    </xdr:to>
    <xdr:sp macro="" textlink="">
      <xdr:nvSpPr>
        <xdr:cNvPr id="185" name="Прямоугольник 184">
          <a:extLst>
            <a:ext uri="{FF2B5EF4-FFF2-40B4-BE49-F238E27FC236}">
              <a16:creationId xmlns:a16="http://schemas.microsoft.com/office/drawing/2014/main" id="{35504B94-968D-46BB-A5B2-E430F0934830}"/>
            </a:ext>
          </a:extLst>
        </xdr:cNvPr>
        <xdr:cNvSpPr>
          <a:spLocks/>
        </xdr:cNvSpPr>
      </xdr:nvSpPr>
      <xdr:spPr>
        <a:xfrm>
          <a:off x="2636450" y="48103199"/>
          <a:ext cx="47880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347</xdr:row>
      <xdr:rowOff>25564</xdr:rowOff>
    </xdr:from>
    <xdr:to>
      <xdr:col>5</xdr:col>
      <xdr:colOff>1936</xdr:colOff>
      <xdr:row>348</xdr:row>
      <xdr:rowOff>11464</xdr:rowOff>
    </xdr:to>
    <xdr:sp macro="" textlink="">
      <xdr:nvSpPr>
        <xdr:cNvPr id="189" name="Прямоугольник 188">
          <a:extLst>
            <a:ext uri="{FF2B5EF4-FFF2-40B4-BE49-F238E27FC236}">
              <a16:creationId xmlns:a16="http://schemas.microsoft.com/office/drawing/2014/main" id="{CCBBADD8-00A2-40EA-97B2-98E454F8C3A2}"/>
            </a:ext>
          </a:extLst>
        </xdr:cNvPr>
        <xdr:cNvSpPr>
          <a:spLocks/>
        </xdr:cNvSpPr>
      </xdr:nvSpPr>
      <xdr:spPr>
        <a:xfrm>
          <a:off x="366779" y="49615435"/>
          <a:ext cx="478800" cy="176400"/>
        </a:xfrm>
        <a:prstGeom prst="rect">
          <a:avLst/>
        </a:prstGeom>
        <a:blipFill>
          <a:blip xmlns:r="http://schemas.openxmlformats.org/officeDocument/2006/relationships" r:embed="rId9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348</xdr:row>
      <xdr:rowOff>25564</xdr:rowOff>
    </xdr:from>
    <xdr:to>
      <xdr:col>5</xdr:col>
      <xdr:colOff>1936</xdr:colOff>
      <xdr:row>349</xdr:row>
      <xdr:rowOff>11464</xdr:rowOff>
    </xdr:to>
    <xdr:sp macro="" textlink="">
      <xdr:nvSpPr>
        <xdr:cNvPr id="190" name="Прямоугольник 189">
          <a:extLst>
            <a:ext uri="{FF2B5EF4-FFF2-40B4-BE49-F238E27FC236}">
              <a16:creationId xmlns:a16="http://schemas.microsoft.com/office/drawing/2014/main" id="{248C5FB8-BF35-48F2-9E0A-FF02B6E1D93B}"/>
            </a:ext>
          </a:extLst>
        </xdr:cNvPr>
        <xdr:cNvSpPr>
          <a:spLocks/>
        </xdr:cNvSpPr>
      </xdr:nvSpPr>
      <xdr:spPr>
        <a:xfrm>
          <a:off x="2636450" y="49054821"/>
          <a:ext cx="478800" cy="176400"/>
        </a:xfrm>
        <a:prstGeom prst="rect">
          <a:avLst/>
        </a:prstGeom>
        <a:blipFill>
          <a:blip xmlns:r="http://schemas.openxmlformats.org/officeDocument/2006/relationships" r:embed="rId9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349</xdr:row>
      <xdr:rowOff>25564</xdr:rowOff>
    </xdr:from>
    <xdr:to>
      <xdr:col>5</xdr:col>
      <xdr:colOff>1936</xdr:colOff>
      <xdr:row>350</xdr:row>
      <xdr:rowOff>11464</xdr:rowOff>
    </xdr:to>
    <xdr:sp macro="" textlink="">
      <xdr:nvSpPr>
        <xdr:cNvPr id="191" name="Прямоугольник 190">
          <a:extLst>
            <a:ext uri="{FF2B5EF4-FFF2-40B4-BE49-F238E27FC236}">
              <a16:creationId xmlns:a16="http://schemas.microsoft.com/office/drawing/2014/main" id="{34BD12EE-959A-4265-94AE-824D45A0B4B5}"/>
            </a:ext>
          </a:extLst>
        </xdr:cNvPr>
        <xdr:cNvSpPr>
          <a:spLocks/>
        </xdr:cNvSpPr>
      </xdr:nvSpPr>
      <xdr:spPr>
        <a:xfrm>
          <a:off x="2636450" y="49245321"/>
          <a:ext cx="478800" cy="176400"/>
        </a:xfrm>
        <a:prstGeom prst="rect">
          <a:avLst/>
        </a:prstGeom>
        <a:blipFill>
          <a:blip xmlns:r="http://schemas.openxmlformats.org/officeDocument/2006/relationships" r:embed="rId9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350</xdr:row>
      <xdr:rowOff>25564</xdr:rowOff>
    </xdr:from>
    <xdr:to>
      <xdr:col>5</xdr:col>
      <xdr:colOff>1936</xdr:colOff>
      <xdr:row>351</xdr:row>
      <xdr:rowOff>11464</xdr:rowOff>
    </xdr:to>
    <xdr:sp macro="" textlink="">
      <xdr:nvSpPr>
        <xdr:cNvPr id="192" name="Прямоугольник 191">
          <a:extLst>
            <a:ext uri="{FF2B5EF4-FFF2-40B4-BE49-F238E27FC236}">
              <a16:creationId xmlns:a16="http://schemas.microsoft.com/office/drawing/2014/main" id="{DACF51A0-FC96-4244-B6F0-39BDD6B297BF}"/>
            </a:ext>
          </a:extLst>
        </xdr:cNvPr>
        <xdr:cNvSpPr>
          <a:spLocks/>
        </xdr:cNvSpPr>
      </xdr:nvSpPr>
      <xdr:spPr>
        <a:xfrm>
          <a:off x="2636450" y="49435821"/>
          <a:ext cx="478800" cy="176400"/>
        </a:xfrm>
        <a:prstGeom prst="rect">
          <a:avLst/>
        </a:prstGeom>
        <a:blipFill>
          <a:blip xmlns:r="http://schemas.openxmlformats.org/officeDocument/2006/relationships" r:embed="rId9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351</xdr:row>
      <xdr:rowOff>25564</xdr:rowOff>
    </xdr:from>
    <xdr:to>
      <xdr:col>5</xdr:col>
      <xdr:colOff>1936</xdr:colOff>
      <xdr:row>352</xdr:row>
      <xdr:rowOff>11464</xdr:rowOff>
    </xdr:to>
    <xdr:sp macro="" textlink="">
      <xdr:nvSpPr>
        <xdr:cNvPr id="193" name="Прямоугольник 192">
          <a:extLst>
            <a:ext uri="{FF2B5EF4-FFF2-40B4-BE49-F238E27FC236}">
              <a16:creationId xmlns:a16="http://schemas.microsoft.com/office/drawing/2014/main" id="{58407D17-2309-454D-A01D-0CBD9A4E2195}"/>
            </a:ext>
          </a:extLst>
        </xdr:cNvPr>
        <xdr:cNvSpPr>
          <a:spLocks/>
        </xdr:cNvSpPr>
      </xdr:nvSpPr>
      <xdr:spPr>
        <a:xfrm>
          <a:off x="2636450" y="49626321"/>
          <a:ext cx="478800" cy="176400"/>
        </a:xfrm>
        <a:prstGeom prst="rect">
          <a:avLst/>
        </a:prstGeom>
        <a:blipFill>
          <a:blip xmlns:r="http://schemas.openxmlformats.org/officeDocument/2006/relationships" r:embed="rId9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352</xdr:row>
      <xdr:rowOff>25564</xdr:rowOff>
    </xdr:from>
    <xdr:to>
      <xdr:col>5</xdr:col>
      <xdr:colOff>1936</xdr:colOff>
      <xdr:row>353</xdr:row>
      <xdr:rowOff>11464</xdr:rowOff>
    </xdr:to>
    <xdr:sp macro="" textlink="">
      <xdr:nvSpPr>
        <xdr:cNvPr id="194" name="Прямоугольник 193">
          <a:extLst>
            <a:ext uri="{FF2B5EF4-FFF2-40B4-BE49-F238E27FC236}">
              <a16:creationId xmlns:a16="http://schemas.microsoft.com/office/drawing/2014/main" id="{9914D1E7-FEA2-42C9-AC26-2E92A48DA898}"/>
            </a:ext>
          </a:extLst>
        </xdr:cNvPr>
        <xdr:cNvSpPr>
          <a:spLocks/>
        </xdr:cNvSpPr>
      </xdr:nvSpPr>
      <xdr:spPr>
        <a:xfrm>
          <a:off x="2636450" y="49816821"/>
          <a:ext cx="478800" cy="176400"/>
        </a:xfrm>
        <a:prstGeom prst="rect">
          <a:avLst/>
        </a:prstGeom>
        <a:blipFill>
          <a:blip xmlns:r="http://schemas.openxmlformats.org/officeDocument/2006/relationships" r:embed="rId9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353</xdr:row>
      <xdr:rowOff>26442</xdr:rowOff>
    </xdr:from>
    <xdr:to>
      <xdr:col>5</xdr:col>
      <xdr:colOff>1936</xdr:colOff>
      <xdr:row>354</xdr:row>
      <xdr:rowOff>12342</xdr:rowOff>
    </xdr:to>
    <xdr:sp macro="" textlink="">
      <xdr:nvSpPr>
        <xdr:cNvPr id="195" name="Прямоугольник 194">
          <a:extLst>
            <a:ext uri="{FF2B5EF4-FFF2-40B4-BE49-F238E27FC236}">
              <a16:creationId xmlns:a16="http://schemas.microsoft.com/office/drawing/2014/main" id="{67A6061A-7FFB-4BDF-8797-556FF835BC9F}"/>
            </a:ext>
          </a:extLst>
        </xdr:cNvPr>
        <xdr:cNvSpPr>
          <a:spLocks/>
        </xdr:cNvSpPr>
      </xdr:nvSpPr>
      <xdr:spPr>
        <a:xfrm>
          <a:off x="2636450" y="50008199"/>
          <a:ext cx="47880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354</xdr:row>
      <xdr:rowOff>26442</xdr:rowOff>
    </xdr:from>
    <xdr:to>
      <xdr:col>5</xdr:col>
      <xdr:colOff>1936</xdr:colOff>
      <xdr:row>355</xdr:row>
      <xdr:rowOff>12342</xdr:rowOff>
    </xdr:to>
    <xdr:sp macro="" textlink="">
      <xdr:nvSpPr>
        <xdr:cNvPr id="196" name="Прямоугольник 195">
          <a:extLst>
            <a:ext uri="{FF2B5EF4-FFF2-40B4-BE49-F238E27FC236}">
              <a16:creationId xmlns:a16="http://schemas.microsoft.com/office/drawing/2014/main" id="{2E01F40C-6BA2-4E8A-95B7-65D09ED4A244}"/>
            </a:ext>
          </a:extLst>
        </xdr:cNvPr>
        <xdr:cNvSpPr>
          <a:spLocks/>
        </xdr:cNvSpPr>
      </xdr:nvSpPr>
      <xdr:spPr>
        <a:xfrm>
          <a:off x="2636450" y="501986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357</xdr:row>
      <xdr:rowOff>26442</xdr:rowOff>
    </xdr:from>
    <xdr:to>
      <xdr:col>5</xdr:col>
      <xdr:colOff>1936</xdr:colOff>
      <xdr:row>358</xdr:row>
      <xdr:rowOff>12342</xdr:rowOff>
    </xdr:to>
    <xdr:sp macro="" textlink="">
      <xdr:nvSpPr>
        <xdr:cNvPr id="198" name="Прямоугольник 197">
          <a:extLst>
            <a:ext uri="{FF2B5EF4-FFF2-40B4-BE49-F238E27FC236}">
              <a16:creationId xmlns:a16="http://schemas.microsoft.com/office/drawing/2014/main" id="{A503B155-4E2C-4241-9333-0ED11F2945C8}"/>
            </a:ext>
          </a:extLst>
        </xdr:cNvPr>
        <xdr:cNvSpPr>
          <a:spLocks/>
        </xdr:cNvSpPr>
      </xdr:nvSpPr>
      <xdr:spPr>
        <a:xfrm>
          <a:off x="2636450" y="505796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358</xdr:row>
      <xdr:rowOff>26442</xdr:rowOff>
    </xdr:from>
    <xdr:to>
      <xdr:col>5</xdr:col>
      <xdr:colOff>1936</xdr:colOff>
      <xdr:row>359</xdr:row>
      <xdr:rowOff>12342</xdr:rowOff>
    </xdr:to>
    <xdr:sp macro="" textlink="">
      <xdr:nvSpPr>
        <xdr:cNvPr id="199" name="Прямоугольник 198">
          <a:extLst>
            <a:ext uri="{FF2B5EF4-FFF2-40B4-BE49-F238E27FC236}">
              <a16:creationId xmlns:a16="http://schemas.microsoft.com/office/drawing/2014/main" id="{B59D4971-36A8-4821-BC12-6EEC98258B14}"/>
            </a:ext>
          </a:extLst>
        </xdr:cNvPr>
        <xdr:cNvSpPr>
          <a:spLocks/>
        </xdr:cNvSpPr>
      </xdr:nvSpPr>
      <xdr:spPr>
        <a:xfrm>
          <a:off x="2636450" y="50770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359</xdr:row>
      <xdr:rowOff>25564</xdr:rowOff>
    </xdr:from>
    <xdr:to>
      <xdr:col>5</xdr:col>
      <xdr:colOff>1936</xdr:colOff>
      <xdr:row>360</xdr:row>
      <xdr:rowOff>11464</xdr:rowOff>
    </xdr:to>
    <xdr:sp macro="" textlink="">
      <xdr:nvSpPr>
        <xdr:cNvPr id="200" name="Прямоугольник 199">
          <a:extLst>
            <a:ext uri="{FF2B5EF4-FFF2-40B4-BE49-F238E27FC236}">
              <a16:creationId xmlns:a16="http://schemas.microsoft.com/office/drawing/2014/main" id="{2C82B5D4-508E-4F82-90C3-CCC8558C0615}"/>
            </a:ext>
          </a:extLst>
        </xdr:cNvPr>
        <xdr:cNvSpPr>
          <a:spLocks/>
        </xdr:cNvSpPr>
      </xdr:nvSpPr>
      <xdr:spPr>
        <a:xfrm>
          <a:off x="2636450" y="50959821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362</xdr:row>
      <xdr:rowOff>25564</xdr:rowOff>
    </xdr:from>
    <xdr:to>
      <xdr:col>5</xdr:col>
      <xdr:colOff>1936</xdr:colOff>
      <xdr:row>363</xdr:row>
      <xdr:rowOff>11464</xdr:rowOff>
    </xdr:to>
    <xdr:sp macro="" textlink="">
      <xdr:nvSpPr>
        <xdr:cNvPr id="202" name="Прямоугольник 201">
          <a:extLst>
            <a:ext uri="{FF2B5EF4-FFF2-40B4-BE49-F238E27FC236}">
              <a16:creationId xmlns:a16="http://schemas.microsoft.com/office/drawing/2014/main" id="{49D11741-C9EE-4C86-BB64-EE2F4B285185}"/>
            </a:ext>
          </a:extLst>
        </xdr:cNvPr>
        <xdr:cNvSpPr>
          <a:spLocks/>
        </xdr:cNvSpPr>
      </xdr:nvSpPr>
      <xdr:spPr>
        <a:xfrm>
          <a:off x="2636450" y="51340821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368</xdr:row>
      <xdr:rowOff>26442</xdr:rowOff>
    </xdr:from>
    <xdr:to>
      <xdr:col>5</xdr:col>
      <xdr:colOff>1936</xdr:colOff>
      <xdr:row>369</xdr:row>
      <xdr:rowOff>12342</xdr:rowOff>
    </xdr:to>
    <xdr:sp macro="" textlink="">
      <xdr:nvSpPr>
        <xdr:cNvPr id="203" name="Прямоугольник 202">
          <a:extLst>
            <a:ext uri="{FF2B5EF4-FFF2-40B4-BE49-F238E27FC236}">
              <a16:creationId xmlns:a16="http://schemas.microsoft.com/office/drawing/2014/main" id="{CA64F3E5-0B0B-44E1-8924-977E423C628F}"/>
            </a:ext>
          </a:extLst>
        </xdr:cNvPr>
        <xdr:cNvSpPr>
          <a:spLocks/>
        </xdr:cNvSpPr>
      </xdr:nvSpPr>
      <xdr:spPr>
        <a:xfrm>
          <a:off x="2636450" y="51913199"/>
          <a:ext cx="478800" cy="176400"/>
        </a:xfrm>
        <a:prstGeom prst="rect">
          <a:avLst/>
        </a:prstGeom>
        <a:blipFill>
          <a:blip xmlns:r="http://schemas.openxmlformats.org/officeDocument/2006/relationships" r:embed="rId9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369</xdr:row>
      <xdr:rowOff>26442</xdr:rowOff>
    </xdr:from>
    <xdr:to>
      <xdr:col>5</xdr:col>
      <xdr:colOff>1936</xdr:colOff>
      <xdr:row>370</xdr:row>
      <xdr:rowOff>12342</xdr:rowOff>
    </xdr:to>
    <xdr:sp macro="" textlink="">
      <xdr:nvSpPr>
        <xdr:cNvPr id="204" name="Прямоугольник 203">
          <a:extLst>
            <a:ext uri="{FF2B5EF4-FFF2-40B4-BE49-F238E27FC236}">
              <a16:creationId xmlns:a16="http://schemas.microsoft.com/office/drawing/2014/main" id="{59682C9B-6B6D-4007-8F6E-9448B885AC5F}"/>
            </a:ext>
          </a:extLst>
        </xdr:cNvPr>
        <xdr:cNvSpPr>
          <a:spLocks/>
        </xdr:cNvSpPr>
      </xdr:nvSpPr>
      <xdr:spPr>
        <a:xfrm>
          <a:off x="2636450" y="52103699"/>
          <a:ext cx="478800" cy="176400"/>
        </a:xfrm>
        <a:prstGeom prst="rect">
          <a:avLst/>
        </a:prstGeom>
        <a:blipFill>
          <a:blip xmlns:r="http://schemas.openxmlformats.org/officeDocument/2006/relationships" r:embed="rId10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373</xdr:row>
      <xdr:rowOff>26442</xdr:rowOff>
    </xdr:from>
    <xdr:to>
      <xdr:col>5</xdr:col>
      <xdr:colOff>1936</xdr:colOff>
      <xdr:row>374</xdr:row>
      <xdr:rowOff>12342</xdr:rowOff>
    </xdr:to>
    <xdr:sp macro="" textlink="">
      <xdr:nvSpPr>
        <xdr:cNvPr id="206" name="Прямоугольник 205">
          <a:extLst>
            <a:ext uri="{FF2B5EF4-FFF2-40B4-BE49-F238E27FC236}">
              <a16:creationId xmlns:a16="http://schemas.microsoft.com/office/drawing/2014/main" id="{9BDF462A-C7D8-41C2-B74B-F2314300F6AE}"/>
            </a:ext>
          </a:extLst>
        </xdr:cNvPr>
        <xdr:cNvSpPr>
          <a:spLocks/>
        </xdr:cNvSpPr>
      </xdr:nvSpPr>
      <xdr:spPr>
        <a:xfrm>
          <a:off x="2636450" y="52484699"/>
          <a:ext cx="478800" cy="176400"/>
        </a:xfrm>
        <a:prstGeom prst="rect">
          <a:avLst/>
        </a:prstGeom>
        <a:blipFill>
          <a:blip xmlns:r="http://schemas.openxmlformats.org/officeDocument/2006/relationships" r:embed="rId10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374</xdr:row>
      <xdr:rowOff>26442</xdr:rowOff>
    </xdr:from>
    <xdr:to>
      <xdr:col>5</xdr:col>
      <xdr:colOff>1936</xdr:colOff>
      <xdr:row>375</xdr:row>
      <xdr:rowOff>12342</xdr:rowOff>
    </xdr:to>
    <xdr:sp macro="" textlink="">
      <xdr:nvSpPr>
        <xdr:cNvPr id="207" name="Прямоугольник 206">
          <a:extLst>
            <a:ext uri="{FF2B5EF4-FFF2-40B4-BE49-F238E27FC236}">
              <a16:creationId xmlns:a16="http://schemas.microsoft.com/office/drawing/2014/main" id="{9C55654D-66AC-4CC6-A14E-8573B345647E}"/>
            </a:ext>
          </a:extLst>
        </xdr:cNvPr>
        <xdr:cNvSpPr>
          <a:spLocks/>
        </xdr:cNvSpPr>
      </xdr:nvSpPr>
      <xdr:spPr>
        <a:xfrm>
          <a:off x="2636450" y="52675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378</xdr:row>
      <xdr:rowOff>26442</xdr:rowOff>
    </xdr:from>
    <xdr:to>
      <xdr:col>5</xdr:col>
      <xdr:colOff>1936</xdr:colOff>
      <xdr:row>379</xdr:row>
      <xdr:rowOff>12342</xdr:rowOff>
    </xdr:to>
    <xdr:sp macro="" textlink="">
      <xdr:nvSpPr>
        <xdr:cNvPr id="209" name="Прямоугольник 208">
          <a:extLst>
            <a:ext uri="{FF2B5EF4-FFF2-40B4-BE49-F238E27FC236}">
              <a16:creationId xmlns:a16="http://schemas.microsoft.com/office/drawing/2014/main" id="{60F594E1-580C-4E04-8E71-35BF93805656}"/>
            </a:ext>
          </a:extLst>
        </xdr:cNvPr>
        <xdr:cNvSpPr>
          <a:spLocks/>
        </xdr:cNvSpPr>
      </xdr:nvSpPr>
      <xdr:spPr>
        <a:xfrm>
          <a:off x="2636450" y="53056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379</xdr:row>
      <xdr:rowOff>26442</xdr:rowOff>
    </xdr:from>
    <xdr:to>
      <xdr:col>5</xdr:col>
      <xdr:colOff>1936</xdr:colOff>
      <xdr:row>380</xdr:row>
      <xdr:rowOff>12342</xdr:rowOff>
    </xdr:to>
    <xdr:sp macro="" textlink="">
      <xdr:nvSpPr>
        <xdr:cNvPr id="210" name="Прямоугольник 209">
          <a:extLst>
            <a:ext uri="{FF2B5EF4-FFF2-40B4-BE49-F238E27FC236}">
              <a16:creationId xmlns:a16="http://schemas.microsoft.com/office/drawing/2014/main" id="{D40FAA6E-AB37-4977-8E9B-CCD6D9EBCA4A}"/>
            </a:ext>
          </a:extLst>
        </xdr:cNvPr>
        <xdr:cNvSpPr>
          <a:spLocks/>
        </xdr:cNvSpPr>
      </xdr:nvSpPr>
      <xdr:spPr>
        <a:xfrm>
          <a:off x="2636450" y="532466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380</xdr:row>
      <xdr:rowOff>26442</xdr:rowOff>
    </xdr:from>
    <xdr:to>
      <xdr:col>5</xdr:col>
      <xdr:colOff>1936</xdr:colOff>
      <xdr:row>381</xdr:row>
      <xdr:rowOff>12342</xdr:rowOff>
    </xdr:to>
    <xdr:sp macro="" textlink="">
      <xdr:nvSpPr>
        <xdr:cNvPr id="211" name="Прямоугольник 210">
          <a:extLst>
            <a:ext uri="{FF2B5EF4-FFF2-40B4-BE49-F238E27FC236}">
              <a16:creationId xmlns:a16="http://schemas.microsoft.com/office/drawing/2014/main" id="{F71C16E1-A24D-481A-A28E-006C64A608F9}"/>
            </a:ext>
          </a:extLst>
        </xdr:cNvPr>
        <xdr:cNvSpPr>
          <a:spLocks/>
        </xdr:cNvSpPr>
      </xdr:nvSpPr>
      <xdr:spPr>
        <a:xfrm>
          <a:off x="2636450" y="53437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381</xdr:row>
      <xdr:rowOff>26442</xdr:rowOff>
    </xdr:from>
    <xdr:to>
      <xdr:col>5</xdr:col>
      <xdr:colOff>1936</xdr:colOff>
      <xdr:row>382</xdr:row>
      <xdr:rowOff>12342</xdr:rowOff>
    </xdr:to>
    <xdr:sp macro="" textlink="">
      <xdr:nvSpPr>
        <xdr:cNvPr id="212" name="Прямоугольник 211">
          <a:extLst>
            <a:ext uri="{FF2B5EF4-FFF2-40B4-BE49-F238E27FC236}">
              <a16:creationId xmlns:a16="http://schemas.microsoft.com/office/drawing/2014/main" id="{A77F28E3-D06D-4AF0-A5E8-2228249059F1}"/>
            </a:ext>
          </a:extLst>
        </xdr:cNvPr>
        <xdr:cNvSpPr>
          <a:spLocks/>
        </xdr:cNvSpPr>
      </xdr:nvSpPr>
      <xdr:spPr>
        <a:xfrm>
          <a:off x="2636450" y="53627699"/>
          <a:ext cx="478800" cy="176400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BEBA8EAE-BF5A-486C-A8C5-ECC9F3942E4B}">
                <a14:imgProps xmlns:a14="http://schemas.microsoft.com/office/drawing/2010/main">
                  <a14:imgLayer r:embed="rId10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382</xdr:row>
      <xdr:rowOff>26442</xdr:rowOff>
    </xdr:from>
    <xdr:to>
      <xdr:col>5</xdr:col>
      <xdr:colOff>1936</xdr:colOff>
      <xdr:row>383</xdr:row>
      <xdr:rowOff>0</xdr:rowOff>
    </xdr:to>
    <xdr:sp macro="" textlink="">
      <xdr:nvSpPr>
        <xdr:cNvPr id="213" name="Прямоугольник 212">
          <a:extLst>
            <a:ext uri="{FF2B5EF4-FFF2-40B4-BE49-F238E27FC236}">
              <a16:creationId xmlns:a16="http://schemas.microsoft.com/office/drawing/2014/main" id="{D52DC178-A67C-4A2B-AF27-5B856270E942}"/>
            </a:ext>
          </a:extLst>
        </xdr:cNvPr>
        <xdr:cNvSpPr>
          <a:spLocks/>
        </xdr:cNvSpPr>
      </xdr:nvSpPr>
      <xdr:spPr>
        <a:xfrm>
          <a:off x="2747122" y="67717442"/>
          <a:ext cx="478195" cy="167081"/>
        </a:xfrm>
        <a:prstGeom prst="rect">
          <a:avLst/>
        </a:prstGeom>
        <a:blipFill>
          <a:blip xmlns:r="http://schemas.openxmlformats.org/officeDocument/2006/relationships" r:embed="rId10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384</xdr:row>
      <xdr:rowOff>26442</xdr:rowOff>
    </xdr:from>
    <xdr:to>
      <xdr:col>5</xdr:col>
      <xdr:colOff>1936</xdr:colOff>
      <xdr:row>386</xdr:row>
      <xdr:rowOff>12342</xdr:rowOff>
    </xdr:to>
    <xdr:sp macro="" textlink="">
      <xdr:nvSpPr>
        <xdr:cNvPr id="214" name="Прямоугольник 213">
          <a:extLst>
            <a:ext uri="{FF2B5EF4-FFF2-40B4-BE49-F238E27FC236}">
              <a16:creationId xmlns:a16="http://schemas.microsoft.com/office/drawing/2014/main" id="{95978108-DF1B-4359-817E-B586349458FF}"/>
            </a:ext>
          </a:extLst>
        </xdr:cNvPr>
        <xdr:cNvSpPr>
          <a:spLocks/>
        </xdr:cNvSpPr>
      </xdr:nvSpPr>
      <xdr:spPr>
        <a:xfrm>
          <a:off x="2636450" y="54008699"/>
          <a:ext cx="478800" cy="176400"/>
        </a:xfrm>
        <a:prstGeom prst="rect">
          <a:avLst/>
        </a:prstGeom>
        <a:blipFill>
          <a:blip xmlns:r="http://schemas.openxmlformats.org/officeDocument/2006/relationships" r:embed="rId10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386</xdr:row>
      <xdr:rowOff>26442</xdr:rowOff>
    </xdr:from>
    <xdr:to>
      <xdr:col>5</xdr:col>
      <xdr:colOff>1936</xdr:colOff>
      <xdr:row>387</xdr:row>
      <xdr:rowOff>12342</xdr:rowOff>
    </xdr:to>
    <xdr:sp macro="" textlink="">
      <xdr:nvSpPr>
        <xdr:cNvPr id="215" name="Прямоугольник 214">
          <a:extLst>
            <a:ext uri="{FF2B5EF4-FFF2-40B4-BE49-F238E27FC236}">
              <a16:creationId xmlns:a16="http://schemas.microsoft.com/office/drawing/2014/main" id="{389597CE-C5FD-4BFB-A122-F85A2F339BBB}"/>
            </a:ext>
          </a:extLst>
        </xdr:cNvPr>
        <xdr:cNvSpPr>
          <a:spLocks/>
        </xdr:cNvSpPr>
      </xdr:nvSpPr>
      <xdr:spPr>
        <a:xfrm>
          <a:off x="2636450" y="54199199"/>
          <a:ext cx="478800" cy="176400"/>
        </a:xfrm>
        <a:prstGeom prst="rect">
          <a:avLst/>
        </a:prstGeom>
        <a:blipFill>
          <a:blip xmlns:r="http://schemas.openxmlformats.org/officeDocument/2006/relationships" r:embed="rId10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387</xdr:row>
      <xdr:rowOff>13221</xdr:rowOff>
    </xdr:from>
    <xdr:to>
      <xdr:col>5</xdr:col>
      <xdr:colOff>1936</xdr:colOff>
      <xdr:row>387</xdr:row>
      <xdr:rowOff>189621</xdr:rowOff>
    </xdr:to>
    <xdr:sp macro="" textlink="">
      <xdr:nvSpPr>
        <xdr:cNvPr id="216" name="Прямоугольник 215">
          <a:extLst>
            <a:ext uri="{FF2B5EF4-FFF2-40B4-BE49-F238E27FC236}">
              <a16:creationId xmlns:a16="http://schemas.microsoft.com/office/drawing/2014/main" id="{4D5C68BF-10CB-46B8-8057-EC6345EA9EAA}"/>
            </a:ext>
          </a:extLst>
        </xdr:cNvPr>
        <xdr:cNvSpPr>
          <a:spLocks/>
        </xdr:cNvSpPr>
      </xdr:nvSpPr>
      <xdr:spPr>
        <a:xfrm>
          <a:off x="2636450" y="54376478"/>
          <a:ext cx="478800" cy="176400"/>
        </a:xfrm>
        <a:prstGeom prst="rect">
          <a:avLst/>
        </a:prstGeom>
        <a:blipFill>
          <a:blip xmlns:r="http://schemas.openxmlformats.org/officeDocument/2006/relationships" r:embed="rId10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219</xdr:row>
      <xdr:rowOff>26442</xdr:rowOff>
    </xdr:from>
    <xdr:to>
      <xdr:col>5</xdr:col>
      <xdr:colOff>1936</xdr:colOff>
      <xdr:row>220</xdr:row>
      <xdr:rowOff>12342</xdr:rowOff>
    </xdr:to>
    <xdr:sp macro="" textlink="">
      <xdr:nvSpPr>
        <xdr:cNvPr id="217" name="Прямоугольник 216">
          <a:extLst>
            <a:ext uri="{FF2B5EF4-FFF2-40B4-BE49-F238E27FC236}">
              <a16:creationId xmlns:a16="http://schemas.microsoft.com/office/drawing/2014/main" id="{B2F78018-E5B8-4DC2-84C3-CA2A0CFB41A9}"/>
            </a:ext>
          </a:extLst>
        </xdr:cNvPr>
        <xdr:cNvSpPr>
          <a:spLocks/>
        </xdr:cNvSpPr>
      </xdr:nvSpPr>
      <xdr:spPr>
        <a:xfrm>
          <a:off x="2636450" y="33434699"/>
          <a:ext cx="478800" cy="176400"/>
        </a:xfrm>
        <a:prstGeom prst="rect">
          <a:avLst/>
        </a:prstGeom>
        <a:blipFill>
          <a:blip xmlns:r="http://schemas.openxmlformats.org/officeDocument/2006/relationships" r:embed="rId10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283</xdr:row>
      <xdr:rowOff>14100</xdr:rowOff>
    </xdr:from>
    <xdr:to>
      <xdr:col>5</xdr:col>
      <xdr:colOff>0</xdr:colOff>
      <xdr:row>284</xdr:row>
      <xdr:rowOff>0</xdr:rowOff>
    </xdr:to>
    <xdr:sp macro="" textlink="">
      <xdr:nvSpPr>
        <xdr:cNvPr id="218" name="Прямоугольник 217">
          <a:extLst>
            <a:ext uri="{FF2B5EF4-FFF2-40B4-BE49-F238E27FC236}">
              <a16:creationId xmlns:a16="http://schemas.microsoft.com/office/drawing/2014/main" id="{EA643A21-3352-4089-A392-47F4C60A9CD4}"/>
            </a:ext>
          </a:extLst>
        </xdr:cNvPr>
        <xdr:cNvSpPr>
          <a:spLocks/>
        </xdr:cNvSpPr>
      </xdr:nvSpPr>
      <xdr:spPr>
        <a:xfrm>
          <a:off x="364843" y="42136371"/>
          <a:ext cx="478800" cy="176400"/>
        </a:xfrm>
        <a:prstGeom prst="rect">
          <a:avLst/>
        </a:prstGeom>
        <a:blipFill>
          <a:blip xmlns:r="http://schemas.openxmlformats.org/officeDocument/2006/relationships" r:embed="rId109" cstate="screen">
            <a:extLst>
              <a:ext uri="{BEBA8EAE-BF5A-486C-A8C5-ECC9F3942E4B}">
                <a14:imgProps xmlns:a14="http://schemas.microsoft.com/office/drawing/2010/main">
                  <a14:imgLayer r:embed="rId110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400</xdr:row>
      <xdr:rowOff>26442</xdr:rowOff>
    </xdr:from>
    <xdr:to>
      <xdr:col>5</xdr:col>
      <xdr:colOff>1936</xdr:colOff>
      <xdr:row>401</xdr:row>
      <xdr:rowOff>12342</xdr:rowOff>
    </xdr:to>
    <xdr:sp macro="" textlink="">
      <xdr:nvSpPr>
        <xdr:cNvPr id="220" name="Прямоугольник 219">
          <a:extLst>
            <a:ext uri="{FF2B5EF4-FFF2-40B4-BE49-F238E27FC236}">
              <a16:creationId xmlns:a16="http://schemas.microsoft.com/office/drawing/2014/main" id="{28716EC7-F4C1-4D49-9F4E-4CDDF563E808}"/>
            </a:ext>
          </a:extLst>
        </xdr:cNvPr>
        <xdr:cNvSpPr>
          <a:spLocks/>
        </xdr:cNvSpPr>
      </xdr:nvSpPr>
      <xdr:spPr>
        <a:xfrm>
          <a:off x="2636450" y="56370899"/>
          <a:ext cx="478800" cy="176400"/>
        </a:xfrm>
        <a:prstGeom prst="rect">
          <a:avLst/>
        </a:prstGeom>
        <a:blipFill>
          <a:blip xmlns:r="http://schemas.openxmlformats.org/officeDocument/2006/relationships" r:embed="rId1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404</xdr:row>
      <xdr:rowOff>14100</xdr:rowOff>
    </xdr:from>
    <xdr:to>
      <xdr:col>5</xdr:col>
      <xdr:colOff>0</xdr:colOff>
      <xdr:row>405</xdr:row>
      <xdr:rowOff>0</xdr:rowOff>
    </xdr:to>
    <xdr:sp macro="" textlink="">
      <xdr:nvSpPr>
        <xdr:cNvPr id="222" name="Прямоугольник 221">
          <a:extLst>
            <a:ext uri="{FF2B5EF4-FFF2-40B4-BE49-F238E27FC236}">
              <a16:creationId xmlns:a16="http://schemas.microsoft.com/office/drawing/2014/main" id="{54FF8218-7E3F-4596-BBFB-42393DEA9903}"/>
            </a:ext>
          </a:extLst>
        </xdr:cNvPr>
        <xdr:cNvSpPr>
          <a:spLocks/>
        </xdr:cNvSpPr>
      </xdr:nvSpPr>
      <xdr:spPr>
        <a:xfrm>
          <a:off x="364843" y="58024071"/>
          <a:ext cx="478800" cy="176400"/>
        </a:xfrm>
        <a:prstGeom prst="rect">
          <a:avLst/>
        </a:prstGeom>
        <a:blipFill>
          <a:blip xmlns:r="http://schemas.openxmlformats.org/officeDocument/2006/relationships" r:embed="rId112" cstate="screen">
            <a:extLst>
              <a:ext uri="{BEBA8EAE-BF5A-486C-A8C5-ECC9F3942E4B}">
                <a14:imgProps xmlns:a14="http://schemas.microsoft.com/office/drawing/2010/main">
                  <a14:imgLayer r:embed="rId113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405</xdr:row>
      <xdr:rowOff>14100</xdr:rowOff>
    </xdr:from>
    <xdr:to>
      <xdr:col>5</xdr:col>
      <xdr:colOff>0</xdr:colOff>
      <xdr:row>406</xdr:row>
      <xdr:rowOff>0</xdr:rowOff>
    </xdr:to>
    <xdr:sp macro="" textlink="">
      <xdr:nvSpPr>
        <xdr:cNvPr id="223" name="Прямоугольник 222">
          <a:extLst>
            <a:ext uri="{FF2B5EF4-FFF2-40B4-BE49-F238E27FC236}">
              <a16:creationId xmlns:a16="http://schemas.microsoft.com/office/drawing/2014/main" id="{B339E566-F841-47F8-9ECD-EEA84D4905C1}"/>
            </a:ext>
          </a:extLst>
        </xdr:cNvPr>
        <xdr:cNvSpPr>
          <a:spLocks/>
        </xdr:cNvSpPr>
      </xdr:nvSpPr>
      <xdr:spPr>
        <a:xfrm>
          <a:off x="364843" y="58214571"/>
          <a:ext cx="478800" cy="176400"/>
        </a:xfrm>
        <a:prstGeom prst="rect">
          <a:avLst/>
        </a:prstGeom>
        <a:blipFill>
          <a:blip xmlns:r="http://schemas.openxmlformats.org/officeDocument/2006/relationships" r:embed="rId112" cstate="screen">
            <a:extLst>
              <a:ext uri="{BEBA8EAE-BF5A-486C-A8C5-ECC9F3942E4B}">
                <a14:imgProps xmlns:a14="http://schemas.microsoft.com/office/drawing/2010/main">
                  <a14:imgLayer r:embed="rId113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415</xdr:row>
      <xdr:rowOff>13221</xdr:rowOff>
    </xdr:from>
    <xdr:to>
      <xdr:col>5</xdr:col>
      <xdr:colOff>1936</xdr:colOff>
      <xdr:row>415</xdr:row>
      <xdr:rowOff>189621</xdr:rowOff>
    </xdr:to>
    <xdr:sp macro="" textlink="">
      <xdr:nvSpPr>
        <xdr:cNvPr id="225" name="Прямоугольник 224">
          <a:extLst>
            <a:ext uri="{FF2B5EF4-FFF2-40B4-BE49-F238E27FC236}">
              <a16:creationId xmlns:a16="http://schemas.microsoft.com/office/drawing/2014/main" id="{8F51EE11-7275-4D6A-91E5-6AFD8E97CD45}"/>
            </a:ext>
          </a:extLst>
        </xdr:cNvPr>
        <xdr:cNvSpPr>
          <a:spLocks/>
        </xdr:cNvSpPr>
      </xdr:nvSpPr>
      <xdr:spPr>
        <a:xfrm>
          <a:off x="2636450" y="58491278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1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423</xdr:row>
      <xdr:rowOff>13221</xdr:rowOff>
    </xdr:from>
    <xdr:to>
      <xdr:col>5</xdr:col>
      <xdr:colOff>1936</xdr:colOff>
      <xdr:row>423</xdr:row>
      <xdr:rowOff>189621</xdr:rowOff>
    </xdr:to>
    <xdr:sp macro="" textlink="">
      <xdr:nvSpPr>
        <xdr:cNvPr id="226" name="Прямоугольник 225">
          <a:extLst>
            <a:ext uri="{FF2B5EF4-FFF2-40B4-BE49-F238E27FC236}">
              <a16:creationId xmlns:a16="http://schemas.microsoft.com/office/drawing/2014/main" id="{347672C6-4755-4698-9BEF-C3ADB9138319}"/>
            </a:ext>
          </a:extLst>
        </xdr:cNvPr>
        <xdr:cNvSpPr>
          <a:spLocks/>
        </xdr:cNvSpPr>
      </xdr:nvSpPr>
      <xdr:spPr>
        <a:xfrm>
          <a:off x="2636450" y="59062778"/>
          <a:ext cx="478800" cy="176400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BEBA8EAE-BF5A-486C-A8C5-ECC9F3942E4B}">
                <a14:imgProps xmlns:a14="http://schemas.microsoft.com/office/drawing/2010/main">
                  <a14:imgLayer r:embed="rId11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424</xdr:row>
      <xdr:rowOff>13221</xdr:rowOff>
    </xdr:from>
    <xdr:to>
      <xdr:col>5</xdr:col>
      <xdr:colOff>1936</xdr:colOff>
      <xdr:row>424</xdr:row>
      <xdr:rowOff>189621</xdr:rowOff>
    </xdr:to>
    <xdr:sp macro="" textlink="">
      <xdr:nvSpPr>
        <xdr:cNvPr id="227" name="Прямоугольник 226">
          <a:extLst>
            <a:ext uri="{FF2B5EF4-FFF2-40B4-BE49-F238E27FC236}">
              <a16:creationId xmlns:a16="http://schemas.microsoft.com/office/drawing/2014/main" id="{339DEC8B-B62E-4442-9260-20172C7CEDDC}"/>
            </a:ext>
          </a:extLst>
        </xdr:cNvPr>
        <xdr:cNvSpPr>
          <a:spLocks/>
        </xdr:cNvSpPr>
      </xdr:nvSpPr>
      <xdr:spPr>
        <a:xfrm>
          <a:off x="2636450" y="59253278"/>
          <a:ext cx="478800" cy="176400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BEBA8EAE-BF5A-486C-A8C5-ECC9F3942E4B}">
                <a14:imgProps xmlns:a14="http://schemas.microsoft.com/office/drawing/2010/main">
                  <a14:imgLayer r:embed="rId11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427</xdr:row>
      <xdr:rowOff>13221</xdr:rowOff>
    </xdr:from>
    <xdr:to>
      <xdr:col>5</xdr:col>
      <xdr:colOff>1936</xdr:colOff>
      <xdr:row>427</xdr:row>
      <xdr:rowOff>189621</xdr:rowOff>
    </xdr:to>
    <xdr:sp macro="" textlink="">
      <xdr:nvSpPr>
        <xdr:cNvPr id="228" name="Прямоугольник 227">
          <a:extLst>
            <a:ext uri="{FF2B5EF4-FFF2-40B4-BE49-F238E27FC236}">
              <a16:creationId xmlns:a16="http://schemas.microsoft.com/office/drawing/2014/main" id="{FCAD2DDD-65BE-4443-97B6-5E6F13B40389}"/>
            </a:ext>
          </a:extLst>
        </xdr:cNvPr>
        <xdr:cNvSpPr>
          <a:spLocks/>
        </xdr:cNvSpPr>
      </xdr:nvSpPr>
      <xdr:spPr>
        <a:xfrm>
          <a:off x="2636450" y="59443778"/>
          <a:ext cx="478800" cy="176400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428</xdr:row>
      <xdr:rowOff>13221</xdr:rowOff>
    </xdr:from>
    <xdr:to>
      <xdr:col>5</xdr:col>
      <xdr:colOff>1936</xdr:colOff>
      <xdr:row>428</xdr:row>
      <xdr:rowOff>189621</xdr:rowOff>
    </xdr:to>
    <xdr:sp macro="" textlink="">
      <xdr:nvSpPr>
        <xdr:cNvPr id="229" name="Прямоугольник 228">
          <a:extLst>
            <a:ext uri="{FF2B5EF4-FFF2-40B4-BE49-F238E27FC236}">
              <a16:creationId xmlns:a16="http://schemas.microsoft.com/office/drawing/2014/main" id="{AF8D5272-BECD-47B3-84AA-E077E02BDE33}"/>
            </a:ext>
          </a:extLst>
        </xdr:cNvPr>
        <xdr:cNvSpPr>
          <a:spLocks/>
        </xdr:cNvSpPr>
      </xdr:nvSpPr>
      <xdr:spPr>
        <a:xfrm>
          <a:off x="2636450" y="59634278"/>
          <a:ext cx="478800" cy="176400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430</xdr:row>
      <xdr:rowOff>13221</xdr:rowOff>
    </xdr:from>
    <xdr:to>
      <xdr:col>5</xdr:col>
      <xdr:colOff>1936</xdr:colOff>
      <xdr:row>430</xdr:row>
      <xdr:rowOff>189621</xdr:rowOff>
    </xdr:to>
    <xdr:sp macro="" textlink="">
      <xdr:nvSpPr>
        <xdr:cNvPr id="230" name="Прямоугольник 229">
          <a:extLst>
            <a:ext uri="{FF2B5EF4-FFF2-40B4-BE49-F238E27FC236}">
              <a16:creationId xmlns:a16="http://schemas.microsoft.com/office/drawing/2014/main" id="{E728FEEE-ECBF-4A6C-8A7A-31008B09442D}"/>
            </a:ext>
          </a:extLst>
        </xdr:cNvPr>
        <xdr:cNvSpPr>
          <a:spLocks/>
        </xdr:cNvSpPr>
      </xdr:nvSpPr>
      <xdr:spPr>
        <a:xfrm>
          <a:off x="2636450" y="59824778"/>
          <a:ext cx="478800" cy="176400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433</xdr:row>
      <xdr:rowOff>13220</xdr:rowOff>
    </xdr:from>
    <xdr:to>
      <xdr:col>5</xdr:col>
      <xdr:colOff>1936</xdr:colOff>
      <xdr:row>433</xdr:row>
      <xdr:rowOff>189620</xdr:rowOff>
    </xdr:to>
    <xdr:sp macro="" textlink="">
      <xdr:nvSpPr>
        <xdr:cNvPr id="231" name="Прямоугольник 230">
          <a:extLst>
            <a:ext uri="{FF2B5EF4-FFF2-40B4-BE49-F238E27FC236}">
              <a16:creationId xmlns:a16="http://schemas.microsoft.com/office/drawing/2014/main" id="{6C49F158-EBAD-4271-87DB-B2AF486928E8}"/>
            </a:ext>
          </a:extLst>
        </xdr:cNvPr>
        <xdr:cNvSpPr>
          <a:spLocks/>
        </xdr:cNvSpPr>
      </xdr:nvSpPr>
      <xdr:spPr>
        <a:xfrm>
          <a:off x="2636450" y="60205777"/>
          <a:ext cx="478800" cy="176400"/>
        </a:xfrm>
        <a:prstGeom prst="rect">
          <a:avLst/>
        </a:prstGeom>
        <a:blipFill>
          <a:blip xmlns:r="http://schemas.openxmlformats.org/officeDocument/2006/relationships" r:embed="rId11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436</xdr:row>
      <xdr:rowOff>13221</xdr:rowOff>
    </xdr:from>
    <xdr:to>
      <xdr:col>5</xdr:col>
      <xdr:colOff>1936</xdr:colOff>
      <xdr:row>436</xdr:row>
      <xdr:rowOff>189621</xdr:rowOff>
    </xdr:to>
    <xdr:sp macro="" textlink="">
      <xdr:nvSpPr>
        <xdr:cNvPr id="232" name="Прямоугольник 231">
          <a:extLst>
            <a:ext uri="{FF2B5EF4-FFF2-40B4-BE49-F238E27FC236}">
              <a16:creationId xmlns:a16="http://schemas.microsoft.com/office/drawing/2014/main" id="{9557AB9D-FD8F-4ACC-A5EC-061C66FE6CD1}"/>
            </a:ext>
          </a:extLst>
        </xdr:cNvPr>
        <xdr:cNvSpPr>
          <a:spLocks/>
        </xdr:cNvSpPr>
      </xdr:nvSpPr>
      <xdr:spPr>
        <a:xfrm>
          <a:off x="2636450" y="60586778"/>
          <a:ext cx="478800" cy="176400"/>
        </a:xfrm>
        <a:prstGeom prst="rect">
          <a:avLst/>
        </a:prstGeom>
        <a:blipFill>
          <a:blip xmlns:r="http://schemas.openxmlformats.org/officeDocument/2006/relationships" r:embed="rId1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438</xdr:row>
      <xdr:rowOff>12343</xdr:rowOff>
    </xdr:from>
    <xdr:to>
      <xdr:col>5</xdr:col>
      <xdr:colOff>3298</xdr:colOff>
      <xdr:row>438</xdr:row>
      <xdr:rowOff>188743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4D7A4F50-A39C-4220-92AA-5DA4D050993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60776400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439</xdr:row>
      <xdr:rowOff>12343</xdr:rowOff>
    </xdr:from>
    <xdr:to>
      <xdr:col>5</xdr:col>
      <xdr:colOff>3298</xdr:colOff>
      <xdr:row>439</xdr:row>
      <xdr:rowOff>188743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005600EC-70E5-4B46-8576-71743CE9462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60966900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444</xdr:row>
      <xdr:rowOff>13494</xdr:rowOff>
    </xdr:from>
    <xdr:to>
      <xdr:col>5</xdr:col>
      <xdr:colOff>3298</xdr:colOff>
      <xdr:row>444</xdr:row>
      <xdr:rowOff>189894</xdr:rowOff>
    </xdr:to>
    <xdr:sp macro="" textlink="">
      <xdr:nvSpPr>
        <xdr:cNvPr id="235" name="Прямоугольник 234">
          <a:extLst>
            <a:ext uri="{FF2B5EF4-FFF2-40B4-BE49-F238E27FC236}">
              <a16:creationId xmlns:a16="http://schemas.microsoft.com/office/drawing/2014/main" id="{C6D462D6-5C90-425E-814B-363079806E16}"/>
            </a:ext>
          </a:extLst>
        </xdr:cNvPr>
        <xdr:cNvSpPr>
          <a:spLocks/>
        </xdr:cNvSpPr>
      </xdr:nvSpPr>
      <xdr:spPr>
        <a:xfrm>
          <a:off x="2637812" y="61158551"/>
          <a:ext cx="478800" cy="176400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447</xdr:row>
      <xdr:rowOff>13221</xdr:rowOff>
    </xdr:from>
    <xdr:to>
      <xdr:col>5</xdr:col>
      <xdr:colOff>1936</xdr:colOff>
      <xdr:row>447</xdr:row>
      <xdr:rowOff>189621</xdr:rowOff>
    </xdr:to>
    <xdr:sp macro="" textlink="">
      <xdr:nvSpPr>
        <xdr:cNvPr id="236" name="Прямоугольник 235">
          <a:extLst>
            <a:ext uri="{FF2B5EF4-FFF2-40B4-BE49-F238E27FC236}">
              <a16:creationId xmlns:a16="http://schemas.microsoft.com/office/drawing/2014/main" id="{3E812465-8108-4EC8-9921-36DB5E9EF0E9}"/>
            </a:ext>
          </a:extLst>
        </xdr:cNvPr>
        <xdr:cNvSpPr>
          <a:spLocks/>
        </xdr:cNvSpPr>
      </xdr:nvSpPr>
      <xdr:spPr>
        <a:xfrm>
          <a:off x="2636450" y="61348778"/>
          <a:ext cx="478800" cy="176400"/>
        </a:xfrm>
        <a:prstGeom prst="rect">
          <a:avLst/>
        </a:prstGeom>
        <a:blipFill>
          <a:blip xmlns:r="http://schemas.openxmlformats.org/officeDocument/2006/relationships" r:embed="rId12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448</xdr:row>
      <xdr:rowOff>13221</xdr:rowOff>
    </xdr:from>
    <xdr:to>
      <xdr:col>5</xdr:col>
      <xdr:colOff>1936</xdr:colOff>
      <xdr:row>448</xdr:row>
      <xdr:rowOff>189621</xdr:rowOff>
    </xdr:to>
    <xdr:sp macro="" textlink="">
      <xdr:nvSpPr>
        <xdr:cNvPr id="237" name="Прямоугольник 236">
          <a:extLst>
            <a:ext uri="{FF2B5EF4-FFF2-40B4-BE49-F238E27FC236}">
              <a16:creationId xmlns:a16="http://schemas.microsoft.com/office/drawing/2014/main" id="{C4814A81-BC37-4259-A7F8-6650C6BCA8B6}"/>
            </a:ext>
          </a:extLst>
        </xdr:cNvPr>
        <xdr:cNvSpPr>
          <a:spLocks/>
        </xdr:cNvSpPr>
      </xdr:nvSpPr>
      <xdr:spPr>
        <a:xfrm>
          <a:off x="2636450" y="61539278"/>
          <a:ext cx="478800" cy="176400"/>
        </a:xfrm>
        <a:prstGeom prst="rect">
          <a:avLst/>
        </a:prstGeom>
        <a:blipFill>
          <a:blip xmlns:r="http://schemas.openxmlformats.org/officeDocument/2006/relationships" r:embed="rId12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450</xdr:row>
      <xdr:rowOff>13221</xdr:rowOff>
    </xdr:from>
    <xdr:to>
      <xdr:col>5</xdr:col>
      <xdr:colOff>1936</xdr:colOff>
      <xdr:row>450</xdr:row>
      <xdr:rowOff>189621</xdr:rowOff>
    </xdr:to>
    <xdr:sp macro="" textlink="">
      <xdr:nvSpPr>
        <xdr:cNvPr id="238" name="Прямоугольник 237">
          <a:extLst>
            <a:ext uri="{FF2B5EF4-FFF2-40B4-BE49-F238E27FC236}">
              <a16:creationId xmlns:a16="http://schemas.microsoft.com/office/drawing/2014/main" id="{23E18FA2-35CE-4F0F-B299-81555B6989ED}"/>
            </a:ext>
          </a:extLst>
        </xdr:cNvPr>
        <xdr:cNvSpPr>
          <a:spLocks/>
        </xdr:cNvSpPr>
      </xdr:nvSpPr>
      <xdr:spPr>
        <a:xfrm>
          <a:off x="2636450" y="61729778"/>
          <a:ext cx="478800" cy="176400"/>
        </a:xfrm>
        <a:prstGeom prst="rect">
          <a:avLst/>
        </a:prstGeom>
        <a:blipFill>
          <a:blip xmlns:r="http://schemas.openxmlformats.org/officeDocument/2006/relationships" r:embed="rId12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453</xdr:row>
      <xdr:rowOff>14100</xdr:rowOff>
    </xdr:from>
    <xdr:to>
      <xdr:col>5</xdr:col>
      <xdr:colOff>0</xdr:colOff>
      <xdr:row>454</xdr:row>
      <xdr:rowOff>0</xdr:rowOff>
    </xdr:to>
    <xdr:sp macro="" textlink="">
      <xdr:nvSpPr>
        <xdr:cNvPr id="239" name="Прямоугольник 238">
          <a:extLst>
            <a:ext uri="{FF2B5EF4-FFF2-40B4-BE49-F238E27FC236}">
              <a16:creationId xmlns:a16="http://schemas.microsoft.com/office/drawing/2014/main" id="{107B991A-C939-4163-BB39-E9EFC769BC3B}"/>
            </a:ext>
          </a:extLst>
        </xdr:cNvPr>
        <xdr:cNvSpPr>
          <a:spLocks/>
        </xdr:cNvSpPr>
      </xdr:nvSpPr>
      <xdr:spPr>
        <a:xfrm>
          <a:off x="364843" y="62938971"/>
          <a:ext cx="478800" cy="176400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77</xdr:row>
      <xdr:rowOff>13221</xdr:rowOff>
    </xdr:from>
    <xdr:to>
      <xdr:col>5</xdr:col>
      <xdr:colOff>1936</xdr:colOff>
      <xdr:row>77</xdr:row>
      <xdr:rowOff>189621</xdr:rowOff>
    </xdr:to>
    <xdr:sp macro="" textlink="">
      <xdr:nvSpPr>
        <xdr:cNvPr id="242" name="Прямоугольник 241">
          <a:extLst>
            <a:ext uri="{FF2B5EF4-FFF2-40B4-BE49-F238E27FC236}">
              <a16:creationId xmlns:a16="http://schemas.microsoft.com/office/drawing/2014/main" id="{61FA5506-5600-475B-8C66-4B1163DABE9A}"/>
            </a:ext>
          </a:extLst>
        </xdr:cNvPr>
        <xdr:cNvSpPr>
          <a:spLocks/>
        </xdr:cNvSpPr>
      </xdr:nvSpPr>
      <xdr:spPr>
        <a:xfrm>
          <a:off x="2636450" y="14028578"/>
          <a:ext cx="478800" cy="176400"/>
        </a:xfrm>
        <a:prstGeom prst="rect">
          <a:avLst/>
        </a:prstGeom>
        <a:blipFill>
          <a:blip xmlns:r="http://schemas.openxmlformats.org/officeDocument/2006/relationships" r:embed="rId124" cstate="screen">
            <a:extLst>
              <a:ext uri="{BEBA8EAE-BF5A-486C-A8C5-ECC9F3942E4B}">
                <a14:imgProps xmlns:a14="http://schemas.microsoft.com/office/drawing/2010/main">
                  <a14:imgLayer r:embed="rId12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435</xdr:row>
      <xdr:rowOff>13221</xdr:rowOff>
    </xdr:from>
    <xdr:to>
      <xdr:col>5</xdr:col>
      <xdr:colOff>1936</xdr:colOff>
      <xdr:row>435</xdr:row>
      <xdr:rowOff>189621</xdr:rowOff>
    </xdr:to>
    <xdr:sp macro="" textlink="">
      <xdr:nvSpPr>
        <xdr:cNvPr id="243" name="Прямоугольник 242">
          <a:extLst>
            <a:ext uri="{FF2B5EF4-FFF2-40B4-BE49-F238E27FC236}">
              <a16:creationId xmlns:a16="http://schemas.microsoft.com/office/drawing/2014/main" id="{4150C243-1380-41A5-A864-87D922C3E853}"/>
            </a:ext>
          </a:extLst>
        </xdr:cNvPr>
        <xdr:cNvSpPr>
          <a:spLocks/>
        </xdr:cNvSpPr>
      </xdr:nvSpPr>
      <xdr:spPr>
        <a:xfrm>
          <a:off x="2636450" y="60396278"/>
          <a:ext cx="478800" cy="176400"/>
        </a:xfrm>
        <a:prstGeom prst="rect">
          <a:avLst/>
        </a:prstGeom>
        <a:blipFill>
          <a:blip xmlns:r="http://schemas.openxmlformats.org/officeDocument/2006/relationships" r:embed="rId12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432</xdr:row>
      <xdr:rowOff>13221</xdr:rowOff>
    </xdr:from>
    <xdr:to>
      <xdr:col>5</xdr:col>
      <xdr:colOff>1936</xdr:colOff>
      <xdr:row>432</xdr:row>
      <xdr:rowOff>189621</xdr:rowOff>
    </xdr:to>
    <xdr:sp macro="" textlink="">
      <xdr:nvSpPr>
        <xdr:cNvPr id="244" name="Прямоугольник 243">
          <a:extLst>
            <a:ext uri="{FF2B5EF4-FFF2-40B4-BE49-F238E27FC236}">
              <a16:creationId xmlns:a16="http://schemas.microsoft.com/office/drawing/2014/main" id="{40187958-74D4-4244-B620-CC6CF45178E1}"/>
            </a:ext>
          </a:extLst>
        </xdr:cNvPr>
        <xdr:cNvSpPr>
          <a:spLocks/>
        </xdr:cNvSpPr>
      </xdr:nvSpPr>
      <xdr:spPr>
        <a:xfrm>
          <a:off x="2636450" y="60015278"/>
          <a:ext cx="478800" cy="176400"/>
        </a:xfrm>
        <a:prstGeom prst="rect">
          <a:avLst/>
        </a:prstGeom>
        <a:blipFill>
          <a:blip xmlns:r="http://schemas.openxmlformats.org/officeDocument/2006/relationships" r:embed="rId12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49</xdr:row>
      <xdr:rowOff>13221</xdr:rowOff>
    </xdr:from>
    <xdr:to>
      <xdr:col>5</xdr:col>
      <xdr:colOff>1936</xdr:colOff>
      <xdr:row>49</xdr:row>
      <xdr:rowOff>189621</xdr:rowOff>
    </xdr:to>
    <xdr:sp macro="" textlink="">
      <xdr:nvSpPr>
        <xdr:cNvPr id="245" name="Прямоугольник 244">
          <a:extLst>
            <a:ext uri="{FF2B5EF4-FFF2-40B4-BE49-F238E27FC236}">
              <a16:creationId xmlns:a16="http://schemas.microsoft.com/office/drawing/2014/main" id="{BC1AD31C-8E67-4C89-9212-6C6AB4F39873}"/>
            </a:ext>
          </a:extLst>
        </xdr:cNvPr>
        <xdr:cNvSpPr>
          <a:spLocks/>
        </xdr:cNvSpPr>
      </xdr:nvSpPr>
      <xdr:spPr>
        <a:xfrm>
          <a:off x="2636450" y="9647078"/>
          <a:ext cx="478800" cy="176400"/>
        </a:xfrm>
        <a:prstGeom prst="rect">
          <a:avLst/>
        </a:prstGeom>
        <a:blipFill>
          <a:blip xmlns:r="http://schemas.openxmlformats.org/officeDocument/2006/relationships" r:embed="rId1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55</xdr:row>
      <xdr:rowOff>13221</xdr:rowOff>
    </xdr:from>
    <xdr:to>
      <xdr:col>5</xdr:col>
      <xdr:colOff>1936</xdr:colOff>
      <xdr:row>55</xdr:row>
      <xdr:rowOff>189621</xdr:rowOff>
    </xdr:to>
    <xdr:sp macro="" textlink="">
      <xdr:nvSpPr>
        <xdr:cNvPr id="246" name="Прямоугольник 245">
          <a:extLst>
            <a:ext uri="{FF2B5EF4-FFF2-40B4-BE49-F238E27FC236}">
              <a16:creationId xmlns:a16="http://schemas.microsoft.com/office/drawing/2014/main" id="{B5EA6FEF-16AF-4CD9-8510-4EF2C5AE7171}"/>
            </a:ext>
          </a:extLst>
        </xdr:cNvPr>
        <xdr:cNvSpPr>
          <a:spLocks/>
        </xdr:cNvSpPr>
      </xdr:nvSpPr>
      <xdr:spPr>
        <a:xfrm>
          <a:off x="2636450" y="10599578"/>
          <a:ext cx="478800" cy="176400"/>
        </a:xfrm>
        <a:prstGeom prst="rect">
          <a:avLst/>
        </a:prstGeom>
        <a:blipFill>
          <a:blip xmlns:r="http://schemas.openxmlformats.org/officeDocument/2006/relationships" r:embed="rId12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100</xdr:row>
      <xdr:rowOff>26442</xdr:rowOff>
    </xdr:from>
    <xdr:to>
      <xdr:col>5</xdr:col>
      <xdr:colOff>1936</xdr:colOff>
      <xdr:row>101</xdr:row>
      <xdr:rowOff>12342</xdr:rowOff>
    </xdr:to>
    <xdr:sp macro="" textlink="">
      <xdr:nvSpPr>
        <xdr:cNvPr id="247" name="Прямоугольник 246">
          <a:extLst>
            <a:ext uri="{FF2B5EF4-FFF2-40B4-BE49-F238E27FC236}">
              <a16:creationId xmlns:a16="http://schemas.microsoft.com/office/drawing/2014/main" id="{A24B997F-6180-41C2-866F-EAD68A2AB562}"/>
            </a:ext>
          </a:extLst>
        </xdr:cNvPr>
        <xdr:cNvSpPr>
          <a:spLocks/>
        </xdr:cNvSpPr>
      </xdr:nvSpPr>
      <xdr:spPr>
        <a:xfrm>
          <a:off x="2636450" y="16594499"/>
          <a:ext cx="478800" cy="176400"/>
        </a:xfrm>
        <a:prstGeom prst="rect">
          <a:avLst/>
        </a:prstGeom>
        <a:blipFill>
          <a:blip xmlns:r="http://schemas.openxmlformats.org/officeDocument/2006/relationships" r:embed="rId13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71</xdr:row>
      <xdr:rowOff>26442</xdr:rowOff>
    </xdr:from>
    <xdr:to>
      <xdr:col>5</xdr:col>
      <xdr:colOff>1936</xdr:colOff>
      <xdr:row>72</xdr:row>
      <xdr:rowOff>12342</xdr:rowOff>
    </xdr:to>
    <xdr:sp macro="" textlink="">
      <xdr:nvSpPr>
        <xdr:cNvPr id="250" name="Прямоугольник 249">
          <a:extLst>
            <a:ext uri="{FF2B5EF4-FFF2-40B4-BE49-F238E27FC236}">
              <a16:creationId xmlns:a16="http://schemas.microsoft.com/office/drawing/2014/main" id="{7C187011-D46F-4DD5-A557-7032FDDB407D}"/>
            </a:ext>
          </a:extLst>
        </xdr:cNvPr>
        <xdr:cNvSpPr>
          <a:spLocks/>
        </xdr:cNvSpPr>
      </xdr:nvSpPr>
      <xdr:spPr>
        <a:xfrm>
          <a:off x="2636450" y="13089299"/>
          <a:ext cx="478800" cy="176400"/>
        </a:xfrm>
        <a:prstGeom prst="rect">
          <a:avLst/>
        </a:prstGeom>
        <a:blipFill>
          <a:blip xmlns:r="http://schemas.openxmlformats.org/officeDocument/2006/relationships" r:embed="rId1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134</xdr:row>
      <xdr:rowOff>26442</xdr:rowOff>
    </xdr:from>
    <xdr:to>
      <xdr:col>5</xdr:col>
      <xdr:colOff>1936</xdr:colOff>
      <xdr:row>135</xdr:row>
      <xdr:rowOff>0</xdr:rowOff>
    </xdr:to>
    <xdr:sp macro="" textlink="">
      <xdr:nvSpPr>
        <xdr:cNvPr id="251" name="Прямоугольник 250">
          <a:extLst>
            <a:ext uri="{FF2B5EF4-FFF2-40B4-BE49-F238E27FC236}">
              <a16:creationId xmlns:a16="http://schemas.microsoft.com/office/drawing/2014/main" id="{7647AFB6-7E5C-4EE5-9E0D-B2FA6DD1EBE8}"/>
            </a:ext>
          </a:extLst>
        </xdr:cNvPr>
        <xdr:cNvSpPr>
          <a:spLocks/>
        </xdr:cNvSpPr>
      </xdr:nvSpPr>
      <xdr:spPr>
        <a:xfrm>
          <a:off x="2747122" y="27404013"/>
          <a:ext cx="478195" cy="167083"/>
        </a:xfrm>
        <a:prstGeom prst="rect">
          <a:avLst/>
        </a:prstGeom>
        <a:blipFill>
          <a:blip xmlns:r="http://schemas.openxmlformats.org/officeDocument/2006/relationships" r:embed="rId1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152</xdr:row>
      <xdr:rowOff>26442</xdr:rowOff>
    </xdr:from>
    <xdr:to>
      <xdr:col>5</xdr:col>
      <xdr:colOff>1936</xdr:colOff>
      <xdr:row>153</xdr:row>
      <xdr:rowOff>12342</xdr:rowOff>
    </xdr:to>
    <xdr:sp macro="" textlink="">
      <xdr:nvSpPr>
        <xdr:cNvPr id="252" name="Прямоугольник 251">
          <a:extLst>
            <a:ext uri="{FF2B5EF4-FFF2-40B4-BE49-F238E27FC236}">
              <a16:creationId xmlns:a16="http://schemas.microsoft.com/office/drawing/2014/main" id="{06688E4E-B7CF-435D-9E7E-506AD841DDC4}"/>
            </a:ext>
          </a:extLst>
        </xdr:cNvPr>
        <xdr:cNvSpPr>
          <a:spLocks/>
        </xdr:cNvSpPr>
      </xdr:nvSpPr>
      <xdr:spPr>
        <a:xfrm>
          <a:off x="2636450" y="24252599"/>
          <a:ext cx="478800" cy="176400"/>
        </a:xfrm>
        <a:prstGeom prst="rect">
          <a:avLst/>
        </a:prstGeom>
        <a:blipFill>
          <a:blip xmlns:r="http://schemas.openxmlformats.org/officeDocument/2006/relationships" r:embed="rId13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158</xdr:row>
      <xdr:rowOff>26442</xdr:rowOff>
    </xdr:from>
    <xdr:to>
      <xdr:col>5</xdr:col>
      <xdr:colOff>1936</xdr:colOff>
      <xdr:row>159</xdr:row>
      <xdr:rowOff>12342</xdr:rowOff>
    </xdr:to>
    <xdr:sp macro="" textlink="">
      <xdr:nvSpPr>
        <xdr:cNvPr id="254" name="Прямоугольник 253">
          <a:extLst>
            <a:ext uri="{FF2B5EF4-FFF2-40B4-BE49-F238E27FC236}">
              <a16:creationId xmlns:a16="http://schemas.microsoft.com/office/drawing/2014/main" id="{E06AF381-30F0-4218-A62B-1BB821B4E16C}"/>
            </a:ext>
          </a:extLst>
        </xdr:cNvPr>
        <xdr:cNvSpPr>
          <a:spLocks/>
        </xdr:cNvSpPr>
      </xdr:nvSpPr>
      <xdr:spPr>
        <a:xfrm>
          <a:off x="2636450" y="24633599"/>
          <a:ext cx="478800" cy="176400"/>
        </a:xfrm>
        <a:prstGeom prst="rect">
          <a:avLst/>
        </a:prstGeom>
        <a:blipFill>
          <a:blip xmlns:r="http://schemas.openxmlformats.org/officeDocument/2006/relationships" r:embed="rId13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160</xdr:row>
      <xdr:rowOff>26442</xdr:rowOff>
    </xdr:from>
    <xdr:to>
      <xdr:col>5</xdr:col>
      <xdr:colOff>1936</xdr:colOff>
      <xdr:row>161</xdr:row>
      <xdr:rowOff>12342</xdr:rowOff>
    </xdr:to>
    <xdr:sp macro="" textlink="">
      <xdr:nvSpPr>
        <xdr:cNvPr id="255" name="Прямоугольник 254">
          <a:extLst>
            <a:ext uri="{FF2B5EF4-FFF2-40B4-BE49-F238E27FC236}">
              <a16:creationId xmlns:a16="http://schemas.microsoft.com/office/drawing/2014/main" id="{65AF9B91-83E6-4147-A6B1-B584BA7560E0}"/>
            </a:ext>
          </a:extLst>
        </xdr:cNvPr>
        <xdr:cNvSpPr>
          <a:spLocks/>
        </xdr:cNvSpPr>
      </xdr:nvSpPr>
      <xdr:spPr>
        <a:xfrm>
          <a:off x="2636450" y="25014599"/>
          <a:ext cx="478800" cy="176400"/>
        </a:xfrm>
        <a:prstGeom prst="rect">
          <a:avLst/>
        </a:prstGeom>
        <a:blipFill>
          <a:blip xmlns:r="http://schemas.openxmlformats.org/officeDocument/2006/relationships" r:embed="rId1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394</xdr:row>
      <xdr:rowOff>26442</xdr:rowOff>
    </xdr:from>
    <xdr:to>
      <xdr:col>5</xdr:col>
      <xdr:colOff>1936</xdr:colOff>
      <xdr:row>395</xdr:row>
      <xdr:rowOff>12342</xdr:rowOff>
    </xdr:to>
    <xdr:sp macro="" textlink="">
      <xdr:nvSpPr>
        <xdr:cNvPr id="257" name="Прямоугольник 256">
          <a:extLst>
            <a:ext uri="{FF2B5EF4-FFF2-40B4-BE49-F238E27FC236}">
              <a16:creationId xmlns:a16="http://schemas.microsoft.com/office/drawing/2014/main" id="{CEC77CAB-07BF-4CDA-8F3B-B986370C4D7D}"/>
            </a:ext>
          </a:extLst>
        </xdr:cNvPr>
        <xdr:cNvSpPr>
          <a:spLocks/>
        </xdr:cNvSpPr>
      </xdr:nvSpPr>
      <xdr:spPr>
        <a:xfrm>
          <a:off x="2636450" y="55608899"/>
          <a:ext cx="478800" cy="176400"/>
        </a:xfrm>
        <a:prstGeom prst="rect">
          <a:avLst/>
        </a:prstGeom>
        <a:blipFill>
          <a:blip xmlns:r="http://schemas.openxmlformats.org/officeDocument/2006/relationships" r:embed="rId1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395</xdr:row>
      <xdr:rowOff>26442</xdr:rowOff>
    </xdr:from>
    <xdr:to>
      <xdr:col>5</xdr:col>
      <xdr:colOff>1936</xdr:colOff>
      <xdr:row>396</xdr:row>
      <xdr:rowOff>12342</xdr:rowOff>
    </xdr:to>
    <xdr:sp macro="" textlink="">
      <xdr:nvSpPr>
        <xdr:cNvPr id="258" name="Прямоугольник 257">
          <a:extLst>
            <a:ext uri="{FF2B5EF4-FFF2-40B4-BE49-F238E27FC236}">
              <a16:creationId xmlns:a16="http://schemas.microsoft.com/office/drawing/2014/main" id="{4ED8D516-F9D2-4E5E-A2AA-AF7243586AEB}"/>
            </a:ext>
          </a:extLst>
        </xdr:cNvPr>
        <xdr:cNvSpPr>
          <a:spLocks/>
        </xdr:cNvSpPr>
      </xdr:nvSpPr>
      <xdr:spPr>
        <a:xfrm>
          <a:off x="2636450" y="55799399"/>
          <a:ext cx="478800" cy="176400"/>
        </a:xfrm>
        <a:prstGeom prst="rect">
          <a:avLst/>
        </a:prstGeom>
        <a:blipFill>
          <a:blip xmlns:r="http://schemas.openxmlformats.org/officeDocument/2006/relationships" r:embed="rId1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106</xdr:row>
      <xdr:rowOff>14100</xdr:rowOff>
    </xdr:from>
    <xdr:to>
      <xdr:col>5</xdr:col>
      <xdr:colOff>0</xdr:colOff>
      <xdr:row>107</xdr:row>
      <xdr:rowOff>0</xdr:rowOff>
    </xdr:to>
    <xdr:sp macro="" textlink="">
      <xdr:nvSpPr>
        <xdr:cNvPr id="259" name="Прямоугольник 258">
          <a:extLst>
            <a:ext uri="{FF2B5EF4-FFF2-40B4-BE49-F238E27FC236}">
              <a16:creationId xmlns:a16="http://schemas.microsoft.com/office/drawing/2014/main" id="{B82545AF-D7F2-4146-83E0-810009161224}"/>
            </a:ext>
          </a:extLst>
        </xdr:cNvPr>
        <xdr:cNvSpPr>
          <a:spLocks/>
        </xdr:cNvSpPr>
      </xdr:nvSpPr>
      <xdr:spPr>
        <a:xfrm>
          <a:off x="364843" y="18628671"/>
          <a:ext cx="478800" cy="176400"/>
        </a:xfrm>
        <a:prstGeom prst="rect">
          <a:avLst/>
        </a:prstGeom>
        <a:blipFill>
          <a:blip xmlns:r="http://schemas.openxmlformats.org/officeDocument/2006/relationships" r:embed="rId13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133</xdr:row>
      <xdr:rowOff>26442</xdr:rowOff>
    </xdr:from>
    <xdr:to>
      <xdr:col>5</xdr:col>
      <xdr:colOff>1936</xdr:colOff>
      <xdr:row>134</xdr:row>
      <xdr:rowOff>12342</xdr:rowOff>
    </xdr:to>
    <xdr:sp macro="" textlink="">
      <xdr:nvSpPr>
        <xdr:cNvPr id="261" name="Прямоугольник 260">
          <a:extLst>
            <a:ext uri="{FF2B5EF4-FFF2-40B4-BE49-F238E27FC236}">
              <a16:creationId xmlns:a16="http://schemas.microsoft.com/office/drawing/2014/main" id="{D20B9DBD-F616-4F7C-9ADE-AF5102170CB8}"/>
            </a:ext>
          </a:extLst>
        </xdr:cNvPr>
        <xdr:cNvSpPr>
          <a:spLocks/>
        </xdr:cNvSpPr>
      </xdr:nvSpPr>
      <xdr:spPr>
        <a:xfrm>
          <a:off x="2636450" y="21966599"/>
          <a:ext cx="478800" cy="176400"/>
        </a:xfrm>
        <a:prstGeom prst="rect">
          <a:avLst/>
        </a:prstGeom>
        <a:blipFill>
          <a:blip xmlns:r="http://schemas.openxmlformats.org/officeDocument/2006/relationships" r:embed="rId1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307</xdr:row>
      <xdr:rowOff>26442</xdr:rowOff>
    </xdr:from>
    <xdr:to>
      <xdr:col>5</xdr:col>
      <xdr:colOff>1936</xdr:colOff>
      <xdr:row>308</xdr:row>
      <xdr:rowOff>12342</xdr:rowOff>
    </xdr:to>
    <xdr:sp macro="" textlink="">
      <xdr:nvSpPr>
        <xdr:cNvPr id="262" name="Прямоугольник 261">
          <a:extLst>
            <a:ext uri="{FF2B5EF4-FFF2-40B4-BE49-F238E27FC236}">
              <a16:creationId xmlns:a16="http://schemas.microsoft.com/office/drawing/2014/main" id="{48E42008-21EC-41F9-A0DD-8B03B850C43A}"/>
            </a:ext>
          </a:extLst>
        </xdr:cNvPr>
        <xdr:cNvSpPr>
          <a:spLocks/>
        </xdr:cNvSpPr>
      </xdr:nvSpPr>
      <xdr:spPr>
        <a:xfrm>
          <a:off x="2636450" y="44216999"/>
          <a:ext cx="478800" cy="176400"/>
        </a:xfrm>
        <a:prstGeom prst="rect">
          <a:avLst/>
        </a:prstGeom>
        <a:blipFill>
          <a:blip xmlns:r="http://schemas.openxmlformats.org/officeDocument/2006/relationships" r:embed="rId1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325</xdr:row>
      <xdr:rowOff>13221</xdr:rowOff>
    </xdr:from>
    <xdr:to>
      <xdr:col>5</xdr:col>
      <xdr:colOff>1936</xdr:colOff>
      <xdr:row>325</xdr:row>
      <xdr:rowOff>189621</xdr:rowOff>
    </xdr:to>
    <xdr:sp macro="" textlink="">
      <xdr:nvSpPr>
        <xdr:cNvPr id="263" name="Прямоугольник 262">
          <a:extLst>
            <a:ext uri="{FF2B5EF4-FFF2-40B4-BE49-F238E27FC236}">
              <a16:creationId xmlns:a16="http://schemas.microsoft.com/office/drawing/2014/main" id="{BF41771D-FAEF-4AA9-8DEA-99D6ECE4E113}"/>
            </a:ext>
          </a:extLst>
        </xdr:cNvPr>
        <xdr:cNvSpPr>
          <a:spLocks/>
        </xdr:cNvSpPr>
      </xdr:nvSpPr>
      <xdr:spPr>
        <a:xfrm>
          <a:off x="2636450" y="46489778"/>
          <a:ext cx="478800" cy="176400"/>
        </a:xfrm>
        <a:prstGeom prst="rect">
          <a:avLst/>
        </a:prstGeom>
        <a:blipFill>
          <a:blip xmlns:r="http://schemas.openxmlformats.org/officeDocument/2006/relationships" r:embed="rId14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94</xdr:row>
      <xdr:rowOff>26442</xdr:rowOff>
    </xdr:from>
    <xdr:to>
      <xdr:col>5</xdr:col>
      <xdr:colOff>1936</xdr:colOff>
      <xdr:row>95</xdr:row>
      <xdr:rowOff>12342</xdr:rowOff>
    </xdr:to>
    <xdr:sp macro="" textlink="">
      <xdr:nvSpPr>
        <xdr:cNvPr id="265" name="Прямоугольник 264">
          <a:extLst>
            <a:ext uri="{FF2B5EF4-FFF2-40B4-BE49-F238E27FC236}">
              <a16:creationId xmlns:a16="http://schemas.microsoft.com/office/drawing/2014/main" id="{3D3FD7F1-8012-48AF-9D1B-42B3CE24B8E3}"/>
            </a:ext>
          </a:extLst>
        </xdr:cNvPr>
        <xdr:cNvSpPr>
          <a:spLocks/>
        </xdr:cNvSpPr>
      </xdr:nvSpPr>
      <xdr:spPr>
        <a:xfrm>
          <a:off x="2636450" y="16213499"/>
          <a:ext cx="478800" cy="176400"/>
        </a:xfrm>
        <a:prstGeom prst="rect">
          <a:avLst/>
        </a:prstGeom>
        <a:blipFill>
          <a:blip xmlns:r="http://schemas.openxmlformats.org/officeDocument/2006/relationships" r:embed="rId14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367</xdr:row>
      <xdr:rowOff>26442</xdr:rowOff>
    </xdr:from>
    <xdr:to>
      <xdr:col>5</xdr:col>
      <xdr:colOff>1936</xdr:colOff>
      <xdr:row>368</xdr:row>
      <xdr:rowOff>12342</xdr:rowOff>
    </xdr:to>
    <xdr:sp macro="" textlink="">
      <xdr:nvSpPr>
        <xdr:cNvPr id="267" name="Прямоугольник 266">
          <a:extLst>
            <a:ext uri="{FF2B5EF4-FFF2-40B4-BE49-F238E27FC236}">
              <a16:creationId xmlns:a16="http://schemas.microsoft.com/office/drawing/2014/main" id="{586DBAD0-DD72-49F7-8C40-DAAC2DDCCE6A}"/>
            </a:ext>
          </a:extLst>
        </xdr:cNvPr>
        <xdr:cNvSpPr>
          <a:spLocks/>
        </xdr:cNvSpPr>
      </xdr:nvSpPr>
      <xdr:spPr>
        <a:xfrm>
          <a:off x="2636450" y="51722699"/>
          <a:ext cx="478800" cy="176400"/>
        </a:xfrm>
        <a:prstGeom prst="rect">
          <a:avLst/>
        </a:prstGeom>
        <a:blipFill>
          <a:blip xmlns:r="http://schemas.openxmlformats.org/officeDocument/2006/relationships" r:embed="rId14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59258</xdr:colOff>
      <xdr:row>389</xdr:row>
      <xdr:rowOff>18278</xdr:rowOff>
    </xdr:from>
    <xdr:to>
      <xdr:col>5</xdr:col>
      <xdr:colOff>1936</xdr:colOff>
      <xdr:row>390</xdr:row>
      <xdr:rowOff>1456</xdr:rowOff>
    </xdr:to>
    <xdr:sp macro="" textlink="">
      <xdr:nvSpPr>
        <xdr:cNvPr id="268" name="Прямоугольник 267">
          <a:extLst>
            <a:ext uri="{FF2B5EF4-FFF2-40B4-BE49-F238E27FC236}">
              <a16:creationId xmlns:a16="http://schemas.microsoft.com/office/drawing/2014/main" id="{EEBA069B-47CD-459B-9CBA-684F838DE818}"/>
            </a:ext>
          </a:extLst>
        </xdr:cNvPr>
        <xdr:cNvSpPr>
          <a:spLocks/>
        </xdr:cNvSpPr>
      </xdr:nvSpPr>
      <xdr:spPr>
        <a:xfrm>
          <a:off x="364058" y="55491878"/>
          <a:ext cx="485603" cy="173678"/>
        </a:xfrm>
        <a:prstGeom prst="rect">
          <a:avLst/>
        </a:prstGeom>
        <a:blipFill>
          <a:blip xmlns:r="http://schemas.openxmlformats.org/officeDocument/2006/relationships" r:embed="rId1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390</xdr:row>
      <xdr:rowOff>26442</xdr:rowOff>
    </xdr:from>
    <xdr:to>
      <xdr:col>5</xdr:col>
      <xdr:colOff>1936</xdr:colOff>
      <xdr:row>391</xdr:row>
      <xdr:rowOff>12342</xdr:rowOff>
    </xdr:to>
    <xdr:sp macro="" textlink="">
      <xdr:nvSpPr>
        <xdr:cNvPr id="269" name="Прямоугольник 268">
          <a:extLst>
            <a:ext uri="{FF2B5EF4-FFF2-40B4-BE49-F238E27FC236}">
              <a16:creationId xmlns:a16="http://schemas.microsoft.com/office/drawing/2014/main" id="{A5D3AAC1-C6A4-4C67-9F82-C0FFA6A6F569}"/>
            </a:ext>
          </a:extLst>
        </xdr:cNvPr>
        <xdr:cNvSpPr>
          <a:spLocks/>
        </xdr:cNvSpPr>
      </xdr:nvSpPr>
      <xdr:spPr>
        <a:xfrm>
          <a:off x="2636450" y="54961199"/>
          <a:ext cx="478800" cy="176400"/>
        </a:xfrm>
        <a:prstGeom prst="rect">
          <a:avLst/>
        </a:prstGeom>
        <a:blipFill>
          <a:blip xmlns:r="http://schemas.openxmlformats.org/officeDocument/2006/relationships" r:embed="rId14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393</xdr:row>
      <xdr:rowOff>13221</xdr:rowOff>
    </xdr:from>
    <xdr:to>
      <xdr:col>5</xdr:col>
      <xdr:colOff>1936</xdr:colOff>
      <xdr:row>393</xdr:row>
      <xdr:rowOff>189621</xdr:rowOff>
    </xdr:to>
    <xdr:sp macro="" textlink="">
      <xdr:nvSpPr>
        <xdr:cNvPr id="270" name="Прямоугольник 269">
          <a:extLst>
            <a:ext uri="{FF2B5EF4-FFF2-40B4-BE49-F238E27FC236}">
              <a16:creationId xmlns:a16="http://schemas.microsoft.com/office/drawing/2014/main" id="{7D006B97-38F1-4466-9D09-976C87833945}"/>
            </a:ext>
          </a:extLst>
        </xdr:cNvPr>
        <xdr:cNvSpPr>
          <a:spLocks/>
        </xdr:cNvSpPr>
      </xdr:nvSpPr>
      <xdr:spPr>
        <a:xfrm>
          <a:off x="2636450" y="55405178"/>
          <a:ext cx="478800" cy="176400"/>
        </a:xfrm>
        <a:prstGeom prst="rect">
          <a:avLst/>
        </a:prstGeom>
        <a:blipFill>
          <a:blip xmlns:r="http://schemas.openxmlformats.org/officeDocument/2006/relationships" r:embed="rId14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194</xdr:row>
      <xdr:rowOff>26442</xdr:rowOff>
    </xdr:from>
    <xdr:to>
      <xdr:col>5</xdr:col>
      <xdr:colOff>1936</xdr:colOff>
      <xdr:row>195</xdr:row>
      <xdr:rowOff>0</xdr:rowOff>
    </xdr:to>
    <xdr:sp macro="" textlink="">
      <xdr:nvSpPr>
        <xdr:cNvPr id="271" name="Прямоугольник 270">
          <a:extLst>
            <a:ext uri="{FF2B5EF4-FFF2-40B4-BE49-F238E27FC236}">
              <a16:creationId xmlns:a16="http://schemas.microsoft.com/office/drawing/2014/main" id="{288C048D-569E-42EF-A66E-AF31845330A4}"/>
            </a:ext>
          </a:extLst>
        </xdr:cNvPr>
        <xdr:cNvSpPr>
          <a:spLocks/>
        </xdr:cNvSpPr>
      </xdr:nvSpPr>
      <xdr:spPr>
        <a:xfrm>
          <a:off x="2747122" y="36632680"/>
          <a:ext cx="478195" cy="167082"/>
        </a:xfrm>
        <a:prstGeom prst="rect">
          <a:avLst/>
        </a:prstGeom>
        <a:blipFill>
          <a:blip xmlns:r="http://schemas.openxmlformats.org/officeDocument/2006/relationships" r:embed="rId1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416</xdr:row>
      <xdr:rowOff>13221</xdr:rowOff>
    </xdr:from>
    <xdr:to>
      <xdr:col>5</xdr:col>
      <xdr:colOff>1936</xdr:colOff>
      <xdr:row>416</xdr:row>
      <xdr:rowOff>189621</xdr:rowOff>
    </xdr:to>
    <xdr:sp macro="" textlink="">
      <xdr:nvSpPr>
        <xdr:cNvPr id="272" name="Прямоугольник 271">
          <a:extLst>
            <a:ext uri="{FF2B5EF4-FFF2-40B4-BE49-F238E27FC236}">
              <a16:creationId xmlns:a16="http://schemas.microsoft.com/office/drawing/2014/main" id="{29DAC95E-F378-49CE-A66D-88FBF471CAF8}"/>
            </a:ext>
          </a:extLst>
        </xdr:cNvPr>
        <xdr:cNvSpPr>
          <a:spLocks/>
        </xdr:cNvSpPr>
      </xdr:nvSpPr>
      <xdr:spPr>
        <a:xfrm>
          <a:off x="2636450" y="58681778"/>
          <a:ext cx="478800" cy="176400"/>
        </a:xfrm>
        <a:prstGeom prst="rect">
          <a:avLst/>
        </a:prstGeom>
        <a:blipFill>
          <a:blip xmlns:r="http://schemas.openxmlformats.org/officeDocument/2006/relationships" r:embed="rId1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418</xdr:row>
      <xdr:rowOff>13221</xdr:rowOff>
    </xdr:from>
    <xdr:to>
      <xdr:col>5</xdr:col>
      <xdr:colOff>1936</xdr:colOff>
      <xdr:row>418</xdr:row>
      <xdr:rowOff>189621</xdr:rowOff>
    </xdr:to>
    <xdr:sp macro="" textlink="">
      <xdr:nvSpPr>
        <xdr:cNvPr id="273" name="Прямоугольник 272">
          <a:extLst>
            <a:ext uri="{FF2B5EF4-FFF2-40B4-BE49-F238E27FC236}">
              <a16:creationId xmlns:a16="http://schemas.microsoft.com/office/drawing/2014/main" id="{A8255633-9D8B-4362-BD92-515E4D1F703B}"/>
            </a:ext>
          </a:extLst>
        </xdr:cNvPr>
        <xdr:cNvSpPr>
          <a:spLocks/>
        </xdr:cNvSpPr>
      </xdr:nvSpPr>
      <xdr:spPr>
        <a:xfrm>
          <a:off x="2636450" y="58872278"/>
          <a:ext cx="478800" cy="176400"/>
        </a:xfrm>
        <a:prstGeom prst="rect">
          <a:avLst/>
        </a:prstGeom>
        <a:blipFill>
          <a:blip xmlns:r="http://schemas.openxmlformats.org/officeDocument/2006/relationships" r:embed="rId1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113</xdr:row>
      <xdr:rowOff>12343</xdr:rowOff>
    </xdr:from>
    <xdr:to>
      <xdr:col>5</xdr:col>
      <xdr:colOff>3298</xdr:colOff>
      <xdr:row>113</xdr:row>
      <xdr:rowOff>188743</xdr:rowOff>
    </xdr:to>
    <xdr:sp macro="" textlink="">
      <xdr:nvSpPr>
        <xdr:cNvPr id="274" name="Прямоугольник 273">
          <a:extLst>
            <a:ext uri="{FF2B5EF4-FFF2-40B4-BE49-F238E27FC236}">
              <a16:creationId xmlns:a16="http://schemas.microsoft.com/office/drawing/2014/main" id="{3372E60C-10E1-40E5-851A-9ADF260B4A62}"/>
            </a:ext>
          </a:extLst>
        </xdr:cNvPr>
        <xdr:cNvSpPr>
          <a:spLocks/>
        </xdr:cNvSpPr>
      </xdr:nvSpPr>
      <xdr:spPr>
        <a:xfrm>
          <a:off x="2637812" y="18904500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122</xdr:row>
      <xdr:rowOff>13221</xdr:rowOff>
    </xdr:from>
    <xdr:to>
      <xdr:col>5</xdr:col>
      <xdr:colOff>1936</xdr:colOff>
      <xdr:row>122</xdr:row>
      <xdr:rowOff>189621</xdr:rowOff>
    </xdr:to>
    <xdr:sp macro="" textlink="">
      <xdr:nvSpPr>
        <xdr:cNvPr id="275" name="Прямоугольник 274">
          <a:extLst>
            <a:ext uri="{FF2B5EF4-FFF2-40B4-BE49-F238E27FC236}">
              <a16:creationId xmlns:a16="http://schemas.microsoft.com/office/drawing/2014/main" id="{64BB17D7-5689-438E-B2B5-F3FC6B19AED0}"/>
            </a:ext>
          </a:extLst>
        </xdr:cNvPr>
        <xdr:cNvSpPr>
          <a:spLocks/>
        </xdr:cNvSpPr>
      </xdr:nvSpPr>
      <xdr:spPr>
        <a:xfrm>
          <a:off x="2636450" y="20048378"/>
          <a:ext cx="478800" cy="176400"/>
        </a:xfrm>
        <a:prstGeom prst="rect">
          <a:avLst/>
        </a:prstGeom>
        <a:blipFill>
          <a:blip xmlns:r="http://schemas.openxmlformats.org/officeDocument/2006/relationships" r:embed="rId1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123</xdr:row>
      <xdr:rowOff>13221</xdr:rowOff>
    </xdr:from>
    <xdr:to>
      <xdr:col>5</xdr:col>
      <xdr:colOff>1936</xdr:colOff>
      <xdr:row>123</xdr:row>
      <xdr:rowOff>189621</xdr:rowOff>
    </xdr:to>
    <xdr:sp macro="" textlink="">
      <xdr:nvSpPr>
        <xdr:cNvPr id="276" name="Прямоугольник 275">
          <a:extLst>
            <a:ext uri="{FF2B5EF4-FFF2-40B4-BE49-F238E27FC236}">
              <a16:creationId xmlns:a16="http://schemas.microsoft.com/office/drawing/2014/main" id="{BEB35E0F-9D1F-42CD-8302-4F26763AEFB8}"/>
            </a:ext>
          </a:extLst>
        </xdr:cNvPr>
        <xdr:cNvSpPr>
          <a:spLocks/>
        </xdr:cNvSpPr>
      </xdr:nvSpPr>
      <xdr:spPr>
        <a:xfrm>
          <a:off x="2636450" y="20238878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132</xdr:row>
      <xdr:rowOff>13221</xdr:rowOff>
    </xdr:from>
    <xdr:to>
      <xdr:col>5</xdr:col>
      <xdr:colOff>1936</xdr:colOff>
      <xdr:row>132</xdr:row>
      <xdr:rowOff>189621</xdr:rowOff>
    </xdr:to>
    <xdr:sp macro="" textlink="">
      <xdr:nvSpPr>
        <xdr:cNvPr id="277" name="Прямоугольник 276">
          <a:extLst>
            <a:ext uri="{FF2B5EF4-FFF2-40B4-BE49-F238E27FC236}">
              <a16:creationId xmlns:a16="http://schemas.microsoft.com/office/drawing/2014/main" id="{81376EBE-64E5-40B1-9CB9-0D8E3B1D59E9}"/>
            </a:ext>
          </a:extLst>
        </xdr:cNvPr>
        <xdr:cNvSpPr>
          <a:spLocks/>
        </xdr:cNvSpPr>
      </xdr:nvSpPr>
      <xdr:spPr>
        <a:xfrm>
          <a:off x="2636450" y="21762878"/>
          <a:ext cx="478800" cy="176400"/>
        </a:xfrm>
        <a:prstGeom prst="rect">
          <a:avLst/>
        </a:prstGeom>
        <a:blipFill>
          <a:blip xmlns:r="http://schemas.openxmlformats.org/officeDocument/2006/relationships" r:embed="rId1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407</xdr:row>
      <xdr:rowOff>13494</xdr:rowOff>
    </xdr:from>
    <xdr:to>
      <xdr:col>5</xdr:col>
      <xdr:colOff>3298</xdr:colOff>
      <xdr:row>407</xdr:row>
      <xdr:rowOff>189894</xdr:rowOff>
    </xdr:to>
    <xdr:sp macro="" textlink="">
      <xdr:nvSpPr>
        <xdr:cNvPr id="278" name="Прямоугольник 277">
          <a:extLst>
            <a:ext uri="{FF2B5EF4-FFF2-40B4-BE49-F238E27FC236}">
              <a16:creationId xmlns:a16="http://schemas.microsoft.com/office/drawing/2014/main" id="{58D7EEE7-E0A9-4E40-B08F-36BBEEB444BE}"/>
            </a:ext>
          </a:extLst>
        </xdr:cNvPr>
        <xdr:cNvSpPr>
          <a:spLocks/>
        </xdr:cNvSpPr>
      </xdr:nvSpPr>
      <xdr:spPr>
        <a:xfrm>
          <a:off x="2637812" y="57653351"/>
          <a:ext cx="478800" cy="176400"/>
        </a:xfrm>
        <a:prstGeom prst="rect">
          <a:avLst/>
        </a:prstGeom>
        <a:blipFill>
          <a:blip xmlns:r="http://schemas.openxmlformats.org/officeDocument/2006/relationships" r:embed="rId112" cstate="screen">
            <a:extLst>
              <a:ext uri="{BEBA8EAE-BF5A-486C-A8C5-ECC9F3942E4B}">
                <a14:imgProps xmlns:a14="http://schemas.microsoft.com/office/drawing/2010/main">
                  <a14:imgLayer r:embed="rId113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58717</xdr:colOff>
      <xdr:row>137</xdr:row>
      <xdr:rowOff>0</xdr:rowOff>
    </xdr:from>
    <xdr:to>
      <xdr:col>4</xdr:col>
      <xdr:colOff>537517</xdr:colOff>
      <xdr:row>137</xdr:row>
      <xdr:rowOff>176400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AE103156-C4EB-46A6-A12F-9C43B7120BA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3188" y="22321157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184</xdr:row>
      <xdr:rowOff>12343</xdr:rowOff>
    </xdr:from>
    <xdr:to>
      <xdr:col>5</xdr:col>
      <xdr:colOff>3298</xdr:colOff>
      <xdr:row>184</xdr:row>
      <xdr:rowOff>188743</xdr:rowOff>
    </xdr:to>
    <xdr:sp macro="" textlink="">
      <xdr:nvSpPr>
        <xdr:cNvPr id="280" name="Прямоугольник 279">
          <a:extLst>
            <a:ext uri="{FF2B5EF4-FFF2-40B4-BE49-F238E27FC236}">
              <a16:creationId xmlns:a16="http://schemas.microsoft.com/office/drawing/2014/main" id="{49AB15AB-FDFF-46DB-A203-455E49210A14}"/>
            </a:ext>
          </a:extLst>
        </xdr:cNvPr>
        <xdr:cNvSpPr>
          <a:spLocks/>
        </xdr:cNvSpPr>
      </xdr:nvSpPr>
      <xdr:spPr>
        <a:xfrm>
          <a:off x="2637812" y="2831520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236</xdr:row>
      <xdr:rowOff>13221</xdr:rowOff>
    </xdr:from>
    <xdr:to>
      <xdr:col>5</xdr:col>
      <xdr:colOff>1936</xdr:colOff>
      <xdr:row>236</xdr:row>
      <xdr:rowOff>189621</xdr:rowOff>
    </xdr:to>
    <xdr:sp macro="" textlink="">
      <xdr:nvSpPr>
        <xdr:cNvPr id="281" name="Прямоугольник 280">
          <a:extLst>
            <a:ext uri="{FF2B5EF4-FFF2-40B4-BE49-F238E27FC236}">
              <a16:creationId xmlns:a16="http://schemas.microsoft.com/office/drawing/2014/main" id="{53A4793F-69B9-40F5-BFE7-EB3430718427}"/>
            </a:ext>
          </a:extLst>
        </xdr:cNvPr>
        <xdr:cNvSpPr>
          <a:spLocks/>
        </xdr:cNvSpPr>
      </xdr:nvSpPr>
      <xdr:spPr>
        <a:xfrm>
          <a:off x="2636450" y="35593178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256</xdr:row>
      <xdr:rowOff>14100</xdr:rowOff>
    </xdr:from>
    <xdr:to>
      <xdr:col>5</xdr:col>
      <xdr:colOff>0</xdr:colOff>
      <xdr:row>257</xdr:row>
      <xdr:rowOff>0</xdr:rowOff>
    </xdr:to>
    <xdr:sp macro="" textlink="">
      <xdr:nvSpPr>
        <xdr:cNvPr id="283" name="Прямоугольник 282">
          <a:extLst>
            <a:ext uri="{FF2B5EF4-FFF2-40B4-BE49-F238E27FC236}">
              <a16:creationId xmlns:a16="http://schemas.microsoft.com/office/drawing/2014/main" id="{F7D869BF-789C-4DA7-B190-D2C765F6A0C2}"/>
            </a:ext>
          </a:extLst>
        </xdr:cNvPr>
        <xdr:cNvSpPr>
          <a:spLocks/>
        </xdr:cNvSpPr>
      </xdr:nvSpPr>
      <xdr:spPr>
        <a:xfrm>
          <a:off x="364843" y="38821671"/>
          <a:ext cx="478800" cy="176400"/>
        </a:xfrm>
        <a:prstGeom prst="rect">
          <a:avLst/>
        </a:prstGeom>
        <a:blipFill>
          <a:blip xmlns:r="http://schemas.openxmlformats.org/officeDocument/2006/relationships" r:embed="rId15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58717</xdr:colOff>
      <xdr:row>276</xdr:row>
      <xdr:rowOff>0</xdr:rowOff>
    </xdr:from>
    <xdr:to>
      <xdr:col>4</xdr:col>
      <xdr:colOff>537517</xdr:colOff>
      <xdr:row>276</xdr:row>
      <xdr:rowOff>176400</xdr:rowOff>
    </xdr:to>
    <xdr:sp macro="" textlink="">
      <xdr:nvSpPr>
        <xdr:cNvPr id="284" name="Прямоугольник 283">
          <a:extLst>
            <a:ext uri="{FF2B5EF4-FFF2-40B4-BE49-F238E27FC236}">
              <a16:creationId xmlns:a16="http://schemas.microsoft.com/office/drawing/2014/main" id="{C8450FB7-7974-4A23-BB18-F47DABA38E6B}"/>
            </a:ext>
          </a:extLst>
        </xdr:cNvPr>
        <xdr:cNvSpPr>
          <a:spLocks/>
        </xdr:cNvSpPr>
      </xdr:nvSpPr>
      <xdr:spPr>
        <a:xfrm>
          <a:off x="2633188" y="40342457"/>
          <a:ext cx="478800" cy="176400"/>
        </a:xfrm>
        <a:prstGeom prst="rect">
          <a:avLst/>
        </a:prstGeom>
        <a:blipFill>
          <a:blip xmlns:r="http://schemas.openxmlformats.org/officeDocument/2006/relationships" r:embed="rId1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62797</xdr:colOff>
      <xdr:row>277</xdr:row>
      <xdr:rowOff>0</xdr:rowOff>
    </xdr:from>
    <xdr:to>
      <xdr:col>5</xdr:col>
      <xdr:colOff>2754</xdr:colOff>
      <xdr:row>277</xdr:row>
      <xdr:rowOff>176400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ED5056E7-AF73-4A3D-A757-9C3DDA6C42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268" y="40532957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305</xdr:row>
      <xdr:rowOff>12342</xdr:rowOff>
    </xdr:from>
    <xdr:to>
      <xdr:col>5</xdr:col>
      <xdr:colOff>1936</xdr:colOff>
      <xdr:row>305</xdr:row>
      <xdr:rowOff>188742</xdr:rowOff>
    </xdr:to>
    <xdr:sp macro="" textlink="">
      <xdr:nvSpPr>
        <xdr:cNvPr id="286" name="Прямоугольник 285">
          <a:extLst>
            <a:ext uri="{FF2B5EF4-FFF2-40B4-BE49-F238E27FC236}">
              <a16:creationId xmlns:a16="http://schemas.microsoft.com/office/drawing/2014/main" id="{6445B7EC-AC0E-4247-8725-69C33A50FA8C}"/>
            </a:ext>
          </a:extLst>
        </xdr:cNvPr>
        <xdr:cNvSpPr>
          <a:spLocks/>
        </xdr:cNvSpPr>
      </xdr:nvSpPr>
      <xdr:spPr>
        <a:xfrm>
          <a:off x="2636450" y="44012399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49158</xdr:colOff>
      <xdr:row>329</xdr:row>
      <xdr:rowOff>14100</xdr:rowOff>
    </xdr:from>
    <xdr:to>
      <xdr:col>4</xdr:col>
      <xdr:colOff>527958</xdr:colOff>
      <xdr:row>330</xdr:row>
      <xdr:rowOff>0</xdr:rowOff>
    </xdr:to>
    <xdr:sp macro="" textlink="">
      <xdr:nvSpPr>
        <xdr:cNvPr id="287" name="Прямоугольник 286">
          <a:extLst>
            <a:ext uri="{FF2B5EF4-FFF2-40B4-BE49-F238E27FC236}">
              <a16:creationId xmlns:a16="http://schemas.microsoft.com/office/drawing/2014/main" id="{3141D3D6-21DF-41AA-9C91-86C836B3DCB1}"/>
            </a:ext>
          </a:extLst>
        </xdr:cNvPr>
        <xdr:cNvSpPr>
          <a:spLocks/>
        </xdr:cNvSpPr>
      </xdr:nvSpPr>
      <xdr:spPr>
        <a:xfrm>
          <a:off x="2623629" y="47328857"/>
          <a:ext cx="478800" cy="176400"/>
        </a:xfrm>
        <a:prstGeom prst="rect">
          <a:avLst/>
        </a:prstGeom>
        <a:blipFill>
          <a:blip xmlns:r="http://schemas.openxmlformats.org/officeDocument/2006/relationships" r:embed="rId1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421</xdr:row>
      <xdr:rowOff>13221</xdr:rowOff>
    </xdr:from>
    <xdr:to>
      <xdr:col>5</xdr:col>
      <xdr:colOff>1936</xdr:colOff>
      <xdr:row>421</xdr:row>
      <xdr:rowOff>189621</xdr:rowOff>
    </xdr:to>
    <xdr:sp macro="" textlink="">
      <xdr:nvSpPr>
        <xdr:cNvPr id="288" name="Прямоугольник 287">
          <a:extLst>
            <a:ext uri="{FF2B5EF4-FFF2-40B4-BE49-F238E27FC236}">
              <a16:creationId xmlns:a16="http://schemas.microsoft.com/office/drawing/2014/main" id="{74EA5EA6-ED63-48AF-9076-823432A25B2E}"/>
            </a:ext>
          </a:extLst>
        </xdr:cNvPr>
        <xdr:cNvSpPr>
          <a:spLocks/>
        </xdr:cNvSpPr>
      </xdr:nvSpPr>
      <xdr:spPr>
        <a:xfrm>
          <a:off x="2636450" y="48280478"/>
          <a:ext cx="47880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53240</xdr:colOff>
      <xdr:row>344</xdr:row>
      <xdr:rowOff>0</xdr:rowOff>
    </xdr:from>
    <xdr:to>
      <xdr:col>5</xdr:col>
      <xdr:colOff>0</xdr:colOff>
      <xdr:row>344</xdr:row>
      <xdr:rowOff>170392</xdr:rowOff>
    </xdr:to>
    <xdr:sp macro="" textlink="">
      <xdr:nvSpPr>
        <xdr:cNvPr id="289" name="Прямоугольник 288">
          <a:extLst>
            <a:ext uri="{FF2B5EF4-FFF2-40B4-BE49-F238E27FC236}">
              <a16:creationId xmlns:a16="http://schemas.microsoft.com/office/drawing/2014/main" id="{73A594A4-1AF9-4C61-89B1-417AEF09E649}"/>
            </a:ext>
          </a:extLst>
        </xdr:cNvPr>
        <xdr:cNvSpPr>
          <a:spLocks/>
        </xdr:cNvSpPr>
      </xdr:nvSpPr>
      <xdr:spPr>
        <a:xfrm>
          <a:off x="2738383" y="65695286"/>
          <a:ext cx="484998" cy="170392"/>
        </a:xfrm>
        <a:prstGeom prst="rect">
          <a:avLst/>
        </a:prstGeom>
        <a:blipFill>
          <a:blip xmlns:r="http://schemas.openxmlformats.org/officeDocument/2006/relationships" r:embed="rId15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62797</xdr:colOff>
      <xdr:row>388</xdr:row>
      <xdr:rowOff>0</xdr:rowOff>
    </xdr:from>
    <xdr:to>
      <xdr:col>5</xdr:col>
      <xdr:colOff>2754</xdr:colOff>
      <xdr:row>388</xdr:row>
      <xdr:rowOff>176400</xdr:rowOff>
    </xdr:to>
    <xdr:sp macro="" textlink="">
      <xdr:nvSpPr>
        <xdr:cNvPr id="290" name="Прямоугольник 289">
          <a:extLst>
            <a:ext uri="{FF2B5EF4-FFF2-40B4-BE49-F238E27FC236}">
              <a16:creationId xmlns:a16="http://schemas.microsoft.com/office/drawing/2014/main" id="{5D89DAC8-C047-4512-AB8D-ADDA0E159586}"/>
            </a:ext>
          </a:extLst>
        </xdr:cNvPr>
        <xdr:cNvSpPr>
          <a:spLocks/>
        </xdr:cNvSpPr>
      </xdr:nvSpPr>
      <xdr:spPr>
        <a:xfrm>
          <a:off x="2637268" y="54553757"/>
          <a:ext cx="478800" cy="176400"/>
        </a:xfrm>
        <a:prstGeom prst="rect">
          <a:avLst/>
        </a:prstGeom>
        <a:blipFill>
          <a:blip xmlns:r="http://schemas.openxmlformats.org/officeDocument/2006/relationships" r:embed="rId1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401</xdr:row>
      <xdr:rowOff>13221</xdr:rowOff>
    </xdr:from>
    <xdr:to>
      <xdr:col>5</xdr:col>
      <xdr:colOff>1936</xdr:colOff>
      <xdr:row>401</xdr:row>
      <xdr:rowOff>189621</xdr:rowOff>
    </xdr:to>
    <xdr:sp macro="" textlink="">
      <xdr:nvSpPr>
        <xdr:cNvPr id="291" name="Прямоугольник 290">
          <a:extLst>
            <a:ext uri="{FF2B5EF4-FFF2-40B4-BE49-F238E27FC236}">
              <a16:creationId xmlns:a16="http://schemas.microsoft.com/office/drawing/2014/main" id="{C9DF16B9-540B-4D6C-B614-8705908E2F6F}"/>
            </a:ext>
          </a:extLst>
        </xdr:cNvPr>
        <xdr:cNvSpPr>
          <a:spLocks/>
        </xdr:cNvSpPr>
      </xdr:nvSpPr>
      <xdr:spPr>
        <a:xfrm>
          <a:off x="2636450" y="56548178"/>
          <a:ext cx="478800" cy="176400"/>
        </a:xfrm>
        <a:prstGeom prst="rect">
          <a:avLst/>
        </a:prstGeom>
        <a:blipFill>
          <a:blip xmlns:r="http://schemas.openxmlformats.org/officeDocument/2006/relationships" r:embed="rId1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153</xdr:row>
      <xdr:rowOff>14100</xdr:rowOff>
    </xdr:from>
    <xdr:to>
      <xdr:col>5</xdr:col>
      <xdr:colOff>0</xdr:colOff>
      <xdr:row>154</xdr:row>
      <xdr:rowOff>0</xdr:rowOff>
    </xdr:to>
    <xdr:sp macro="" textlink="">
      <xdr:nvSpPr>
        <xdr:cNvPr id="292" name="Прямоугольник 291">
          <a:extLst>
            <a:ext uri="{FF2B5EF4-FFF2-40B4-BE49-F238E27FC236}">
              <a16:creationId xmlns:a16="http://schemas.microsoft.com/office/drawing/2014/main" id="{598567EF-B88D-459F-AABA-D6BBAA2E4749}"/>
            </a:ext>
          </a:extLst>
        </xdr:cNvPr>
        <xdr:cNvSpPr>
          <a:spLocks/>
        </xdr:cNvSpPr>
      </xdr:nvSpPr>
      <xdr:spPr>
        <a:xfrm>
          <a:off x="364843" y="25181871"/>
          <a:ext cx="478800" cy="176400"/>
        </a:xfrm>
        <a:prstGeom prst="rect">
          <a:avLst/>
        </a:prstGeom>
        <a:blipFill>
          <a:blip xmlns:r="http://schemas.openxmlformats.org/officeDocument/2006/relationships" r:embed="rId1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159</xdr:row>
      <xdr:rowOff>14100</xdr:rowOff>
    </xdr:from>
    <xdr:to>
      <xdr:col>5</xdr:col>
      <xdr:colOff>0</xdr:colOff>
      <xdr:row>160</xdr:row>
      <xdr:rowOff>0</xdr:rowOff>
    </xdr:to>
    <xdr:sp macro="" textlink="">
      <xdr:nvSpPr>
        <xdr:cNvPr id="293" name="Прямоугольник 292">
          <a:extLst>
            <a:ext uri="{FF2B5EF4-FFF2-40B4-BE49-F238E27FC236}">
              <a16:creationId xmlns:a16="http://schemas.microsoft.com/office/drawing/2014/main" id="{1E78DB7C-53A2-46B9-8F0D-45C137D51AF1}"/>
            </a:ext>
          </a:extLst>
        </xdr:cNvPr>
        <xdr:cNvSpPr>
          <a:spLocks/>
        </xdr:cNvSpPr>
      </xdr:nvSpPr>
      <xdr:spPr>
        <a:xfrm>
          <a:off x="364843" y="25562871"/>
          <a:ext cx="478800" cy="176400"/>
        </a:xfrm>
        <a:prstGeom prst="rect">
          <a:avLst/>
        </a:prstGeom>
        <a:blipFill>
          <a:blip xmlns:r="http://schemas.openxmlformats.org/officeDocument/2006/relationships" r:embed="rId160" cstate="screen">
            <a:extLst>
              <a:ext uri="{BEBA8EAE-BF5A-486C-A8C5-ECC9F3942E4B}">
                <a14:imgProps xmlns:a14="http://schemas.microsoft.com/office/drawing/2010/main">
                  <a14:imgLayer r:embed="rId161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 editAs="oneCell">
    <xdr:from>
      <xdr:col>9</xdr:col>
      <xdr:colOff>157843</xdr:colOff>
      <xdr:row>1</xdr:row>
      <xdr:rowOff>461586</xdr:rowOff>
    </xdr:from>
    <xdr:to>
      <xdr:col>15</xdr:col>
      <xdr:colOff>164619</xdr:colOff>
      <xdr:row>4</xdr:row>
      <xdr:rowOff>172193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id="{D4F291D3-3630-27AE-BC46-4180D763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95057" y="679300"/>
          <a:ext cx="3771878" cy="883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59871</xdr:colOff>
      <xdr:row>457</xdr:row>
      <xdr:rowOff>21771</xdr:rowOff>
    </xdr:from>
    <xdr:to>
      <xdr:col>4</xdr:col>
      <xdr:colOff>538671</xdr:colOff>
      <xdr:row>458</xdr:row>
      <xdr:rowOff>0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1A9A2A9A-D05D-4702-8878-1404E2C15FC6}"/>
            </a:ext>
          </a:extLst>
        </xdr:cNvPr>
        <xdr:cNvSpPr>
          <a:spLocks/>
        </xdr:cNvSpPr>
      </xdr:nvSpPr>
      <xdr:spPr>
        <a:xfrm>
          <a:off x="2634342" y="64715571"/>
          <a:ext cx="478800" cy="176400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228</xdr:row>
      <xdr:rowOff>29163</xdr:rowOff>
    </xdr:from>
    <xdr:to>
      <xdr:col>5</xdr:col>
      <xdr:colOff>3298</xdr:colOff>
      <xdr:row>229</xdr:row>
      <xdr:rowOff>15063</xdr:rowOff>
    </xdr:to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0E8785F1-4247-4C13-BA73-980F828A03B9}"/>
            </a:ext>
          </a:extLst>
        </xdr:cNvPr>
        <xdr:cNvSpPr>
          <a:spLocks/>
        </xdr:cNvSpPr>
      </xdr:nvSpPr>
      <xdr:spPr>
        <a:xfrm>
          <a:off x="2752112" y="37002492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299</xdr:row>
      <xdr:rowOff>25563</xdr:rowOff>
    </xdr:from>
    <xdr:to>
      <xdr:col>5</xdr:col>
      <xdr:colOff>1936</xdr:colOff>
      <xdr:row>300</xdr:row>
      <xdr:rowOff>11463</xdr:rowOff>
    </xdr:to>
    <xdr:sp macro="" textlink="">
      <xdr:nvSpPr>
        <xdr:cNvPr id="53" name="Прямоугольник 52">
          <a:extLst>
            <a:ext uri="{FF2B5EF4-FFF2-40B4-BE49-F238E27FC236}">
              <a16:creationId xmlns:a16="http://schemas.microsoft.com/office/drawing/2014/main" id="{FCA928BB-063D-4D61-96BA-9838641EE6B8}"/>
            </a:ext>
          </a:extLst>
        </xdr:cNvPr>
        <xdr:cNvSpPr>
          <a:spLocks/>
        </xdr:cNvSpPr>
      </xdr:nvSpPr>
      <xdr:spPr>
        <a:xfrm>
          <a:off x="2750750" y="45799992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302</xdr:row>
      <xdr:rowOff>25563</xdr:rowOff>
    </xdr:from>
    <xdr:to>
      <xdr:col>5</xdr:col>
      <xdr:colOff>1936</xdr:colOff>
      <xdr:row>303</xdr:row>
      <xdr:rowOff>11463</xdr:rowOff>
    </xdr:to>
    <xdr:sp macro="" textlink="">
      <xdr:nvSpPr>
        <xdr:cNvPr id="93" name="Прямоугольник 92">
          <a:extLst>
            <a:ext uri="{FF2B5EF4-FFF2-40B4-BE49-F238E27FC236}">
              <a16:creationId xmlns:a16="http://schemas.microsoft.com/office/drawing/2014/main" id="{8790C8B0-4666-4A01-8A83-945FFE4DF4CF}"/>
            </a:ext>
          </a:extLst>
        </xdr:cNvPr>
        <xdr:cNvSpPr>
          <a:spLocks/>
        </xdr:cNvSpPr>
      </xdr:nvSpPr>
      <xdr:spPr>
        <a:xfrm>
          <a:off x="2750750" y="46561992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203</xdr:row>
      <xdr:rowOff>26442</xdr:rowOff>
    </xdr:from>
    <xdr:to>
      <xdr:col>5</xdr:col>
      <xdr:colOff>1936</xdr:colOff>
      <xdr:row>204</xdr:row>
      <xdr:rowOff>12342</xdr:rowOff>
    </xdr:to>
    <xdr:sp macro="" textlink="">
      <xdr:nvSpPr>
        <xdr:cNvPr id="148" name="Прямоугольник 147">
          <a:extLst>
            <a:ext uri="{FF2B5EF4-FFF2-40B4-BE49-F238E27FC236}">
              <a16:creationId xmlns:a16="http://schemas.microsoft.com/office/drawing/2014/main" id="{2B085E2A-BF50-491A-9F74-5FB40BC413A0}"/>
            </a:ext>
          </a:extLst>
        </xdr:cNvPr>
        <xdr:cNvSpPr>
          <a:spLocks/>
        </xdr:cNvSpPr>
      </xdr:nvSpPr>
      <xdr:spPr>
        <a:xfrm>
          <a:off x="2750750" y="32770671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204</xdr:row>
      <xdr:rowOff>26442</xdr:rowOff>
    </xdr:from>
    <xdr:to>
      <xdr:col>5</xdr:col>
      <xdr:colOff>1936</xdr:colOff>
      <xdr:row>205</xdr:row>
      <xdr:rowOff>12342</xdr:rowOff>
    </xdr:to>
    <xdr:sp macro="" textlink="">
      <xdr:nvSpPr>
        <xdr:cNvPr id="150" name="Прямоугольник 149">
          <a:extLst>
            <a:ext uri="{FF2B5EF4-FFF2-40B4-BE49-F238E27FC236}">
              <a16:creationId xmlns:a16="http://schemas.microsoft.com/office/drawing/2014/main" id="{2E6F46B4-7769-4AB3-91B6-E32BDFED8896}"/>
            </a:ext>
          </a:extLst>
        </xdr:cNvPr>
        <xdr:cNvSpPr>
          <a:spLocks/>
        </xdr:cNvSpPr>
      </xdr:nvSpPr>
      <xdr:spPr>
        <a:xfrm>
          <a:off x="2750750" y="32961171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311</xdr:row>
      <xdr:rowOff>26442</xdr:rowOff>
    </xdr:from>
    <xdr:to>
      <xdr:col>5</xdr:col>
      <xdr:colOff>1936</xdr:colOff>
      <xdr:row>312</xdr:row>
      <xdr:rowOff>12342</xdr:rowOff>
    </xdr:to>
    <xdr:sp macro="" textlink="">
      <xdr:nvSpPr>
        <xdr:cNvPr id="177" name="Прямоугольник 176">
          <a:extLst>
            <a:ext uri="{FF2B5EF4-FFF2-40B4-BE49-F238E27FC236}">
              <a16:creationId xmlns:a16="http://schemas.microsoft.com/office/drawing/2014/main" id="{8128BAC3-295F-4C8D-8547-5C62ABE731B9}"/>
            </a:ext>
          </a:extLst>
        </xdr:cNvPr>
        <xdr:cNvSpPr>
          <a:spLocks/>
        </xdr:cNvSpPr>
      </xdr:nvSpPr>
      <xdr:spPr>
        <a:xfrm>
          <a:off x="2750750" y="47705871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312</xdr:row>
      <xdr:rowOff>26442</xdr:rowOff>
    </xdr:from>
    <xdr:to>
      <xdr:col>5</xdr:col>
      <xdr:colOff>1936</xdr:colOff>
      <xdr:row>313</xdr:row>
      <xdr:rowOff>12342</xdr:rowOff>
    </xdr:to>
    <xdr:sp macro="" textlink="">
      <xdr:nvSpPr>
        <xdr:cNvPr id="187" name="Прямоугольник 186">
          <a:extLst>
            <a:ext uri="{FF2B5EF4-FFF2-40B4-BE49-F238E27FC236}">
              <a16:creationId xmlns:a16="http://schemas.microsoft.com/office/drawing/2014/main" id="{033123E4-46B8-4BB9-A683-CB7DE6F21637}"/>
            </a:ext>
          </a:extLst>
        </xdr:cNvPr>
        <xdr:cNvSpPr>
          <a:spLocks/>
        </xdr:cNvSpPr>
      </xdr:nvSpPr>
      <xdr:spPr>
        <a:xfrm>
          <a:off x="2750750" y="47705871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316</xdr:row>
      <xdr:rowOff>26442</xdr:rowOff>
    </xdr:from>
    <xdr:to>
      <xdr:col>5</xdr:col>
      <xdr:colOff>1936</xdr:colOff>
      <xdr:row>317</xdr:row>
      <xdr:rowOff>12342</xdr:rowOff>
    </xdr:to>
    <xdr:sp macro="" textlink="">
      <xdr:nvSpPr>
        <xdr:cNvPr id="224" name="Прямоугольник 223">
          <a:extLst>
            <a:ext uri="{FF2B5EF4-FFF2-40B4-BE49-F238E27FC236}">
              <a16:creationId xmlns:a16="http://schemas.microsoft.com/office/drawing/2014/main" id="{D0349E72-F8EF-4FE4-8E9E-BEF397B78F3E}"/>
            </a:ext>
          </a:extLst>
        </xdr:cNvPr>
        <xdr:cNvSpPr>
          <a:spLocks/>
        </xdr:cNvSpPr>
      </xdr:nvSpPr>
      <xdr:spPr>
        <a:xfrm>
          <a:off x="2750750" y="48658371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287</xdr:row>
      <xdr:rowOff>26442</xdr:rowOff>
    </xdr:from>
    <xdr:to>
      <xdr:col>5</xdr:col>
      <xdr:colOff>1936</xdr:colOff>
      <xdr:row>288</xdr:row>
      <xdr:rowOff>12342</xdr:rowOff>
    </xdr:to>
    <xdr:sp macro="" textlink="">
      <xdr:nvSpPr>
        <xdr:cNvPr id="241" name="Прямоугольник 240">
          <a:extLst>
            <a:ext uri="{FF2B5EF4-FFF2-40B4-BE49-F238E27FC236}">
              <a16:creationId xmlns:a16="http://schemas.microsoft.com/office/drawing/2014/main" id="{07688FB2-17C2-4DC0-96BA-53AADC7F94C6}"/>
            </a:ext>
          </a:extLst>
        </xdr:cNvPr>
        <xdr:cNvSpPr>
          <a:spLocks/>
        </xdr:cNvSpPr>
      </xdr:nvSpPr>
      <xdr:spPr>
        <a:xfrm>
          <a:off x="2750750" y="4541987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420</xdr:row>
      <xdr:rowOff>13221</xdr:rowOff>
    </xdr:from>
    <xdr:to>
      <xdr:col>5</xdr:col>
      <xdr:colOff>1936</xdr:colOff>
      <xdr:row>420</xdr:row>
      <xdr:rowOff>189621</xdr:rowOff>
    </xdr:to>
    <xdr:sp macro="" textlink="">
      <xdr:nvSpPr>
        <xdr:cNvPr id="249" name="Прямоугольник 248">
          <a:extLst>
            <a:ext uri="{FF2B5EF4-FFF2-40B4-BE49-F238E27FC236}">
              <a16:creationId xmlns:a16="http://schemas.microsoft.com/office/drawing/2014/main" id="{3C7CE30A-64CA-49F9-82C7-CD2AE89B07F1}"/>
            </a:ext>
          </a:extLst>
        </xdr:cNvPr>
        <xdr:cNvSpPr>
          <a:spLocks/>
        </xdr:cNvSpPr>
      </xdr:nvSpPr>
      <xdr:spPr>
        <a:xfrm>
          <a:off x="2750750" y="52531350"/>
          <a:ext cx="47880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198</xdr:row>
      <xdr:rowOff>26442</xdr:rowOff>
    </xdr:from>
    <xdr:to>
      <xdr:col>5</xdr:col>
      <xdr:colOff>1936</xdr:colOff>
      <xdr:row>199</xdr:row>
      <xdr:rowOff>12342</xdr:rowOff>
    </xdr:to>
    <xdr:sp macro="" textlink="">
      <xdr:nvSpPr>
        <xdr:cNvPr id="253" name="Прямоугольник 252">
          <a:extLst>
            <a:ext uri="{FF2B5EF4-FFF2-40B4-BE49-F238E27FC236}">
              <a16:creationId xmlns:a16="http://schemas.microsoft.com/office/drawing/2014/main" id="{1D2BF6BA-77D0-4C45-89E5-026229303292}"/>
            </a:ext>
          </a:extLst>
        </xdr:cNvPr>
        <xdr:cNvSpPr>
          <a:spLocks/>
        </xdr:cNvSpPr>
      </xdr:nvSpPr>
      <xdr:spPr>
        <a:xfrm>
          <a:off x="2750750" y="32389671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235</xdr:row>
      <xdr:rowOff>13221</xdr:rowOff>
    </xdr:from>
    <xdr:to>
      <xdr:col>5</xdr:col>
      <xdr:colOff>1936</xdr:colOff>
      <xdr:row>235</xdr:row>
      <xdr:rowOff>189621</xdr:rowOff>
    </xdr:to>
    <xdr:sp macro="" textlink="">
      <xdr:nvSpPr>
        <xdr:cNvPr id="282" name="Прямоугольник 281">
          <a:extLst>
            <a:ext uri="{FF2B5EF4-FFF2-40B4-BE49-F238E27FC236}">
              <a16:creationId xmlns:a16="http://schemas.microsoft.com/office/drawing/2014/main" id="{A4EF4609-D0DA-4C4B-8A61-581050FCA9F8}"/>
            </a:ext>
          </a:extLst>
        </xdr:cNvPr>
        <xdr:cNvSpPr>
          <a:spLocks/>
        </xdr:cNvSpPr>
      </xdr:nvSpPr>
      <xdr:spPr>
        <a:xfrm>
          <a:off x="2750750" y="38891550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87</xdr:row>
      <xdr:rowOff>26442</xdr:rowOff>
    </xdr:from>
    <xdr:to>
      <xdr:col>5</xdr:col>
      <xdr:colOff>1936</xdr:colOff>
      <xdr:row>88</xdr:row>
      <xdr:rowOff>12342</xdr:rowOff>
    </xdr:to>
    <xdr:sp macro="" textlink="">
      <xdr:nvSpPr>
        <xdr:cNvPr id="294" name="Прямоугольник 293">
          <a:extLst>
            <a:ext uri="{FF2B5EF4-FFF2-40B4-BE49-F238E27FC236}">
              <a16:creationId xmlns:a16="http://schemas.microsoft.com/office/drawing/2014/main" id="{49172E55-012F-482F-82C7-D68AFED61B68}"/>
            </a:ext>
          </a:extLst>
        </xdr:cNvPr>
        <xdr:cNvSpPr>
          <a:spLocks/>
        </xdr:cNvSpPr>
      </xdr:nvSpPr>
      <xdr:spPr>
        <a:xfrm>
          <a:off x="2750750" y="17225871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89</xdr:row>
      <xdr:rowOff>26442</xdr:rowOff>
    </xdr:from>
    <xdr:to>
      <xdr:col>5</xdr:col>
      <xdr:colOff>1936</xdr:colOff>
      <xdr:row>90</xdr:row>
      <xdr:rowOff>12342</xdr:rowOff>
    </xdr:to>
    <xdr:sp macro="" textlink="">
      <xdr:nvSpPr>
        <xdr:cNvPr id="296" name="Прямоугольник 295">
          <a:extLst>
            <a:ext uri="{FF2B5EF4-FFF2-40B4-BE49-F238E27FC236}">
              <a16:creationId xmlns:a16="http://schemas.microsoft.com/office/drawing/2014/main" id="{839E1321-A2B6-4DC9-B94A-ADD526A39387}"/>
            </a:ext>
          </a:extLst>
        </xdr:cNvPr>
        <xdr:cNvSpPr>
          <a:spLocks/>
        </xdr:cNvSpPr>
      </xdr:nvSpPr>
      <xdr:spPr>
        <a:xfrm>
          <a:off x="2750750" y="17416371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88</xdr:row>
      <xdr:rowOff>26442</xdr:rowOff>
    </xdr:from>
    <xdr:to>
      <xdr:col>5</xdr:col>
      <xdr:colOff>1936</xdr:colOff>
      <xdr:row>89</xdr:row>
      <xdr:rowOff>12342</xdr:rowOff>
    </xdr:to>
    <xdr:sp macro="" textlink="">
      <xdr:nvSpPr>
        <xdr:cNvPr id="297" name="Прямоугольник 296">
          <a:extLst>
            <a:ext uri="{FF2B5EF4-FFF2-40B4-BE49-F238E27FC236}">
              <a16:creationId xmlns:a16="http://schemas.microsoft.com/office/drawing/2014/main" id="{E5D33270-AD27-40D6-8951-A7B0FD6D5B1E}"/>
            </a:ext>
          </a:extLst>
        </xdr:cNvPr>
        <xdr:cNvSpPr>
          <a:spLocks/>
        </xdr:cNvSpPr>
      </xdr:nvSpPr>
      <xdr:spPr>
        <a:xfrm>
          <a:off x="2750750" y="17797371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406</xdr:row>
      <xdr:rowOff>14100</xdr:rowOff>
    </xdr:from>
    <xdr:to>
      <xdr:col>5</xdr:col>
      <xdr:colOff>0</xdr:colOff>
      <xdr:row>407</xdr:row>
      <xdr:rowOff>0</xdr:rowOff>
    </xdr:to>
    <xdr:sp macro="" textlink="">
      <xdr:nvSpPr>
        <xdr:cNvPr id="299" name="Прямоугольник 298">
          <a:extLst>
            <a:ext uri="{FF2B5EF4-FFF2-40B4-BE49-F238E27FC236}">
              <a16:creationId xmlns:a16="http://schemas.microsoft.com/office/drawing/2014/main" id="{C6B0E24C-7219-40E1-999F-5DB93EC451DD}"/>
            </a:ext>
          </a:extLst>
        </xdr:cNvPr>
        <xdr:cNvSpPr>
          <a:spLocks/>
        </xdr:cNvSpPr>
      </xdr:nvSpPr>
      <xdr:spPr>
        <a:xfrm>
          <a:off x="2748814" y="62666829"/>
          <a:ext cx="478800" cy="176400"/>
        </a:xfrm>
        <a:prstGeom prst="rect">
          <a:avLst/>
        </a:prstGeom>
        <a:blipFill>
          <a:blip xmlns:r="http://schemas.openxmlformats.org/officeDocument/2006/relationships" r:embed="rId112" cstate="screen">
            <a:extLst>
              <a:ext uri="{BEBA8EAE-BF5A-486C-A8C5-ECC9F3942E4B}">
                <a14:imgProps xmlns:a14="http://schemas.microsoft.com/office/drawing/2010/main">
                  <a14:imgLayer r:embed="rId113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148</xdr:row>
      <xdr:rowOff>26442</xdr:rowOff>
    </xdr:from>
    <xdr:to>
      <xdr:col>5</xdr:col>
      <xdr:colOff>1936</xdr:colOff>
      <xdr:row>149</xdr:row>
      <xdr:rowOff>12342</xdr:rowOff>
    </xdr:to>
    <xdr:sp macro="" textlink="">
      <xdr:nvSpPr>
        <xdr:cNvPr id="300" name="Прямоугольник 299">
          <a:extLst>
            <a:ext uri="{FF2B5EF4-FFF2-40B4-BE49-F238E27FC236}">
              <a16:creationId xmlns:a16="http://schemas.microsoft.com/office/drawing/2014/main" id="{973020CC-EC5B-4541-AF0F-DF1194D0DEF5}"/>
            </a:ext>
          </a:extLst>
        </xdr:cNvPr>
        <xdr:cNvSpPr>
          <a:spLocks/>
        </xdr:cNvSpPr>
      </xdr:nvSpPr>
      <xdr:spPr>
        <a:xfrm>
          <a:off x="2750750" y="2640797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62797</xdr:colOff>
      <xdr:row>278</xdr:row>
      <xdr:rowOff>0</xdr:rowOff>
    </xdr:from>
    <xdr:to>
      <xdr:col>5</xdr:col>
      <xdr:colOff>2754</xdr:colOff>
      <xdr:row>278</xdr:row>
      <xdr:rowOff>176400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42B2FA85-B87B-4990-A768-84E75B7366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1568" y="4440282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449</xdr:row>
      <xdr:rowOff>13221</xdr:rowOff>
    </xdr:from>
    <xdr:to>
      <xdr:col>5</xdr:col>
      <xdr:colOff>1936</xdr:colOff>
      <xdr:row>449</xdr:row>
      <xdr:rowOff>189621</xdr:rowOff>
    </xdr:to>
    <xdr:sp macro="" textlink="">
      <xdr:nvSpPr>
        <xdr:cNvPr id="302" name="Прямоугольник 301">
          <a:extLst>
            <a:ext uri="{FF2B5EF4-FFF2-40B4-BE49-F238E27FC236}">
              <a16:creationId xmlns:a16="http://schemas.microsoft.com/office/drawing/2014/main" id="{409D31C4-D558-4872-B44A-C0B2CF41D56E}"/>
            </a:ext>
          </a:extLst>
        </xdr:cNvPr>
        <xdr:cNvSpPr>
          <a:spLocks/>
        </xdr:cNvSpPr>
      </xdr:nvSpPr>
      <xdr:spPr>
        <a:xfrm>
          <a:off x="2750750" y="67314150"/>
          <a:ext cx="478800" cy="176400"/>
        </a:xfrm>
        <a:prstGeom prst="rect">
          <a:avLst/>
        </a:prstGeom>
        <a:blipFill>
          <a:blip xmlns:r="http://schemas.openxmlformats.org/officeDocument/2006/relationships" r:embed="rId12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59</xdr:row>
      <xdr:rowOff>25564</xdr:rowOff>
    </xdr:from>
    <xdr:to>
      <xdr:col>5</xdr:col>
      <xdr:colOff>3298</xdr:colOff>
      <xdr:row>60</xdr:row>
      <xdr:rowOff>11464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FC08F439-C6DA-4BC4-A96F-BCE6573057F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9" cstate="screen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2112" y="1314829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59871</xdr:colOff>
      <xdr:row>456</xdr:row>
      <xdr:rowOff>21771</xdr:rowOff>
    </xdr:from>
    <xdr:to>
      <xdr:col>4</xdr:col>
      <xdr:colOff>538671</xdr:colOff>
      <xdr:row>457</xdr:row>
      <xdr:rowOff>7671</xdr:rowOff>
    </xdr:to>
    <xdr:sp macro="" textlink="">
      <xdr:nvSpPr>
        <xdr:cNvPr id="305" name="Прямоугольник 304">
          <a:extLst>
            <a:ext uri="{FF2B5EF4-FFF2-40B4-BE49-F238E27FC236}">
              <a16:creationId xmlns:a16="http://schemas.microsoft.com/office/drawing/2014/main" id="{5667C105-5785-485A-A3E9-4F4E54E22743}"/>
            </a:ext>
          </a:extLst>
        </xdr:cNvPr>
        <xdr:cNvSpPr>
          <a:spLocks/>
        </xdr:cNvSpPr>
      </xdr:nvSpPr>
      <xdr:spPr>
        <a:xfrm>
          <a:off x="2748642" y="68922900"/>
          <a:ext cx="478800" cy="176400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431</xdr:row>
      <xdr:rowOff>13221</xdr:rowOff>
    </xdr:from>
    <xdr:to>
      <xdr:col>5</xdr:col>
      <xdr:colOff>1936</xdr:colOff>
      <xdr:row>431</xdr:row>
      <xdr:rowOff>189621</xdr:rowOff>
    </xdr:to>
    <xdr:sp macro="" textlink="">
      <xdr:nvSpPr>
        <xdr:cNvPr id="306" name="Прямоугольник 305">
          <a:extLst>
            <a:ext uri="{FF2B5EF4-FFF2-40B4-BE49-F238E27FC236}">
              <a16:creationId xmlns:a16="http://schemas.microsoft.com/office/drawing/2014/main" id="{CA20FBC0-8D47-4758-BAB9-6C7AD86497C9}"/>
            </a:ext>
          </a:extLst>
        </xdr:cNvPr>
        <xdr:cNvSpPr>
          <a:spLocks/>
        </xdr:cNvSpPr>
      </xdr:nvSpPr>
      <xdr:spPr>
        <a:xfrm>
          <a:off x="2750750" y="65790150"/>
          <a:ext cx="478800" cy="176400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115</xdr:row>
      <xdr:rowOff>26442</xdr:rowOff>
    </xdr:from>
    <xdr:to>
      <xdr:col>5</xdr:col>
      <xdr:colOff>1936</xdr:colOff>
      <xdr:row>116</xdr:row>
      <xdr:rowOff>12342</xdr:rowOff>
    </xdr:to>
    <xdr:sp macro="" textlink="">
      <xdr:nvSpPr>
        <xdr:cNvPr id="307" name="Прямоугольник 306">
          <a:extLst>
            <a:ext uri="{FF2B5EF4-FFF2-40B4-BE49-F238E27FC236}">
              <a16:creationId xmlns:a16="http://schemas.microsoft.com/office/drawing/2014/main" id="{ED7CAA2B-D17A-45E7-94AC-528CBA9B68FC}"/>
            </a:ext>
          </a:extLst>
        </xdr:cNvPr>
        <xdr:cNvSpPr>
          <a:spLocks/>
        </xdr:cNvSpPr>
      </xdr:nvSpPr>
      <xdr:spPr>
        <a:xfrm>
          <a:off x="2750750" y="2183597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192</xdr:row>
      <xdr:rowOff>26442</xdr:rowOff>
    </xdr:from>
    <xdr:to>
      <xdr:col>5</xdr:col>
      <xdr:colOff>1936</xdr:colOff>
      <xdr:row>193</xdr:row>
      <xdr:rowOff>12342</xdr:rowOff>
    </xdr:to>
    <xdr:sp macro="" textlink="">
      <xdr:nvSpPr>
        <xdr:cNvPr id="308" name="Прямоугольник 307">
          <a:extLst>
            <a:ext uri="{FF2B5EF4-FFF2-40B4-BE49-F238E27FC236}">
              <a16:creationId xmlns:a16="http://schemas.microsoft.com/office/drawing/2014/main" id="{5BBAA007-4F8E-418F-B327-E9CE87129BA9}"/>
            </a:ext>
          </a:extLst>
        </xdr:cNvPr>
        <xdr:cNvSpPr>
          <a:spLocks/>
        </xdr:cNvSpPr>
      </xdr:nvSpPr>
      <xdr:spPr>
        <a:xfrm>
          <a:off x="2750750" y="32389671"/>
          <a:ext cx="478800" cy="176400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443</xdr:row>
      <xdr:rowOff>12343</xdr:rowOff>
    </xdr:from>
    <xdr:to>
      <xdr:col>5</xdr:col>
      <xdr:colOff>3298</xdr:colOff>
      <xdr:row>443</xdr:row>
      <xdr:rowOff>188743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636896C2-7FA3-4615-95A2-DB8BB96F0D3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2112" y="67313272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333</xdr:row>
      <xdr:rowOff>26442</xdr:rowOff>
    </xdr:from>
    <xdr:to>
      <xdr:col>5</xdr:col>
      <xdr:colOff>1936</xdr:colOff>
      <xdr:row>334</xdr:row>
      <xdr:rowOff>12342</xdr:rowOff>
    </xdr:to>
    <xdr:sp macro="" textlink="">
      <xdr:nvSpPr>
        <xdr:cNvPr id="311" name="Прямоугольник 310">
          <a:extLst>
            <a:ext uri="{FF2B5EF4-FFF2-40B4-BE49-F238E27FC236}">
              <a16:creationId xmlns:a16="http://schemas.microsoft.com/office/drawing/2014/main" id="{C473DB53-DA6B-4BA4-B1B6-D1BE4D95CD92}"/>
            </a:ext>
          </a:extLst>
        </xdr:cNvPr>
        <xdr:cNvSpPr>
          <a:spLocks/>
        </xdr:cNvSpPr>
      </xdr:nvSpPr>
      <xdr:spPr>
        <a:xfrm>
          <a:off x="2750750" y="53497071"/>
          <a:ext cx="478800" cy="176400"/>
        </a:xfrm>
        <a:prstGeom prst="rect">
          <a:avLst/>
        </a:prstGeom>
        <a:blipFill>
          <a:blip xmlns:r="http://schemas.openxmlformats.org/officeDocument/2006/relationships" r:embed="rId9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48</xdr:row>
      <xdr:rowOff>0</xdr:rowOff>
    </xdr:from>
    <xdr:to>
      <xdr:col>5</xdr:col>
      <xdr:colOff>1936</xdr:colOff>
      <xdr:row>48</xdr:row>
      <xdr:rowOff>176400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D5E1062E-2F78-4A97-863D-832C6E3E59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screen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0750" y="1159872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395</xdr:row>
      <xdr:rowOff>26442</xdr:rowOff>
    </xdr:from>
    <xdr:to>
      <xdr:col>5</xdr:col>
      <xdr:colOff>1936</xdr:colOff>
      <xdr:row>396</xdr:row>
      <xdr:rowOff>12342</xdr:rowOff>
    </xdr:to>
    <xdr:sp macro="" textlink="">
      <xdr:nvSpPr>
        <xdr:cNvPr id="313" name="Прямоугольник 312">
          <a:extLst>
            <a:ext uri="{FF2B5EF4-FFF2-40B4-BE49-F238E27FC236}">
              <a16:creationId xmlns:a16="http://schemas.microsoft.com/office/drawing/2014/main" id="{07DEA9F0-6112-47FD-8D43-0D7ACB98960D}"/>
            </a:ext>
          </a:extLst>
        </xdr:cNvPr>
        <xdr:cNvSpPr>
          <a:spLocks/>
        </xdr:cNvSpPr>
      </xdr:nvSpPr>
      <xdr:spPr>
        <a:xfrm>
          <a:off x="2750750" y="62145771"/>
          <a:ext cx="478800" cy="176400"/>
        </a:xfrm>
        <a:prstGeom prst="rect">
          <a:avLst/>
        </a:prstGeom>
        <a:blipFill>
          <a:blip xmlns:r="http://schemas.openxmlformats.org/officeDocument/2006/relationships" r:embed="rId1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396</xdr:row>
      <xdr:rowOff>26442</xdr:rowOff>
    </xdr:from>
    <xdr:to>
      <xdr:col>5</xdr:col>
      <xdr:colOff>1936</xdr:colOff>
      <xdr:row>397</xdr:row>
      <xdr:rowOff>12342</xdr:rowOff>
    </xdr:to>
    <xdr:sp macro="" textlink="">
      <xdr:nvSpPr>
        <xdr:cNvPr id="314" name="Прямоугольник 313">
          <a:extLst>
            <a:ext uri="{FF2B5EF4-FFF2-40B4-BE49-F238E27FC236}">
              <a16:creationId xmlns:a16="http://schemas.microsoft.com/office/drawing/2014/main" id="{6545B111-4654-4EEA-BB46-EDEC98D5338B}"/>
            </a:ext>
          </a:extLst>
        </xdr:cNvPr>
        <xdr:cNvSpPr>
          <a:spLocks/>
        </xdr:cNvSpPr>
      </xdr:nvSpPr>
      <xdr:spPr>
        <a:xfrm>
          <a:off x="2750750" y="62336271"/>
          <a:ext cx="478800" cy="176400"/>
        </a:xfrm>
        <a:prstGeom prst="rect">
          <a:avLst/>
        </a:prstGeom>
        <a:blipFill>
          <a:blip xmlns:r="http://schemas.openxmlformats.org/officeDocument/2006/relationships" r:embed="rId1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99</xdr:row>
      <xdr:rowOff>26442</xdr:rowOff>
    </xdr:from>
    <xdr:to>
      <xdr:col>5</xdr:col>
      <xdr:colOff>1936</xdr:colOff>
      <xdr:row>100</xdr:row>
      <xdr:rowOff>12342</xdr:rowOff>
    </xdr:to>
    <xdr:sp macro="" textlink="">
      <xdr:nvSpPr>
        <xdr:cNvPr id="315" name="Прямоугольник 314">
          <a:extLst>
            <a:ext uri="{FF2B5EF4-FFF2-40B4-BE49-F238E27FC236}">
              <a16:creationId xmlns:a16="http://schemas.microsoft.com/office/drawing/2014/main" id="{0753B7F3-81D2-4886-A214-D048102474BC}"/>
            </a:ext>
          </a:extLst>
        </xdr:cNvPr>
        <xdr:cNvSpPr>
          <a:spLocks/>
        </xdr:cNvSpPr>
      </xdr:nvSpPr>
      <xdr:spPr>
        <a:xfrm>
          <a:off x="2750750" y="19702371"/>
          <a:ext cx="478800" cy="176400"/>
        </a:xfrm>
        <a:prstGeom prst="rect">
          <a:avLst/>
        </a:prstGeom>
        <a:blipFill>
          <a:blip xmlns:r="http://schemas.openxmlformats.org/officeDocument/2006/relationships" r:embed="rId13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262</xdr:row>
      <xdr:rowOff>26442</xdr:rowOff>
    </xdr:from>
    <xdr:to>
      <xdr:col>5</xdr:col>
      <xdr:colOff>1936</xdr:colOff>
      <xdr:row>263</xdr:row>
      <xdr:rowOff>12342</xdr:rowOff>
    </xdr:to>
    <xdr:sp macro="" textlink="">
      <xdr:nvSpPr>
        <xdr:cNvPr id="316" name="Прямоугольник 315">
          <a:extLst>
            <a:ext uri="{FF2B5EF4-FFF2-40B4-BE49-F238E27FC236}">
              <a16:creationId xmlns:a16="http://schemas.microsoft.com/office/drawing/2014/main" id="{85AAE570-EE6D-4EFF-B934-4CC54D7D00DC}"/>
            </a:ext>
          </a:extLst>
        </xdr:cNvPr>
        <xdr:cNvSpPr>
          <a:spLocks/>
        </xdr:cNvSpPr>
      </xdr:nvSpPr>
      <xdr:spPr>
        <a:xfrm>
          <a:off x="2750750" y="43476771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263</xdr:row>
      <xdr:rowOff>29163</xdr:rowOff>
    </xdr:from>
    <xdr:to>
      <xdr:col>5</xdr:col>
      <xdr:colOff>3298</xdr:colOff>
      <xdr:row>264</xdr:row>
      <xdr:rowOff>15063</xdr:rowOff>
    </xdr:to>
    <xdr:sp macro="" textlink="">
      <xdr:nvSpPr>
        <xdr:cNvPr id="317" name="Прямоугольник 316">
          <a:extLst>
            <a:ext uri="{FF2B5EF4-FFF2-40B4-BE49-F238E27FC236}">
              <a16:creationId xmlns:a16="http://schemas.microsoft.com/office/drawing/2014/main" id="{3B8FD79A-7146-4D53-A707-3AAFEA3A2772}"/>
            </a:ext>
          </a:extLst>
        </xdr:cNvPr>
        <xdr:cNvSpPr>
          <a:spLocks/>
        </xdr:cNvSpPr>
      </xdr:nvSpPr>
      <xdr:spPr>
        <a:xfrm>
          <a:off x="2752112" y="43669992"/>
          <a:ext cx="478800" cy="176400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263</xdr:row>
      <xdr:rowOff>26442</xdr:rowOff>
    </xdr:from>
    <xdr:to>
      <xdr:col>5</xdr:col>
      <xdr:colOff>1936</xdr:colOff>
      <xdr:row>264</xdr:row>
      <xdr:rowOff>12342</xdr:rowOff>
    </xdr:to>
    <xdr:sp macro="" textlink="">
      <xdr:nvSpPr>
        <xdr:cNvPr id="318" name="Прямоугольник 317">
          <a:extLst>
            <a:ext uri="{FF2B5EF4-FFF2-40B4-BE49-F238E27FC236}">
              <a16:creationId xmlns:a16="http://schemas.microsoft.com/office/drawing/2014/main" id="{0F1D00D3-EC05-4575-937C-531A2C974CA9}"/>
            </a:ext>
          </a:extLst>
        </xdr:cNvPr>
        <xdr:cNvSpPr>
          <a:spLocks/>
        </xdr:cNvSpPr>
      </xdr:nvSpPr>
      <xdr:spPr>
        <a:xfrm>
          <a:off x="2750750" y="43476771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264</xdr:row>
      <xdr:rowOff>29163</xdr:rowOff>
    </xdr:from>
    <xdr:to>
      <xdr:col>5</xdr:col>
      <xdr:colOff>3298</xdr:colOff>
      <xdr:row>265</xdr:row>
      <xdr:rowOff>15063</xdr:rowOff>
    </xdr:to>
    <xdr:sp macro="" textlink="">
      <xdr:nvSpPr>
        <xdr:cNvPr id="319" name="Прямоугольник 318">
          <a:extLst>
            <a:ext uri="{FF2B5EF4-FFF2-40B4-BE49-F238E27FC236}">
              <a16:creationId xmlns:a16="http://schemas.microsoft.com/office/drawing/2014/main" id="{271FA919-A831-406C-9C3F-950B3F864212}"/>
            </a:ext>
          </a:extLst>
        </xdr:cNvPr>
        <xdr:cNvSpPr>
          <a:spLocks/>
        </xdr:cNvSpPr>
      </xdr:nvSpPr>
      <xdr:spPr>
        <a:xfrm>
          <a:off x="2752112" y="43669992"/>
          <a:ext cx="478800" cy="176400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264</xdr:row>
      <xdr:rowOff>26442</xdr:rowOff>
    </xdr:from>
    <xdr:to>
      <xdr:col>5</xdr:col>
      <xdr:colOff>1936</xdr:colOff>
      <xdr:row>265</xdr:row>
      <xdr:rowOff>12342</xdr:rowOff>
    </xdr:to>
    <xdr:sp macro="" textlink="">
      <xdr:nvSpPr>
        <xdr:cNvPr id="19968" name="Прямоугольник 19967">
          <a:extLst>
            <a:ext uri="{FF2B5EF4-FFF2-40B4-BE49-F238E27FC236}">
              <a16:creationId xmlns:a16="http://schemas.microsoft.com/office/drawing/2014/main" id="{2997EC77-9022-4C30-B6D2-61FA60EAAC80}"/>
            </a:ext>
          </a:extLst>
        </xdr:cNvPr>
        <xdr:cNvSpPr>
          <a:spLocks/>
        </xdr:cNvSpPr>
      </xdr:nvSpPr>
      <xdr:spPr>
        <a:xfrm>
          <a:off x="2750750" y="43667271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61978</xdr:colOff>
      <xdr:row>340</xdr:row>
      <xdr:rowOff>20393</xdr:rowOff>
    </xdr:from>
    <xdr:to>
      <xdr:col>5</xdr:col>
      <xdr:colOff>1935</xdr:colOff>
      <xdr:row>341</xdr:row>
      <xdr:rowOff>6295</xdr:rowOff>
    </xdr:to>
    <xdr:sp macro="" textlink="">
      <xdr:nvSpPr>
        <xdr:cNvPr id="19972" name="Прямоугольник 19971">
          <a:extLst>
            <a:ext uri="{FF2B5EF4-FFF2-40B4-BE49-F238E27FC236}">
              <a16:creationId xmlns:a16="http://schemas.microsoft.com/office/drawing/2014/main" id="{EF4804B8-D936-4871-8D7A-00ADDF81C0D0}"/>
            </a:ext>
          </a:extLst>
        </xdr:cNvPr>
        <xdr:cNvSpPr>
          <a:spLocks/>
        </xdr:cNvSpPr>
      </xdr:nvSpPr>
      <xdr:spPr>
        <a:xfrm>
          <a:off x="2747121" y="58615774"/>
          <a:ext cx="478195" cy="179425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98</xdr:row>
      <xdr:rowOff>26441</xdr:rowOff>
    </xdr:from>
    <xdr:to>
      <xdr:col>5</xdr:col>
      <xdr:colOff>1936</xdr:colOff>
      <xdr:row>99</xdr:row>
      <xdr:rowOff>12341</xdr:rowOff>
    </xdr:to>
    <xdr:sp macro="" textlink="">
      <xdr:nvSpPr>
        <xdr:cNvPr id="19974" name="Прямоугольник 19973">
          <a:extLst>
            <a:ext uri="{FF2B5EF4-FFF2-40B4-BE49-F238E27FC236}">
              <a16:creationId xmlns:a16="http://schemas.microsoft.com/office/drawing/2014/main" id="{E038590F-12F4-4A22-BEC8-6F8C146A753F}"/>
            </a:ext>
          </a:extLst>
        </xdr:cNvPr>
        <xdr:cNvSpPr>
          <a:spLocks/>
        </xdr:cNvSpPr>
      </xdr:nvSpPr>
      <xdr:spPr>
        <a:xfrm>
          <a:off x="2750750" y="19321370"/>
          <a:ext cx="478800" cy="176400"/>
        </a:xfrm>
        <a:prstGeom prst="rect">
          <a:avLst/>
        </a:prstGeom>
        <a:blipFill>
          <a:blip xmlns:r="http://schemas.openxmlformats.org/officeDocument/2006/relationships" r:embed="rId163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55</xdr:row>
      <xdr:rowOff>26442</xdr:rowOff>
    </xdr:from>
    <xdr:to>
      <xdr:col>5</xdr:col>
      <xdr:colOff>1936</xdr:colOff>
      <xdr:row>56</xdr:row>
      <xdr:rowOff>12342</xdr:rowOff>
    </xdr:to>
    <xdr:sp macro="" textlink="">
      <xdr:nvSpPr>
        <xdr:cNvPr id="19977" name="Прямоугольник 19976">
          <a:extLst>
            <a:ext uri="{FF2B5EF4-FFF2-40B4-BE49-F238E27FC236}">
              <a16:creationId xmlns:a16="http://schemas.microsoft.com/office/drawing/2014/main" id="{98CE59E1-947A-466C-9FC3-8BF57C8A69B7}"/>
            </a:ext>
          </a:extLst>
        </xdr:cNvPr>
        <xdr:cNvSpPr>
          <a:spLocks/>
        </xdr:cNvSpPr>
      </xdr:nvSpPr>
      <xdr:spPr>
        <a:xfrm>
          <a:off x="2750750" y="12768171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BEBA8EAE-BF5A-486C-A8C5-ECC9F3942E4B}">
                <a14:imgProps xmlns:a14="http://schemas.microsoft.com/office/drawing/2010/main">
                  <a14:imgLayer r:embed="rId9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56</xdr:row>
      <xdr:rowOff>13221</xdr:rowOff>
    </xdr:from>
    <xdr:to>
      <xdr:col>5</xdr:col>
      <xdr:colOff>1936</xdr:colOff>
      <xdr:row>56</xdr:row>
      <xdr:rowOff>189621</xdr:rowOff>
    </xdr:to>
    <xdr:sp macro="" textlink="">
      <xdr:nvSpPr>
        <xdr:cNvPr id="19978" name="Прямоугольник 19977">
          <a:extLst>
            <a:ext uri="{FF2B5EF4-FFF2-40B4-BE49-F238E27FC236}">
              <a16:creationId xmlns:a16="http://schemas.microsoft.com/office/drawing/2014/main" id="{5AF1BD15-0F4A-4FCB-A8F2-FE76B81B60D1}"/>
            </a:ext>
          </a:extLst>
        </xdr:cNvPr>
        <xdr:cNvSpPr>
          <a:spLocks/>
        </xdr:cNvSpPr>
      </xdr:nvSpPr>
      <xdr:spPr>
        <a:xfrm>
          <a:off x="2750750" y="12945450"/>
          <a:ext cx="478800" cy="176400"/>
        </a:xfrm>
        <a:prstGeom prst="rect">
          <a:avLst/>
        </a:prstGeom>
        <a:blipFill>
          <a:blip xmlns:r="http://schemas.openxmlformats.org/officeDocument/2006/relationships" r:embed="rId12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253</xdr:row>
      <xdr:rowOff>14100</xdr:rowOff>
    </xdr:from>
    <xdr:to>
      <xdr:col>5</xdr:col>
      <xdr:colOff>0</xdr:colOff>
      <xdr:row>254</xdr:row>
      <xdr:rowOff>0</xdr:rowOff>
    </xdr:to>
    <xdr:sp macro="" textlink="">
      <xdr:nvSpPr>
        <xdr:cNvPr id="19979" name="Прямоугольник 19978">
          <a:extLst>
            <a:ext uri="{FF2B5EF4-FFF2-40B4-BE49-F238E27FC236}">
              <a16:creationId xmlns:a16="http://schemas.microsoft.com/office/drawing/2014/main" id="{A0CA4925-01D9-4D97-A5F5-291733EE1767}"/>
            </a:ext>
          </a:extLst>
        </xdr:cNvPr>
        <xdr:cNvSpPr>
          <a:spLocks/>
        </xdr:cNvSpPr>
      </xdr:nvSpPr>
      <xdr:spPr>
        <a:xfrm>
          <a:off x="2748814" y="43654929"/>
          <a:ext cx="478800" cy="176400"/>
        </a:xfrm>
        <a:prstGeom prst="rect">
          <a:avLst/>
        </a:prstGeom>
        <a:blipFill>
          <a:blip xmlns:r="http://schemas.openxmlformats.org/officeDocument/2006/relationships" r:embed="rId15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49158</xdr:colOff>
      <xdr:row>330</xdr:row>
      <xdr:rowOff>14100</xdr:rowOff>
    </xdr:from>
    <xdr:to>
      <xdr:col>4</xdr:col>
      <xdr:colOff>527958</xdr:colOff>
      <xdr:row>331</xdr:row>
      <xdr:rowOff>0</xdr:rowOff>
    </xdr:to>
    <xdr:sp macro="" textlink="">
      <xdr:nvSpPr>
        <xdr:cNvPr id="19981" name="Прямоугольник 19980">
          <a:extLst>
            <a:ext uri="{FF2B5EF4-FFF2-40B4-BE49-F238E27FC236}">
              <a16:creationId xmlns:a16="http://schemas.microsoft.com/office/drawing/2014/main" id="{7C1B7BF6-1B1C-4F78-B701-F94A36542941}"/>
            </a:ext>
          </a:extLst>
        </xdr:cNvPr>
        <xdr:cNvSpPr>
          <a:spLocks/>
        </xdr:cNvSpPr>
      </xdr:nvSpPr>
      <xdr:spPr>
        <a:xfrm>
          <a:off x="2737929" y="54818229"/>
          <a:ext cx="478800" cy="176400"/>
        </a:xfrm>
        <a:prstGeom prst="rect">
          <a:avLst/>
        </a:prstGeom>
        <a:blipFill>
          <a:blip xmlns:r="http://schemas.openxmlformats.org/officeDocument/2006/relationships" r:embed="rId1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79</xdr:row>
      <xdr:rowOff>26442</xdr:rowOff>
    </xdr:from>
    <xdr:to>
      <xdr:col>5</xdr:col>
      <xdr:colOff>1936</xdr:colOff>
      <xdr:row>80</xdr:row>
      <xdr:rowOff>12342</xdr:rowOff>
    </xdr:to>
    <xdr:pic>
      <xdr:nvPicPr>
        <xdr:cNvPr id="19982" name="Рисунок 19981">
          <a:extLst>
            <a:ext uri="{FF2B5EF4-FFF2-40B4-BE49-F238E27FC236}">
              <a16:creationId xmlns:a16="http://schemas.microsoft.com/office/drawing/2014/main" id="{9F9B3937-1FB7-4C2F-9166-842D3C9CA8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0750" y="1714967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294</xdr:row>
      <xdr:rowOff>26442</xdr:rowOff>
    </xdr:from>
    <xdr:to>
      <xdr:col>5</xdr:col>
      <xdr:colOff>1936</xdr:colOff>
      <xdr:row>295</xdr:row>
      <xdr:rowOff>12342</xdr:rowOff>
    </xdr:to>
    <xdr:sp macro="" textlink="">
      <xdr:nvSpPr>
        <xdr:cNvPr id="19983" name="Прямоугольник 19982">
          <a:extLst>
            <a:ext uri="{FF2B5EF4-FFF2-40B4-BE49-F238E27FC236}">
              <a16:creationId xmlns:a16="http://schemas.microsoft.com/office/drawing/2014/main" id="{D14902D4-2321-4D8E-BF82-CC38A3E4DC95}"/>
            </a:ext>
          </a:extLst>
        </xdr:cNvPr>
        <xdr:cNvSpPr>
          <a:spLocks/>
        </xdr:cNvSpPr>
      </xdr:nvSpPr>
      <xdr:spPr>
        <a:xfrm>
          <a:off x="2750750" y="4903937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295</xdr:row>
      <xdr:rowOff>31885</xdr:rowOff>
    </xdr:from>
    <xdr:to>
      <xdr:col>5</xdr:col>
      <xdr:colOff>1936</xdr:colOff>
      <xdr:row>296</xdr:row>
      <xdr:rowOff>17785</xdr:rowOff>
    </xdr:to>
    <xdr:sp macro="" textlink="">
      <xdr:nvSpPr>
        <xdr:cNvPr id="19984" name="Прямоугольник 19983">
          <a:extLst>
            <a:ext uri="{FF2B5EF4-FFF2-40B4-BE49-F238E27FC236}">
              <a16:creationId xmlns:a16="http://schemas.microsoft.com/office/drawing/2014/main" id="{CF72584C-0931-4BB7-B204-87ED00A7A532}"/>
            </a:ext>
          </a:extLst>
        </xdr:cNvPr>
        <xdr:cNvSpPr>
          <a:spLocks/>
        </xdr:cNvSpPr>
      </xdr:nvSpPr>
      <xdr:spPr>
        <a:xfrm>
          <a:off x="2750750" y="49235314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4"/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41</xdr:row>
      <xdr:rowOff>0</xdr:rowOff>
    </xdr:from>
    <xdr:to>
      <xdr:col>5</xdr:col>
      <xdr:colOff>1936</xdr:colOff>
      <xdr:row>41</xdr:row>
      <xdr:rowOff>176400</xdr:rowOff>
    </xdr:to>
    <xdr:sp macro="" textlink="">
      <xdr:nvSpPr>
        <xdr:cNvPr id="19986" name="Прямоугольник 19985">
          <a:extLst>
            <a:ext uri="{FF2B5EF4-FFF2-40B4-BE49-F238E27FC236}">
              <a16:creationId xmlns:a16="http://schemas.microsoft.com/office/drawing/2014/main" id="{C8615ABE-63C5-4F97-B9E7-E5BAD656C578}"/>
            </a:ext>
          </a:extLst>
        </xdr:cNvPr>
        <xdr:cNvSpPr>
          <a:spLocks/>
        </xdr:cNvSpPr>
      </xdr:nvSpPr>
      <xdr:spPr>
        <a:xfrm>
          <a:off x="2750750" y="16742229"/>
          <a:ext cx="478800" cy="176400"/>
        </a:xfrm>
        <a:prstGeom prst="rect">
          <a:avLst/>
        </a:prstGeom>
        <a:blipFill>
          <a:blip xmlns:r="http://schemas.openxmlformats.org/officeDocument/2006/relationships" r:embed="rId165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445</xdr:row>
      <xdr:rowOff>13494</xdr:rowOff>
    </xdr:from>
    <xdr:to>
      <xdr:col>5</xdr:col>
      <xdr:colOff>3298</xdr:colOff>
      <xdr:row>445</xdr:row>
      <xdr:rowOff>189894</xdr:rowOff>
    </xdr:to>
    <xdr:sp macro="" textlink="">
      <xdr:nvSpPr>
        <xdr:cNvPr id="19987" name="Прямоугольник 19986">
          <a:extLst>
            <a:ext uri="{FF2B5EF4-FFF2-40B4-BE49-F238E27FC236}">
              <a16:creationId xmlns:a16="http://schemas.microsoft.com/office/drawing/2014/main" id="{23DF80CC-6808-4D1A-8034-A598A6F4C7F4}"/>
            </a:ext>
          </a:extLst>
        </xdr:cNvPr>
        <xdr:cNvSpPr>
          <a:spLocks/>
        </xdr:cNvSpPr>
      </xdr:nvSpPr>
      <xdr:spPr>
        <a:xfrm>
          <a:off x="2752112" y="70933923"/>
          <a:ext cx="478800" cy="176400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446</xdr:row>
      <xdr:rowOff>13494</xdr:rowOff>
    </xdr:from>
    <xdr:to>
      <xdr:col>5</xdr:col>
      <xdr:colOff>3298</xdr:colOff>
      <xdr:row>446</xdr:row>
      <xdr:rowOff>189894</xdr:rowOff>
    </xdr:to>
    <xdr:sp macro="" textlink="">
      <xdr:nvSpPr>
        <xdr:cNvPr id="19988" name="Прямоугольник 19987">
          <a:extLst>
            <a:ext uri="{FF2B5EF4-FFF2-40B4-BE49-F238E27FC236}">
              <a16:creationId xmlns:a16="http://schemas.microsoft.com/office/drawing/2014/main" id="{ED141381-9990-49A3-AB96-D9ABECE6C3EF}"/>
            </a:ext>
          </a:extLst>
        </xdr:cNvPr>
        <xdr:cNvSpPr>
          <a:spLocks/>
        </xdr:cNvSpPr>
      </xdr:nvSpPr>
      <xdr:spPr>
        <a:xfrm>
          <a:off x="2752112" y="70933923"/>
          <a:ext cx="478800" cy="176400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188</xdr:row>
      <xdr:rowOff>26442</xdr:rowOff>
    </xdr:from>
    <xdr:to>
      <xdr:col>5</xdr:col>
      <xdr:colOff>1936</xdr:colOff>
      <xdr:row>189</xdr:row>
      <xdr:rowOff>12342</xdr:rowOff>
    </xdr:to>
    <xdr:sp macro="" textlink="">
      <xdr:nvSpPr>
        <xdr:cNvPr id="19990" name="Прямоугольник 19989">
          <a:extLst>
            <a:ext uri="{FF2B5EF4-FFF2-40B4-BE49-F238E27FC236}">
              <a16:creationId xmlns:a16="http://schemas.microsoft.com/office/drawing/2014/main" id="{1B0B5137-285E-4642-B6D4-CCC8D4A756BA}"/>
            </a:ext>
          </a:extLst>
        </xdr:cNvPr>
        <xdr:cNvSpPr>
          <a:spLocks/>
        </xdr:cNvSpPr>
      </xdr:nvSpPr>
      <xdr:spPr>
        <a:xfrm>
          <a:off x="2750750" y="33151671"/>
          <a:ext cx="478800" cy="176400"/>
        </a:xfrm>
        <a:prstGeom prst="rect">
          <a:avLst/>
        </a:prstGeom>
        <a:blipFill>
          <a:blip xmlns:r="http://schemas.openxmlformats.org/officeDocument/2006/relationships" r:embed="rId166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193</xdr:row>
      <xdr:rowOff>26442</xdr:rowOff>
    </xdr:from>
    <xdr:to>
      <xdr:col>5</xdr:col>
      <xdr:colOff>1936</xdr:colOff>
      <xdr:row>194</xdr:row>
      <xdr:rowOff>12342</xdr:rowOff>
    </xdr:to>
    <xdr:sp macro="" textlink="">
      <xdr:nvSpPr>
        <xdr:cNvPr id="19996" name="Прямоугольник 19995">
          <a:extLst>
            <a:ext uri="{FF2B5EF4-FFF2-40B4-BE49-F238E27FC236}">
              <a16:creationId xmlns:a16="http://schemas.microsoft.com/office/drawing/2014/main" id="{E75F0828-097E-4FF2-9FDF-54D2BC656FA6}"/>
            </a:ext>
          </a:extLst>
        </xdr:cNvPr>
        <xdr:cNvSpPr>
          <a:spLocks/>
        </xdr:cNvSpPr>
      </xdr:nvSpPr>
      <xdr:spPr>
        <a:xfrm>
          <a:off x="2750750" y="33151671"/>
          <a:ext cx="478800" cy="176400"/>
        </a:xfrm>
        <a:prstGeom prst="rect">
          <a:avLst/>
        </a:prstGeom>
        <a:blipFill>
          <a:blip xmlns:r="http://schemas.openxmlformats.org/officeDocument/2006/relationships" r:embed="rId57" cstate="screen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193</xdr:row>
      <xdr:rowOff>26442</xdr:rowOff>
    </xdr:from>
    <xdr:to>
      <xdr:col>5</xdr:col>
      <xdr:colOff>1936</xdr:colOff>
      <xdr:row>194</xdr:row>
      <xdr:rowOff>12342</xdr:rowOff>
    </xdr:to>
    <xdr:sp macro="" textlink="">
      <xdr:nvSpPr>
        <xdr:cNvPr id="19997" name="Прямоугольник 19996">
          <a:extLst>
            <a:ext uri="{FF2B5EF4-FFF2-40B4-BE49-F238E27FC236}">
              <a16:creationId xmlns:a16="http://schemas.microsoft.com/office/drawing/2014/main" id="{B17C1AAD-923C-4395-8877-DDEDDD7B38EF}"/>
            </a:ext>
          </a:extLst>
        </xdr:cNvPr>
        <xdr:cNvSpPr>
          <a:spLocks/>
        </xdr:cNvSpPr>
      </xdr:nvSpPr>
      <xdr:spPr>
        <a:xfrm>
          <a:off x="2750750" y="33151671"/>
          <a:ext cx="478800" cy="176400"/>
        </a:xfrm>
        <a:prstGeom prst="rect">
          <a:avLst/>
        </a:prstGeom>
        <a:blipFill>
          <a:blip xmlns:r="http://schemas.openxmlformats.org/officeDocument/2006/relationships" r:embed="rId167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174</xdr:row>
      <xdr:rowOff>26442</xdr:rowOff>
    </xdr:from>
    <xdr:to>
      <xdr:col>5</xdr:col>
      <xdr:colOff>0</xdr:colOff>
      <xdr:row>175</xdr:row>
      <xdr:rowOff>0</xdr:rowOff>
    </xdr:to>
    <xdr:sp macro="" textlink="">
      <xdr:nvSpPr>
        <xdr:cNvPr id="19998" name="Прямоугольник 19997">
          <a:extLst>
            <a:ext uri="{FF2B5EF4-FFF2-40B4-BE49-F238E27FC236}">
              <a16:creationId xmlns:a16="http://schemas.microsoft.com/office/drawing/2014/main" id="{A53A2012-BDEF-448F-8AC2-59D20338DF24}"/>
            </a:ext>
          </a:extLst>
        </xdr:cNvPr>
        <xdr:cNvSpPr>
          <a:spLocks/>
        </xdr:cNvSpPr>
      </xdr:nvSpPr>
      <xdr:spPr>
        <a:xfrm>
          <a:off x="2745186" y="33282299"/>
          <a:ext cx="478195" cy="167082"/>
        </a:xfrm>
        <a:prstGeom prst="rect">
          <a:avLst/>
        </a:prstGeom>
        <a:blipFill>
          <a:blip xmlns:r="http://schemas.openxmlformats.org/officeDocument/2006/relationships" r:embed="rId168" cstate="screen">
            <a:extLst>
              <a:ext uri="{BEBA8EAE-BF5A-486C-A8C5-ECC9F3942E4B}">
                <a14:imgProps xmlns:a14="http://schemas.microsoft.com/office/drawing/2010/main">
                  <a14:imgLayer r:embed="rId169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209</xdr:row>
      <xdr:rowOff>26442</xdr:rowOff>
    </xdr:from>
    <xdr:to>
      <xdr:col>5</xdr:col>
      <xdr:colOff>1936</xdr:colOff>
      <xdr:row>210</xdr:row>
      <xdr:rowOff>12342</xdr:rowOff>
    </xdr:to>
    <xdr:sp macro="" textlink="">
      <xdr:nvSpPr>
        <xdr:cNvPr id="20000" name="Прямоугольник 19999">
          <a:extLst>
            <a:ext uri="{FF2B5EF4-FFF2-40B4-BE49-F238E27FC236}">
              <a16:creationId xmlns:a16="http://schemas.microsoft.com/office/drawing/2014/main" id="{4189A669-6101-4692-A49C-227939AC6414}"/>
            </a:ext>
          </a:extLst>
        </xdr:cNvPr>
        <xdr:cNvSpPr>
          <a:spLocks/>
        </xdr:cNvSpPr>
      </xdr:nvSpPr>
      <xdr:spPr>
        <a:xfrm>
          <a:off x="2750750" y="38904771"/>
          <a:ext cx="478800" cy="176400"/>
        </a:xfrm>
        <a:prstGeom prst="rect">
          <a:avLst/>
        </a:prstGeom>
        <a:blipFill>
          <a:blip xmlns:r="http://schemas.openxmlformats.org/officeDocument/2006/relationships" r:embed="rId170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156</xdr:row>
      <xdr:rowOff>26443</xdr:rowOff>
    </xdr:from>
    <xdr:to>
      <xdr:col>5</xdr:col>
      <xdr:colOff>1936</xdr:colOff>
      <xdr:row>157</xdr:row>
      <xdr:rowOff>1</xdr:rowOff>
    </xdr:to>
    <xdr:sp macro="" textlink="">
      <xdr:nvSpPr>
        <xdr:cNvPr id="20001" name="Прямоугольник 20000">
          <a:extLst>
            <a:ext uri="{FF2B5EF4-FFF2-40B4-BE49-F238E27FC236}">
              <a16:creationId xmlns:a16="http://schemas.microsoft.com/office/drawing/2014/main" id="{738DAD06-B3F5-410B-8061-AE08F93B97C8}"/>
            </a:ext>
          </a:extLst>
        </xdr:cNvPr>
        <xdr:cNvSpPr>
          <a:spLocks/>
        </xdr:cNvSpPr>
      </xdr:nvSpPr>
      <xdr:spPr>
        <a:xfrm>
          <a:off x="2747122" y="29980300"/>
          <a:ext cx="478195" cy="167082"/>
        </a:xfrm>
        <a:prstGeom prst="rect">
          <a:avLst/>
        </a:prstGeom>
        <a:blipFill>
          <a:blip xmlns:r="http://schemas.openxmlformats.org/officeDocument/2006/relationships" r:embed="rId13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144</xdr:row>
      <xdr:rowOff>26442</xdr:rowOff>
    </xdr:from>
    <xdr:to>
      <xdr:col>5</xdr:col>
      <xdr:colOff>1936</xdr:colOff>
      <xdr:row>145</xdr:row>
      <xdr:rowOff>12342</xdr:rowOff>
    </xdr:to>
    <xdr:sp macro="" textlink="">
      <xdr:nvSpPr>
        <xdr:cNvPr id="20003" name="Прямоугольник 20002">
          <a:extLst>
            <a:ext uri="{FF2B5EF4-FFF2-40B4-BE49-F238E27FC236}">
              <a16:creationId xmlns:a16="http://schemas.microsoft.com/office/drawing/2014/main" id="{CE518D8E-153C-4F8F-A081-0756928E6831}"/>
            </a:ext>
          </a:extLst>
        </xdr:cNvPr>
        <xdr:cNvSpPr>
          <a:spLocks/>
        </xdr:cNvSpPr>
      </xdr:nvSpPr>
      <xdr:spPr>
        <a:xfrm>
          <a:off x="2750750" y="27169971"/>
          <a:ext cx="478800" cy="176400"/>
        </a:xfrm>
        <a:prstGeom prst="rect">
          <a:avLst/>
        </a:prstGeom>
        <a:blipFill>
          <a:blip xmlns:r="http://schemas.openxmlformats.org/officeDocument/2006/relationships" r:embed="rId171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217</xdr:row>
      <xdr:rowOff>26442</xdr:rowOff>
    </xdr:from>
    <xdr:to>
      <xdr:col>5</xdr:col>
      <xdr:colOff>1936</xdr:colOff>
      <xdr:row>218</xdr:row>
      <xdr:rowOff>12342</xdr:rowOff>
    </xdr:to>
    <xdr:sp macro="" textlink="">
      <xdr:nvSpPr>
        <xdr:cNvPr id="161" name="Прямоугольник 160">
          <a:extLst>
            <a:ext uri="{FF2B5EF4-FFF2-40B4-BE49-F238E27FC236}">
              <a16:creationId xmlns:a16="http://schemas.microsoft.com/office/drawing/2014/main" id="{80A107C3-184B-4C38-A1AA-79774728EF90}"/>
            </a:ext>
          </a:extLst>
        </xdr:cNvPr>
        <xdr:cNvSpPr>
          <a:spLocks/>
        </xdr:cNvSpPr>
      </xdr:nvSpPr>
      <xdr:spPr>
        <a:xfrm>
          <a:off x="2747122" y="37406775"/>
          <a:ext cx="478195" cy="179424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54429</xdr:colOff>
      <xdr:row>216</xdr:row>
      <xdr:rowOff>24190</xdr:rowOff>
    </xdr:from>
    <xdr:to>
      <xdr:col>4</xdr:col>
      <xdr:colOff>532624</xdr:colOff>
      <xdr:row>217</xdr:row>
      <xdr:rowOff>10090</xdr:rowOff>
    </xdr:to>
    <xdr:sp macro="" textlink="">
      <xdr:nvSpPr>
        <xdr:cNvPr id="186" name="Прямоугольник 185">
          <a:extLst>
            <a:ext uri="{FF2B5EF4-FFF2-40B4-BE49-F238E27FC236}">
              <a16:creationId xmlns:a16="http://schemas.microsoft.com/office/drawing/2014/main" id="{A301873F-20E3-4A3F-9DC5-3C0FCC49131A}"/>
            </a:ext>
          </a:extLst>
        </xdr:cNvPr>
        <xdr:cNvSpPr>
          <a:spLocks/>
        </xdr:cNvSpPr>
      </xdr:nvSpPr>
      <xdr:spPr>
        <a:xfrm>
          <a:off x="2739572" y="37017476"/>
          <a:ext cx="478195" cy="179424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118</xdr:row>
      <xdr:rowOff>26442</xdr:rowOff>
    </xdr:from>
    <xdr:to>
      <xdr:col>5</xdr:col>
      <xdr:colOff>1936</xdr:colOff>
      <xdr:row>119</xdr:row>
      <xdr:rowOff>12342</xdr:rowOff>
    </xdr:to>
    <xdr:sp macro="" textlink="">
      <xdr:nvSpPr>
        <xdr:cNvPr id="221" name="Прямоугольник 220">
          <a:extLst>
            <a:ext uri="{FF2B5EF4-FFF2-40B4-BE49-F238E27FC236}">
              <a16:creationId xmlns:a16="http://schemas.microsoft.com/office/drawing/2014/main" id="{914E3074-4B60-4BF9-A898-040A517AB3EB}"/>
            </a:ext>
          </a:extLst>
        </xdr:cNvPr>
        <xdr:cNvSpPr>
          <a:spLocks/>
        </xdr:cNvSpPr>
      </xdr:nvSpPr>
      <xdr:spPr>
        <a:xfrm>
          <a:off x="2747122" y="22118394"/>
          <a:ext cx="478195" cy="179425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260</xdr:row>
      <xdr:rowOff>26442</xdr:rowOff>
    </xdr:from>
    <xdr:to>
      <xdr:col>5</xdr:col>
      <xdr:colOff>1936</xdr:colOff>
      <xdr:row>261</xdr:row>
      <xdr:rowOff>12342</xdr:rowOff>
    </xdr:to>
    <xdr:sp macro="" textlink="">
      <xdr:nvSpPr>
        <xdr:cNvPr id="256" name="Прямоугольник 255">
          <a:extLst>
            <a:ext uri="{FF2B5EF4-FFF2-40B4-BE49-F238E27FC236}">
              <a16:creationId xmlns:a16="http://schemas.microsoft.com/office/drawing/2014/main" id="{7FAF943D-C9BA-47DE-9AF8-933B64DA6251}"/>
            </a:ext>
          </a:extLst>
        </xdr:cNvPr>
        <xdr:cNvSpPr>
          <a:spLocks/>
        </xdr:cNvSpPr>
      </xdr:nvSpPr>
      <xdr:spPr>
        <a:xfrm>
          <a:off x="2747122" y="43986585"/>
          <a:ext cx="478195" cy="179424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385</xdr:row>
      <xdr:rowOff>26442</xdr:rowOff>
    </xdr:from>
    <xdr:to>
      <xdr:col>5</xdr:col>
      <xdr:colOff>1936</xdr:colOff>
      <xdr:row>386</xdr:row>
      <xdr:rowOff>12342</xdr:rowOff>
    </xdr:to>
    <xdr:sp macro="" textlink="">
      <xdr:nvSpPr>
        <xdr:cNvPr id="298" name="Прямоугольник 297">
          <a:extLst>
            <a:ext uri="{FF2B5EF4-FFF2-40B4-BE49-F238E27FC236}">
              <a16:creationId xmlns:a16="http://schemas.microsoft.com/office/drawing/2014/main" id="{08745965-CA28-4244-80B0-36B62CF73F1E}"/>
            </a:ext>
          </a:extLst>
        </xdr:cNvPr>
        <xdr:cNvSpPr>
          <a:spLocks/>
        </xdr:cNvSpPr>
      </xdr:nvSpPr>
      <xdr:spPr>
        <a:xfrm>
          <a:off x="2747122" y="61403728"/>
          <a:ext cx="478195" cy="179424"/>
        </a:xfrm>
        <a:prstGeom prst="rect">
          <a:avLst/>
        </a:prstGeom>
        <a:blipFill>
          <a:blip xmlns:r="http://schemas.openxmlformats.org/officeDocument/2006/relationships" r:embed="rId10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414</xdr:row>
      <xdr:rowOff>13221</xdr:rowOff>
    </xdr:from>
    <xdr:to>
      <xdr:col>5</xdr:col>
      <xdr:colOff>1936</xdr:colOff>
      <xdr:row>414</xdr:row>
      <xdr:rowOff>189621</xdr:rowOff>
    </xdr:to>
    <xdr:sp macro="" textlink="">
      <xdr:nvSpPr>
        <xdr:cNvPr id="309" name="Прямоугольник 308">
          <a:extLst>
            <a:ext uri="{FF2B5EF4-FFF2-40B4-BE49-F238E27FC236}">
              <a16:creationId xmlns:a16="http://schemas.microsoft.com/office/drawing/2014/main" id="{B8FB4300-2DFB-4CCB-806C-BF5916A0084F}"/>
            </a:ext>
          </a:extLst>
        </xdr:cNvPr>
        <xdr:cNvSpPr>
          <a:spLocks/>
        </xdr:cNvSpPr>
      </xdr:nvSpPr>
      <xdr:spPr>
        <a:xfrm>
          <a:off x="2747122" y="65599650"/>
          <a:ext cx="478195" cy="176400"/>
        </a:xfrm>
        <a:prstGeom prst="rect">
          <a:avLst/>
        </a:prstGeom>
        <a:blipFill dpi="0" rotWithShape="1">
          <a:blip xmlns:r="http://schemas.openxmlformats.org/officeDocument/2006/relationships" r:embed="rId11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413</xdr:row>
      <xdr:rowOff>13221</xdr:rowOff>
    </xdr:from>
    <xdr:to>
      <xdr:col>5</xdr:col>
      <xdr:colOff>1936</xdr:colOff>
      <xdr:row>413</xdr:row>
      <xdr:rowOff>189621</xdr:rowOff>
    </xdr:to>
    <xdr:sp macro="" textlink="">
      <xdr:nvSpPr>
        <xdr:cNvPr id="19969" name="Прямоугольник 19968">
          <a:extLst>
            <a:ext uri="{FF2B5EF4-FFF2-40B4-BE49-F238E27FC236}">
              <a16:creationId xmlns:a16="http://schemas.microsoft.com/office/drawing/2014/main" id="{BF7B9C6D-D9F2-4415-B803-1C31751469F0}"/>
            </a:ext>
          </a:extLst>
        </xdr:cNvPr>
        <xdr:cNvSpPr>
          <a:spLocks/>
        </xdr:cNvSpPr>
      </xdr:nvSpPr>
      <xdr:spPr>
        <a:xfrm>
          <a:off x="2747122" y="65527078"/>
          <a:ext cx="478195" cy="176400"/>
        </a:xfrm>
        <a:prstGeom prst="rect">
          <a:avLst/>
        </a:prstGeom>
        <a:blipFill dpi="0" rotWithShape="1">
          <a:blip xmlns:r="http://schemas.openxmlformats.org/officeDocument/2006/relationships" r:embed="rId11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138</xdr:row>
      <xdr:rowOff>26442</xdr:rowOff>
    </xdr:from>
    <xdr:to>
      <xdr:col>5</xdr:col>
      <xdr:colOff>1936</xdr:colOff>
      <xdr:row>139</xdr:row>
      <xdr:rowOff>12342</xdr:rowOff>
    </xdr:to>
    <xdr:sp macro="" textlink="">
      <xdr:nvSpPr>
        <xdr:cNvPr id="19971" name="Прямоугольник 19970">
          <a:extLst>
            <a:ext uri="{FF2B5EF4-FFF2-40B4-BE49-F238E27FC236}">
              <a16:creationId xmlns:a16="http://schemas.microsoft.com/office/drawing/2014/main" id="{15BDE5FC-6755-4F62-AB8C-B8C99604C1FB}"/>
            </a:ext>
          </a:extLst>
        </xdr:cNvPr>
        <xdr:cNvSpPr>
          <a:spLocks/>
        </xdr:cNvSpPr>
      </xdr:nvSpPr>
      <xdr:spPr>
        <a:xfrm>
          <a:off x="2747122" y="27464490"/>
          <a:ext cx="478195" cy="179423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157</xdr:row>
      <xdr:rowOff>26442</xdr:rowOff>
    </xdr:from>
    <xdr:to>
      <xdr:col>5</xdr:col>
      <xdr:colOff>1936</xdr:colOff>
      <xdr:row>158</xdr:row>
      <xdr:rowOff>12342</xdr:rowOff>
    </xdr:to>
    <xdr:sp macro="" textlink="">
      <xdr:nvSpPr>
        <xdr:cNvPr id="19973" name="Прямоугольник 19972">
          <a:extLst>
            <a:ext uri="{FF2B5EF4-FFF2-40B4-BE49-F238E27FC236}">
              <a16:creationId xmlns:a16="http://schemas.microsoft.com/office/drawing/2014/main" id="{7CA0E14C-EE5B-43A6-93FA-1AAABEE53B5A}"/>
            </a:ext>
          </a:extLst>
        </xdr:cNvPr>
        <xdr:cNvSpPr>
          <a:spLocks/>
        </xdr:cNvSpPr>
      </xdr:nvSpPr>
      <xdr:spPr>
        <a:xfrm>
          <a:off x="2747122" y="30367346"/>
          <a:ext cx="478195" cy="179425"/>
        </a:xfrm>
        <a:prstGeom prst="rect">
          <a:avLst/>
        </a:prstGeom>
        <a:blipFill>
          <a:blip xmlns:r="http://schemas.openxmlformats.org/officeDocument/2006/relationships" r:embed="rId13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171</xdr:row>
      <xdr:rowOff>26442</xdr:rowOff>
    </xdr:from>
    <xdr:to>
      <xdr:col>5</xdr:col>
      <xdr:colOff>1936</xdr:colOff>
      <xdr:row>172</xdr:row>
      <xdr:rowOff>12342</xdr:rowOff>
    </xdr:to>
    <xdr:sp macro="" textlink="">
      <xdr:nvSpPr>
        <xdr:cNvPr id="19999" name="Прямоугольник 19998">
          <a:extLst>
            <a:ext uri="{FF2B5EF4-FFF2-40B4-BE49-F238E27FC236}">
              <a16:creationId xmlns:a16="http://schemas.microsoft.com/office/drawing/2014/main" id="{CE01D2F7-1E59-4BFE-9565-E729C2D8649A}"/>
            </a:ext>
          </a:extLst>
        </xdr:cNvPr>
        <xdr:cNvSpPr>
          <a:spLocks/>
        </xdr:cNvSpPr>
      </xdr:nvSpPr>
      <xdr:spPr>
        <a:xfrm>
          <a:off x="2747122" y="36052109"/>
          <a:ext cx="478195" cy="179423"/>
        </a:xfrm>
        <a:prstGeom prst="rect">
          <a:avLst/>
        </a:prstGeom>
        <a:blipFill>
          <a:blip xmlns:r="http://schemas.openxmlformats.org/officeDocument/2006/relationships" r:embed="rId57" cstate="screen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54428</xdr:colOff>
      <xdr:row>251</xdr:row>
      <xdr:rowOff>24190</xdr:rowOff>
    </xdr:from>
    <xdr:to>
      <xdr:col>4</xdr:col>
      <xdr:colOff>532623</xdr:colOff>
      <xdr:row>252</xdr:row>
      <xdr:rowOff>10089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86ABF55B-826A-4DC2-B837-A6434E4CA0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9571" y="46330809"/>
          <a:ext cx="478195" cy="179423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54428</xdr:colOff>
      <xdr:row>252</xdr:row>
      <xdr:rowOff>24190</xdr:rowOff>
    </xdr:from>
    <xdr:to>
      <xdr:col>4</xdr:col>
      <xdr:colOff>532623</xdr:colOff>
      <xdr:row>253</xdr:row>
      <xdr:rowOff>10089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DF49E3B7-D8D9-4C5C-929B-422EFB722C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9571" y="46330809"/>
          <a:ext cx="478195" cy="179423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60043</xdr:colOff>
      <xdr:row>124</xdr:row>
      <xdr:rowOff>0</xdr:rowOff>
    </xdr:from>
    <xdr:to>
      <xdr:col>5</xdr:col>
      <xdr:colOff>0</xdr:colOff>
      <xdr:row>124</xdr:row>
      <xdr:rowOff>179423</xdr:rowOff>
    </xdr:to>
    <xdr:sp macro="" textlink="">
      <xdr:nvSpPr>
        <xdr:cNvPr id="19975" name="Прямоугольник 19974">
          <a:extLst>
            <a:ext uri="{FF2B5EF4-FFF2-40B4-BE49-F238E27FC236}">
              <a16:creationId xmlns:a16="http://schemas.microsoft.com/office/drawing/2014/main" id="{F739CB69-0181-4A6A-BD19-51AE625CA19C}"/>
            </a:ext>
          </a:extLst>
        </xdr:cNvPr>
        <xdr:cNvSpPr>
          <a:spLocks/>
        </xdr:cNvSpPr>
      </xdr:nvSpPr>
      <xdr:spPr>
        <a:xfrm>
          <a:off x="2745186" y="25115762"/>
          <a:ext cx="478195" cy="179423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125</xdr:row>
      <xdr:rowOff>0</xdr:rowOff>
    </xdr:from>
    <xdr:to>
      <xdr:col>5</xdr:col>
      <xdr:colOff>0</xdr:colOff>
      <xdr:row>125</xdr:row>
      <xdr:rowOff>179423</xdr:rowOff>
    </xdr:to>
    <xdr:sp macro="" textlink="">
      <xdr:nvSpPr>
        <xdr:cNvPr id="19980" name="Прямоугольник 19979">
          <a:extLst>
            <a:ext uri="{FF2B5EF4-FFF2-40B4-BE49-F238E27FC236}">
              <a16:creationId xmlns:a16="http://schemas.microsoft.com/office/drawing/2014/main" id="{9C5FFC34-B603-40A0-920C-CEB1F32E3977}"/>
            </a:ext>
          </a:extLst>
        </xdr:cNvPr>
        <xdr:cNvSpPr>
          <a:spLocks/>
        </xdr:cNvSpPr>
      </xdr:nvSpPr>
      <xdr:spPr>
        <a:xfrm>
          <a:off x="2745186" y="25115762"/>
          <a:ext cx="478195" cy="179423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363</xdr:row>
      <xdr:rowOff>14100</xdr:rowOff>
    </xdr:from>
    <xdr:to>
      <xdr:col>5</xdr:col>
      <xdr:colOff>0</xdr:colOff>
      <xdr:row>364</xdr:row>
      <xdr:rowOff>0</xdr:rowOff>
    </xdr:to>
    <xdr:sp macro="" textlink="">
      <xdr:nvSpPr>
        <xdr:cNvPr id="19991" name="Прямоугольник 19990">
          <a:extLst>
            <a:ext uri="{FF2B5EF4-FFF2-40B4-BE49-F238E27FC236}">
              <a16:creationId xmlns:a16="http://schemas.microsoft.com/office/drawing/2014/main" id="{2D388203-E2AB-435F-B6B9-C1177D84F93C}"/>
            </a:ext>
          </a:extLst>
        </xdr:cNvPr>
        <xdr:cNvSpPr>
          <a:spLocks/>
        </xdr:cNvSpPr>
      </xdr:nvSpPr>
      <xdr:spPr>
        <a:xfrm>
          <a:off x="2745186" y="63641100"/>
          <a:ext cx="478195" cy="179423"/>
        </a:xfrm>
        <a:prstGeom prst="rect">
          <a:avLst/>
        </a:prstGeom>
        <a:blipFill>
          <a:blip xmlns:r="http://schemas.openxmlformats.org/officeDocument/2006/relationships" r:embed="rId14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364</xdr:row>
      <xdr:rowOff>14100</xdr:rowOff>
    </xdr:from>
    <xdr:to>
      <xdr:col>5</xdr:col>
      <xdr:colOff>0</xdr:colOff>
      <xdr:row>365</xdr:row>
      <xdr:rowOff>0</xdr:rowOff>
    </xdr:to>
    <xdr:sp macro="" textlink="">
      <xdr:nvSpPr>
        <xdr:cNvPr id="20007" name="Прямоугольник 20006">
          <a:extLst>
            <a:ext uri="{FF2B5EF4-FFF2-40B4-BE49-F238E27FC236}">
              <a16:creationId xmlns:a16="http://schemas.microsoft.com/office/drawing/2014/main" id="{DB4FD93A-B126-4861-A851-C5A708EF31A4}"/>
            </a:ext>
          </a:extLst>
        </xdr:cNvPr>
        <xdr:cNvSpPr>
          <a:spLocks/>
        </xdr:cNvSpPr>
      </xdr:nvSpPr>
      <xdr:spPr>
        <a:xfrm>
          <a:off x="2745186" y="63641100"/>
          <a:ext cx="478195" cy="179423"/>
        </a:xfrm>
        <a:prstGeom prst="rect">
          <a:avLst/>
        </a:prstGeom>
        <a:blipFill>
          <a:blip xmlns:r="http://schemas.openxmlformats.org/officeDocument/2006/relationships" r:embed="rId14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365</xdr:row>
      <xdr:rowOff>14100</xdr:rowOff>
    </xdr:from>
    <xdr:to>
      <xdr:col>5</xdr:col>
      <xdr:colOff>0</xdr:colOff>
      <xdr:row>366</xdr:row>
      <xdr:rowOff>0</xdr:rowOff>
    </xdr:to>
    <xdr:sp macro="" textlink="">
      <xdr:nvSpPr>
        <xdr:cNvPr id="20009" name="Прямоугольник 20008">
          <a:extLst>
            <a:ext uri="{FF2B5EF4-FFF2-40B4-BE49-F238E27FC236}">
              <a16:creationId xmlns:a16="http://schemas.microsoft.com/office/drawing/2014/main" id="{95AF8484-7A6B-476B-BB0F-512A3076FCE3}"/>
            </a:ext>
          </a:extLst>
        </xdr:cNvPr>
        <xdr:cNvSpPr>
          <a:spLocks/>
        </xdr:cNvSpPr>
      </xdr:nvSpPr>
      <xdr:spPr>
        <a:xfrm>
          <a:off x="2745186" y="63641100"/>
          <a:ext cx="478195" cy="179423"/>
        </a:xfrm>
        <a:prstGeom prst="rect">
          <a:avLst/>
        </a:prstGeom>
        <a:blipFill>
          <a:blip xmlns:r="http://schemas.openxmlformats.org/officeDocument/2006/relationships" r:embed="rId14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366</xdr:row>
      <xdr:rowOff>26442</xdr:rowOff>
    </xdr:from>
    <xdr:to>
      <xdr:col>5</xdr:col>
      <xdr:colOff>1936</xdr:colOff>
      <xdr:row>367</xdr:row>
      <xdr:rowOff>12342</xdr:rowOff>
    </xdr:to>
    <xdr:sp macro="" textlink="">
      <xdr:nvSpPr>
        <xdr:cNvPr id="20011" name="Прямоугольник 20010">
          <a:extLst>
            <a:ext uri="{FF2B5EF4-FFF2-40B4-BE49-F238E27FC236}">
              <a16:creationId xmlns:a16="http://schemas.microsoft.com/office/drawing/2014/main" id="{5E12340F-5BE8-4469-A28F-8251041623C7}"/>
            </a:ext>
          </a:extLst>
        </xdr:cNvPr>
        <xdr:cNvSpPr>
          <a:spLocks/>
        </xdr:cNvSpPr>
      </xdr:nvSpPr>
      <xdr:spPr>
        <a:xfrm>
          <a:off x="2747122" y="64427538"/>
          <a:ext cx="478195" cy="179423"/>
        </a:xfrm>
        <a:prstGeom prst="rect">
          <a:avLst/>
        </a:prstGeom>
        <a:blipFill>
          <a:blip xmlns:r="http://schemas.openxmlformats.org/officeDocument/2006/relationships" r:embed="rId14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442</xdr:row>
      <xdr:rowOff>12343</xdr:rowOff>
    </xdr:from>
    <xdr:to>
      <xdr:col>5</xdr:col>
      <xdr:colOff>3298</xdr:colOff>
      <xdr:row>442</xdr:row>
      <xdr:rowOff>188743</xdr:rowOff>
    </xdr:to>
    <xdr:pic>
      <xdr:nvPicPr>
        <xdr:cNvPr id="20012" name="Рисунок 20011">
          <a:extLst>
            <a:ext uri="{FF2B5EF4-FFF2-40B4-BE49-F238E27FC236}">
              <a16:creationId xmlns:a16="http://schemas.microsoft.com/office/drawing/2014/main" id="{15D55652-2B32-4F7C-8174-CB20ED4D7DD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8484" y="75928105"/>
          <a:ext cx="478195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335</xdr:row>
      <xdr:rowOff>26442</xdr:rowOff>
    </xdr:from>
    <xdr:to>
      <xdr:col>5</xdr:col>
      <xdr:colOff>1936</xdr:colOff>
      <xdr:row>336</xdr:row>
      <xdr:rowOff>0</xdr:rowOff>
    </xdr:to>
    <xdr:sp macro="" textlink="">
      <xdr:nvSpPr>
        <xdr:cNvPr id="20014" name="Прямоугольник 20013">
          <a:extLst>
            <a:ext uri="{FF2B5EF4-FFF2-40B4-BE49-F238E27FC236}">
              <a16:creationId xmlns:a16="http://schemas.microsoft.com/office/drawing/2014/main" id="{9875F563-6AAB-4001-BB11-FFF6B21D073F}"/>
            </a:ext>
          </a:extLst>
        </xdr:cNvPr>
        <xdr:cNvSpPr>
          <a:spLocks/>
        </xdr:cNvSpPr>
      </xdr:nvSpPr>
      <xdr:spPr>
        <a:xfrm>
          <a:off x="2747122" y="59782965"/>
          <a:ext cx="478195" cy="167083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95</xdr:row>
      <xdr:rowOff>14102</xdr:rowOff>
    </xdr:from>
    <xdr:to>
      <xdr:col>5</xdr:col>
      <xdr:colOff>0</xdr:colOff>
      <xdr:row>96</xdr:row>
      <xdr:rowOff>0</xdr:rowOff>
    </xdr:to>
    <xdr:sp macro="" textlink="">
      <xdr:nvSpPr>
        <xdr:cNvPr id="20016" name="Прямоугольник 20015">
          <a:extLst>
            <a:ext uri="{FF2B5EF4-FFF2-40B4-BE49-F238E27FC236}">
              <a16:creationId xmlns:a16="http://schemas.microsoft.com/office/drawing/2014/main" id="{96D07572-CF55-4C02-9854-4E26CE5CB756}"/>
            </a:ext>
          </a:extLst>
        </xdr:cNvPr>
        <xdr:cNvSpPr>
          <a:spLocks/>
        </xdr:cNvSpPr>
      </xdr:nvSpPr>
      <xdr:spPr>
        <a:xfrm>
          <a:off x="2745186" y="20074054"/>
          <a:ext cx="478195" cy="179423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96</xdr:row>
      <xdr:rowOff>26441</xdr:rowOff>
    </xdr:from>
    <xdr:to>
      <xdr:col>5</xdr:col>
      <xdr:colOff>1936</xdr:colOff>
      <xdr:row>97</xdr:row>
      <xdr:rowOff>12341</xdr:rowOff>
    </xdr:to>
    <xdr:sp macro="" textlink="">
      <xdr:nvSpPr>
        <xdr:cNvPr id="20017" name="Прямоугольник 20016">
          <a:extLst>
            <a:ext uri="{FF2B5EF4-FFF2-40B4-BE49-F238E27FC236}">
              <a16:creationId xmlns:a16="http://schemas.microsoft.com/office/drawing/2014/main" id="{B3B8AEA2-76FB-49B4-B361-77BA74675EB5}"/>
            </a:ext>
          </a:extLst>
        </xdr:cNvPr>
        <xdr:cNvSpPr>
          <a:spLocks/>
        </xdr:cNvSpPr>
      </xdr:nvSpPr>
      <xdr:spPr>
        <a:xfrm>
          <a:off x="2747122" y="20473441"/>
          <a:ext cx="478195" cy="179423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255</xdr:row>
      <xdr:rowOff>14100</xdr:rowOff>
    </xdr:from>
    <xdr:to>
      <xdr:col>5</xdr:col>
      <xdr:colOff>0</xdr:colOff>
      <xdr:row>256</xdr:row>
      <xdr:rowOff>0</xdr:rowOff>
    </xdr:to>
    <xdr:sp macro="" textlink="">
      <xdr:nvSpPr>
        <xdr:cNvPr id="20018" name="Прямоугольник 20017">
          <a:extLst>
            <a:ext uri="{FF2B5EF4-FFF2-40B4-BE49-F238E27FC236}">
              <a16:creationId xmlns:a16="http://schemas.microsoft.com/office/drawing/2014/main" id="{862CE32B-690D-4DE2-B6C4-F6A235B4DDDF}"/>
            </a:ext>
          </a:extLst>
        </xdr:cNvPr>
        <xdr:cNvSpPr>
          <a:spLocks/>
        </xdr:cNvSpPr>
      </xdr:nvSpPr>
      <xdr:spPr>
        <a:xfrm>
          <a:off x="2745186" y="47094814"/>
          <a:ext cx="478195" cy="179424"/>
        </a:xfrm>
        <a:prstGeom prst="rect">
          <a:avLst/>
        </a:prstGeom>
        <a:blipFill>
          <a:blip xmlns:r="http://schemas.openxmlformats.org/officeDocument/2006/relationships" r:embed="rId15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370</xdr:row>
      <xdr:rowOff>14100</xdr:rowOff>
    </xdr:from>
    <xdr:to>
      <xdr:col>5</xdr:col>
      <xdr:colOff>0</xdr:colOff>
      <xdr:row>371</xdr:row>
      <xdr:rowOff>0</xdr:rowOff>
    </xdr:to>
    <xdr:sp macro="" textlink="">
      <xdr:nvSpPr>
        <xdr:cNvPr id="20020" name="Прямоугольник 20019">
          <a:extLst>
            <a:ext uri="{FF2B5EF4-FFF2-40B4-BE49-F238E27FC236}">
              <a16:creationId xmlns:a16="http://schemas.microsoft.com/office/drawing/2014/main" id="{93CE3E90-AAB6-43DF-BB34-5D293C36274A}"/>
            </a:ext>
          </a:extLst>
        </xdr:cNvPr>
        <xdr:cNvSpPr>
          <a:spLocks/>
        </xdr:cNvSpPr>
      </xdr:nvSpPr>
      <xdr:spPr>
        <a:xfrm>
          <a:off x="2745186" y="65576338"/>
          <a:ext cx="478195" cy="179424"/>
        </a:xfrm>
        <a:prstGeom prst="rect">
          <a:avLst/>
        </a:prstGeom>
        <a:blipFill>
          <a:blip xmlns:r="http://schemas.openxmlformats.org/officeDocument/2006/relationships" r:embed="rId10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371</xdr:row>
      <xdr:rowOff>14100</xdr:rowOff>
    </xdr:from>
    <xdr:to>
      <xdr:col>5</xdr:col>
      <xdr:colOff>0</xdr:colOff>
      <xdr:row>372</xdr:row>
      <xdr:rowOff>0</xdr:rowOff>
    </xdr:to>
    <xdr:sp macro="" textlink="">
      <xdr:nvSpPr>
        <xdr:cNvPr id="20022" name="Прямоугольник 20021">
          <a:extLst>
            <a:ext uri="{FF2B5EF4-FFF2-40B4-BE49-F238E27FC236}">
              <a16:creationId xmlns:a16="http://schemas.microsoft.com/office/drawing/2014/main" id="{2C28261A-5FF3-4174-BF5D-C8B1F315584F}"/>
            </a:ext>
          </a:extLst>
        </xdr:cNvPr>
        <xdr:cNvSpPr>
          <a:spLocks/>
        </xdr:cNvSpPr>
      </xdr:nvSpPr>
      <xdr:spPr>
        <a:xfrm>
          <a:off x="2745186" y="65576338"/>
          <a:ext cx="478195" cy="179424"/>
        </a:xfrm>
        <a:prstGeom prst="rect">
          <a:avLst/>
        </a:prstGeom>
        <a:blipFill>
          <a:blip xmlns:r="http://schemas.openxmlformats.org/officeDocument/2006/relationships" r:embed="rId10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309</xdr:row>
      <xdr:rowOff>26442</xdr:rowOff>
    </xdr:from>
    <xdr:to>
      <xdr:col>5</xdr:col>
      <xdr:colOff>1936</xdr:colOff>
      <xdr:row>310</xdr:row>
      <xdr:rowOff>0</xdr:rowOff>
    </xdr:to>
    <xdr:sp macro="" textlink="">
      <xdr:nvSpPr>
        <xdr:cNvPr id="20023" name="Прямоугольник 20022">
          <a:extLst>
            <a:ext uri="{FF2B5EF4-FFF2-40B4-BE49-F238E27FC236}">
              <a16:creationId xmlns:a16="http://schemas.microsoft.com/office/drawing/2014/main" id="{C449F0CA-888C-46FA-8355-2FFD3B1605CC}"/>
            </a:ext>
          </a:extLst>
        </xdr:cNvPr>
        <xdr:cNvSpPr>
          <a:spLocks/>
        </xdr:cNvSpPr>
      </xdr:nvSpPr>
      <xdr:spPr>
        <a:xfrm>
          <a:off x="2747122" y="55839919"/>
          <a:ext cx="478195" cy="167081"/>
        </a:xfrm>
        <a:prstGeom prst="rect">
          <a:avLst/>
        </a:prstGeom>
        <a:blipFill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269</xdr:row>
      <xdr:rowOff>26441</xdr:rowOff>
    </xdr:from>
    <xdr:to>
      <xdr:col>5</xdr:col>
      <xdr:colOff>1936</xdr:colOff>
      <xdr:row>270</xdr:row>
      <xdr:rowOff>0</xdr:rowOff>
    </xdr:to>
    <xdr:sp macro="" textlink="">
      <xdr:nvSpPr>
        <xdr:cNvPr id="20026" name="Прямоугольник 20025">
          <a:extLst>
            <a:ext uri="{FF2B5EF4-FFF2-40B4-BE49-F238E27FC236}">
              <a16:creationId xmlns:a16="http://schemas.microsoft.com/office/drawing/2014/main" id="{FE71BAFC-B8A5-4832-8907-5999B228B0F0}"/>
            </a:ext>
          </a:extLst>
        </xdr:cNvPr>
        <xdr:cNvSpPr>
          <a:spLocks/>
        </xdr:cNvSpPr>
      </xdr:nvSpPr>
      <xdr:spPr>
        <a:xfrm>
          <a:off x="2747122" y="49622964"/>
          <a:ext cx="478195" cy="167084"/>
        </a:xfrm>
        <a:prstGeom prst="rect">
          <a:avLst/>
        </a:prstGeom>
        <a:blipFill>
          <a:blip xmlns:r="http://schemas.openxmlformats.org/officeDocument/2006/relationships" r:embed="rId7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437</xdr:row>
      <xdr:rowOff>13221</xdr:rowOff>
    </xdr:from>
    <xdr:to>
      <xdr:col>5</xdr:col>
      <xdr:colOff>1936</xdr:colOff>
      <xdr:row>437</xdr:row>
      <xdr:rowOff>189621</xdr:rowOff>
    </xdr:to>
    <xdr:sp macro="" textlink="">
      <xdr:nvSpPr>
        <xdr:cNvPr id="20027" name="Прямоугольник 20026">
          <a:extLst>
            <a:ext uri="{FF2B5EF4-FFF2-40B4-BE49-F238E27FC236}">
              <a16:creationId xmlns:a16="http://schemas.microsoft.com/office/drawing/2014/main" id="{B321AEB1-4E1D-46C0-9187-017E9B49F176}"/>
            </a:ext>
          </a:extLst>
        </xdr:cNvPr>
        <xdr:cNvSpPr>
          <a:spLocks/>
        </xdr:cNvSpPr>
      </xdr:nvSpPr>
      <xdr:spPr>
        <a:xfrm>
          <a:off x="2747122" y="76316031"/>
          <a:ext cx="478195" cy="176400"/>
        </a:xfrm>
        <a:prstGeom prst="rect">
          <a:avLst/>
        </a:prstGeom>
        <a:blipFill>
          <a:blip xmlns:r="http://schemas.openxmlformats.org/officeDocument/2006/relationships" r:embed="rId1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383</xdr:row>
      <xdr:rowOff>26442</xdr:rowOff>
    </xdr:from>
    <xdr:to>
      <xdr:col>5</xdr:col>
      <xdr:colOff>1936</xdr:colOff>
      <xdr:row>384</xdr:row>
      <xdr:rowOff>0</xdr:rowOff>
    </xdr:to>
    <xdr:sp macro="" textlink="">
      <xdr:nvSpPr>
        <xdr:cNvPr id="20029" name="Прямоугольник 20028">
          <a:extLst>
            <a:ext uri="{FF2B5EF4-FFF2-40B4-BE49-F238E27FC236}">
              <a16:creationId xmlns:a16="http://schemas.microsoft.com/office/drawing/2014/main" id="{9B38587D-DB78-4A78-8F2D-2C463D020481}"/>
            </a:ext>
          </a:extLst>
        </xdr:cNvPr>
        <xdr:cNvSpPr>
          <a:spLocks/>
        </xdr:cNvSpPr>
      </xdr:nvSpPr>
      <xdr:spPr>
        <a:xfrm>
          <a:off x="2747122" y="67717442"/>
          <a:ext cx="478195" cy="167081"/>
        </a:xfrm>
        <a:prstGeom prst="rect">
          <a:avLst/>
        </a:prstGeom>
        <a:blipFill>
          <a:blip xmlns:r="http://schemas.openxmlformats.org/officeDocument/2006/relationships" r:embed="rId10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195</xdr:row>
      <xdr:rowOff>26442</xdr:rowOff>
    </xdr:from>
    <xdr:to>
      <xdr:col>5</xdr:col>
      <xdr:colOff>1936</xdr:colOff>
      <xdr:row>196</xdr:row>
      <xdr:rowOff>0</xdr:rowOff>
    </xdr:to>
    <xdr:sp macro="" textlink="">
      <xdr:nvSpPr>
        <xdr:cNvPr id="20030" name="Прямоугольник 20029">
          <a:extLst>
            <a:ext uri="{FF2B5EF4-FFF2-40B4-BE49-F238E27FC236}">
              <a16:creationId xmlns:a16="http://schemas.microsoft.com/office/drawing/2014/main" id="{9E286F71-59DF-4D59-B7D2-ED9DDC749F7C}"/>
            </a:ext>
          </a:extLst>
        </xdr:cNvPr>
        <xdr:cNvSpPr>
          <a:spLocks/>
        </xdr:cNvSpPr>
      </xdr:nvSpPr>
      <xdr:spPr>
        <a:xfrm>
          <a:off x="2747122" y="36632680"/>
          <a:ext cx="478195" cy="167082"/>
        </a:xfrm>
        <a:prstGeom prst="rect">
          <a:avLst/>
        </a:prstGeom>
        <a:blipFill>
          <a:blip xmlns:r="http://schemas.openxmlformats.org/officeDocument/2006/relationships" r:embed="rId1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50</xdr:row>
      <xdr:rowOff>13221</xdr:rowOff>
    </xdr:from>
    <xdr:to>
      <xdr:col>5</xdr:col>
      <xdr:colOff>1936</xdr:colOff>
      <xdr:row>50</xdr:row>
      <xdr:rowOff>189621</xdr:rowOff>
    </xdr:to>
    <xdr:sp macro="" textlink="">
      <xdr:nvSpPr>
        <xdr:cNvPr id="20033" name="Прямоугольник 20032">
          <a:extLst>
            <a:ext uri="{FF2B5EF4-FFF2-40B4-BE49-F238E27FC236}">
              <a16:creationId xmlns:a16="http://schemas.microsoft.com/office/drawing/2014/main" id="{6A27358C-843D-43EA-9332-D57716BEB1F0}"/>
            </a:ext>
          </a:extLst>
        </xdr:cNvPr>
        <xdr:cNvSpPr>
          <a:spLocks/>
        </xdr:cNvSpPr>
      </xdr:nvSpPr>
      <xdr:spPr>
        <a:xfrm>
          <a:off x="2747122" y="12259650"/>
          <a:ext cx="478195" cy="176400"/>
        </a:xfrm>
        <a:prstGeom prst="rect">
          <a:avLst/>
        </a:prstGeom>
        <a:blipFill>
          <a:blip xmlns:r="http://schemas.openxmlformats.org/officeDocument/2006/relationships" r:embed="rId1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172</xdr:row>
      <xdr:rowOff>26440</xdr:rowOff>
    </xdr:from>
    <xdr:to>
      <xdr:col>5</xdr:col>
      <xdr:colOff>0</xdr:colOff>
      <xdr:row>173</xdr:row>
      <xdr:rowOff>0</xdr:rowOff>
    </xdr:to>
    <xdr:sp macro="" textlink="">
      <xdr:nvSpPr>
        <xdr:cNvPr id="20034" name="Прямоугольник 20033">
          <a:extLst>
            <a:ext uri="{FF2B5EF4-FFF2-40B4-BE49-F238E27FC236}">
              <a16:creationId xmlns:a16="http://schemas.microsoft.com/office/drawing/2014/main" id="{496C3E40-D1EA-4D40-B0A9-FC8D484475FE}"/>
            </a:ext>
          </a:extLst>
        </xdr:cNvPr>
        <xdr:cNvSpPr>
          <a:spLocks/>
        </xdr:cNvSpPr>
      </xdr:nvSpPr>
      <xdr:spPr>
        <a:xfrm>
          <a:off x="362424" y="22892488"/>
          <a:ext cx="478195" cy="167083"/>
        </a:xfrm>
        <a:prstGeom prst="rect">
          <a:avLst/>
        </a:prstGeom>
        <a:blipFill>
          <a:blip xmlns:r="http://schemas.openxmlformats.org/officeDocument/2006/relationships" r:embed="rId172">
            <a:extLst>
              <a:ext uri="{BEBA8EAE-BF5A-486C-A8C5-ECC9F3942E4B}">
                <a14:imgProps xmlns:a14="http://schemas.microsoft.com/office/drawing/2010/main">
                  <a14:imgLayer r:embed="rId173">
                    <a14:imgEffect>
                      <a14:brightnessContrast bright="20000"/>
                    </a14:imgEffect>
                  </a14:imgLayer>
                </a14:imgProps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266</xdr:row>
      <xdr:rowOff>20999</xdr:rowOff>
    </xdr:from>
    <xdr:to>
      <xdr:col>5</xdr:col>
      <xdr:colOff>1936</xdr:colOff>
      <xdr:row>267</xdr:row>
      <xdr:rowOff>6899</xdr:rowOff>
    </xdr:to>
    <xdr:sp macro="" textlink="">
      <xdr:nvSpPr>
        <xdr:cNvPr id="20036" name="Прямоугольник 20035">
          <a:extLst>
            <a:ext uri="{FF2B5EF4-FFF2-40B4-BE49-F238E27FC236}">
              <a16:creationId xmlns:a16="http://schemas.microsoft.com/office/drawing/2014/main" id="{14A3FB50-F500-4A61-B2D5-4D18F1EA69D6}"/>
            </a:ext>
          </a:extLst>
        </xdr:cNvPr>
        <xdr:cNvSpPr>
          <a:spLocks/>
        </xdr:cNvSpPr>
      </xdr:nvSpPr>
      <xdr:spPr>
        <a:xfrm>
          <a:off x="364360" y="32393903"/>
          <a:ext cx="478195" cy="172526"/>
        </a:xfrm>
        <a:prstGeom prst="rect">
          <a:avLst/>
        </a:prstGeom>
        <a:blipFill>
          <a:blip xmlns:r="http://schemas.openxmlformats.org/officeDocument/2006/relationships" r:embed="rId174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109</xdr:row>
      <xdr:rowOff>14100</xdr:rowOff>
    </xdr:from>
    <xdr:to>
      <xdr:col>5</xdr:col>
      <xdr:colOff>0</xdr:colOff>
      <xdr:row>110</xdr:row>
      <xdr:rowOff>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869A2369-B81E-4A32-A974-175B031B686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5186" y="21585957"/>
          <a:ext cx="478195" cy="179424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111</xdr:row>
      <xdr:rowOff>25564</xdr:rowOff>
    </xdr:from>
    <xdr:to>
      <xdr:col>5</xdr:col>
      <xdr:colOff>3298</xdr:colOff>
      <xdr:row>112</xdr:row>
      <xdr:rowOff>11464</xdr:rowOff>
    </xdr:to>
    <xdr:sp macro="" textlink="">
      <xdr:nvSpPr>
        <xdr:cNvPr id="77" name="Прямоугольник 76">
          <a:extLst>
            <a:ext uri="{FF2B5EF4-FFF2-40B4-BE49-F238E27FC236}">
              <a16:creationId xmlns:a16="http://schemas.microsoft.com/office/drawing/2014/main" id="{989FD78F-7568-461A-90B5-A7B9D7A6C836}"/>
            </a:ext>
          </a:extLst>
        </xdr:cNvPr>
        <xdr:cNvSpPr>
          <a:spLocks/>
        </xdr:cNvSpPr>
      </xdr:nvSpPr>
      <xdr:spPr>
        <a:xfrm>
          <a:off x="2748484" y="21984468"/>
          <a:ext cx="478195" cy="179425"/>
        </a:xfrm>
        <a:prstGeom prst="rect">
          <a:avLst/>
        </a:prstGeom>
        <a:blipFill dpi="0" rotWithShape="1">
          <a:blip xmlns:r="http://schemas.openxmlformats.org/officeDocument/2006/relationships" r:embed="rId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112</xdr:row>
      <xdr:rowOff>14102</xdr:rowOff>
    </xdr:from>
    <xdr:to>
      <xdr:col>5</xdr:col>
      <xdr:colOff>0</xdr:colOff>
      <xdr:row>113</xdr:row>
      <xdr:rowOff>0</xdr:rowOff>
    </xdr:to>
    <xdr:sp macro="" textlink="">
      <xdr:nvSpPr>
        <xdr:cNvPr id="138" name="Прямоугольник 137">
          <a:extLst>
            <a:ext uri="{FF2B5EF4-FFF2-40B4-BE49-F238E27FC236}">
              <a16:creationId xmlns:a16="http://schemas.microsoft.com/office/drawing/2014/main" id="{64A7F6C9-04FC-428E-9E5A-C0DD82CD3C64}"/>
            </a:ext>
          </a:extLst>
        </xdr:cNvPr>
        <xdr:cNvSpPr>
          <a:spLocks/>
        </xdr:cNvSpPr>
      </xdr:nvSpPr>
      <xdr:spPr>
        <a:xfrm>
          <a:off x="2745186" y="22360054"/>
          <a:ext cx="478195" cy="179423"/>
        </a:xfrm>
        <a:prstGeom prst="rect">
          <a:avLst/>
        </a:prstGeom>
        <a:blipFill dpi="0" rotWithShape="1">
          <a:blip xmlns:r="http://schemas.openxmlformats.org/officeDocument/2006/relationships" r:embed="rId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120</xdr:row>
      <xdr:rowOff>14099</xdr:rowOff>
    </xdr:from>
    <xdr:to>
      <xdr:col>5</xdr:col>
      <xdr:colOff>0</xdr:colOff>
      <xdr:row>121</xdr:row>
      <xdr:rowOff>0</xdr:rowOff>
    </xdr:to>
    <xdr:sp macro="" textlink="">
      <xdr:nvSpPr>
        <xdr:cNvPr id="205" name="Прямоугольник 204">
          <a:extLst>
            <a:ext uri="{FF2B5EF4-FFF2-40B4-BE49-F238E27FC236}">
              <a16:creationId xmlns:a16="http://schemas.microsoft.com/office/drawing/2014/main" id="{553B9FA7-4B9C-4EBD-ABEC-8B6153CF8338}"/>
            </a:ext>
          </a:extLst>
        </xdr:cNvPr>
        <xdr:cNvSpPr>
          <a:spLocks/>
        </xdr:cNvSpPr>
      </xdr:nvSpPr>
      <xdr:spPr>
        <a:xfrm>
          <a:off x="2745186" y="23908242"/>
          <a:ext cx="478195" cy="179425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121</xdr:row>
      <xdr:rowOff>14098</xdr:rowOff>
    </xdr:from>
    <xdr:to>
      <xdr:col>5</xdr:col>
      <xdr:colOff>0</xdr:colOff>
      <xdr:row>122</xdr:row>
      <xdr:rowOff>0</xdr:rowOff>
    </xdr:to>
    <xdr:sp macro="" textlink="">
      <xdr:nvSpPr>
        <xdr:cNvPr id="266" name="Прямоугольник 265">
          <a:extLst>
            <a:ext uri="{FF2B5EF4-FFF2-40B4-BE49-F238E27FC236}">
              <a16:creationId xmlns:a16="http://schemas.microsoft.com/office/drawing/2014/main" id="{6436FEAF-3F9C-4C9B-AD90-AB33596F6F18}"/>
            </a:ext>
          </a:extLst>
        </xdr:cNvPr>
        <xdr:cNvSpPr>
          <a:spLocks/>
        </xdr:cNvSpPr>
      </xdr:nvSpPr>
      <xdr:spPr>
        <a:xfrm>
          <a:off x="2745186" y="24101765"/>
          <a:ext cx="478195" cy="179425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226</xdr:row>
      <xdr:rowOff>29163</xdr:rowOff>
    </xdr:from>
    <xdr:to>
      <xdr:col>5</xdr:col>
      <xdr:colOff>3298</xdr:colOff>
      <xdr:row>227</xdr:row>
      <xdr:rowOff>15063</xdr:rowOff>
    </xdr:to>
    <xdr:sp macro="" textlink="">
      <xdr:nvSpPr>
        <xdr:cNvPr id="19976" name="Прямоугольник 19975">
          <a:extLst>
            <a:ext uri="{FF2B5EF4-FFF2-40B4-BE49-F238E27FC236}">
              <a16:creationId xmlns:a16="http://schemas.microsoft.com/office/drawing/2014/main" id="{2EA129BE-584A-4BEE-B38F-697BA4E2955F}"/>
            </a:ext>
          </a:extLst>
        </xdr:cNvPr>
        <xdr:cNvSpPr>
          <a:spLocks/>
        </xdr:cNvSpPr>
      </xdr:nvSpPr>
      <xdr:spPr>
        <a:xfrm>
          <a:off x="2748484" y="42211306"/>
          <a:ext cx="478195" cy="179424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227</xdr:row>
      <xdr:rowOff>14101</xdr:rowOff>
    </xdr:from>
    <xdr:to>
      <xdr:col>5</xdr:col>
      <xdr:colOff>0</xdr:colOff>
      <xdr:row>228</xdr:row>
      <xdr:rowOff>0</xdr:rowOff>
    </xdr:to>
    <xdr:sp macro="" textlink="">
      <xdr:nvSpPr>
        <xdr:cNvPr id="20002" name="Прямоугольник 20001">
          <a:extLst>
            <a:ext uri="{FF2B5EF4-FFF2-40B4-BE49-F238E27FC236}">
              <a16:creationId xmlns:a16="http://schemas.microsoft.com/office/drawing/2014/main" id="{96852D68-C112-4E4C-BC0B-F2AFC20FF4A7}"/>
            </a:ext>
          </a:extLst>
        </xdr:cNvPr>
        <xdr:cNvSpPr>
          <a:spLocks/>
        </xdr:cNvSpPr>
      </xdr:nvSpPr>
      <xdr:spPr>
        <a:xfrm>
          <a:off x="2745186" y="42583291"/>
          <a:ext cx="478195" cy="179423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417</xdr:row>
      <xdr:rowOff>13221</xdr:rowOff>
    </xdr:from>
    <xdr:to>
      <xdr:col>5</xdr:col>
      <xdr:colOff>1936</xdr:colOff>
      <xdr:row>417</xdr:row>
      <xdr:rowOff>189621</xdr:rowOff>
    </xdr:to>
    <xdr:sp macro="" textlink="">
      <xdr:nvSpPr>
        <xdr:cNvPr id="20004" name="Прямоугольник 20003">
          <a:extLst>
            <a:ext uri="{FF2B5EF4-FFF2-40B4-BE49-F238E27FC236}">
              <a16:creationId xmlns:a16="http://schemas.microsoft.com/office/drawing/2014/main" id="{04AE4409-AA38-4626-ADB0-CC3918EAACBC}"/>
            </a:ext>
          </a:extLst>
        </xdr:cNvPr>
        <xdr:cNvSpPr>
          <a:spLocks/>
        </xdr:cNvSpPr>
      </xdr:nvSpPr>
      <xdr:spPr>
        <a:xfrm>
          <a:off x="2747122" y="73933269"/>
          <a:ext cx="478195" cy="176400"/>
        </a:xfrm>
        <a:prstGeom prst="rect">
          <a:avLst/>
        </a:prstGeom>
        <a:blipFill>
          <a:blip xmlns:r="http://schemas.openxmlformats.org/officeDocument/2006/relationships" r:embed="rId1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173</xdr:row>
      <xdr:rowOff>26442</xdr:rowOff>
    </xdr:from>
    <xdr:to>
      <xdr:col>5</xdr:col>
      <xdr:colOff>0</xdr:colOff>
      <xdr:row>174</xdr:row>
      <xdr:rowOff>0</xdr:rowOff>
    </xdr:to>
    <xdr:sp macro="" textlink="">
      <xdr:nvSpPr>
        <xdr:cNvPr id="20005" name="Прямоугольник 20004">
          <a:extLst>
            <a:ext uri="{FF2B5EF4-FFF2-40B4-BE49-F238E27FC236}">
              <a16:creationId xmlns:a16="http://schemas.microsoft.com/office/drawing/2014/main" id="{F9247814-D8A2-4738-BE3E-D95E83D3E911}"/>
            </a:ext>
          </a:extLst>
        </xdr:cNvPr>
        <xdr:cNvSpPr>
          <a:spLocks/>
        </xdr:cNvSpPr>
      </xdr:nvSpPr>
      <xdr:spPr>
        <a:xfrm>
          <a:off x="2745186" y="33088775"/>
          <a:ext cx="478195" cy="167082"/>
        </a:xfrm>
        <a:prstGeom prst="rect">
          <a:avLst/>
        </a:prstGeom>
        <a:blipFill>
          <a:blip xmlns:r="http://schemas.openxmlformats.org/officeDocument/2006/relationships" r:embed="rId168" cstate="screen">
            <a:extLst>
              <a:ext uri="{BEBA8EAE-BF5A-486C-A8C5-ECC9F3942E4B}">
                <a14:imgProps xmlns:a14="http://schemas.microsoft.com/office/drawing/2010/main">
                  <a14:imgLayer r:embed="rId169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331</xdr:row>
      <xdr:rowOff>26442</xdr:rowOff>
    </xdr:from>
    <xdr:to>
      <xdr:col>5</xdr:col>
      <xdr:colOff>1936</xdr:colOff>
      <xdr:row>332</xdr:row>
      <xdr:rowOff>12342</xdr:rowOff>
    </xdr:to>
    <xdr:sp macro="" textlink="">
      <xdr:nvSpPr>
        <xdr:cNvPr id="20006" name="Прямоугольник 20005">
          <a:extLst>
            <a:ext uri="{FF2B5EF4-FFF2-40B4-BE49-F238E27FC236}">
              <a16:creationId xmlns:a16="http://schemas.microsoft.com/office/drawing/2014/main" id="{6AF42E58-4BFB-48A7-B5DC-90A9541FD725}"/>
            </a:ext>
          </a:extLst>
        </xdr:cNvPr>
        <xdr:cNvSpPr>
          <a:spLocks/>
        </xdr:cNvSpPr>
      </xdr:nvSpPr>
      <xdr:spPr>
        <a:xfrm>
          <a:off x="2747122" y="60490538"/>
          <a:ext cx="478195" cy="179423"/>
        </a:xfrm>
        <a:prstGeom prst="rect">
          <a:avLst/>
        </a:prstGeom>
        <a:blipFill>
          <a:blip xmlns:r="http://schemas.openxmlformats.org/officeDocument/2006/relationships" r:embed="rId9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337</xdr:row>
      <xdr:rowOff>26442</xdr:rowOff>
    </xdr:from>
    <xdr:to>
      <xdr:col>5</xdr:col>
      <xdr:colOff>1936</xdr:colOff>
      <xdr:row>338</xdr:row>
      <xdr:rowOff>12342</xdr:rowOff>
    </xdr:to>
    <xdr:sp macro="" textlink="">
      <xdr:nvSpPr>
        <xdr:cNvPr id="20008" name="Прямоугольник 20007">
          <a:extLst>
            <a:ext uri="{FF2B5EF4-FFF2-40B4-BE49-F238E27FC236}">
              <a16:creationId xmlns:a16="http://schemas.microsoft.com/office/drawing/2014/main" id="{301A5CD9-C79A-479D-988F-379957D9AEB4}"/>
            </a:ext>
          </a:extLst>
        </xdr:cNvPr>
        <xdr:cNvSpPr>
          <a:spLocks/>
        </xdr:cNvSpPr>
      </xdr:nvSpPr>
      <xdr:spPr>
        <a:xfrm>
          <a:off x="2747122" y="61270680"/>
          <a:ext cx="478195" cy="179424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338</xdr:row>
      <xdr:rowOff>26442</xdr:rowOff>
    </xdr:from>
    <xdr:to>
      <xdr:col>5</xdr:col>
      <xdr:colOff>1936</xdr:colOff>
      <xdr:row>339</xdr:row>
      <xdr:rowOff>12342</xdr:rowOff>
    </xdr:to>
    <xdr:sp macro="" textlink="">
      <xdr:nvSpPr>
        <xdr:cNvPr id="20010" name="Прямоугольник 20009">
          <a:extLst>
            <a:ext uri="{FF2B5EF4-FFF2-40B4-BE49-F238E27FC236}">
              <a16:creationId xmlns:a16="http://schemas.microsoft.com/office/drawing/2014/main" id="{7FADEE75-AB01-46A6-A5A4-4B67C9382586}"/>
            </a:ext>
          </a:extLst>
        </xdr:cNvPr>
        <xdr:cNvSpPr>
          <a:spLocks/>
        </xdr:cNvSpPr>
      </xdr:nvSpPr>
      <xdr:spPr>
        <a:xfrm>
          <a:off x="2747122" y="61270680"/>
          <a:ext cx="478195" cy="179424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339</xdr:row>
      <xdr:rowOff>26442</xdr:rowOff>
    </xdr:from>
    <xdr:to>
      <xdr:col>5</xdr:col>
      <xdr:colOff>1936</xdr:colOff>
      <xdr:row>340</xdr:row>
      <xdr:rowOff>12342</xdr:rowOff>
    </xdr:to>
    <xdr:sp macro="" textlink="">
      <xdr:nvSpPr>
        <xdr:cNvPr id="20013" name="Прямоугольник 20012">
          <a:extLst>
            <a:ext uri="{FF2B5EF4-FFF2-40B4-BE49-F238E27FC236}">
              <a16:creationId xmlns:a16="http://schemas.microsoft.com/office/drawing/2014/main" id="{E1614B69-56FA-431F-A765-1CB6DFED8662}"/>
            </a:ext>
          </a:extLst>
        </xdr:cNvPr>
        <xdr:cNvSpPr>
          <a:spLocks/>
        </xdr:cNvSpPr>
      </xdr:nvSpPr>
      <xdr:spPr>
        <a:xfrm>
          <a:off x="2747122" y="61464204"/>
          <a:ext cx="478195" cy="179424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288</xdr:row>
      <xdr:rowOff>26442</xdr:rowOff>
    </xdr:from>
    <xdr:to>
      <xdr:col>5</xdr:col>
      <xdr:colOff>1936</xdr:colOff>
      <xdr:row>289</xdr:row>
      <xdr:rowOff>12342</xdr:rowOff>
    </xdr:to>
    <xdr:sp macro="" textlink="">
      <xdr:nvSpPr>
        <xdr:cNvPr id="20015" name="Прямоугольник 20014">
          <a:extLst>
            <a:ext uri="{FF2B5EF4-FFF2-40B4-BE49-F238E27FC236}">
              <a16:creationId xmlns:a16="http://schemas.microsoft.com/office/drawing/2014/main" id="{6A298618-A885-403C-AA4C-43A04BFA2F4E}"/>
            </a:ext>
          </a:extLst>
        </xdr:cNvPr>
        <xdr:cNvSpPr>
          <a:spLocks/>
        </xdr:cNvSpPr>
      </xdr:nvSpPr>
      <xdr:spPr>
        <a:xfrm>
          <a:off x="2747122" y="53070109"/>
          <a:ext cx="478195" cy="179423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289</xdr:row>
      <xdr:rowOff>26442</xdr:rowOff>
    </xdr:from>
    <xdr:to>
      <xdr:col>5</xdr:col>
      <xdr:colOff>1936</xdr:colOff>
      <xdr:row>290</xdr:row>
      <xdr:rowOff>12342</xdr:rowOff>
    </xdr:to>
    <xdr:sp macro="" textlink="">
      <xdr:nvSpPr>
        <xdr:cNvPr id="20019" name="Прямоугольник 20018">
          <a:extLst>
            <a:ext uri="{FF2B5EF4-FFF2-40B4-BE49-F238E27FC236}">
              <a16:creationId xmlns:a16="http://schemas.microsoft.com/office/drawing/2014/main" id="{1CA1CBAB-D1FF-4F7B-BA4E-B2E2272E0D41}"/>
            </a:ext>
          </a:extLst>
        </xdr:cNvPr>
        <xdr:cNvSpPr>
          <a:spLocks/>
        </xdr:cNvSpPr>
      </xdr:nvSpPr>
      <xdr:spPr>
        <a:xfrm>
          <a:off x="2747122" y="53070109"/>
          <a:ext cx="478195" cy="179423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290</xdr:row>
      <xdr:rowOff>26442</xdr:rowOff>
    </xdr:from>
    <xdr:to>
      <xdr:col>5</xdr:col>
      <xdr:colOff>1936</xdr:colOff>
      <xdr:row>291</xdr:row>
      <xdr:rowOff>12342</xdr:rowOff>
    </xdr:to>
    <xdr:sp macro="" textlink="">
      <xdr:nvSpPr>
        <xdr:cNvPr id="20021" name="Прямоугольник 20020">
          <a:extLst>
            <a:ext uri="{FF2B5EF4-FFF2-40B4-BE49-F238E27FC236}">
              <a16:creationId xmlns:a16="http://schemas.microsoft.com/office/drawing/2014/main" id="{EC08AB5F-E9FE-4262-B001-2F29A9FADE3B}"/>
            </a:ext>
          </a:extLst>
        </xdr:cNvPr>
        <xdr:cNvSpPr>
          <a:spLocks/>
        </xdr:cNvSpPr>
      </xdr:nvSpPr>
      <xdr:spPr>
        <a:xfrm>
          <a:off x="2747122" y="53263632"/>
          <a:ext cx="478195" cy="179424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290</xdr:row>
      <xdr:rowOff>26442</xdr:rowOff>
    </xdr:from>
    <xdr:to>
      <xdr:col>5</xdr:col>
      <xdr:colOff>1936</xdr:colOff>
      <xdr:row>291</xdr:row>
      <xdr:rowOff>12342</xdr:rowOff>
    </xdr:to>
    <xdr:sp macro="" textlink="">
      <xdr:nvSpPr>
        <xdr:cNvPr id="20024" name="Прямоугольник 20023">
          <a:extLst>
            <a:ext uri="{FF2B5EF4-FFF2-40B4-BE49-F238E27FC236}">
              <a16:creationId xmlns:a16="http://schemas.microsoft.com/office/drawing/2014/main" id="{89A8E792-4F56-43EF-AF70-E416546D703C}"/>
            </a:ext>
          </a:extLst>
        </xdr:cNvPr>
        <xdr:cNvSpPr>
          <a:spLocks/>
        </xdr:cNvSpPr>
      </xdr:nvSpPr>
      <xdr:spPr>
        <a:xfrm>
          <a:off x="2747122" y="53070109"/>
          <a:ext cx="478195" cy="179423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291</xdr:row>
      <xdr:rowOff>26442</xdr:rowOff>
    </xdr:from>
    <xdr:to>
      <xdr:col>5</xdr:col>
      <xdr:colOff>1936</xdr:colOff>
      <xdr:row>292</xdr:row>
      <xdr:rowOff>12342</xdr:rowOff>
    </xdr:to>
    <xdr:sp macro="" textlink="">
      <xdr:nvSpPr>
        <xdr:cNvPr id="20025" name="Прямоугольник 20024">
          <a:extLst>
            <a:ext uri="{FF2B5EF4-FFF2-40B4-BE49-F238E27FC236}">
              <a16:creationId xmlns:a16="http://schemas.microsoft.com/office/drawing/2014/main" id="{4449FD0B-C468-4371-8945-E56104792717}"/>
            </a:ext>
          </a:extLst>
        </xdr:cNvPr>
        <xdr:cNvSpPr>
          <a:spLocks/>
        </xdr:cNvSpPr>
      </xdr:nvSpPr>
      <xdr:spPr>
        <a:xfrm>
          <a:off x="2747122" y="53263632"/>
          <a:ext cx="478195" cy="179424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422</xdr:row>
      <xdr:rowOff>13221</xdr:rowOff>
    </xdr:from>
    <xdr:to>
      <xdr:col>5</xdr:col>
      <xdr:colOff>1936</xdr:colOff>
      <xdr:row>422</xdr:row>
      <xdr:rowOff>189621</xdr:rowOff>
    </xdr:to>
    <xdr:sp macro="" textlink="">
      <xdr:nvSpPr>
        <xdr:cNvPr id="20028" name="Прямоугольник 20027">
          <a:extLst>
            <a:ext uri="{FF2B5EF4-FFF2-40B4-BE49-F238E27FC236}">
              <a16:creationId xmlns:a16="http://schemas.microsoft.com/office/drawing/2014/main" id="{52975AD5-7D7A-43BC-BC7F-CB718905E7B1}"/>
            </a:ext>
          </a:extLst>
        </xdr:cNvPr>
        <xdr:cNvSpPr>
          <a:spLocks/>
        </xdr:cNvSpPr>
      </xdr:nvSpPr>
      <xdr:spPr>
        <a:xfrm>
          <a:off x="2747122" y="76255554"/>
          <a:ext cx="478195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238</xdr:row>
      <xdr:rowOff>26442</xdr:rowOff>
    </xdr:from>
    <xdr:to>
      <xdr:col>5</xdr:col>
      <xdr:colOff>1936</xdr:colOff>
      <xdr:row>239</xdr:row>
      <xdr:rowOff>12342</xdr:rowOff>
    </xdr:to>
    <xdr:sp macro="" textlink="">
      <xdr:nvSpPr>
        <xdr:cNvPr id="20031" name="Прямоугольник 20030">
          <a:extLst>
            <a:ext uri="{FF2B5EF4-FFF2-40B4-BE49-F238E27FC236}">
              <a16:creationId xmlns:a16="http://schemas.microsoft.com/office/drawing/2014/main" id="{F75B2B49-40DE-42AA-A374-2B5D2E2618DC}"/>
            </a:ext>
          </a:extLst>
        </xdr:cNvPr>
        <xdr:cNvSpPr>
          <a:spLocks/>
        </xdr:cNvSpPr>
      </xdr:nvSpPr>
      <xdr:spPr>
        <a:xfrm>
          <a:off x="2747122" y="44724394"/>
          <a:ext cx="478195" cy="179425"/>
        </a:xfrm>
        <a:prstGeom prst="rect">
          <a:avLst/>
        </a:prstGeom>
        <a:blipFill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239</xdr:row>
      <xdr:rowOff>14100</xdr:rowOff>
    </xdr:from>
    <xdr:to>
      <xdr:col>5</xdr:col>
      <xdr:colOff>0</xdr:colOff>
      <xdr:row>240</xdr:row>
      <xdr:rowOff>0</xdr:rowOff>
    </xdr:to>
    <xdr:sp macro="" textlink="">
      <xdr:nvSpPr>
        <xdr:cNvPr id="20032" name="Прямоугольник 20031">
          <a:extLst>
            <a:ext uri="{FF2B5EF4-FFF2-40B4-BE49-F238E27FC236}">
              <a16:creationId xmlns:a16="http://schemas.microsoft.com/office/drawing/2014/main" id="{436AE9E4-E5F6-48F7-8187-5D31BCAB9EC0}"/>
            </a:ext>
          </a:extLst>
        </xdr:cNvPr>
        <xdr:cNvSpPr>
          <a:spLocks/>
        </xdr:cNvSpPr>
      </xdr:nvSpPr>
      <xdr:spPr>
        <a:xfrm>
          <a:off x="2745186" y="45099100"/>
          <a:ext cx="478195" cy="179423"/>
        </a:xfrm>
        <a:prstGeom prst="rect">
          <a:avLst/>
        </a:prstGeom>
        <a:blipFill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243</xdr:row>
      <xdr:rowOff>20999</xdr:rowOff>
    </xdr:from>
    <xdr:to>
      <xdr:col>5</xdr:col>
      <xdr:colOff>1936</xdr:colOff>
      <xdr:row>244</xdr:row>
      <xdr:rowOff>6899</xdr:rowOff>
    </xdr:to>
    <xdr:sp macro="" textlink="">
      <xdr:nvSpPr>
        <xdr:cNvPr id="20035" name="Прямоугольник 20034">
          <a:extLst>
            <a:ext uri="{FF2B5EF4-FFF2-40B4-BE49-F238E27FC236}">
              <a16:creationId xmlns:a16="http://schemas.microsoft.com/office/drawing/2014/main" id="{04364B86-D541-4133-80E1-8CA043BC5A57}"/>
            </a:ext>
          </a:extLst>
        </xdr:cNvPr>
        <xdr:cNvSpPr>
          <a:spLocks/>
        </xdr:cNvSpPr>
      </xdr:nvSpPr>
      <xdr:spPr>
        <a:xfrm>
          <a:off x="2747122" y="45686570"/>
          <a:ext cx="478195" cy="179425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244</xdr:row>
      <xdr:rowOff>20999</xdr:rowOff>
    </xdr:from>
    <xdr:to>
      <xdr:col>5</xdr:col>
      <xdr:colOff>1936</xdr:colOff>
      <xdr:row>245</xdr:row>
      <xdr:rowOff>6899</xdr:rowOff>
    </xdr:to>
    <xdr:sp macro="" textlink="">
      <xdr:nvSpPr>
        <xdr:cNvPr id="20037" name="Прямоугольник 20036">
          <a:extLst>
            <a:ext uri="{FF2B5EF4-FFF2-40B4-BE49-F238E27FC236}">
              <a16:creationId xmlns:a16="http://schemas.microsoft.com/office/drawing/2014/main" id="{4BD24967-BFDE-46EF-AA32-0536A3CA2CA3}"/>
            </a:ext>
          </a:extLst>
        </xdr:cNvPr>
        <xdr:cNvSpPr>
          <a:spLocks/>
        </xdr:cNvSpPr>
      </xdr:nvSpPr>
      <xdr:spPr>
        <a:xfrm>
          <a:off x="2747122" y="45686570"/>
          <a:ext cx="478195" cy="179425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245</xdr:row>
      <xdr:rowOff>20999</xdr:rowOff>
    </xdr:from>
    <xdr:to>
      <xdr:col>5</xdr:col>
      <xdr:colOff>1936</xdr:colOff>
      <xdr:row>246</xdr:row>
      <xdr:rowOff>6899</xdr:rowOff>
    </xdr:to>
    <xdr:sp macro="" textlink="">
      <xdr:nvSpPr>
        <xdr:cNvPr id="20038" name="Прямоугольник 20037">
          <a:extLst>
            <a:ext uri="{FF2B5EF4-FFF2-40B4-BE49-F238E27FC236}">
              <a16:creationId xmlns:a16="http://schemas.microsoft.com/office/drawing/2014/main" id="{D608CC12-936E-4D10-8E94-8CCDB5DE9BE5}"/>
            </a:ext>
          </a:extLst>
        </xdr:cNvPr>
        <xdr:cNvSpPr>
          <a:spLocks/>
        </xdr:cNvSpPr>
      </xdr:nvSpPr>
      <xdr:spPr>
        <a:xfrm>
          <a:off x="2747122" y="45880095"/>
          <a:ext cx="478195" cy="179423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178</xdr:row>
      <xdr:rowOff>25564</xdr:rowOff>
    </xdr:from>
    <xdr:to>
      <xdr:col>5</xdr:col>
      <xdr:colOff>3298</xdr:colOff>
      <xdr:row>179</xdr:row>
      <xdr:rowOff>11464</xdr:rowOff>
    </xdr:to>
    <xdr:sp macro="" textlink="">
      <xdr:nvSpPr>
        <xdr:cNvPr id="20039" name="Прямоугольник 20038">
          <a:extLst>
            <a:ext uri="{FF2B5EF4-FFF2-40B4-BE49-F238E27FC236}">
              <a16:creationId xmlns:a16="http://schemas.microsoft.com/office/drawing/2014/main" id="{1F351D9C-EC41-48D5-8FF2-AE6029A17B8F}"/>
            </a:ext>
          </a:extLst>
        </xdr:cNvPr>
        <xdr:cNvSpPr>
          <a:spLocks/>
        </xdr:cNvSpPr>
      </xdr:nvSpPr>
      <xdr:spPr>
        <a:xfrm>
          <a:off x="2748484" y="33861993"/>
          <a:ext cx="478195" cy="179423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179</xdr:row>
      <xdr:rowOff>25564</xdr:rowOff>
    </xdr:from>
    <xdr:to>
      <xdr:col>5</xdr:col>
      <xdr:colOff>3298</xdr:colOff>
      <xdr:row>180</xdr:row>
      <xdr:rowOff>11464</xdr:rowOff>
    </xdr:to>
    <xdr:sp macro="" textlink="">
      <xdr:nvSpPr>
        <xdr:cNvPr id="20040" name="Прямоугольник 20039">
          <a:extLst>
            <a:ext uri="{FF2B5EF4-FFF2-40B4-BE49-F238E27FC236}">
              <a16:creationId xmlns:a16="http://schemas.microsoft.com/office/drawing/2014/main" id="{4F3F986A-0A9F-427D-9D20-74DE645AF8A6}"/>
            </a:ext>
          </a:extLst>
        </xdr:cNvPr>
        <xdr:cNvSpPr>
          <a:spLocks/>
        </xdr:cNvSpPr>
      </xdr:nvSpPr>
      <xdr:spPr>
        <a:xfrm>
          <a:off x="2748484" y="33861993"/>
          <a:ext cx="478195" cy="179423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180</xdr:row>
      <xdr:rowOff>25564</xdr:rowOff>
    </xdr:from>
    <xdr:to>
      <xdr:col>5</xdr:col>
      <xdr:colOff>3298</xdr:colOff>
      <xdr:row>181</xdr:row>
      <xdr:rowOff>11464</xdr:rowOff>
    </xdr:to>
    <xdr:sp macro="" textlink="">
      <xdr:nvSpPr>
        <xdr:cNvPr id="20041" name="Прямоугольник 20040">
          <a:extLst>
            <a:ext uri="{FF2B5EF4-FFF2-40B4-BE49-F238E27FC236}">
              <a16:creationId xmlns:a16="http://schemas.microsoft.com/office/drawing/2014/main" id="{6891D4EA-657F-4469-89B6-F9753B20946C}"/>
            </a:ext>
          </a:extLst>
        </xdr:cNvPr>
        <xdr:cNvSpPr>
          <a:spLocks/>
        </xdr:cNvSpPr>
      </xdr:nvSpPr>
      <xdr:spPr>
        <a:xfrm>
          <a:off x="2748484" y="34055516"/>
          <a:ext cx="478195" cy="179425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180</xdr:row>
      <xdr:rowOff>25564</xdr:rowOff>
    </xdr:from>
    <xdr:to>
      <xdr:col>5</xdr:col>
      <xdr:colOff>3298</xdr:colOff>
      <xdr:row>181</xdr:row>
      <xdr:rowOff>11464</xdr:rowOff>
    </xdr:to>
    <xdr:sp macro="" textlink="">
      <xdr:nvSpPr>
        <xdr:cNvPr id="20042" name="Прямоугольник 20041">
          <a:extLst>
            <a:ext uri="{FF2B5EF4-FFF2-40B4-BE49-F238E27FC236}">
              <a16:creationId xmlns:a16="http://schemas.microsoft.com/office/drawing/2014/main" id="{CF687687-586D-4BAD-B8E1-6767621E441E}"/>
            </a:ext>
          </a:extLst>
        </xdr:cNvPr>
        <xdr:cNvSpPr>
          <a:spLocks/>
        </xdr:cNvSpPr>
      </xdr:nvSpPr>
      <xdr:spPr>
        <a:xfrm>
          <a:off x="2748484" y="33861993"/>
          <a:ext cx="478195" cy="179423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181</xdr:row>
      <xdr:rowOff>25564</xdr:rowOff>
    </xdr:from>
    <xdr:to>
      <xdr:col>5</xdr:col>
      <xdr:colOff>3298</xdr:colOff>
      <xdr:row>182</xdr:row>
      <xdr:rowOff>11464</xdr:rowOff>
    </xdr:to>
    <xdr:sp macro="" textlink="">
      <xdr:nvSpPr>
        <xdr:cNvPr id="20043" name="Прямоугольник 20042">
          <a:extLst>
            <a:ext uri="{FF2B5EF4-FFF2-40B4-BE49-F238E27FC236}">
              <a16:creationId xmlns:a16="http://schemas.microsoft.com/office/drawing/2014/main" id="{E7EBEA69-E257-4632-B597-FE8D3C92EFE1}"/>
            </a:ext>
          </a:extLst>
        </xdr:cNvPr>
        <xdr:cNvSpPr>
          <a:spLocks/>
        </xdr:cNvSpPr>
      </xdr:nvSpPr>
      <xdr:spPr>
        <a:xfrm>
          <a:off x="2748484" y="34055516"/>
          <a:ext cx="478195" cy="179425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62</xdr:row>
      <xdr:rowOff>26442</xdr:rowOff>
    </xdr:from>
    <xdr:to>
      <xdr:col>5</xdr:col>
      <xdr:colOff>1936</xdr:colOff>
      <xdr:row>63</xdr:row>
      <xdr:rowOff>12342</xdr:rowOff>
    </xdr:to>
    <xdr:sp macro="" textlink="">
      <xdr:nvSpPr>
        <xdr:cNvPr id="20044" name="Прямоугольник 20043">
          <a:extLst>
            <a:ext uri="{FF2B5EF4-FFF2-40B4-BE49-F238E27FC236}">
              <a16:creationId xmlns:a16="http://schemas.microsoft.com/office/drawing/2014/main" id="{EE8F2940-1956-4FE5-8D60-8452B240701E}"/>
            </a:ext>
          </a:extLst>
        </xdr:cNvPr>
        <xdr:cNvSpPr>
          <a:spLocks/>
        </xdr:cNvSpPr>
      </xdr:nvSpPr>
      <xdr:spPr>
        <a:xfrm>
          <a:off x="2747122" y="13180013"/>
          <a:ext cx="478195" cy="179425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63</xdr:row>
      <xdr:rowOff>0</xdr:rowOff>
    </xdr:from>
    <xdr:to>
      <xdr:col>5</xdr:col>
      <xdr:colOff>0</xdr:colOff>
      <xdr:row>63</xdr:row>
      <xdr:rowOff>179423</xdr:rowOff>
    </xdr:to>
    <xdr:sp macro="" textlink="">
      <xdr:nvSpPr>
        <xdr:cNvPr id="20045" name="Прямоугольник 20044">
          <a:extLst>
            <a:ext uri="{FF2B5EF4-FFF2-40B4-BE49-F238E27FC236}">
              <a16:creationId xmlns:a16="http://schemas.microsoft.com/office/drawing/2014/main" id="{1CE2BECE-0563-4BE8-BBE7-97E384B5A4C8}"/>
            </a:ext>
          </a:extLst>
        </xdr:cNvPr>
        <xdr:cNvSpPr>
          <a:spLocks/>
        </xdr:cNvSpPr>
      </xdr:nvSpPr>
      <xdr:spPr>
        <a:xfrm>
          <a:off x="2745186" y="13540619"/>
          <a:ext cx="478195" cy="179423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61978</xdr:colOff>
      <xdr:row>341</xdr:row>
      <xdr:rowOff>20393</xdr:rowOff>
    </xdr:from>
    <xdr:to>
      <xdr:col>5</xdr:col>
      <xdr:colOff>1935</xdr:colOff>
      <xdr:row>342</xdr:row>
      <xdr:rowOff>6295</xdr:rowOff>
    </xdr:to>
    <xdr:sp macro="" textlink="">
      <xdr:nvSpPr>
        <xdr:cNvPr id="20046" name="Прямоугольник 20045">
          <a:extLst>
            <a:ext uri="{FF2B5EF4-FFF2-40B4-BE49-F238E27FC236}">
              <a16:creationId xmlns:a16="http://schemas.microsoft.com/office/drawing/2014/main" id="{4C613A2F-45F1-4EA6-8955-BE70A99742AA}"/>
            </a:ext>
          </a:extLst>
        </xdr:cNvPr>
        <xdr:cNvSpPr>
          <a:spLocks/>
        </xdr:cNvSpPr>
      </xdr:nvSpPr>
      <xdr:spPr>
        <a:xfrm>
          <a:off x="2747121" y="63973964"/>
          <a:ext cx="478195" cy="179427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61978</xdr:colOff>
      <xdr:row>342</xdr:row>
      <xdr:rowOff>20393</xdr:rowOff>
    </xdr:from>
    <xdr:to>
      <xdr:col>5</xdr:col>
      <xdr:colOff>1935</xdr:colOff>
      <xdr:row>343</xdr:row>
      <xdr:rowOff>6295</xdr:rowOff>
    </xdr:to>
    <xdr:sp macro="" textlink="">
      <xdr:nvSpPr>
        <xdr:cNvPr id="20047" name="Прямоугольник 20046">
          <a:extLst>
            <a:ext uri="{FF2B5EF4-FFF2-40B4-BE49-F238E27FC236}">
              <a16:creationId xmlns:a16="http://schemas.microsoft.com/office/drawing/2014/main" id="{ECC9B494-D8BD-4844-9A14-73A2A230F6E5}"/>
            </a:ext>
          </a:extLst>
        </xdr:cNvPr>
        <xdr:cNvSpPr>
          <a:spLocks/>
        </xdr:cNvSpPr>
      </xdr:nvSpPr>
      <xdr:spPr>
        <a:xfrm>
          <a:off x="2747121" y="63973964"/>
          <a:ext cx="478195" cy="179427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61978</xdr:colOff>
      <xdr:row>343</xdr:row>
      <xdr:rowOff>20393</xdr:rowOff>
    </xdr:from>
    <xdr:to>
      <xdr:col>5</xdr:col>
      <xdr:colOff>1935</xdr:colOff>
      <xdr:row>344</xdr:row>
      <xdr:rowOff>6295</xdr:rowOff>
    </xdr:to>
    <xdr:sp macro="" textlink="">
      <xdr:nvSpPr>
        <xdr:cNvPr id="20048" name="Прямоугольник 20047">
          <a:extLst>
            <a:ext uri="{FF2B5EF4-FFF2-40B4-BE49-F238E27FC236}">
              <a16:creationId xmlns:a16="http://schemas.microsoft.com/office/drawing/2014/main" id="{89386DCA-19F0-459C-9A3D-2D220FF666C6}"/>
            </a:ext>
          </a:extLst>
        </xdr:cNvPr>
        <xdr:cNvSpPr>
          <a:spLocks/>
        </xdr:cNvSpPr>
      </xdr:nvSpPr>
      <xdr:spPr>
        <a:xfrm>
          <a:off x="2747121" y="64167489"/>
          <a:ext cx="478195" cy="179425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254</xdr:row>
      <xdr:rowOff>14100</xdr:rowOff>
    </xdr:from>
    <xdr:to>
      <xdr:col>5</xdr:col>
      <xdr:colOff>0</xdr:colOff>
      <xdr:row>255</xdr:row>
      <xdr:rowOff>0</xdr:rowOff>
    </xdr:to>
    <xdr:sp macro="" textlink="">
      <xdr:nvSpPr>
        <xdr:cNvPr id="20051" name="Прямоугольник 20050">
          <a:extLst>
            <a:ext uri="{FF2B5EF4-FFF2-40B4-BE49-F238E27FC236}">
              <a16:creationId xmlns:a16="http://schemas.microsoft.com/office/drawing/2014/main" id="{D5D0C4B4-4A2D-4B1D-BD89-1CD2F1A324E0}"/>
            </a:ext>
          </a:extLst>
        </xdr:cNvPr>
        <xdr:cNvSpPr>
          <a:spLocks/>
        </xdr:cNvSpPr>
      </xdr:nvSpPr>
      <xdr:spPr>
        <a:xfrm>
          <a:off x="2745186" y="48582529"/>
          <a:ext cx="478195" cy="179423"/>
        </a:xfrm>
        <a:prstGeom prst="rect">
          <a:avLst/>
        </a:prstGeom>
        <a:blipFill>
          <a:blip xmlns:r="http://schemas.openxmlformats.org/officeDocument/2006/relationships" r:embed="rId15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425</xdr:row>
      <xdr:rowOff>13221</xdr:rowOff>
    </xdr:from>
    <xdr:to>
      <xdr:col>5</xdr:col>
      <xdr:colOff>1936</xdr:colOff>
      <xdr:row>425</xdr:row>
      <xdr:rowOff>189621</xdr:rowOff>
    </xdr:to>
    <xdr:sp macro="" textlink="">
      <xdr:nvSpPr>
        <xdr:cNvPr id="20053" name="Прямоугольник 20052">
          <a:extLst>
            <a:ext uri="{FF2B5EF4-FFF2-40B4-BE49-F238E27FC236}">
              <a16:creationId xmlns:a16="http://schemas.microsoft.com/office/drawing/2014/main" id="{0F613318-0A61-40F4-A447-09D82E18137E}"/>
            </a:ext>
          </a:extLst>
        </xdr:cNvPr>
        <xdr:cNvSpPr>
          <a:spLocks/>
        </xdr:cNvSpPr>
      </xdr:nvSpPr>
      <xdr:spPr>
        <a:xfrm>
          <a:off x="2747122" y="78577840"/>
          <a:ext cx="478195" cy="176400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BEBA8EAE-BF5A-486C-A8C5-ECC9F3942E4B}">
                <a14:imgProps xmlns:a14="http://schemas.microsoft.com/office/drawing/2010/main">
                  <a14:imgLayer r:embed="rId11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426</xdr:row>
      <xdr:rowOff>13221</xdr:rowOff>
    </xdr:from>
    <xdr:to>
      <xdr:col>5</xdr:col>
      <xdr:colOff>1936</xdr:colOff>
      <xdr:row>426</xdr:row>
      <xdr:rowOff>189621</xdr:rowOff>
    </xdr:to>
    <xdr:sp macro="" textlink="">
      <xdr:nvSpPr>
        <xdr:cNvPr id="20054" name="Прямоугольник 20053">
          <a:extLst>
            <a:ext uri="{FF2B5EF4-FFF2-40B4-BE49-F238E27FC236}">
              <a16:creationId xmlns:a16="http://schemas.microsoft.com/office/drawing/2014/main" id="{08FA876D-5D54-41C3-AB5F-5047D8946985}"/>
            </a:ext>
          </a:extLst>
        </xdr:cNvPr>
        <xdr:cNvSpPr>
          <a:spLocks/>
        </xdr:cNvSpPr>
      </xdr:nvSpPr>
      <xdr:spPr>
        <a:xfrm>
          <a:off x="2747122" y="78577840"/>
          <a:ext cx="478195" cy="176400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BEBA8EAE-BF5A-486C-A8C5-ECC9F3942E4B}">
                <a14:imgProps xmlns:a14="http://schemas.microsoft.com/office/drawing/2010/main">
                  <a14:imgLayer r:embed="rId11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39</xdr:row>
      <xdr:rowOff>14100</xdr:rowOff>
    </xdr:from>
    <xdr:to>
      <xdr:col>5</xdr:col>
      <xdr:colOff>0</xdr:colOff>
      <xdr:row>40</xdr:row>
      <xdr:rowOff>0</xdr:rowOff>
    </xdr:to>
    <xdr:sp macro="" textlink="">
      <xdr:nvSpPr>
        <xdr:cNvPr id="20055" name="Прямоугольник 20054">
          <a:extLst>
            <a:ext uri="{FF2B5EF4-FFF2-40B4-BE49-F238E27FC236}">
              <a16:creationId xmlns:a16="http://schemas.microsoft.com/office/drawing/2014/main" id="{A3009A5A-F4A9-43E2-AA20-91E836A2286F}"/>
            </a:ext>
          </a:extLst>
        </xdr:cNvPr>
        <xdr:cNvSpPr>
          <a:spLocks/>
        </xdr:cNvSpPr>
      </xdr:nvSpPr>
      <xdr:spPr>
        <a:xfrm>
          <a:off x="2745186" y="9031100"/>
          <a:ext cx="478195" cy="179423"/>
        </a:xfrm>
        <a:prstGeom prst="rect">
          <a:avLst/>
        </a:prstGeom>
        <a:blipFill dpi="0" rotWithShape="1"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429</xdr:row>
      <xdr:rowOff>13221</xdr:rowOff>
    </xdr:from>
    <xdr:to>
      <xdr:col>5</xdr:col>
      <xdr:colOff>1936</xdr:colOff>
      <xdr:row>429</xdr:row>
      <xdr:rowOff>189621</xdr:rowOff>
    </xdr:to>
    <xdr:sp macro="" textlink="">
      <xdr:nvSpPr>
        <xdr:cNvPr id="20056" name="Прямоугольник 20055">
          <a:extLst>
            <a:ext uri="{FF2B5EF4-FFF2-40B4-BE49-F238E27FC236}">
              <a16:creationId xmlns:a16="http://schemas.microsoft.com/office/drawing/2014/main" id="{E994C174-C408-43BE-BD1D-31F2FAAE4AD0}"/>
            </a:ext>
          </a:extLst>
        </xdr:cNvPr>
        <xdr:cNvSpPr>
          <a:spLocks/>
        </xdr:cNvSpPr>
      </xdr:nvSpPr>
      <xdr:spPr>
        <a:xfrm>
          <a:off x="2747122" y="79738983"/>
          <a:ext cx="478195" cy="176400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300</xdr:row>
      <xdr:rowOff>25563</xdr:rowOff>
    </xdr:from>
    <xdr:to>
      <xdr:col>5</xdr:col>
      <xdr:colOff>1936</xdr:colOff>
      <xdr:row>301</xdr:row>
      <xdr:rowOff>11463</xdr:rowOff>
    </xdr:to>
    <xdr:sp macro="" textlink="">
      <xdr:nvSpPr>
        <xdr:cNvPr id="20057" name="Прямоугольник 20056">
          <a:extLst>
            <a:ext uri="{FF2B5EF4-FFF2-40B4-BE49-F238E27FC236}">
              <a16:creationId xmlns:a16="http://schemas.microsoft.com/office/drawing/2014/main" id="{05A7EDD5-607A-4D4A-8D42-924829409FA1}"/>
            </a:ext>
          </a:extLst>
        </xdr:cNvPr>
        <xdr:cNvSpPr>
          <a:spLocks/>
        </xdr:cNvSpPr>
      </xdr:nvSpPr>
      <xdr:spPr>
        <a:xfrm>
          <a:off x="2747122" y="57133230"/>
          <a:ext cx="478195" cy="179423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301</xdr:row>
      <xdr:rowOff>14100</xdr:rowOff>
    </xdr:from>
    <xdr:to>
      <xdr:col>5</xdr:col>
      <xdr:colOff>0</xdr:colOff>
      <xdr:row>302</xdr:row>
      <xdr:rowOff>0</xdr:rowOff>
    </xdr:to>
    <xdr:sp macro="" textlink="">
      <xdr:nvSpPr>
        <xdr:cNvPr id="20058" name="Прямоугольник 20057">
          <a:extLst>
            <a:ext uri="{FF2B5EF4-FFF2-40B4-BE49-F238E27FC236}">
              <a16:creationId xmlns:a16="http://schemas.microsoft.com/office/drawing/2014/main" id="{C9C661C4-C70F-44E9-AD13-BD51D6133111}"/>
            </a:ext>
          </a:extLst>
        </xdr:cNvPr>
        <xdr:cNvSpPr>
          <a:spLocks/>
        </xdr:cNvSpPr>
      </xdr:nvSpPr>
      <xdr:spPr>
        <a:xfrm>
          <a:off x="2745186" y="57508814"/>
          <a:ext cx="478195" cy="179424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186</xdr:row>
      <xdr:rowOff>26442</xdr:rowOff>
    </xdr:from>
    <xdr:to>
      <xdr:col>5</xdr:col>
      <xdr:colOff>1936</xdr:colOff>
      <xdr:row>187</xdr:row>
      <xdr:rowOff>12342</xdr:rowOff>
    </xdr:to>
    <xdr:sp macro="" textlink="">
      <xdr:nvSpPr>
        <xdr:cNvPr id="20059" name="Прямоугольник 20058">
          <a:extLst>
            <a:ext uri="{FF2B5EF4-FFF2-40B4-BE49-F238E27FC236}">
              <a16:creationId xmlns:a16="http://schemas.microsoft.com/office/drawing/2014/main" id="{292FEEB7-0F57-4FAC-ADD0-63C46469CA43}"/>
            </a:ext>
          </a:extLst>
        </xdr:cNvPr>
        <xdr:cNvSpPr>
          <a:spLocks/>
        </xdr:cNvSpPr>
      </xdr:nvSpPr>
      <xdr:spPr>
        <a:xfrm>
          <a:off x="2747122" y="35798109"/>
          <a:ext cx="478195" cy="179423"/>
        </a:xfrm>
        <a:prstGeom prst="rect">
          <a:avLst/>
        </a:prstGeom>
        <a:blipFill>
          <a:blip xmlns:r="http://schemas.openxmlformats.org/officeDocument/2006/relationships" r:embed="rId57" cstate="screen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187</xdr:row>
      <xdr:rowOff>14100</xdr:rowOff>
    </xdr:from>
    <xdr:to>
      <xdr:col>5</xdr:col>
      <xdr:colOff>0</xdr:colOff>
      <xdr:row>188</xdr:row>
      <xdr:rowOff>0</xdr:rowOff>
    </xdr:to>
    <xdr:sp macro="" textlink="">
      <xdr:nvSpPr>
        <xdr:cNvPr id="20060" name="Прямоугольник 20059">
          <a:extLst>
            <a:ext uri="{FF2B5EF4-FFF2-40B4-BE49-F238E27FC236}">
              <a16:creationId xmlns:a16="http://schemas.microsoft.com/office/drawing/2014/main" id="{92022711-4146-4B49-A6DE-252D89A4E7F5}"/>
            </a:ext>
          </a:extLst>
        </xdr:cNvPr>
        <xdr:cNvSpPr>
          <a:spLocks/>
        </xdr:cNvSpPr>
      </xdr:nvSpPr>
      <xdr:spPr>
        <a:xfrm>
          <a:off x="2745186" y="36172814"/>
          <a:ext cx="478195" cy="179424"/>
        </a:xfrm>
        <a:prstGeom prst="rect">
          <a:avLst/>
        </a:prstGeom>
        <a:blipFill>
          <a:blip xmlns:r="http://schemas.openxmlformats.org/officeDocument/2006/relationships" r:embed="rId57" cstate="screen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397</xdr:row>
      <xdr:rowOff>14100</xdr:rowOff>
    </xdr:from>
    <xdr:to>
      <xdr:col>5</xdr:col>
      <xdr:colOff>0</xdr:colOff>
      <xdr:row>398</xdr:row>
      <xdr:rowOff>0</xdr:rowOff>
    </xdr:to>
    <xdr:pic>
      <xdr:nvPicPr>
        <xdr:cNvPr id="20063" name="Рисунок 20062">
          <a:extLst>
            <a:ext uri="{FF2B5EF4-FFF2-40B4-BE49-F238E27FC236}">
              <a16:creationId xmlns:a16="http://schemas.microsoft.com/office/drawing/2014/main" id="{C6CDFAB4-6691-4E6B-87B1-36DA2AD40C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5186" y="74490529"/>
          <a:ext cx="478195" cy="179423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60043</xdr:colOff>
      <xdr:row>398</xdr:row>
      <xdr:rowOff>8054</xdr:rowOff>
    </xdr:from>
    <xdr:to>
      <xdr:col>5</xdr:col>
      <xdr:colOff>0</xdr:colOff>
      <xdr:row>399</xdr:row>
      <xdr:rowOff>0</xdr:rowOff>
    </xdr:to>
    <xdr:pic>
      <xdr:nvPicPr>
        <xdr:cNvPr id="20064" name="Рисунок 20063">
          <a:extLst>
            <a:ext uri="{FF2B5EF4-FFF2-40B4-BE49-F238E27FC236}">
              <a16:creationId xmlns:a16="http://schemas.microsoft.com/office/drawing/2014/main" id="{0FE22B72-0488-4CDB-9159-94E4CD68B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5186" y="74678006"/>
          <a:ext cx="478195" cy="179423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258</xdr:row>
      <xdr:rowOff>26442</xdr:rowOff>
    </xdr:from>
    <xdr:to>
      <xdr:col>5</xdr:col>
      <xdr:colOff>1936</xdr:colOff>
      <xdr:row>259</xdr:row>
      <xdr:rowOff>12342</xdr:rowOff>
    </xdr:to>
    <xdr:sp macro="" textlink="">
      <xdr:nvSpPr>
        <xdr:cNvPr id="20065" name="Прямоугольник 20064">
          <a:extLst>
            <a:ext uri="{FF2B5EF4-FFF2-40B4-BE49-F238E27FC236}">
              <a16:creationId xmlns:a16="http://schemas.microsoft.com/office/drawing/2014/main" id="{16A13A05-467E-479E-B1C3-CDB5ECA9259F}"/>
            </a:ext>
          </a:extLst>
        </xdr:cNvPr>
        <xdr:cNvSpPr>
          <a:spLocks/>
        </xdr:cNvSpPr>
      </xdr:nvSpPr>
      <xdr:spPr>
        <a:xfrm>
          <a:off x="2747122" y="49756013"/>
          <a:ext cx="478195" cy="179425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259</xdr:row>
      <xdr:rowOff>14101</xdr:rowOff>
    </xdr:from>
    <xdr:to>
      <xdr:col>5</xdr:col>
      <xdr:colOff>0</xdr:colOff>
      <xdr:row>260</xdr:row>
      <xdr:rowOff>0</xdr:rowOff>
    </xdr:to>
    <xdr:sp macro="" textlink="">
      <xdr:nvSpPr>
        <xdr:cNvPr id="20066" name="Прямоугольник 20065">
          <a:extLst>
            <a:ext uri="{FF2B5EF4-FFF2-40B4-BE49-F238E27FC236}">
              <a16:creationId xmlns:a16="http://schemas.microsoft.com/office/drawing/2014/main" id="{F46E8F45-5945-4E30-A0BE-E62ADCD14F3F}"/>
            </a:ext>
          </a:extLst>
        </xdr:cNvPr>
        <xdr:cNvSpPr>
          <a:spLocks/>
        </xdr:cNvSpPr>
      </xdr:nvSpPr>
      <xdr:spPr>
        <a:xfrm>
          <a:off x="2745186" y="50130720"/>
          <a:ext cx="478195" cy="179423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346</xdr:row>
      <xdr:rowOff>25564</xdr:rowOff>
    </xdr:from>
    <xdr:to>
      <xdr:col>5</xdr:col>
      <xdr:colOff>1936</xdr:colOff>
      <xdr:row>347</xdr:row>
      <xdr:rowOff>11464</xdr:rowOff>
    </xdr:to>
    <xdr:sp macro="" textlink="">
      <xdr:nvSpPr>
        <xdr:cNvPr id="20067" name="Прямоугольник 20066">
          <a:extLst>
            <a:ext uri="{FF2B5EF4-FFF2-40B4-BE49-F238E27FC236}">
              <a16:creationId xmlns:a16="http://schemas.microsoft.com/office/drawing/2014/main" id="{7C348082-578E-4EEC-965C-600FC65A8FE8}"/>
            </a:ext>
          </a:extLst>
        </xdr:cNvPr>
        <xdr:cNvSpPr>
          <a:spLocks/>
        </xdr:cNvSpPr>
      </xdr:nvSpPr>
      <xdr:spPr>
        <a:xfrm>
          <a:off x="2747122" y="66301421"/>
          <a:ext cx="478195" cy="179424"/>
        </a:xfrm>
        <a:prstGeom prst="rect">
          <a:avLst/>
        </a:prstGeom>
        <a:blipFill>
          <a:blip xmlns:r="http://schemas.openxmlformats.org/officeDocument/2006/relationships" r:embed="rId9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345</xdr:row>
      <xdr:rowOff>25564</xdr:rowOff>
    </xdr:from>
    <xdr:to>
      <xdr:col>5</xdr:col>
      <xdr:colOff>1936</xdr:colOff>
      <xdr:row>346</xdr:row>
      <xdr:rowOff>11464</xdr:rowOff>
    </xdr:to>
    <xdr:sp macro="" textlink="">
      <xdr:nvSpPr>
        <xdr:cNvPr id="20068" name="Прямоугольник 20067">
          <a:extLst>
            <a:ext uri="{FF2B5EF4-FFF2-40B4-BE49-F238E27FC236}">
              <a16:creationId xmlns:a16="http://schemas.microsoft.com/office/drawing/2014/main" id="{2C0FFFEF-994C-4243-AF0D-F576A1B6DA55}"/>
            </a:ext>
          </a:extLst>
        </xdr:cNvPr>
        <xdr:cNvSpPr>
          <a:spLocks/>
        </xdr:cNvSpPr>
      </xdr:nvSpPr>
      <xdr:spPr>
        <a:xfrm>
          <a:off x="2747122" y="66301421"/>
          <a:ext cx="478195" cy="179424"/>
        </a:xfrm>
        <a:prstGeom prst="rect">
          <a:avLst/>
        </a:prstGeom>
        <a:blipFill>
          <a:blip xmlns:r="http://schemas.openxmlformats.org/officeDocument/2006/relationships" r:embed="rId9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344</xdr:row>
      <xdr:rowOff>25564</xdr:rowOff>
    </xdr:from>
    <xdr:to>
      <xdr:col>5</xdr:col>
      <xdr:colOff>1936</xdr:colOff>
      <xdr:row>345</xdr:row>
      <xdr:rowOff>11464</xdr:rowOff>
    </xdr:to>
    <xdr:sp macro="" textlink="">
      <xdr:nvSpPr>
        <xdr:cNvPr id="20069" name="Прямоугольник 20068">
          <a:extLst>
            <a:ext uri="{FF2B5EF4-FFF2-40B4-BE49-F238E27FC236}">
              <a16:creationId xmlns:a16="http://schemas.microsoft.com/office/drawing/2014/main" id="{E8BF9C16-F0D7-4824-BDB8-E0FA9914A591}"/>
            </a:ext>
          </a:extLst>
        </xdr:cNvPr>
        <xdr:cNvSpPr>
          <a:spLocks/>
        </xdr:cNvSpPr>
      </xdr:nvSpPr>
      <xdr:spPr>
        <a:xfrm>
          <a:off x="2747122" y="66107897"/>
          <a:ext cx="478195" cy="179424"/>
        </a:xfrm>
        <a:prstGeom prst="rect">
          <a:avLst/>
        </a:prstGeom>
        <a:blipFill>
          <a:blip xmlns:r="http://schemas.openxmlformats.org/officeDocument/2006/relationships" r:embed="rId9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58717</xdr:colOff>
      <xdr:row>136</xdr:row>
      <xdr:rowOff>0</xdr:rowOff>
    </xdr:from>
    <xdr:to>
      <xdr:col>4</xdr:col>
      <xdr:colOff>537517</xdr:colOff>
      <xdr:row>136</xdr:row>
      <xdr:rowOff>176400</xdr:rowOff>
    </xdr:to>
    <xdr:pic>
      <xdr:nvPicPr>
        <xdr:cNvPr id="20070" name="Рисунок 20069">
          <a:extLst>
            <a:ext uri="{FF2B5EF4-FFF2-40B4-BE49-F238E27FC236}">
              <a16:creationId xmlns:a16="http://schemas.microsoft.com/office/drawing/2014/main" id="{CA976425-D3F1-4B40-9908-ADAE2BD8EC6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3860" y="2795814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58717</xdr:colOff>
      <xdr:row>135</xdr:row>
      <xdr:rowOff>0</xdr:rowOff>
    </xdr:from>
    <xdr:to>
      <xdr:col>4</xdr:col>
      <xdr:colOff>537517</xdr:colOff>
      <xdr:row>135</xdr:row>
      <xdr:rowOff>176400</xdr:rowOff>
    </xdr:to>
    <xdr:pic>
      <xdr:nvPicPr>
        <xdr:cNvPr id="20071" name="Рисунок 20070">
          <a:extLst>
            <a:ext uri="{FF2B5EF4-FFF2-40B4-BE49-F238E27FC236}">
              <a16:creationId xmlns:a16="http://schemas.microsoft.com/office/drawing/2014/main" id="{671F3504-6C02-4409-89F0-F1903559BF8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3860" y="2795814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60043</xdr:colOff>
      <xdr:row>410</xdr:row>
      <xdr:rowOff>14102</xdr:rowOff>
    </xdr:from>
    <xdr:to>
      <xdr:col>5</xdr:col>
      <xdr:colOff>0</xdr:colOff>
      <xdr:row>411</xdr:row>
      <xdr:rowOff>0</xdr:rowOff>
    </xdr:to>
    <xdr:pic>
      <xdr:nvPicPr>
        <xdr:cNvPr id="20072" name="Рисунок 20071">
          <a:extLst>
            <a:ext uri="{FF2B5EF4-FFF2-40B4-BE49-F238E27FC236}">
              <a16:creationId xmlns:a16="http://schemas.microsoft.com/office/drawing/2014/main" id="{3333BF5D-C7B1-4B19-8030-4C22011087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5186" y="78312625"/>
          <a:ext cx="478195" cy="179423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60043</xdr:colOff>
      <xdr:row>409</xdr:row>
      <xdr:rowOff>14100</xdr:rowOff>
    </xdr:from>
    <xdr:to>
      <xdr:col>5</xdr:col>
      <xdr:colOff>0</xdr:colOff>
      <xdr:row>410</xdr:row>
      <xdr:rowOff>0</xdr:rowOff>
    </xdr:to>
    <xdr:pic>
      <xdr:nvPicPr>
        <xdr:cNvPr id="20073" name="Рисунок 20072">
          <a:extLst>
            <a:ext uri="{FF2B5EF4-FFF2-40B4-BE49-F238E27FC236}">
              <a16:creationId xmlns:a16="http://schemas.microsoft.com/office/drawing/2014/main" id="{E4AE2DD1-2214-41E4-995D-DD4EF15C8F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5186" y="78119100"/>
          <a:ext cx="478195" cy="179423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60043</xdr:colOff>
      <xdr:row>408</xdr:row>
      <xdr:rowOff>14100</xdr:rowOff>
    </xdr:from>
    <xdr:to>
      <xdr:col>5</xdr:col>
      <xdr:colOff>0</xdr:colOff>
      <xdr:row>409</xdr:row>
      <xdr:rowOff>0</xdr:rowOff>
    </xdr:to>
    <xdr:pic>
      <xdr:nvPicPr>
        <xdr:cNvPr id="20074" name="Рисунок 20073">
          <a:extLst>
            <a:ext uri="{FF2B5EF4-FFF2-40B4-BE49-F238E27FC236}">
              <a16:creationId xmlns:a16="http://schemas.microsoft.com/office/drawing/2014/main" id="{16B2DE17-6951-466B-88B0-5219AC0C91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5186" y="77925577"/>
          <a:ext cx="478195" cy="179423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60043</xdr:colOff>
      <xdr:row>434</xdr:row>
      <xdr:rowOff>0</xdr:rowOff>
    </xdr:from>
    <xdr:to>
      <xdr:col>5</xdr:col>
      <xdr:colOff>0</xdr:colOff>
      <xdr:row>434</xdr:row>
      <xdr:rowOff>176400</xdr:rowOff>
    </xdr:to>
    <xdr:sp macro="" textlink="">
      <xdr:nvSpPr>
        <xdr:cNvPr id="20075" name="Прямоугольник 20074">
          <a:extLst>
            <a:ext uri="{FF2B5EF4-FFF2-40B4-BE49-F238E27FC236}">
              <a16:creationId xmlns:a16="http://schemas.microsoft.com/office/drawing/2014/main" id="{D1BE3A6F-BA8A-43F9-B290-5C2D845F497D}"/>
            </a:ext>
          </a:extLst>
        </xdr:cNvPr>
        <xdr:cNvSpPr>
          <a:spLocks/>
        </xdr:cNvSpPr>
      </xdr:nvSpPr>
      <xdr:spPr>
        <a:xfrm>
          <a:off x="2745186" y="83015667"/>
          <a:ext cx="478195" cy="176400"/>
        </a:xfrm>
        <a:prstGeom prst="rect">
          <a:avLst/>
        </a:prstGeom>
        <a:blipFill>
          <a:blip xmlns:r="http://schemas.openxmlformats.org/officeDocument/2006/relationships" r:embed="rId11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356</xdr:row>
      <xdr:rowOff>14101</xdr:rowOff>
    </xdr:from>
    <xdr:to>
      <xdr:col>5</xdr:col>
      <xdr:colOff>0</xdr:colOff>
      <xdr:row>357</xdr:row>
      <xdr:rowOff>0</xdr:rowOff>
    </xdr:to>
    <xdr:sp macro="" textlink="">
      <xdr:nvSpPr>
        <xdr:cNvPr id="20076" name="Прямоугольник 20075">
          <a:extLst>
            <a:ext uri="{FF2B5EF4-FFF2-40B4-BE49-F238E27FC236}">
              <a16:creationId xmlns:a16="http://schemas.microsoft.com/office/drawing/2014/main" id="{B6831542-CD78-420B-8904-C21587F6524C}"/>
            </a:ext>
          </a:extLst>
        </xdr:cNvPr>
        <xdr:cNvSpPr>
          <a:spLocks/>
        </xdr:cNvSpPr>
      </xdr:nvSpPr>
      <xdr:spPr>
        <a:xfrm>
          <a:off x="2745186" y="68612244"/>
          <a:ext cx="478195" cy="179423"/>
        </a:xfrm>
        <a:prstGeom prst="rect">
          <a:avLst/>
        </a:prstGeom>
        <a:blipFill dpi="0" rotWithShape="1"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355</xdr:row>
      <xdr:rowOff>26442</xdr:rowOff>
    </xdr:from>
    <xdr:to>
      <xdr:col>5</xdr:col>
      <xdr:colOff>1936</xdr:colOff>
      <xdr:row>356</xdr:row>
      <xdr:rowOff>12342</xdr:rowOff>
    </xdr:to>
    <xdr:sp macro="" textlink="">
      <xdr:nvSpPr>
        <xdr:cNvPr id="20078" name="Прямоугольник 20077">
          <a:extLst>
            <a:ext uri="{FF2B5EF4-FFF2-40B4-BE49-F238E27FC236}">
              <a16:creationId xmlns:a16="http://schemas.microsoft.com/office/drawing/2014/main" id="{3FF65169-ED3F-43A1-8D6E-3CB2B773871E}"/>
            </a:ext>
          </a:extLst>
        </xdr:cNvPr>
        <xdr:cNvSpPr>
          <a:spLocks/>
        </xdr:cNvSpPr>
      </xdr:nvSpPr>
      <xdr:spPr>
        <a:xfrm>
          <a:off x="2747122" y="68237538"/>
          <a:ext cx="478195" cy="179423"/>
        </a:xfrm>
        <a:prstGeom prst="rect">
          <a:avLst/>
        </a:prstGeom>
        <a:blipFill dpi="0" rotWithShape="1"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76</xdr:row>
      <xdr:rowOff>0</xdr:rowOff>
    </xdr:from>
    <xdr:to>
      <xdr:col>5</xdr:col>
      <xdr:colOff>1936</xdr:colOff>
      <xdr:row>76</xdr:row>
      <xdr:rowOff>176400</xdr:rowOff>
    </xdr:to>
    <xdr:sp macro="" textlink="">
      <xdr:nvSpPr>
        <xdr:cNvPr id="20080" name="Прямоугольник 20079">
          <a:extLst>
            <a:ext uri="{FF2B5EF4-FFF2-40B4-BE49-F238E27FC236}">
              <a16:creationId xmlns:a16="http://schemas.microsoft.com/office/drawing/2014/main" id="{2729566E-7657-492D-9A15-26C14EF635A1}"/>
            </a:ext>
          </a:extLst>
        </xdr:cNvPr>
        <xdr:cNvSpPr>
          <a:spLocks/>
        </xdr:cNvSpPr>
      </xdr:nvSpPr>
      <xdr:spPr>
        <a:xfrm>
          <a:off x="2747122" y="16056429"/>
          <a:ext cx="478195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141</xdr:row>
      <xdr:rowOff>26442</xdr:rowOff>
    </xdr:from>
    <xdr:to>
      <xdr:col>5</xdr:col>
      <xdr:colOff>1936</xdr:colOff>
      <xdr:row>142</xdr:row>
      <xdr:rowOff>0</xdr:rowOff>
    </xdr:to>
    <xdr:sp macro="" textlink="">
      <xdr:nvSpPr>
        <xdr:cNvPr id="20082" name="Прямоугольник 20081">
          <a:extLst>
            <a:ext uri="{FF2B5EF4-FFF2-40B4-BE49-F238E27FC236}">
              <a16:creationId xmlns:a16="http://schemas.microsoft.com/office/drawing/2014/main" id="{502C5243-3B5C-4A47-9B10-53869ABBA9CA}"/>
            </a:ext>
          </a:extLst>
        </xdr:cNvPr>
        <xdr:cNvSpPr>
          <a:spLocks/>
        </xdr:cNvSpPr>
      </xdr:nvSpPr>
      <xdr:spPr>
        <a:xfrm>
          <a:off x="2747122" y="28758680"/>
          <a:ext cx="478195" cy="167082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360</xdr:row>
      <xdr:rowOff>25564</xdr:rowOff>
    </xdr:from>
    <xdr:to>
      <xdr:col>5</xdr:col>
      <xdr:colOff>1936</xdr:colOff>
      <xdr:row>361</xdr:row>
      <xdr:rowOff>11464</xdr:rowOff>
    </xdr:to>
    <xdr:sp macro="" textlink="">
      <xdr:nvSpPr>
        <xdr:cNvPr id="20083" name="Прямоугольник 20082">
          <a:extLst>
            <a:ext uri="{FF2B5EF4-FFF2-40B4-BE49-F238E27FC236}">
              <a16:creationId xmlns:a16="http://schemas.microsoft.com/office/drawing/2014/main" id="{C9C087B6-50EA-4B51-920A-C0DA58EC8340}"/>
            </a:ext>
          </a:extLst>
        </xdr:cNvPr>
        <xdr:cNvSpPr>
          <a:spLocks/>
        </xdr:cNvSpPr>
      </xdr:nvSpPr>
      <xdr:spPr>
        <a:xfrm>
          <a:off x="2747122" y="69591326"/>
          <a:ext cx="478195" cy="179424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361</xdr:row>
      <xdr:rowOff>14099</xdr:rowOff>
    </xdr:from>
    <xdr:to>
      <xdr:col>5</xdr:col>
      <xdr:colOff>0</xdr:colOff>
      <xdr:row>362</xdr:row>
      <xdr:rowOff>0</xdr:rowOff>
    </xdr:to>
    <xdr:sp macro="" textlink="">
      <xdr:nvSpPr>
        <xdr:cNvPr id="20084" name="Прямоугольник 20083">
          <a:extLst>
            <a:ext uri="{FF2B5EF4-FFF2-40B4-BE49-F238E27FC236}">
              <a16:creationId xmlns:a16="http://schemas.microsoft.com/office/drawing/2014/main" id="{4E02A6A7-0BAA-420B-895F-3677FF380511}"/>
            </a:ext>
          </a:extLst>
        </xdr:cNvPr>
        <xdr:cNvSpPr>
          <a:spLocks/>
        </xdr:cNvSpPr>
      </xdr:nvSpPr>
      <xdr:spPr>
        <a:xfrm>
          <a:off x="2745186" y="69966909"/>
          <a:ext cx="478195" cy="179424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146</xdr:row>
      <xdr:rowOff>26442</xdr:rowOff>
    </xdr:from>
    <xdr:to>
      <xdr:col>5</xdr:col>
      <xdr:colOff>1936</xdr:colOff>
      <xdr:row>147</xdr:row>
      <xdr:rowOff>12342</xdr:rowOff>
    </xdr:to>
    <xdr:sp macro="" textlink="">
      <xdr:nvSpPr>
        <xdr:cNvPr id="20085" name="Прямоугольник 20084">
          <a:extLst>
            <a:ext uri="{FF2B5EF4-FFF2-40B4-BE49-F238E27FC236}">
              <a16:creationId xmlns:a16="http://schemas.microsoft.com/office/drawing/2014/main" id="{61BF78D4-F4C9-4238-B603-A577BEA346D8}"/>
            </a:ext>
          </a:extLst>
        </xdr:cNvPr>
        <xdr:cNvSpPr>
          <a:spLocks/>
        </xdr:cNvSpPr>
      </xdr:nvSpPr>
      <xdr:spPr>
        <a:xfrm>
          <a:off x="2747122" y="29726299"/>
          <a:ext cx="478195" cy="179424"/>
        </a:xfrm>
        <a:prstGeom prst="rect">
          <a:avLst/>
        </a:prstGeom>
        <a:blipFill dpi="0" rotWithShape="1"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147</xdr:row>
      <xdr:rowOff>14102</xdr:rowOff>
    </xdr:from>
    <xdr:to>
      <xdr:col>5</xdr:col>
      <xdr:colOff>0</xdr:colOff>
      <xdr:row>148</xdr:row>
      <xdr:rowOff>0</xdr:rowOff>
    </xdr:to>
    <xdr:sp macro="" textlink="">
      <xdr:nvSpPr>
        <xdr:cNvPr id="20086" name="Прямоугольник 20085">
          <a:extLst>
            <a:ext uri="{FF2B5EF4-FFF2-40B4-BE49-F238E27FC236}">
              <a16:creationId xmlns:a16="http://schemas.microsoft.com/office/drawing/2014/main" id="{530FE853-6FA1-422B-BC78-BABD885CCA21}"/>
            </a:ext>
          </a:extLst>
        </xdr:cNvPr>
        <xdr:cNvSpPr>
          <a:spLocks/>
        </xdr:cNvSpPr>
      </xdr:nvSpPr>
      <xdr:spPr>
        <a:xfrm>
          <a:off x="2745186" y="30101006"/>
          <a:ext cx="478195" cy="179423"/>
        </a:xfrm>
        <a:prstGeom prst="rect">
          <a:avLst/>
        </a:prstGeom>
        <a:blipFill dpi="0" rotWithShape="1"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78</xdr:row>
      <xdr:rowOff>13221</xdr:rowOff>
    </xdr:from>
    <xdr:to>
      <xdr:col>5</xdr:col>
      <xdr:colOff>1936</xdr:colOff>
      <xdr:row>78</xdr:row>
      <xdr:rowOff>189621</xdr:rowOff>
    </xdr:to>
    <xdr:sp macro="" textlink="">
      <xdr:nvSpPr>
        <xdr:cNvPr id="20087" name="Прямоугольник 20086">
          <a:extLst>
            <a:ext uri="{FF2B5EF4-FFF2-40B4-BE49-F238E27FC236}">
              <a16:creationId xmlns:a16="http://schemas.microsoft.com/office/drawing/2014/main" id="{BE5E0DA2-BC6A-4AE8-958D-840965C608F2}"/>
            </a:ext>
          </a:extLst>
        </xdr:cNvPr>
        <xdr:cNvSpPr>
          <a:spLocks/>
        </xdr:cNvSpPr>
      </xdr:nvSpPr>
      <xdr:spPr>
        <a:xfrm>
          <a:off x="2747122" y="16456698"/>
          <a:ext cx="478195" cy="176400"/>
        </a:xfrm>
        <a:prstGeom prst="rect">
          <a:avLst/>
        </a:prstGeom>
        <a:blipFill>
          <a:blip xmlns:r="http://schemas.openxmlformats.org/officeDocument/2006/relationships" r:embed="rId124" cstate="screen">
            <a:extLst>
              <a:ext uri="{BEBA8EAE-BF5A-486C-A8C5-ECC9F3942E4B}">
                <a14:imgProps xmlns:a14="http://schemas.microsoft.com/office/drawing/2010/main">
                  <a14:imgLayer r:embed="rId12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154</xdr:row>
      <xdr:rowOff>14100</xdr:rowOff>
    </xdr:from>
    <xdr:to>
      <xdr:col>5</xdr:col>
      <xdr:colOff>0</xdr:colOff>
      <xdr:row>155</xdr:row>
      <xdr:rowOff>0</xdr:rowOff>
    </xdr:to>
    <xdr:sp macro="" textlink="">
      <xdr:nvSpPr>
        <xdr:cNvPr id="20089" name="Прямоугольник 20088">
          <a:extLst>
            <a:ext uri="{FF2B5EF4-FFF2-40B4-BE49-F238E27FC236}">
              <a16:creationId xmlns:a16="http://schemas.microsoft.com/office/drawing/2014/main" id="{EF43EB01-94D9-42C4-90DA-48994DF52A8A}"/>
            </a:ext>
          </a:extLst>
        </xdr:cNvPr>
        <xdr:cNvSpPr>
          <a:spLocks/>
        </xdr:cNvSpPr>
      </xdr:nvSpPr>
      <xdr:spPr>
        <a:xfrm>
          <a:off x="2745186" y="31455671"/>
          <a:ext cx="478195" cy="179425"/>
        </a:xfrm>
        <a:prstGeom prst="rect">
          <a:avLst/>
        </a:prstGeom>
        <a:blipFill>
          <a:blip xmlns:r="http://schemas.openxmlformats.org/officeDocument/2006/relationships" r:embed="rId1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155</xdr:row>
      <xdr:rowOff>14100</xdr:rowOff>
    </xdr:from>
    <xdr:to>
      <xdr:col>5</xdr:col>
      <xdr:colOff>0</xdr:colOff>
      <xdr:row>156</xdr:row>
      <xdr:rowOff>0</xdr:rowOff>
    </xdr:to>
    <xdr:sp macro="" textlink="">
      <xdr:nvSpPr>
        <xdr:cNvPr id="20091" name="Прямоугольник 20090">
          <a:extLst>
            <a:ext uri="{FF2B5EF4-FFF2-40B4-BE49-F238E27FC236}">
              <a16:creationId xmlns:a16="http://schemas.microsoft.com/office/drawing/2014/main" id="{8BF6BFB8-F2CA-4910-ACE1-ABDB99FF7A46}"/>
            </a:ext>
          </a:extLst>
        </xdr:cNvPr>
        <xdr:cNvSpPr>
          <a:spLocks/>
        </xdr:cNvSpPr>
      </xdr:nvSpPr>
      <xdr:spPr>
        <a:xfrm>
          <a:off x="2745186" y="31455671"/>
          <a:ext cx="478195" cy="179425"/>
        </a:xfrm>
        <a:prstGeom prst="rect">
          <a:avLst/>
        </a:prstGeom>
        <a:blipFill>
          <a:blip xmlns:r="http://schemas.openxmlformats.org/officeDocument/2006/relationships" r:embed="rId1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372</xdr:row>
      <xdr:rowOff>14100</xdr:rowOff>
    </xdr:from>
    <xdr:to>
      <xdr:col>5</xdr:col>
      <xdr:colOff>0</xdr:colOff>
      <xdr:row>373</xdr:row>
      <xdr:rowOff>0</xdr:rowOff>
    </xdr:to>
    <xdr:sp macro="" textlink="">
      <xdr:nvSpPr>
        <xdr:cNvPr id="20093" name="Прямоугольник 20092">
          <a:extLst>
            <a:ext uri="{FF2B5EF4-FFF2-40B4-BE49-F238E27FC236}">
              <a16:creationId xmlns:a16="http://schemas.microsoft.com/office/drawing/2014/main" id="{6AF76D05-ABE9-4464-9C8B-C08EE5C51408}"/>
            </a:ext>
          </a:extLst>
        </xdr:cNvPr>
        <xdr:cNvSpPr>
          <a:spLocks/>
        </xdr:cNvSpPr>
      </xdr:nvSpPr>
      <xdr:spPr>
        <a:xfrm>
          <a:off x="2745186" y="72676243"/>
          <a:ext cx="478195" cy="179424"/>
        </a:xfrm>
        <a:prstGeom prst="rect">
          <a:avLst/>
        </a:prstGeom>
        <a:blipFill>
          <a:blip xmlns:r="http://schemas.openxmlformats.org/officeDocument/2006/relationships" r:embed="rId10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375</xdr:row>
      <xdr:rowOff>26442</xdr:rowOff>
    </xdr:from>
    <xdr:to>
      <xdr:col>5</xdr:col>
      <xdr:colOff>1936</xdr:colOff>
      <xdr:row>376</xdr:row>
      <xdr:rowOff>12342</xdr:rowOff>
    </xdr:to>
    <xdr:sp macro="" textlink="">
      <xdr:nvSpPr>
        <xdr:cNvPr id="20095" name="Прямоугольник 20094">
          <a:extLst>
            <a:ext uri="{FF2B5EF4-FFF2-40B4-BE49-F238E27FC236}">
              <a16:creationId xmlns:a16="http://schemas.microsoft.com/office/drawing/2014/main" id="{6BCF073A-D7BF-4E86-88C2-BB3D1DB702D9}"/>
            </a:ext>
          </a:extLst>
        </xdr:cNvPr>
        <xdr:cNvSpPr>
          <a:spLocks/>
        </xdr:cNvSpPr>
      </xdr:nvSpPr>
      <xdr:spPr>
        <a:xfrm>
          <a:off x="2747122" y="73269156"/>
          <a:ext cx="478195" cy="179424"/>
        </a:xfrm>
        <a:prstGeom prst="rect">
          <a:avLst/>
        </a:prstGeom>
        <a:blipFill dpi="0" rotWithShape="1"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376</xdr:row>
      <xdr:rowOff>26442</xdr:rowOff>
    </xdr:from>
    <xdr:to>
      <xdr:col>5</xdr:col>
      <xdr:colOff>1936</xdr:colOff>
      <xdr:row>377</xdr:row>
      <xdr:rowOff>12342</xdr:rowOff>
    </xdr:to>
    <xdr:sp macro="" textlink="">
      <xdr:nvSpPr>
        <xdr:cNvPr id="20097" name="Прямоугольник 20096">
          <a:extLst>
            <a:ext uri="{FF2B5EF4-FFF2-40B4-BE49-F238E27FC236}">
              <a16:creationId xmlns:a16="http://schemas.microsoft.com/office/drawing/2014/main" id="{1CD5DEC9-2447-4E1B-8F77-EDC222B96D04}"/>
            </a:ext>
          </a:extLst>
        </xdr:cNvPr>
        <xdr:cNvSpPr>
          <a:spLocks/>
        </xdr:cNvSpPr>
      </xdr:nvSpPr>
      <xdr:spPr>
        <a:xfrm>
          <a:off x="2747122" y="73269156"/>
          <a:ext cx="478195" cy="179424"/>
        </a:xfrm>
        <a:prstGeom prst="rect">
          <a:avLst/>
        </a:prstGeom>
        <a:blipFill dpi="0" rotWithShape="1"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377</xdr:row>
      <xdr:rowOff>26442</xdr:rowOff>
    </xdr:from>
    <xdr:to>
      <xdr:col>5</xdr:col>
      <xdr:colOff>1936</xdr:colOff>
      <xdr:row>378</xdr:row>
      <xdr:rowOff>12342</xdr:rowOff>
    </xdr:to>
    <xdr:sp macro="" textlink="">
      <xdr:nvSpPr>
        <xdr:cNvPr id="20100" name="Прямоугольник 20099">
          <a:extLst>
            <a:ext uri="{FF2B5EF4-FFF2-40B4-BE49-F238E27FC236}">
              <a16:creationId xmlns:a16="http://schemas.microsoft.com/office/drawing/2014/main" id="{914AF1F3-3506-44BB-BA94-80A99B423390}"/>
            </a:ext>
          </a:extLst>
        </xdr:cNvPr>
        <xdr:cNvSpPr>
          <a:spLocks/>
        </xdr:cNvSpPr>
      </xdr:nvSpPr>
      <xdr:spPr>
        <a:xfrm>
          <a:off x="2747122" y="73269156"/>
          <a:ext cx="478195" cy="179424"/>
        </a:xfrm>
        <a:prstGeom prst="rect">
          <a:avLst/>
        </a:prstGeom>
        <a:blipFill dpi="0" rotWithShape="1"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440</xdr:row>
      <xdr:rowOff>12343</xdr:rowOff>
    </xdr:from>
    <xdr:to>
      <xdr:col>5</xdr:col>
      <xdr:colOff>3298</xdr:colOff>
      <xdr:row>440</xdr:row>
      <xdr:rowOff>188743</xdr:rowOff>
    </xdr:to>
    <xdr:pic>
      <xdr:nvPicPr>
        <xdr:cNvPr id="20102" name="Рисунок 20101">
          <a:extLst>
            <a:ext uri="{FF2B5EF4-FFF2-40B4-BE49-F238E27FC236}">
              <a16:creationId xmlns:a16="http://schemas.microsoft.com/office/drawing/2014/main" id="{0F361FE9-CE34-4C5F-BE79-D8ABFEFDEC3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8484" y="86704962"/>
          <a:ext cx="478195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441</xdr:row>
      <xdr:rowOff>12343</xdr:rowOff>
    </xdr:from>
    <xdr:to>
      <xdr:col>5</xdr:col>
      <xdr:colOff>3298</xdr:colOff>
      <xdr:row>441</xdr:row>
      <xdr:rowOff>188743</xdr:rowOff>
    </xdr:to>
    <xdr:pic>
      <xdr:nvPicPr>
        <xdr:cNvPr id="20103" name="Рисунок 20102">
          <a:extLst>
            <a:ext uri="{FF2B5EF4-FFF2-40B4-BE49-F238E27FC236}">
              <a16:creationId xmlns:a16="http://schemas.microsoft.com/office/drawing/2014/main" id="{77E7652A-8A76-4092-B61E-254DD15E353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8484" y="86704962"/>
          <a:ext cx="478195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313</xdr:row>
      <xdr:rowOff>26442</xdr:rowOff>
    </xdr:from>
    <xdr:to>
      <xdr:col>5</xdr:col>
      <xdr:colOff>1936</xdr:colOff>
      <xdr:row>314</xdr:row>
      <xdr:rowOff>12342</xdr:rowOff>
    </xdr:to>
    <xdr:sp macro="" textlink="">
      <xdr:nvSpPr>
        <xdr:cNvPr id="20104" name="Прямоугольник 20103">
          <a:extLst>
            <a:ext uri="{FF2B5EF4-FFF2-40B4-BE49-F238E27FC236}">
              <a16:creationId xmlns:a16="http://schemas.microsoft.com/office/drawing/2014/main" id="{C2277497-EB7C-4812-B490-2FBACE01DEFC}"/>
            </a:ext>
          </a:extLst>
        </xdr:cNvPr>
        <xdr:cNvSpPr>
          <a:spLocks/>
        </xdr:cNvSpPr>
      </xdr:nvSpPr>
      <xdr:spPr>
        <a:xfrm>
          <a:off x="2747122" y="61585156"/>
          <a:ext cx="478195" cy="179424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314</xdr:row>
      <xdr:rowOff>26442</xdr:rowOff>
    </xdr:from>
    <xdr:to>
      <xdr:col>5</xdr:col>
      <xdr:colOff>1936</xdr:colOff>
      <xdr:row>315</xdr:row>
      <xdr:rowOff>12342</xdr:rowOff>
    </xdr:to>
    <xdr:sp macro="" textlink="">
      <xdr:nvSpPr>
        <xdr:cNvPr id="20105" name="Прямоугольник 20104">
          <a:extLst>
            <a:ext uri="{FF2B5EF4-FFF2-40B4-BE49-F238E27FC236}">
              <a16:creationId xmlns:a16="http://schemas.microsoft.com/office/drawing/2014/main" id="{B53A0FAA-A9BC-4664-B73D-597A75807A9D}"/>
            </a:ext>
          </a:extLst>
        </xdr:cNvPr>
        <xdr:cNvSpPr>
          <a:spLocks/>
        </xdr:cNvSpPr>
      </xdr:nvSpPr>
      <xdr:spPr>
        <a:xfrm>
          <a:off x="2747122" y="61585156"/>
          <a:ext cx="478195" cy="179424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315</xdr:row>
      <xdr:rowOff>26442</xdr:rowOff>
    </xdr:from>
    <xdr:to>
      <xdr:col>5</xdr:col>
      <xdr:colOff>1936</xdr:colOff>
      <xdr:row>316</xdr:row>
      <xdr:rowOff>12342</xdr:rowOff>
    </xdr:to>
    <xdr:sp macro="" textlink="">
      <xdr:nvSpPr>
        <xdr:cNvPr id="20106" name="Прямоугольник 20105">
          <a:extLst>
            <a:ext uri="{FF2B5EF4-FFF2-40B4-BE49-F238E27FC236}">
              <a16:creationId xmlns:a16="http://schemas.microsoft.com/office/drawing/2014/main" id="{1D1C0BC1-02E8-4416-A572-18D196D84103}"/>
            </a:ext>
          </a:extLst>
        </xdr:cNvPr>
        <xdr:cNvSpPr>
          <a:spLocks/>
        </xdr:cNvSpPr>
      </xdr:nvSpPr>
      <xdr:spPr>
        <a:xfrm>
          <a:off x="2747122" y="61778680"/>
          <a:ext cx="478195" cy="179424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162</xdr:row>
      <xdr:rowOff>0</xdr:rowOff>
    </xdr:from>
    <xdr:to>
      <xdr:col>5</xdr:col>
      <xdr:colOff>0</xdr:colOff>
      <xdr:row>162</xdr:row>
      <xdr:rowOff>179423</xdr:rowOff>
    </xdr:to>
    <xdr:sp macro="" textlink="">
      <xdr:nvSpPr>
        <xdr:cNvPr id="20108" name="Прямоугольник 20107">
          <a:extLst>
            <a:ext uri="{FF2B5EF4-FFF2-40B4-BE49-F238E27FC236}">
              <a16:creationId xmlns:a16="http://schemas.microsoft.com/office/drawing/2014/main" id="{BC3CAA34-CB3A-4549-B8DE-FEBE2FB0163A}"/>
            </a:ext>
          </a:extLst>
        </xdr:cNvPr>
        <xdr:cNvSpPr>
          <a:spLocks/>
        </xdr:cNvSpPr>
      </xdr:nvSpPr>
      <xdr:spPr>
        <a:xfrm>
          <a:off x="2745186" y="33183286"/>
          <a:ext cx="478195" cy="179423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161</xdr:row>
      <xdr:rowOff>14101</xdr:rowOff>
    </xdr:from>
    <xdr:to>
      <xdr:col>5</xdr:col>
      <xdr:colOff>0</xdr:colOff>
      <xdr:row>162</xdr:row>
      <xdr:rowOff>0</xdr:rowOff>
    </xdr:to>
    <xdr:sp macro="" textlink="">
      <xdr:nvSpPr>
        <xdr:cNvPr id="20109" name="Прямоугольник 20108">
          <a:extLst>
            <a:ext uri="{FF2B5EF4-FFF2-40B4-BE49-F238E27FC236}">
              <a16:creationId xmlns:a16="http://schemas.microsoft.com/office/drawing/2014/main" id="{6367D77D-CDCE-45FB-86E5-AA379B5E00B7}"/>
            </a:ext>
          </a:extLst>
        </xdr:cNvPr>
        <xdr:cNvSpPr>
          <a:spLocks/>
        </xdr:cNvSpPr>
      </xdr:nvSpPr>
      <xdr:spPr>
        <a:xfrm>
          <a:off x="2745186" y="33003863"/>
          <a:ext cx="478195" cy="179423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58717</xdr:colOff>
      <xdr:row>275</xdr:row>
      <xdr:rowOff>0</xdr:rowOff>
    </xdr:from>
    <xdr:to>
      <xdr:col>4</xdr:col>
      <xdr:colOff>537517</xdr:colOff>
      <xdr:row>275</xdr:row>
      <xdr:rowOff>176400</xdr:rowOff>
    </xdr:to>
    <xdr:sp macro="" textlink="">
      <xdr:nvSpPr>
        <xdr:cNvPr id="20110" name="Прямоугольник 20109">
          <a:extLst>
            <a:ext uri="{FF2B5EF4-FFF2-40B4-BE49-F238E27FC236}">
              <a16:creationId xmlns:a16="http://schemas.microsoft.com/office/drawing/2014/main" id="{7ADF9FF9-4741-4AFB-B9B5-432E0A35EFA7}"/>
            </a:ext>
          </a:extLst>
        </xdr:cNvPr>
        <xdr:cNvSpPr>
          <a:spLocks/>
        </xdr:cNvSpPr>
      </xdr:nvSpPr>
      <xdr:spPr>
        <a:xfrm>
          <a:off x="2743860" y="55148238"/>
          <a:ext cx="478800" cy="176400"/>
        </a:xfrm>
        <a:prstGeom prst="rect">
          <a:avLst/>
        </a:prstGeom>
        <a:blipFill>
          <a:blip xmlns:r="http://schemas.openxmlformats.org/officeDocument/2006/relationships" r:embed="rId1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58717</xdr:colOff>
      <xdr:row>274</xdr:row>
      <xdr:rowOff>0</xdr:rowOff>
    </xdr:from>
    <xdr:to>
      <xdr:col>4</xdr:col>
      <xdr:colOff>537517</xdr:colOff>
      <xdr:row>274</xdr:row>
      <xdr:rowOff>176400</xdr:rowOff>
    </xdr:to>
    <xdr:sp macro="" textlink="">
      <xdr:nvSpPr>
        <xdr:cNvPr id="20111" name="Прямоугольник 20110">
          <a:extLst>
            <a:ext uri="{FF2B5EF4-FFF2-40B4-BE49-F238E27FC236}">
              <a16:creationId xmlns:a16="http://schemas.microsoft.com/office/drawing/2014/main" id="{507026EE-463C-4B31-B29D-2E3B83B01BA9}"/>
            </a:ext>
          </a:extLst>
        </xdr:cNvPr>
        <xdr:cNvSpPr>
          <a:spLocks/>
        </xdr:cNvSpPr>
      </xdr:nvSpPr>
      <xdr:spPr>
        <a:xfrm>
          <a:off x="2743860" y="55148238"/>
          <a:ext cx="478800" cy="176400"/>
        </a:xfrm>
        <a:prstGeom prst="rect">
          <a:avLst/>
        </a:prstGeom>
        <a:blipFill>
          <a:blip xmlns:r="http://schemas.openxmlformats.org/officeDocument/2006/relationships" r:embed="rId1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220</xdr:row>
      <xdr:rowOff>26442</xdr:rowOff>
    </xdr:from>
    <xdr:to>
      <xdr:col>5</xdr:col>
      <xdr:colOff>1936</xdr:colOff>
      <xdr:row>221</xdr:row>
      <xdr:rowOff>12342</xdr:rowOff>
    </xdr:to>
    <xdr:sp macro="" textlink="">
      <xdr:nvSpPr>
        <xdr:cNvPr id="20112" name="Прямоугольник 20111">
          <a:extLst>
            <a:ext uri="{FF2B5EF4-FFF2-40B4-BE49-F238E27FC236}">
              <a16:creationId xmlns:a16="http://schemas.microsoft.com/office/drawing/2014/main" id="{BFB7DAC3-16B3-46ED-AD82-5BB9EEC37529}"/>
            </a:ext>
          </a:extLst>
        </xdr:cNvPr>
        <xdr:cNvSpPr>
          <a:spLocks/>
        </xdr:cNvSpPr>
      </xdr:nvSpPr>
      <xdr:spPr>
        <a:xfrm>
          <a:off x="2747122" y="44264775"/>
          <a:ext cx="478195" cy="179424"/>
        </a:xfrm>
        <a:prstGeom prst="rect">
          <a:avLst/>
        </a:prstGeom>
        <a:blipFill>
          <a:blip xmlns:r="http://schemas.openxmlformats.org/officeDocument/2006/relationships" r:embed="rId10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221</xdr:row>
      <xdr:rowOff>0</xdr:rowOff>
    </xdr:from>
    <xdr:to>
      <xdr:col>5</xdr:col>
      <xdr:colOff>0</xdr:colOff>
      <xdr:row>221</xdr:row>
      <xdr:rowOff>179424</xdr:rowOff>
    </xdr:to>
    <xdr:sp macro="" textlink="">
      <xdr:nvSpPr>
        <xdr:cNvPr id="20113" name="Прямоугольник 20112">
          <a:extLst>
            <a:ext uri="{FF2B5EF4-FFF2-40B4-BE49-F238E27FC236}">
              <a16:creationId xmlns:a16="http://schemas.microsoft.com/office/drawing/2014/main" id="{1A7A8871-71A6-445E-AC68-1B3678B852F7}"/>
            </a:ext>
          </a:extLst>
        </xdr:cNvPr>
        <xdr:cNvSpPr>
          <a:spLocks/>
        </xdr:cNvSpPr>
      </xdr:nvSpPr>
      <xdr:spPr>
        <a:xfrm>
          <a:off x="2745186" y="44625381"/>
          <a:ext cx="478195" cy="179424"/>
        </a:xfrm>
        <a:prstGeom prst="rect">
          <a:avLst/>
        </a:prstGeom>
        <a:blipFill>
          <a:blip xmlns:r="http://schemas.openxmlformats.org/officeDocument/2006/relationships" r:embed="rId10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454</xdr:row>
      <xdr:rowOff>14101</xdr:rowOff>
    </xdr:from>
    <xdr:to>
      <xdr:col>5</xdr:col>
      <xdr:colOff>0</xdr:colOff>
      <xdr:row>455</xdr:row>
      <xdr:rowOff>0</xdr:rowOff>
    </xdr:to>
    <xdr:sp macro="" textlink="">
      <xdr:nvSpPr>
        <xdr:cNvPr id="20114" name="Прямоугольник 20113">
          <a:extLst>
            <a:ext uri="{FF2B5EF4-FFF2-40B4-BE49-F238E27FC236}">
              <a16:creationId xmlns:a16="http://schemas.microsoft.com/office/drawing/2014/main" id="{6DD2537A-4A68-44BB-911B-E8EC8BC44118}"/>
            </a:ext>
          </a:extLst>
        </xdr:cNvPr>
        <xdr:cNvSpPr>
          <a:spLocks/>
        </xdr:cNvSpPr>
      </xdr:nvSpPr>
      <xdr:spPr>
        <a:xfrm>
          <a:off x="2745186" y="90262720"/>
          <a:ext cx="478195" cy="179423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455</xdr:row>
      <xdr:rowOff>14101</xdr:rowOff>
    </xdr:from>
    <xdr:to>
      <xdr:col>5</xdr:col>
      <xdr:colOff>0</xdr:colOff>
      <xdr:row>456</xdr:row>
      <xdr:rowOff>0</xdr:rowOff>
    </xdr:to>
    <xdr:sp macro="" textlink="">
      <xdr:nvSpPr>
        <xdr:cNvPr id="20115" name="Прямоугольник 20114">
          <a:extLst>
            <a:ext uri="{FF2B5EF4-FFF2-40B4-BE49-F238E27FC236}">
              <a16:creationId xmlns:a16="http://schemas.microsoft.com/office/drawing/2014/main" id="{13C2B3C7-16C4-4F4F-AC9D-0DBA555F1B50}"/>
            </a:ext>
          </a:extLst>
        </xdr:cNvPr>
        <xdr:cNvSpPr>
          <a:spLocks/>
        </xdr:cNvSpPr>
      </xdr:nvSpPr>
      <xdr:spPr>
        <a:xfrm>
          <a:off x="2745186" y="90456244"/>
          <a:ext cx="478195" cy="179423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168</xdr:row>
      <xdr:rowOff>0</xdr:rowOff>
    </xdr:from>
    <xdr:to>
      <xdr:col>5</xdr:col>
      <xdr:colOff>0</xdr:colOff>
      <xdr:row>168</xdr:row>
      <xdr:rowOff>172526</xdr:rowOff>
    </xdr:to>
    <xdr:sp macro="" textlink="">
      <xdr:nvSpPr>
        <xdr:cNvPr id="20116" name="Прямоугольник 20115">
          <a:extLst>
            <a:ext uri="{FF2B5EF4-FFF2-40B4-BE49-F238E27FC236}">
              <a16:creationId xmlns:a16="http://schemas.microsoft.com/office/drawing/2014/main" id="{1ABB58C2-A56B-4458-A6D2-33A5AE039AF5}"/>
            </a:ext>
          </a:extLst>
        </xdr:cNvPr>
        <xdr:cNvSpPr>
          <a:spLocks/>
        </xdr:cNvSpPr>
      </xdr:nvSpPr>
      <xdr:spPr>
        <a:xfrm>
          <a:off x="2745186" y="34344429"/>
          <a:ext cx="478195" cy="172526"/>
        </a:xfrm>
        <a:prstGeom prst="rect">
          <a:avLst/>
        </a:prstGeom>
        <a:blipFill>
          <a:blip xmlns:r="http://schemas.openxmlformats.org/officeDocument/2006/relationships" r:embed="rId5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82</xdr:row>
      <xdr:rowOff>0</xdr:rowOff>
    </xdr:from>
    <xdr:to>
      <xdr:col>5</xdr:col>
      <xdr:colOff>0</xdr:colOff>
      <xdr:row>82</xdr:row>
      <xdr:rowOff>167082</xdr:rowOff>
    </xdr:to>
    <xdr:sp macro="" textlink="">
      <xdr:nvSpPr>
        <xdr:cNvPr id="20119" name="Прямоугольник 20118">
          <a:extLst>
            <a:ext uri="{FF2B5EF4-FFF2-40B4-BE49-F238E27FC236}">
              <a16:creationId xmlns:a16="http://schemas.microsoft.com/office/drawing/2014/main" id="{37ADF553-EC2C-48FB-8BA4-9A25FAF03E82}"/>
            </a:ext>
          </a:extLst>
        </xdr:cNvPr>
        <xdr:cNvSpPr>
          <a:spLocks/>
        </xdr:cNvSpPr>
      </xdr:nvSpPr>
      <xdr:spPr>
        <a:xfrm>
          <a:off x="362424" y="12065000"/>
          <a:ext cx="478195" cy="167082"/>
        </a:xfrm>
        <a:prstGeom prst="rect">
          <a:avLst/>
        </a:prstGeom>
        <a:blipFill>
          <a:blip xmlns:r="http://schemas.openxmlformats.org/officeDocument/2006/relationships" r:embed="rId175">
            <a:extLst>
              <a:ext uri="{BEBA8EAE-BF5A-486C-A8C5-ECC9F3942E4B}">
                <a14:imgProps xmlns:a14="http://schemas.microsoft.com/office/drawing/2010/main">
                  <a14:imgLayer r:embed="rId176">
                    <a14:imgEffect>
                      <a14:brightnessContrast bright="20000" contrast="-20000"/>
                    </a14:imgEffect>
                  </a14:imgLayer>
                </a14:imgProps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83</xdr:row>
      <xdr:rowOff>0</xdr:rowOff>
    </xdr:from>
    <xdr:to>
      <xdr:col>5</xdr:col>
      <xdr:colOff>0</xdr:colOff>
      <xdr:row>83</xdr:row>
      <xdr:rowOff>167082</xdr:rowOff>
    </xdr:to>
    <xdr:sp macro="" textlink="">
      <xdr:nvSpPr>
        <xdr:cNvPr id="20120" name="Прямоугольник 20119">
          <a:extLst>
            <a:ext uri="{FF2B5EF4-FFF2-40B4-BE49-F238E27FC236}">
              <a16:creationId xmlns:a16="http://schemas.microsoft.com/office/drawing/2014/main" id="{6E96A21B-C379-480B-BE66-F9EB2392644E}"/>
            </a:ext>
          </a:extLst>
        </xdr:cNvPr>
        <xdr:cNvSpPr>
          <a:spLocks/>
        </xdr:cNvSpPr>
      </xdr:nvSpPr>
      <xdr:spPr>
        <a:xfrm>
          <a:off x="362424" y="12258523"/>
          <a:ext cx="478195" cy="167082"/>
        </a:xfrm>
        <a:prstGeom prst="rect">
          <a:avLst/>
        </a:prstGeom>
        <a:blipFill>
          <a:blip xmlns:r="http://schemas.openxmlformats.org/officeDocument/2006/relationships" r:embed="rId177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392</xdr:row>
      <xdr:rowOff>26443</xdr:rowOff>
    </xdr:from>
    <xdr:to>
      <xdr:col>5</xdr:col>
      <xdr:colOff>0</xdr:colOff>
      <xdr:row>393</xdr:row>
      <xdr:rowOff>0</xdr:rowOff>
    </xdr:to>
    <xdr:sp macro="" textlink="">
      <xdr:nvSpPr>
        <xdr:cNvPr id="20122" name="Прямоугольник 20121">
          <a:extLst>
            <a:ext uri="{FF2B5EF4-FFF2-40B4-BE49-F238E27FC236}">
              <a16:creationId xmlns:a16="http://schemas.microsoft.com/office/drawing/2014/main" id="{D3761C5D-EC4F-4D3C-9B84-238574684D04}"/>
            </a:ext>
          </a:extLst>
        </xdr:cNvPr>
        <xdr:cNvSpPr>
          <a:spLocks/>
        </xdr:cNvSpPr>
      </xdr:nvSpPr>
      <xdr:spPr>
        <a:xfrm>
          <a:off x="362424" y="35991633"/>
          <a:ext cx="478195" cy="167081"/>
        </a:xfrm>
        <a:prstGeom prst="rect">
          <a:avLst/>
        </a:prstGeom>
        <a:blipFill>
          <a:blip xmlns:r="http://schemas.openxmlformats.org/officeDocument/2006/relationships" r:embed="rId178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59258</xdr:colOff>
      <xdr:row>15</xdr:row>
      <xdr:rowOff>21385</xdr:rowOff>
    </xdr:from>
    <xdr:to>
      <xdr:col>1</xdr:col>
      <xdr:colOff>1936</xdr:colOff>
      <xdr:row>16</xdr:row>
      <xdr:rowOff>8646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3D3A1F59-64AA-4397-A634-6A5B1C6439C9}"/>
            </a:ext>
          </a:extLst>
        </xdr:cNvPr>
        <xdr:cNvSpPr>
          <a:spLocks/>
        </xdr:cNvSpPr>
      </xdr:nvSpPr>
      <xdr:spPr>
        <a:xfrm>
          <a:off x="364058" y="8615656"/>
          <a:ext cx="481521" cy="177761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</xdr:row>
      <xdr:rowOff>26442</xdr:rowOff>
    </xdr:from>
    <xdr:to>
      <xdr:col>1</xdr:col>
      <xdr:colOff>1936</xdr:colOff>
      <xdr:row>17</xdr:row>
      <xdr:rowOff>12342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E51EE327-1A54-4DA3-9AC7-5255793C5FA2}"/>
            </a:ext>
          </a:extLst>
        </xdr:cNvPr>
        <xdr:cNvSpPr>
          <a:spLocks/>
        </xdr:cNvSpPr>
      </xdr:nvSpPr>
      <xdr:spPr>
        <a:xfrm>
          <a:off x="366779" y="8811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17</xdr:row>
      <xdr:rowOff>26442</xdr:rowOff>
    </xdr:from>
    <xdr:to>
      <xdr:col>1</xdr:col>
      <xdr:colOff>1936</xdr:colOff>
      <xdr:row>18</xdr:row>
      <xdr:rowOff>12342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CBD42964-ABE7-44E9-B106-0C8E0DCF0992}"/>
            </a:ext>
          </a:extLst>
        </xdr:cNvPr>
        <xdr:cNvSpPr>
          <a:spLocks/>
        </xdr:cNvSpPr>
      </xdr:nvSpPr>
      <xdr:spPr>
        <a:xfrm>
          <a:off x="366779" y="9001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</xdr:row>
      <xdr:rowOff>26442</xdr:rowOff>
    </xdr:from>
    <xdr:to>
      <xdr:col>1</xdr:col>
      <xdr:colOff>1936</xdr:colOff>
      <xdr:row>19</xdr:row>
      <xdr:rowOff>12342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3122FB45-663A-4A5A-A941-3146FF2E853D}"/>
            </a:ext>
          </a:extLst>
        </xdr:cNvPr>
        <xdr:cNvSpPr>
          <a:spLocks/>
        </xdr:cNvSpPr>
      </xdr:nvSpPr>
      <xdr:spPr>
        <a:xfrm>
          <a:off x="366779" y="9192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</xdr:row>
      <xdr:rowOff>26442</xdr:rowOff>
    </xdr:from>
    <xdr:to>
      <xdr:col>1</xdr:col>
      <xdr:colOff>1936</xdr:colOff>
      <xdr:row>20</xdr:row>
      <xdr:rowOff>12342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66FB363A-4BBB-44F1-9F5B-A89D243395E3}"/>
            </a:ext>
          </a:extLst>
        </xdr:cNvPr>
        <xdr:cNvSpPr>
          <a:spLocks/>
        </xdr:cNvSpPr>
      </xdr:nvSpPr>
      <xdr:spPr>
        <a:xfrm>
          <a:off x="366779" y="9382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</xdr:row>
      <xdr:rowOff>26442</xdr:rowOff>
    </xdr:from>
    <xdr:to>
      <xdr:col>1</xdr:col>
      <xdr:colOff>1936</xdr:colOff>
      <xdr:row>21</xdr:row>
      <xdr:rowOff>12342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76DDA8BE-2B4F-47D5-A123-D34667081C35}"/>
            </a:ext>
          </a:extLst>
        </xdr:cNvPr>
        <xdr:cNvSpPr>
          <a:spLocks/>
        </xdr:cNvSpPr>
      </xdr:nvSpPr>
      <xdr:spPr>
        <a:xfrm>
          <a:off x="366779" y="9573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32</xdr:row>
      <xdr:rowOff>26442</xdr:rowOff>
    </xdr:from>
    <xdr:to>
      <xdr:col>1</xdr:col>
      <xdr:colOff>1936</xdr:colOff>
      <xdr:row>33</xdr:row>
      <xdr:rowOff>12342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117D7367-FDC5-44B4-AA32-A11541252EE5}"/>
            </a:ext>
          </a:extLst>
        </xdr:cNvPr>
        <xdr:cNvSpPr>
          <a:spLocks/>
        </xdr:cNvSpPr>
      </xdr:nvSpPr>
      <xdr:spPr>
        <a:xfrm>
          <a:off x="366779" y="12125913"/>
          <a:ext cx="478800" cy="176400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33</xdr:row>
      <xdr:rowOff>26442</xdr:rowOff>
    </xdr:from>
    <xdr:to>
      <xdr:col>1</xdr:col>
      <xdr:colOff>1936</xdr:colOff>
      <xdr:row>34</xdr:row>
      <xdr:rowOff>12342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21EBF474-9CA2-4921-8626-0976EAAE7920}"/>
            </a:ext>
          </a:extLst>
        </xdr:cNvPr>
        <xdr:cNvSpPr>
          <a:spLocks/>
        </xdr:cNvSpPr>
      </xdr:nvSpPr>
      <xdr:spPr>
        <a:xfrm>
          <a:off x="366779" y="12316413"/>
          <a:ext cx="478800" cy="176400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34</xdr:row>
      <xdr:rowOff>26442</xdr:rowOff>
    </xdr:from>
    <xdr:to>
      <xdr:col>1</xdr:col>
      <xdr:colOff>1936</xdr:colOff>
      <xdr:row>35</xdr:row>
      <xdr:rowOff>12342</xdr:rowOff>
    </xdr:to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id="{D47A7C38-1234-43AA-9365-B691CF20D74D}"/>
            </a:ext>
          </a:extLst>
        </xdr:cNvPr>
        <xdr:cNvSpPr>
          <a:spLocks/>
        </xdr:cNvSpPr>
      </xdr:nvSpPr>
      <xdr:spPr>
        <a:xfrm>
          <a:off x="366779" y="12506913"/>
          <a:ext cx="478800" cy="176400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35</xdr:row>
      <xdr:rowOff>26442</xdr:rowOff>
    </xdr:from>
    <xdr:to>
      <xdr:col>1</xdr:col>
      <xdr:colOff>1936</xdr:colOff>
      <xdr:row>36</xdr:row>
      <xdr:rowOff>12342</xdr:rowOff>
    </xdr:to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50907950-CC6C-4FEE-BBEF-789729A6D200}"/>
            </a:ext>
          </a:extLst>
        </xdr:cNvPr>
        <xdr:cNvSpPr>
          <a:spLocks/>
        </xdr:cNvSpPr>
      </xdr:nvSpPr>
      <xdr:spPr>
        <a:xfrm>
          <a:off x="366779" y="12697413"/>
          <a:ext cx="478800" cy="176400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36</xdr:row>
      <xdr:rowOff>26442</xdr:rowOff>
    </xdr:from>
    <xdr:to>
      <xdr:col>1</xdr:col>
      <xdr:colOff>1936</xdr:colOff>
      <xdr:row>37</xdr:row>
      <xdr:rowOff>12342</xdr:rowOff>
    </xdr:to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id="{DD228F7F-55E0-41EA-AC1E-80088DCADC3B}"/>
            </a:ext>
          </a:extLst>
        </xdr:cNvPr>
        <xdr:cNvSpPr>
          <a:spLocks/>
        </xdr:cNvSpPr>
      </xdr:nvSpPr>
      <xdr:spPr>
        <a:xfrm>
          <a:off x="366779" y="12887913"/>
          <a:ext cx="478800" cy="176400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37</xdr:row>
      <xdr:rowOff>20999</xdr:rowOff>
    </xdr:from>
    <xdr:to>
      <xdr:col>1</xdr:col>
      <xdr:colOff>1936</xdr:colOff>
      <xdr:row>38</xdr:row>
      <xdr:rowOff>6899</xdr:rowOff>
    </xdr:to>
    <xdr:sp macro="" textlink="">
      <xdr:nvSpPr>
        <xdr:cNvPr id="14" name="Прямоугольник 13">
          <a:extLst>
            <a:ext uri="{FF2B5EF4-FFF2-40B4-BE49-F238E27FC236}">
              <a16:creationId xmlns:a16="http://schemas.microsoft.com/office/drawing/2014/main" id="{2422370E-003F-447D-9F5B-509E9CD14936}"/>
            </a:ext>
          </a:extLst>
        </xdr:cNvPr>
        <xdr:cNvSpPr>
          <a:spLocks/>
        </xdr:cNvSpPr>
      </xdr:nvSpPr>
      <xdr:spPr>
        <a:xfrm>
          <a:off x="366779" y="13072970"/>
          <a:ext cx="478800" cy="176400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38</xdr:row>
      <xdr:rowOff>20999</xdr:rowOff>
    </xdr:from>
    <xdr:to>
      <xdr:col>1</xdr:col>
      <xdr:colOff>1936</xdr:colOff>
      <xdr:row>39</xdr:row>
      <xdr:rowOff>6899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4BBC1607-0A9C-491B-84C3-12CDA07B71BF}"/>
            </a:ext>
          </a:extLst>
        </xdr:cNvPr>
        <xdr:cNvSpPr>
          <a:spLocks/>
        </xdr:cNvSpPr>
      </xdr:nvSpPr>
      <xdr:spPr>
        <a:xfrm>
          <a:off x="366779" y="13263470"/>
          <a:ext cx="478800" cy="176400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39</xdr:row>
      <xdr:rowOff>20999</xdr:rowOff>
    </xdr:from>
    <xdr:to>
      <xdr:col>1</xdr:col>
      <xdr:colOff>1936</xdr:colOff>
      <xdr:row>40</xdr:row>
      <xdr:rowOff>6899</xdr:rowOff>
    </xdr:to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21ACAD5A-9910-4B65-8194-DEC614EEE758}"/>
            </a:ext>
          </a:extLst>
        </xdr:cNvPr>
        <xdr:cNvSpPr>
          <a:spLocks/>
        </xdr:cNvSpPr>
      </xdr:nvSpPr>
      <xdr:spPr>
        <a:xfrm>
          <a:off x="366779" y="13453970"/>
          <a:ext cx="478800" cy="176400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40</xdr:row>
      <xdr:rowOff>26442</xdr:rowOff>
    </xdr:from>
    <xdr:to>
      <xdr:col>1</xdr:col>
      <xdr:colOff>1936</xdr:colOff>
      <xdr:row>41</xdr:row>
      <xdr:rowOff>12342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20583F4C-9EC5-4F07-B35A-440475EE0B83}"/>
            </a:ext>
          </a:extLst>
        </xdr:cNvPr>
        <xdr:cNvSpPr>
          <a:spLocks/>
        </xdr:cNvSpPr>
      </xdr:nvSpPr>
      <xdr:spPr>
        <a:xfrm>
          <a:off x="366779" y="13649913"/>
          <a:ext cx="478800" cy="176400"/>
        </a:xfrm>
        <a:prstGeom prst="rect">
          <a:avLst/>
        </a:prstGeom>
        <a:blipFill>
          <a:blip xmlns:r="http://schemas.openxmlformats.org/officeDocument/2006/relationships" r:embed="rId5" cstate="screen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42</xdr:row>
      <xdr:rowOff>26442</xdr:rowOff>
    </xdr:from>
    <xdr:to>
      <xdr:col>1</xdr:col>
      <xdr:colOff>1936</xdr:colOff>
      <xdr:row>43</xdr:row>
      <xdr:rowOff>12342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EEE3C7D9-0E2A-408F-AAC9-E5042118D9BC}"/>
            </a:ext>
          </a:extLst>
        </xdr:cNvPr>
        <xdr:cNvSpPr>
          <a:spLocks/>
        </xdr:cNvSpPr>
      </xdr:nvSpPr>
      <xdr:spPr>
        <a:xfrm>
          <a:off x="366779" y="14030913"/>
          <a:ext cx="478800" cy="176400"/>
        </a:xfrm>
        <a:prstGeom prst="rect">
          <a:avLst/>
        </a:prstGeom>
        <a:blipFill>
          <a:blip xmlns:r="http://schemas.openxmlformats.org/officeDocument/2006/relationships" r:embed="rId7" cstate="screen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43</xdr:row>
      <xdr:rowOff>26442</xdr:rowOff>
    </xdr:from>
    <xdr:to>
      <xdr:col>1</xdr:col>
      <xdr:colOff>1936</xdr:colOff>
      <xdr:row>44</xdr:row>
      <xdr:rowOff>12342</xdr:rowOff>
    </xdr:to>
    <xdr:sp macro="" textlink="">
      <xdr:nvSpPr>
        <xdr:cNvPr id="19" name="Прямоугольник 18">
          <a:extLst>
            <a:ext uri="{FF2B5EF4-FFF2-40B4-BE49-F238E27FC236}">
              <a16:creationId xmlns:a16="http://schemas.microsoft.com/office/drawing/2014/main" id="{E8669302-46B5-4CA1-9251-E9E71E1BDD6D}"/>
            </a:ext>
          </a:extLst>
        </xdr:cNvPr>
        <xdr:cNvSpPr>
          <a:spLocks/>
        </xdr:cNvSpPr>
      </xdr:nvSpPr>
      <xdr:spPr>
        <a:xfrm>
          <a:off x="366779" y="14221413"/>
          <a:ext cx="478800" cy="176400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44</xdr:row>
      <xdr:rowOff>26442</xdr:rowOff>
    </xdr:from>
    <xdr:to>
      <xdr:col>1</xdr:col>
      <xdr:colOff>1936</xdr:colOff>
      <xdr:row>45</xdr:row>
      <xdr:rowOff>12342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B3D33405-2ED9-44C8-8699-AB3DA6F1D31B}"/>
            </a:ext>
          </a:extLst>
        </xdr:cNvPr>
        <xdr:cNvSpPr>
          <a:spLocks/>
        </xdr:cNvSpPr>
      </xdr:nvSpPr>
      <xdr:spPr>
        <a:xfrm>
          <a:off x="366779" y="14411913"/>
          <a:ext cx="478800" cy="176400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163</xdr:row>
      <xdr:rowOff>0</xdr:rowOff>
    </xdr:from>
    <xdr:to>
      <xdr:col>1</xdr:col>
      <xdr:colOff>1936</xdr:colOff>
      <xdr:row>163</xdr:row>
      <xdr:rowOff>176400</xdr:rowOff>
    </xdr:to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BEBD73C1-2F94-4274-8E6E-5C8793D69007}"/>
            </a:ext>
          </a:extLst>
        </xdr:cNvPr>
        <xdr:cNvSpPr>
          <a:spLocks/>
        </xdr:cNvSpPr>
      </xdr:nvSpPr>
      <xdr:spPr>
        <a:xfrm>
          <a:off x="366779" y="14575971"/>
          <a:ext cx="478800" cy="176400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49</xdr:row>
      <xdr:rowOff>26442</xdr:rowOff>
    </xdr:from>
    <xdr:to>
      <xdr:col>1</xdr:col>
      <xdr:colOff>1936</xdr:colOff>
      <xdr:row>50</xdr:row>
      <xdr:rowOff>12342</xdr:rowOff>
    </xdr:to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1E184AA4-B36B-4BE9-BC63-5AF2B90857CB}"/>
            </a:ext>
          </a:extLst>
        </xdr:cNvPr>
        <xdr:cNvSpPr>
          <a:spLocks/>
        </xdr:cNvSpPr>
      </xdr:nvSpPr>
      <xdr:spPr>
        <a:xfrm>
          <a:off x="366779" y="15631113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50</xdr:row>
      <xdr:rowOff>26442</xdr:rowOff>
    </xdr:from>
    <xdr:to>
      <xdr:col>1</xdr:col>
      <xdr:colOff>1936</xdr:colOff>
      <xdr:row>51</xdr:row>
      <xdr:rowOff>12342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B2B95C69-430C-4A17-A288-EA77BAA7467A}"/>
            </a:ext>
          </a:extLst>
        </xdr:cNvPr>
        <xdr:cNvSpPr>
          <a:spLocks/>
        </xdr:cNvSpPr>
      </xdr:nvSpPr>
      <xdr:spPr>
        <a:xfrm>
          <a:off x="366779" y="15821613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51</xdr:row>
      <xdr:rowOff>26442</xdr:rowOff>
    </xdr:from>
    <xdr:to>
      <xdr:col>1</xdr:col>
      <xdr:colOff>1936</xdr:colOff>
      <xdr:row>52</xdr:row>
      <xdr:rowOff>12342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7B5969C4-8239-4312-879D-3D72FBA42C90}"/>
            </a:ext>
          </a:extLst>
        </xdr:cNvPr>
        <xdr:cNvSpPr>
          <a:spLocks/>
        </xdr:cNvSpPr>
      </xdr:nvSpPr>
      <xdr:spPr>
        <a:xfrm>
          <a:off x="366779" y="16012113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52</xdr:row>
      <xdr:rowOff>26442</xdr:rowOff>
    </xdr:from>
    <xdr:to>
      <xdr:col>1</xdr:col>
      <xdr:colOff>1936</xdr:colOff>
      <xdr:row>53</xdr:row>
      <xdr:rowOff>12342</xdr:rowOff>
    </xdr:to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id="{C77C2501-3664-4CD5-BEA9-FBD1495EA46E}"/>
            </a:ext>
          </a:extLst>
        </xdr:cNvPr>
        <xdr:cNvSpPr>
          <a:spLocks/>
        </xdr:cNvSpPr>
      </xdr:nvSpPr>
      <xdr:spPr>
        <a:xfrm>
          <a:off x="366779" y="16202613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64</xdr:row>
      <xdr:rowOff>25564</xdr:rowOff>
    </xdr:from>
    <xdr:to>
      <xdr:col>1</xdr:col>
      <xdr:colOff>3298</xdr:colOff>
      <xdr:row>65</xdr:row>
      <xdr:rowOff>11464</xdr:rowOff>
    </xdr:to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B453050E-59D7-4E13-A003-90CB92D39257}"/>
            </a:ext>
          </a:extLst>
        </xdr:cNvPr>
        <xdr:cNvSpPr>
          <a:spLocks/>
        </xdr:cNvSpPr>
      </xdr:nvSpPr>
      <xdr:spPr>
        <a:xfrm>
          <a:off x="368141" y="19287835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65</xdr:row>
      <xdr:rowOff>25564</xdr:rowOff>
    </xdr:from>
    <xdr:to>
      <xdr:col>1</xdr:col>
      <xdr:colOff>3298</xdr:colOff>
      <xdr:row>66</xdr:row>
      <xdr:rowOff>11464</xdr:rowOff>
    </xdr:to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id="{133FA0B6-CE16-4023-9730-DA8A0F7E0770}"/>
            </a:ext>
          </a:extLst>
        </xdr:cNvPr>
        <xdr:cNvSpPr>
          <a:spLocks/>
        </xdr:cNvSpPr>
      </xdr:nvSpPr>
      <xdr:spPr>
        <a:xfrm>
          <a:off x="368141" y="19478335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</xdr:row>
      <xdr:rowOff>0</xdr:rowOff>
    </xdr:from>
    <xdr:to>
      <xdr:col>1</xdr:col>
      <xdr:colOff>1936</xdr:colOff>
      <xdr:row>15</xdr:row>
      <xdr:rowOff>176400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E8F854DB-B58C-4B36-8B0A-BD4B68668E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screen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1019447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67</xdr:row>
      <xdr:rowOff>26442</xdr:rowOff>
    </xdr:from>
    <xdr:to>
      <xdr:col>1</xdr:col>
      <xdr:colOff>1936</xdr:colOff>
      <xdr:row>68</xdr:row>
      <xdr:rowOff>12342</xdr:rowOff>
    </xdr:to>
    <xdr:sp macro="" textlink="">
      <xdr:nvSpPr>
        <xdr:cNvPr id="29" name="Прямоугольник 28">
          <a:extLst>
            <a:ext uri="{FF2B5EF4-FFF2-40B4-BE49-F238E27FC236}">
              <a16:creationId xmlns:a16="http://schemas.microsoft.com/office/drawing/2014/main" id="{C8391B5E-E2F5-4B5A-82A1-3EB203715356}"/>
            </a:ext>
          </a:extLst>
        </xdr:cNvPr>
        <xdr:cNvSpPr>
          <a:spLocks/>
        </xdr:cNvSpPr>
      </xdr:nvSpPr>
      <xdr:spPr>
        <a:xfrm>
          <a:off x="366779" y="19860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68</xdr:row>
      <xdr:rowOff>26442</xdr:rowOff>
    </xdr:from>
    <xdr:to>
      <xdr:col>1</xdr:col>
      <xdr:colOff>1936</xdr:colOff>
      <xdr:row>69</xdr:row>
      <xdr:rowOff>12342</xdr:rowOff>
    </xdr:to>
    <xdr:sp macro="" textlink="">
      <xdr:nvSpPr>
        <xdr:cNvPr id="30" name="Прямоугольник 29">
          <a:extLst>
            <a:ext uri="{FF2B5EF4-FFF2-40B4-BE49-F238E27FC236}">
              <a16:creationId xmlns:a16="http://schemas.microsoft.com/office/drawing/2014/main" id="{C915CE5E-910C-4033-A051-E09AF1F8E64A}"/>
            </a:ext>
          </a:extLst>
        </xdr:cNvPr>
        <xdr:cNvSpPr>
          <a:spLocks/>
        </xdr:cNvSpPr>
      </xdr:nvSpPr>
      <xdr:spPr>
        <a:xfrm>
          <a:off x="366779" y="20050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69</xdr:row>
      <xdr:rowOff>26442</xdr:rowOff>
    </xdr:from>
    <xdr:to>
      <xdr:col>1</xdr:col>
      <xdr:colOff>1936</xdr:colOff>
      <xdr:row>70</xdr:row>
      <xdr:rowOff>12342</xdr:rowOff>
    </xdr:to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id="{7B6B2F45-14B5-4108-9153-C4333FD7ED54}"/>
            </a:ext>
          </a:extLst>
        </xdr:cNvPr>
        <xdr:cNvSpPr>
          <a:spLocks/>
        </xdr:cNvSpPr>
      </xdr:nvSpPr>
      <xdr:spPr>
        <a:xfrm>
          <a:off x="366779" y="20241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70</xdr:row>
      <xdr:rowOff>26442</xdr:rowOff>
    </xdr:from>
    <xdr:to>
      <xdr:col>1</xdr:col>
      <xdr:colOff>1936</xdr:colOff>
      <xdr:row>71</xdr:row>
      <xdr:rowOff>12342</xdr:rowOff>
    </xdr:to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id="{93B9F943-32D6-46A6-96AE-61F7EA472A63}"/>
            </a:ext>
          </a:extLst>
        </xdr:cNvPr>
        <xdr:cNvSpPr>
          <a:spLocks/>
        </xdr:cNvSpPr>
      </xdr:nvSpPr>
      <xdr:spPr>
        <a:xfrm>
          <a:off x="366779" y="20431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71</xdr:row>
      <xdr:rowOff>26442</xdr:rowOff>
    </xdr:from>
    <xdr:to>
      <xdr:col>1</xdr:col>
      <xdr:colOff>1936</xdr:colOff>
      <xdr:row>72</xdr:row>
      <xdr:rowOff>12342</xdr:rowOff>
    </xdr:to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id="{FA4BCFB1-7A9A-45B4-BF20-6F50E19805AE}"/>
            </a:ext>
          </a:extLst>
        </xdr:cNvPr>
        <xdr:cNvSpPr>
          <a:spLocks/>
        </xdr:cNvSpPr>
      </xdr:nvSpPr>
      <xdr:spPr>
        <a:xfrm>
          <a:off x="366779" y="20622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26</xdr:row>
      <xdr:rowOff>13221</xdr:rowOff>
    </xdr:from>
    <xdr:to>
      <xdr:col>1</xdr:col>
      <xdr:colOff>1936</xdr:colOff>
      <xdr:row>26</xdr:row>
      <xdr:rowOff>189621</xdr:rowOff>
    </xdr:to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id="{ADF3636A-3449-49F0-A0B7-89F1257D44AB}"/>
            </a:ext>
          </a:extLst>
        </xdr:cNvPr>
        <xdr:cNvSpPr>
          <a:spLocks/>
        </xdr:cNvSpPr>
      </xdr:nvSpPr>
      <xdr:spPr>
        <a:xfrm>
          <a:off x="366779" y="35582292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145</xdr:row>
      <xdr:rowOff>26442</xdr:rowOff>
    </xdr:from>
    <xdr:to>
      <xdr:col>1</xdr:col>
      <xdr:colOff>1936</xdr:colOff>
      <xdr:row>146</xdr:row>
      <xdr:rowOff>12342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2C99A180-D55E-4CFB-B1C1-85D9C96F8355}"/>
            </a:ext>
          </a:extLst>
        </xdr:cNvPr>
        <xdr:cNvSpPr>
          <a:spLocks/>
        </xdr:cNvSpPr>
      </xdr:nvSpPr>
      <xdr:spPr>
        <a:xfrm>
          <a:off x="366779" y="35786013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146</xdr:row>
      <xdr:rowOff>26442</xdr:rowOff>
    </xdr:from>
    <xdr:to>
      <xdr:col>1</xdr:col>
      <xdr:colOff>1936</xdr:colOff>
      <xdr:row>147</xdr:row>
      <xdr:rowOff>12342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BA6CF9C5-AECA-46CB-AD71-E8693D6B3261}"/>
            </a:ext>
          </a:extLst>
        </xdr:cNvPr>
        <xdr:cNvSpPr>
          <a:spLocks/>
        </xdr:cNvSpPr>
      </xdr:nvSpPr>
      <xdr:spPr>
        <a:xfrm>
          <a:off x="366779" y="35976513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147</xdr:row>
      <xdr:rowOff>26442</xdr:rowOff>
    </xdr:from>
    <xdr:to>
      <xdr:col>1</xdr:col>
      <xdr:colOff>1936</xdr:colOff>
      <xdr:row>148</xdr:row>
      <xdr:rowOff>12342</xdr:rowOff>
    </xdr:to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C4AD19D3-495B-4DC4-AD42-2839D7B7D4FE}"/>
            </a:ext>
          </a:extLst>
        </xdr:cNvPr>
        <xdr:cNvSpPr>
          <a:spLocks/>
        </xdr:cNvSpPr>
      </xdr:nvSpPr>
      <xdr:spPr>
        <a:xfrm>
          <a:off x="366779" y="36167013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48</xdr:row>
      <xdr:rowOff>26442</xdr:rowOff>
    </xdr:from>
    <xdr:to>
      <xdr:col>1</xdr:col>
      <xdr:colOff>1936</xdr:colOff>
      <xdr:row>49</xdr:row>
      <xdr:rowOff>12342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4307029-24F9-4B71-89D4-881C7AA398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screen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154406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74</xdr:row>
      <xdr:rowOff>26442</xdr:rowOff>
    </xdr:from>
    <xdr:to>
      <xdr:col>1</xdr:col>
      <xdr:colOff>1936</xdr:colOff>
      <xdr:row>75</xdr:row>
      <xdr:rowOff>12342</xdr:rowOff>
    </xdr:to>
    <xdr:sp macro="" textlink="">
      <xdr:nvSpPr>
        <xdr:cNvPr id="39" name="Прямоугольник 38">
          <a:extLst>
            <a:ext uri="{FF2B5EF4-FFF2-40B4-BE49-F238E27FC236}">
              <a16:creationId xmlns:a16="http://schemas.microsoft.com/office/drawing/2014/main" id="{792A02F9-14CF-49A4-8B42-05E22D9F87BF}"/>
            </a:ext>
          </a:extLst>
        </xdr:cNvPr>
        <xdr:cNvSpPr>
          <a:spLocks/>
        </xdr:cNvSpPr>
      </xdr:nvSpPr>
      <xdr:spPr>
        <a:xfrm>
          <a:off x="366779" y="21193713"/>
          <a:ext cx="478800" cy="176400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75</xdr:row>
      <xdr:rowOff>26442</xdr:rowOff>
    </xdr:from>
    <xdr:to>
      <xdr:col>1</xdr:col>
      <xdr:colOff>1936</xdr:colOff>
      <xdr:row>76</xdr:row>
      <xdr:rowOff>12342</xdr:rowOff>
    </xdr:to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id="{3129C26B-BA1C-449A-98A8-680E025AA620}"/>
            </a:ext>
          </a:extLst>
        </xdr:cNvPr>
        <xdr:cNvSpPr>
          <a:spLocks/>
        </xdr:cNvSpPr>
      </xdr:nvSpPr>
      <xdr:spPr>
        <a:xfrm>
          <a:off x="366779" y="21384213"/>
          <a:ext cx="478800" cy="176400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76</xdr:row>
      <xdr:rowOff>26442</xdr:rowOff>
    </xdr:from>
    <xdr:to>
      <xdr:col>1</xdr:col>
      <xdr:colOff>1936</xdr:colOff>
      <xdr:row>77</xdr:row>
      <xdr:rowOff>12342</xdr:rowOff>
    </xdr:to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id="{4EF86194-3F4F-4FF4-84A8-2E03F6CAE0F5}"/>
            </a:ext>
          </a:extLst>
        </xdr:cNvPr>
        <xdr:cNvSpPr>
          <a:spLocks/>
        </xdr:cNvSpPr>
      </xdr:nvSpPr>
      <xdr:spPr>
        <a:xfrm>
          <a:off x="366779" y="21574713"/>
          <a:ext cx="478800" cy="176400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77</xdr:row>
      <xdr:rowOff>26442</xdr:rowOff>
    </xdr:from>
    <xdr:to>
      <xdr:col>1</xdr:col>
      <xdr:colOff>1936</xdr:colOff>
      <xdr:row>78</xdr:row>
      <xdr:rowOff>12342</xdr:rowOff>
    </xdr:to>
    <xdr:sp macro="" textlink="">
      <xdr:nvSpPr>
        <xdr:cNvPr id="42" name="Прямоугольник 41">
          <a:extLst>
            <a:ext uri="{FF2B5EF4-FFF2-40B4-BE49-F238E27FC236}">
              <a16:creationId xmlns:a16="http://schemas.microsoft.com/office/drawing/2014/main" id="{D5A71946-1FA0-4587-B7DC-842AEB42C703}"/>
            </a:ext>
          </a:extLst>
        </xdr:cNvPr>
        <xdr:cNvSpPr>
          <a:spLocks/>
        </xdr:cNvSpPr>
      </xdr:nvSpPr>
      <xdr:spPr>
        <a:xfrm>
          <a:off x="366779" y="21765213"/>
          <a:ext cx="478800" cy="176400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78</xdr:row>
      <xdr:rowOff>26442</xdr:rowOff>
    </xdr:from>
    <xdr:to>
      <xdr:col>1</xdr:col>
      <xdr:colOff>1936</xdr:colOff>
      <xdr:row>79</xdr:row>
      <xdr:rowOff>12342</xdr:rowOff>
    </xdr:to>
    <xdr:sp macro="" textlink="">
      <xdr:nvSpPr>
        <xdr:cNvPr id="43" name="Прямоугольник 42">
          <a:extLst>
            <a:ext uri="{FF2B5EF4-FFF2-40B4-BE49-F238E27FC236}">
              <a16:creationId xmlns:a16="http://schemas.microsoft.com/office/drawing/2014/main" id="{8B928722-6444-4B5E-9DE3-59F5BEBCA47D}"/>
            </a:ext>
          </a:extLst>
        </xdr:cNvPr>
        <xdr:cNvSpPr>
          <a:spLocks/>
        </xdr:cNvSpPr>
      </xdr:nvSpPr>
      <xdr:spPr>
        <a:xfrm>
          <a:off x="366779" y="21955713"/>
          <a:ext cx="478800" cy="176400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79</xdr:row>
      <xdr:rowOff>26442</xdr:rowOff>
    </xdr:from>
    <xdr:to>
      <xdr:col>1</xdr:col>
      <xdr:colOff>1936</xdr:colOff>
      <xdr:row>80</xdr:row>
      <xdr:rowOff>12342</xdr:rowOff>
    </xdr:to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id="{BE7CC694-FAF6-42C1-9F9D-2D94DFDE5B24}"/>
            </a:ext>
          </a:extLst>
        </xdr:cNvPr>
        <xdr:cNvSpPr>
          <a:spLocks/>
        </xdr:cNvSpPr>
      </xdr:nvSpPr>
      <xdr:spPr>
        <a:xfrm>
          <a:off x="366779" y="22146213"/>
          <a:ext cx="478800" cy="176400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80</xdr:row>
      <xdr:rowOff>26442</xdr:rowOff>
    </xdr:from>
    <xdr:to>
      <xdr:col>1</xdr:col>
      <xdr:colOff>1936</xdr:colOff>
      <xdr:row>81</xdr:row>
      <xdr:rowOff>12342</xdr:rowOff>
    </xdr:to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id="{A61082C5-9E44-462A-AA6D-236875B3E0D7}"/>
            </a:ext>
          </a:extLst>
        </xdr:cNvPr>
        <xdr:cNvSpPr>
          <a:spLocks/>
        </xdr:cNvSpPr>
      </xdr:nvSpPr>
      <xdr:spPr>
        <a:xfrm>
          <a:off x="366779" y="22336713"/>
          <a:ext cx="478800" cy="176400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255</xdr:row>
      <xdr:rowOff>20999</xdr:rowOff>
    </xdr:from>
    <xdr:to>
      <xdr:col>1</xdr:col>
      <xdr:colOff>1936</xdr:colOff>
      <xdr:row>256</xdr:row>
      <xdr:rowOff>6899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B0F694C5-DA22-4AE5-B41D-4E89C35A01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58602470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85</xdr:row>
      <xdr:rowOff>26442</xdr:rowOff>
    </xdr:from>
    <xdr:to>
      <xdr:col>1</xdr:col>
      <xdr:colOff>1936</xdr:colOff>
      <xdr:row>86</xdr:row>
      <xdr:rowOff>12342</xdr:rowOff>
    </xdr:to>
    <xdr:sp macro="" textlink="">
      <xdr:nvSpPr>
        <xdr:cNvPr id="48" name="Прямоугольник 47">
          <a:extLst>
            <a:ext uri="{FF2B5EF4-FFF2-40B4-BE49-F238E27FC236}">
              <a16:creationId xmlns:a16="http://schemas.microsoft.com/office/drawing/2014/main" id="{493BBC3A-C706-4202-8948-9FF13B5F5047}"/>
            </a:ext>
          </a:extLst>
        </xdr:cNvPr>
        <xdr:cNvSpPr>
          <a:spLocks/>
        </xdr:cNvSpPr>
      </xdr:nvSpPr>
      <xdr:spPr>
        <a:xfrm>
          <a:off x="366779" y="23289213"/>
          <a:ext cx="478800" cy="176400"/>
        </a:xfrm>
        <a:prstGeom prst="rect">
          <a:avLst/>
        </a:prstGeom>
        <a:blipFill>
          <a:blip xmlns:r="http://schemas.openxmlformats.org/officeDocument/2006/relationships" r:embed="rId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86</xdr:row>
      <xdr:rowOff>26442</xdr:rowOff>
    </xdr:from>
    <xdr:to>
      <xdr:col>1</xdr:col>
      <xdr:colOff>1936</xdr:colOff>
      <xdr:row>87</xdr:row>
      <xdr:rowOff>12342</xdr:rowOff>
    </xdr:to>
    <xdr:sp macro="" textlink="">
      <xdr:nvSpPr>
        <xdr:cNvPr id="49" name="Прямоугольник 48">
          <a:extLst>
            <a:ext uri="{FF2B5EF4-FFF2-40B4-BE49-F238E27FC236}">
              <a16:creationId xmlns:a16="http://schemas.microsoft.com/office/drawing/2014/main" id="{EA0C115B-6DE9-4227-8C17-F805CD2B99F8}"/>
            </a:ext>
          </a:extLst>
        </xdr:cNvPr>
        <xdr:cNvSpPr>
          <a:spLocks/>
        </xdr:cNvSpPr>
      </xdr:nvSpPr>
      <xdr:spPr>
        <a:xfrm>
          <a:off x="366779" y="23479713"/>
          <a:ext cx="478800" cy="176400"/>
        </a:xfrm>
        <a:prstGeom prst="rect">
          <a:avLst/>
        </a:prstGeom>
        <a:blipFill>
          <a:blip xmlns:r="http://schemas.openxmlformats.org/officeDocument/2006/relationships" r:embed="rId25" cstate="screen"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87</xdr:row>
      <xdr:rowOff>26442</xdr:rowOff>
    </xdr:from>
    <xdr:to>
      <xdr:col>1</xdr:col>
      <xdr:colOff>1936</xdr:colOff>
      <xdr:row>88</xdr:row>
      <xdr:rowOff>12342</xdr:rowOff>
    </xdr:to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id="{5FDA8708-72BA-412C-9773-1EAD9D09CE8E}"/>
            </a:ext>
          </a:extLst>
        </xdr:cNvPr>
        <xdr:cNvSpPr>
          <a:spLocks/>
        </xdr:cNvSpPr>
      </xdr:nvSpPr>
      <xdr:spPr>
        <a:xfrm>
          <a:off x="366779" y="23670213"/>
          <a:ext cx="478800" cy="176400"/>
        </a:xfrm>
        <a:prstGeom prst="rect">
          <a:avLst/>
        </a:prstGeom>
        <a:blipFill>
          <a:blip xmlns:r="http://schemas.openxmlformats.org/officeDocument/2006/relationships" r:embed="rId27" cstate="screen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181</xdr:row>
      <xdr:rowOff>0</xdr:rowOff>
    </xdr:from>
    <xdr:to>
      <xdr:col>1</xdr:col>
      <xdr:colOff>1936</xdr:colOff>
      <xdr:row>181</xdr:row>
      <xdr:rowOff>176400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9ED0CCCC-5F9C-4B17-92EC-F4B253301912}"/>
            </a:ext>
          </a:extLst>
        </xdr:cNvPr>
        <xdr:cNvSpPr>
          <a:spLocks/>
        </xdr:cNvSpPr>
      </xdr:nvSpPr>
      <xdr:spPr>
        <a:xfrm>
          <a:off x="366779" y="23834271"/>
          <a:ext cx="478800" cy="176400"/>
        </a:xfrm>
        <a:prstGeom prst="rect">
          <a:avLst/>
        </a:prstGeom>
        <a:blipFill>
          <a:blip xmlns:r="http://schemas.openxmlformats.org/officeDocument/2006/relationships" r:embed="rId27" cstate="screen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57</xdr:row>
      <xdr:rowOff>26441</xdr:rowOff>
    </xdr:from>
    <xdr:to>
      <xdr:col>1</xdr:col>
      <xdr:colOff>1936</xdr:colOff>
      <xdr:row>58</xdr:row>
      <xdr:rowOff>12341</xdr:rowOff>
    </xdr:to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C5D158BE-E3F7-4263-9977-CE2A167A757F}"/>
            </a:ext>
          </a:extLst>
        </xdr:cNvPr>
        <xdr:cNvSpPr>
          <a:spLocks/>
        </xdr:cNvSpPr>
      </xdr:nvSpPr>
      <xdr:spPr>
        <a:xfrm>
          <a:off x="366779" y="17155112"/>
          <a:ext cx="478800" cy="176400"/>
        </a:xfrm>
        <a:prstGeom prst="rect">
          <a:avLst/>
        </a:prstGeom>
        <a:blipFill>
          <a:blip xmlns:r="http://schemas.openxmlformats.org/officeDocument/2006/relationships" r:embed="rId29" cstate="screen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89</xdr:row>
      <xdr:rowOff>26442</xdr:rowOff>
    </xdr:from>
    <xdr:to>
      <xdr:col>1</xdr:col>
      <xdr:colOff>1936</xdr:colOff>
      <xdr:row>90</xdr:row>
      <xdr:rowOff>12342</xdr:rowOff>
    </xdr:to>
    <xdr:sp macro="" textlink="">
      <xdr:nvSpPr>
        <xdr:cNvPr id="53" name="Прямоугольник 52">
          <a:extLst>
            <a:ext uri="{FF2B5EF4-FFF2-40B4-BE49-F238E27FC236}">
              <a16:creationId xmlns:a16="http://schemas.microsoft.com/office/drawing/2014/main" id="{5BFB1BCB-D2C9-4A54-821F-689F7872147E}"/>
            </a:ext>
          </a:extLst>
        </xdr:cNvPr>
        <xdr:cNvSpPr>
          <a:spLocks/>
        </xdr:cNvSpPr>
      </xdr:nvSpPr>
      <xdr:spPr>
        <a:xfrm>
          <a:off x="366779" y="24051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90</xdr:row>
      <xdr:rowOff>26442</xdr:rowOff>
    </xdr:from>
    <xdr:to>
      <xdr:col>1</xdr:col>
      <xdr:colOff>1936</xdr:colOff>
      <xdr:row>91</xdr:row>
      <xdr:rowOff>12342</xdr:rowOff>
    </xdr:to>
    <xdr:sp macro="" textlink="">
      <xdr:nvSpPr>
        <xdr:cNvPr id="54" name="Прямоугольник 53">
          <a:extLst>
            <a:ext uri="{FF2B5EF4-FFF2-40B4-BE49-F238E27FC236}">
              <a16:creationId xmlns:a16="http://schemas.microsoft.com/office/drawing/2014/main" id="{E815C1E4-1E6E-45F2-956E-FF5CE6CA3016}"/>
            </a:ext>
          </a:extLst>
        </xdr:cNvPr>
        <xdr:cNvSpPr>
          <a:spLocks/>
        </xdr:cNvSpPr>
      </xdr:nvSpPr>
      <xdr:spPr>
        <a:xfrm>
          <a:off x="366779" y="24241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91</xdr:row>
      <xdr:rowOff>26442</xdr:rowOff>
    </xdr:from>
    <xdr:to>
      <xdr:col>1</xdr:col>
      <xdr:colOff>1936</xdr:colOff>
      <xdr:row>92</xdr:row>
      <xdr:rowOff>12342</xdr:rowOff>
    </xdr:to>
    <xdr:sp macro="" textlink="">
      <xdr:nvSpPr>
        <xdr:cNvPr id="55" name="Прямоугольник 54">
          <a:extLst>
            <a:ext uri="{FF2B5EF4-FFF2-40B4-BE49-F238E27FC236}">
              <a16:creationId xmlns:a16="http://schemas.microsoft.com/office/drawing/2014/main" id="{63084558-AAE8-4550-BF5A-A9B43BB77366}"/>
            </a:ext>
          </a:extLst>
        </xdr:cNvPr>
        <xdr:cNvSpPr>
          <a:spLocks/>
        </xdr:cNvSpPr>
      </xdr:nvSpPr>
      <xdr:spPr>
        <a:xfrm>
          <a:off x="366779" y="24432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92</xdr:row>
      <xdr:rowOff>26442</xdr:rowOff>
    </xdr:from>
    <xdr:to>
      <xdr:col>1</xdr:col>
      <xdr:colOff>1936</xdr:colOff>
      <xdr:row>93</xdr:row>
      <xdr:rowOff>12342</xdr:rowOff>
    </xdr:to>
    <xdr:sp macro="" textlink="">
      <xdr:nvSpPr>
        <xdr:cNvPr id="56" name="Прямоугольник 55">
          <a:extLst>
            <a:ext uri="{FF2B5EF4-FFF2-40B4-BE49-F238E27FC236}">
              <a16:creationId xmlns:a16="http://schemas.microsoft.com/office/drawing/2014/main" id="{35438975-E70A-4220-8677-434885914BFE}"/>
            </a:ext>
          </a:extLst>
        </xdr:cNvPr>
        <xdr:cNvSpPr>
          <a:spLocks/>
        </xdr:cNvSpPr>
      </xdr:nvSpPr>
      <xdr:spPr>
        <a:xfrm>
          <a:off x="366779" y="24622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93</xdr:row>
      <xdr:rowOff>26442</xdr:rowOff>
    </xdr:from>
    <xdr:to>
      <xdr:col>1</xdr:col>
      <xdr:colOff>1936</xdr:colOff>
      <xdr:row>94</xdr:row>
      <xdr:rowOff>12342</xdr:rowOff>
    </xdr:to>
    <xdr:sp macro="" textlink="">
      <xdr:nvSpPr>
        <xdr:cNvPr id="57" name="Прямоугольник 56">
          <a:extLst>
            <a:ext uri="{FF2B5EF4-FFF2-40B4-BE49-F238E27FC236}">
              <a16:creationId xmlns:a16="http://schemas.microsoft.com/office/drawing/2014/main" id="{07C593DE-9F98-49CC-83C2-7D7F503491FA}"/>
            </a:ext>
          </a:extLst>
        </xdr:cNvPr>
        <xdr:cNvSpPr>
          <a:spLocks/>
        </xdr:cNvSpPr>
      </xdr:nvSpPr>
      <xdr:spPr>
        <a:xfrm>
          <a:off x="366779" y="24813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169</xdr:row>
      <xdr:rowOff>26442</xdr:rowOff>
    </xdr:from>
    <xdr:to>
      <xdr:col>1</xdr:col>
      <xdr:colOff>1936</xdr:colOff>
      <xdr:row>170</xdr:row>
      <xdr:rowOff>12342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EA53DEAE-592B-4446-8C8E-54BB2D4C4C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403580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170</xdr:row>
      <xdr:rowOff>26442</xdr:rowOff>
    </xdr:from>
    <xdr:to>
      <xdr:col>1</xdr:col>
      <xdr:colOff>1936</xdr:colOff>
      <xdr:row>171</xdr:row>
      <xdr:rowOff>12342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4D8DE1B6-1A64-4AFC-BC97-4AB348D8EC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405485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172</xdr:row>
      <xdr:rowOff>26442</xdr:rowOff>
    </xdr:from>
    <xdr:to>
      <xdr:col>1</xdr:col>
      <xdr:colOff>1936</xdr:colOff>
      <xdr:row>173</xdr:row>
      <xdr:rowOff>12342</xdr:rowOff>
    </xdr:to>
    <xdr:sp macro="" textlink="">
      <xdr:nvSpPr>
        <xdr:cNvPr id="60" name="Прямоугольник 59">
          <a:extLst>
            <a:ext uri="{FF2B5EF4-FFF2-40B4-BE49-F238E27FC236}">
              <a16:creationId xmlns:a16="http://schemas.microsoft.com/office/drawing/2014/main" id="{F888EA85-FD2C-4138-8AFF-54B34AF83A53}"/>
            </a:ext>
          </a:extLst>
        </xdr:cNvPr>
        <xdr:cNvSpPr>
          <a:spLocks/>
        </xdr:cNvSpPr>
      </xdr:nvSpPr>
      <xdr:spPr>
        <a:xfrm>
          <a:off x="366779" y="40929513"/>
          <a:ext cx="478800" cy="176400"/>
        </a:xfrm>
        <a:prstGeom prst="rect">
          <a:avLst/>
        </a:prstGeom>
        <a:blipFill>
          <a:blip xmlns:r="http://schemas.openxmlformats.org/officeDocument/2006/relationships" r:embed="rId3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99</xdr:row>
      <xdr:rowOff>20999</xdr:rowOff>
    </xdr:from>
    <xdr:to>
      <xdr:col>1</xdr:col>
      <xdr:colOff>1936</xdr:colOff>
      <xdr:row>100</xdr:row>
      <xdr:rowOff>6899</xdr:rowOff>
    </xdr:to>
    <xdr:sp macro="" textlink="">
      <xdr:nvSpPr>
        <xdr:cNvPr id="61" name="Прямоугольник 60">
          <a:extLst>
            <a:ext uri="{FF2B5EF4-FFF2-40B4-BE49-F238E27FC236}">
              <a16:creationId xmlns:a16="http://schemas.microsoft.com/office/drawing/2014/main" id="{EA6D766F-D7B3-431B-A58F-B2A515298DE5}"/>
            </a:ext>
          </a:extLst>
        </xdr:cNvPr>
        <xdr:cNvSpPr>
          <a:spLocks/>
        </xdr:cNvSpPr>
      </xdr:nvSpPr>
      <xdr:spPr>
        <a:xfrm>
          <a:off x="366779" y="25950770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100</xdr:row>
      <xdr:rowOff>20999</xdr:rowOff>
    </xdr:from>
    <xdr:to>
      <xdr:col>1</xdr:col>
      <xdr:colOff>1936</xdr:colOff>
      <xdr:row>101</xdr:row>
      <xdr:rowOff>6899</xdr:rowOff>
    </xdr:to>
    <xdr:sp macro="" textlink="">
      <xdr:nvSpPr>
        <xdr:cNvPr id="62" name="Прямоугольник 61">
          <a:extLst>
            <a:ext uri="{FF2B5EF4-FFF2-40B4-BE49-F238E27FC236}">
              <a16:creationId xmlns:a16="http://schemas.microsoft.com/office/drawing/2014/main" id="{AA323D6C-A951-4CCD-983A-75B036C1E1D8}"/>
            </a:ext>
          </a:extLst>
        </xdr:cNvPr>
        <xdr:cNvSpPr>
          <a:spLocks/>
        </xdr:cNvSpPr>
      </xdr:nvSpPr>
      <xdr:spPr>
        <a:xfrm>
          <a:off x="366779" y="26141270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101</xdr:row>
      <xdr:rowOff>20999</xdr:rowOff>
    </xdr:from>
    <xdr:to>
      <xdr:col>1</xdr:col>
      <xdr:colOff>1936</xdr:colOff>
      <xdr:row>102</xdr:row>
      <xdr:rowOff>6899</xdr:rowOff>
    </xdr:to>
    <xdr:sp macro="" textlink="">
      <xdr:nvSpPr>
        <xdr:cNvPr id="63" name="Прямоугольник 62">
          <a:extLst>
            <a:ext uri="{FF2B5EF4-FFF2-40B4-BE49-F238E27FC236}">
              <a16:creationId xmlns:a16="http://schemas.microsoft.com/office/drawing/2014/main" id="{E17D61A2-B2E3-4834-9B56-057BCC5023F9}"/>
            </a:ext>
          </a:extLst>
        </xdr:cNvPr>
        <xdr:cNvSpPr>
          <a:spLocks/>
        </xdr:cNvSpPr>
      </xdr:nvSpPr>
      <xdr:spPr>
        <a:xfrm>
          <a:off x="366779" y="26331770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102</xdr:row>
      <xdr:rowOff>20999</xdr:rowOff>
    </xdr:from>
    <xdr:to>
      <xdr:col>1</xdr:col>
      <xdr:colOff>1936</xdr:colOff>
      <xdr:row>103</xdr:row>
      <xdr:rowOff>6899</xdr:rowOff>
    </xdr:to>
    <xdr:sp macro="" textlink="">
      <xdr:nvSpPr>
        <xdr:cNvPr id="64" name="Прямоугольник 63">
          <a:extLst>
            <a:ext uri="{FF2B5EF4-FFF2-40B4-BE49-F238E27FC236}">
              <a16:creationId xmlns:a16="http://schemas.microsoft.com/office/drawing/2014/main" id="{ED17D507-4AFF-4253-A20E-B2AD1BA76C47}"/>
            </a:ext>
          </a:extLst>
        </xdr:cNvPr>
        <xdr:cNvSpPr>
          <a:spLocks/>
        </xdr:cNvSpPr>
      </xdr:nvSpPr>
      <xdr:spPr>
        <a:xfrm>
          <a:off x="366779" y="26522270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103</xdr:row>
      <xdr:rowOff>26442</xdr:rowOff>
    </xdr:from>
    <xdr:to>
      <xdr:col>1</xdr:col>
      <xdr:colOff>1936</xdr:colOff>
      <xdr:row>104</xdr:row>
      <xdr:rowOff>12342</xdr:rowOff>
    </xdr:to>
    <xdr:sp macro="" textlink="">
      <xdr:nvSpPr>
        <xdr:cNvPr id="65" name="Прямоугольник 64">
          <a:extLst>
            <a:ext uri="{FF2B5EF4-FFF2-40B4-BE49-F238E27FC236}">
              <a16:creationId xmlns:a16="http://schemas.microsoft.com/office/drawing/2014/main" id="{0F3497ED-D031-47ED-AF4A-4A5B31D0BC98}"/>
            </a:ext>
          </a:extLst>
        </xdr:cNvPr>
        <xdr:cNvSpPr>
          <a:spLocks/>
        </xdr:cNvSpPr>
      </xdr:nvSpPr>
      <xdr:spPr>
        <a:xfrm>
          <a:off x="366779" y="26718213"/>
          <a:ext cx="478800" cy="176400"/>
        </a:xfrm>
        <a:prstGeom prst="rect">
          <a:avLst/>
        </a:prstGeom>
        <a:blipFill>
          <a:blip xmlns:r="http://schemas.openxmlformats.org/officeDocument/2006/relationships" r:embed="rId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104</xdr:row>
      <xdr:rowOff>20999</xdr:rowOff>
    </xdr:from>
    <xdr:to>
      <xdr:col>1</xdr:col>
      <xdr:colOff>1936</xdr:colOff>
      <xdr:row>105</xdr:row>
      <xdr:rowOff>6899</xdr:rowOff>
    </xdr:to>
    <xdr:sp macro="" textlink="">
      <xdr:nvSpPr>
        <xdr:cNvPr id="66" name="Прямоугольник 65">
          <a:extLst>
            <a:ext uri="{FF2B5EF4-FFF2-40B4-BE49-F238E27FC236}">
              <a16:creationId xmlns:a16="http://schemas.microsoft.com/office/drawing/2014/main" id="{1339D54E-E576-4E59-8C34-98D0C7A67188}"/>
            </a:ext>
          </a:extLst>
        </xdr:cNvPr>
        <xdr:cNvSpPr>
          <a:spLocks/>
        </xdr:cNvSpPr>
      </xdr:nvSpPr>
      <xdr:spPr>
        <a:xfrm>
          <a:off x="366779" y="26903270"/>
          <a:ext cx="478800" cy="176400"/>
        </a:xfrm>
        <a:prstGeom prst="rect">
          <a:avLst/>
        </a:prstGeom>
        <a:blipFill>
          <a:blip xmlns:r="http://schemas.openxmlformats.org/officeDocument/2006/relationships" r:embed="rId3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108</xdr:row>
      <xdr:rowOff>25564</xdr:rowOff>
    </xdr:from>
    <xdr:to>
      <xdr:col>1</xdr:col>
      <xdr:colOff>3298</xdr:colOff>
      <xdr:row>109</xdr:row>
      <xdr:rowOff>11464</xdr:rowOff>
    </xdr:to>
    <xdr:sp macro="" textlink="">
      <xdr:nvSpPr>
        <xdr:cNvPr id="68" name="Прямоугольник 67">
          <a:extLst>
            <a:ext uri="{FF2B5EF4-FFF2-40B4-BE49-F238E27FC236}">
              <a16:creationId xmlns:a16="http://schemas.microsoft.com/office/drawing/2014/main" id="{494F21C8-EBED-40D8-AF69-7F6D260156DC}"/>
            </a:ext>
          </a:extLst>
        </xdr:cNvPr>
        <xdr:cNvSpPr>
          <a:spLocks/>
        </xdr:cNvSpPr>
      </xdr:nvSpPr>
      <xdr:spPr>
        <a:xfrm>
          <a:off x="368141" y="279365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109</xdr:row>
      <xdr:rowOff>25564</xdr:rowOff>
    </xdr:from>
    <xdr:to>
      <xdr:col>1</xdr:col>
      <xdr:colOff>3298</xdr:colOff>
      <xdr:row>110</xdr:row>
      <xdr:rowOff>11464</xdr:rowOff>
    </xdr:to>
    <xdr:sp macro="" textlink="">
      <xdr:nvSpPr>
        <xdr:cNvPr id="69" name="Прямоугольник 68">
          <a:extLst>
            <a:ext uri="{FF2B5EF4-FFF2-40B4-BE49-F238E27FC236}">
              <a16:creationId xmlns:a16="http://schemas.microsoft.com/office/drawing/2014/main" id="{A923B593-D5B5-44B7-BCFC-232ACBAFDA26}"/>
            </a:ext>
          </a:extLst>
        </xdr:cNvPr>
        <xdr:cNvSpPr>
          <a:spLocks/>
        </xdr:cNvSpPr>
      </xdr:nvSpPr>
      <xdr:spPr>
        <a:xfrm>
          <a:off x="368141" y="281270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110</xdr:row>
      <xdr:rowOff>25564</xdr:rowOff>
    </xdr:from>
    <xdr:to>
      <xdr:col>1</xdr:col>
      <xdr:colOff>3298</xdr:colOff>
      <xdr:row>111</xdr:row>
      <xdr:rowOff>11464</xdr:rowOff>
    </xdr:to>
    <xdr:sp macro="" textlink="">
      <xdr:nvSpPr>
        <xdr:cNvPr id="70" name="Прямоугольник 69">
          <a:extLst>
            <a:ext uri="{FF2B5EF4-FFF2-40B4-BE49-F238E27FC236}">
              <a16:creationId xmlns:a16="http://schemas.microsoft.com/office/drawing/2014/main" id="{5EFD9306-78E9-4B1B-9336-1C80FBC39737}"/>
            </a:ext>
          </a:extLst>
        </xdr:cNvPr>
        <xdr:cNvSpPr>
          <a:spLocks/>
        </xdr:cNvSpPr>
      </xdr:nvSpPr>
      <xdr:spPr>
        <a:xfrm>
          <a:off x="368141" y="283175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111</xdr:row>
      <xdr:rowOff>25564</xdr:rowOff>
    </xdr:from>
    <xdr:to>
      <xdr:col>1</xdr:col>
      <xdr:colOff>3298</xdr:colOff>
      <xdr:row>112</xdr:row>
      <xdr:rowOff>11464</xdr:rowOff>
    </xdr:to>
    <xdr:sp macro="" textlink="">
      <xdr:nvSpPr>
        <xdr:cNvPr id="71" name="Прямоугольник 70">
          <a:extLst>
            <a:ext uri="{FF2B5EF4-FFF2-40B4-BE49-F238E27FC236}">
              <a16:creationId xmlns:a16="http://schemas.microsoft.com/office/drawing/2014/main" id="{9BAAD85A-0C57-47D7-87DD-0E6285C71903}"/>
            </a:ext>
          </a:extLst>
        </xdr:cNvPr>
        <xdr:cNvSpPr>
          <a:spLocks/>
        </xdr:cNvSpPr>
      </xdr:nvSpPr>
      <xdr:spPr>
        <a:xfrm>
          <a:off x="368141" y="285080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112</xdr:row>
      <xdr:rowOff>25564</xdr:rowOff>
    </xdr:from>
    <xdr:to>
      <xdr:col>1</xdr:col>
      <xdr:colOff>3298</xdr:colOff>
      <xdr:row>113</xdr:row>
      <xdr:rowOff>11464</xdr:rowOff>
    </xdr:to>
    <xdr:sp macro="" textlink="">
      <xdr:nvSpPr>
        <xdr:cNvPr id="72" name="Прямоугольник 71">
          <a:extLst>
            <a:ext uri="{FF2B5EF4-FFF2-40B4-BE49-F238E27FC236}">
              <a16:creationId xmlns:a16="http://schemas.microsoft.com/office/drawing/2014/main" id="{24D7B084-A4FA-4B73-80BF-CB078AD38966}"/>
            </a:ext>
          </a:extLst>
        </xdr:cNvPr>
        <xdr:cNvSpPr>
          <a:spLocks/>
        </xdr:cNvSpPr>
      </xdr:nvSpPr>
      <xdr:spPr>
        <a:xfrm>
          <a:off x="368141" y="286985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113</xdr:row>
      <xdr:rowOff>25564</xdr:rowOff>
    </xdr:from>
    <xdr:to>
      <xdr:col>1</xdr:col>
      <xdr:colOff>3298</xdr:colOff>
      <xdr:row>114</xdr:row>
      <xdr:rowOff>11464</xdr:rowOff>
    </xdr:to>
    <xdr:sp macro="" textlink="">
      <xdr:nvSpPr>
        <xdr:cNvPr id="73" name="Прямоугольник 72">
          <a:extLst>
            <a:ext uri="{FF2B5EF4-FFF2-40B4-BE49-F238E27FC236}">
              <a16:creationId xmlns:a16="http://schemas.microsoft.com/office/drawing/2014/main" id="{7BF22DEE-D6C6-4E6B-B71A-3557BDB8D92F}"/>
            </a:ext>
          </a:extLst>
        </xdr:cNvPr>
        <xdr:cNvSpPr>
          <a:spLocks/>
        </xdr:cNvSpPr>
      </xdr:nvSpPr>
      <xdr:spPr>
        <a:xfrm>
          <a:off x="368141" y="288890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53</xdr:row>
      <xdr:rowOff>26442</xdr:rowOff>
    </xdr:from>
    <xdr:to>
      <xdr:col>1</xdr:col>
      <xdr:colOff>1936</xdr:colOff>
      <xdr:row>54</xdr:row>
      <xdr:rowOff>12342</xdr:rowOff>
    </xdr:to>
    <xdr:sp macro="" textlink="">
      <xdr:nvSpPr>
        <xdr:cNvPr id="74" name="Прямоугольник 73">
          <a:extLst>
            <a:ext uri="{FF2B5EF4-FFF2-40B4-BE49-F238E27FC236}">
              <a16:creationId xmlns:a16="http://schemas.microsoft.com/office/drawing/2014/main" id="{A37709FD-033D-4E84-83A8-E425ADFB370E}"/>
            </a:ext>
          </a:extLst>
        </xdr:cNvPr>
        <xdr:cNvSpPr>
          <a:spLocks/>
        </xdr:cNvSpPr>
      </xdr:nvSpPr>
      <xdr:spPr>
        <a:xfrm>
          <a:off x="366779" y="16393113"/>
          <a:ext cx="478800" cy="176400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54</xdr:row>
      <xdr:rowOff>26442</xdr:rowOff>
    </xdr:from>
    <xdr:to>
      <xdr:col>1</xdr:col>
      <xdr:colOff>1936</xdr:colOff>
      <xdr:row>55</xdr:row>
      <xdr:rowOff>12342</xdr:rowOff>
    </xdr:to>
    <xdr:sp macro="" textlink="">
      <xdr:nvSpPr>
        <xdr:cNvPr id="75" name="Прямоугольник 74">
          <a:extLst>
            <a:ext uri="{FF2B5EF4-FFF2-40B4-BE49-F238E27FC236}">
              <a16:creationId xmlns:a16="http://schemas.microsoft.com/office/drawing/2014/main" id="{403FB13F-23BD-4B8D-845D-05019E90AAE2}"/>
            </a:ext>
          </a:extLst>
        </xdr:cNvPr>
        <xdr:cNvSpPr>
          <a:spLocks/>
        </xdr:cNvSpPr>
      </xdr:nvSpPr>
      <xdr:spPr>
        <a:xfrm>
          <a:off x="366779" y="16583613"/>
          <a:ext cx="478800" cy="176400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55</xdr:row>
      <xdr:rowOff>26442</xdr:rowOff>
    </xdr:from>
    <xdr:to>
      <xdr:col>1</xdr:col>
      <xdr:colOff>1936</xdr:colOff>
      <xdr:row>56</xdr:row>
      <xdr:rowOff>12342</xdr:rowOff>
    </xdr:to>
    <xdr:sp macro="" textlink="">
      <xdr:nvSpPr>
        <xdr:cNvPr id="76" name="Прямоугольник 75">
          <a:extLst>
            <a:ext uri="{FF2B5EF4-FFF2-40B4-BE49-F238E27FC236}">
              <a16:creationId xmlns:a16="http://schemas.microsoft.com/office/drawing/2014/main" id="{81CAB6C8-4C15-403B-A79D-295D87EF8D4E}"/>
            </a:ext>
          </a:extLst>
        </xdr:cNvPr>
        <xdr:cNvSpPr>
          <a:spLocks/>
        </xdr:cNvSpPr>
      </xdr:nvSpPr>
      <xdr:spPr>
        <a:xfrm>
          <a:off x="366779" y="16774113"/>
          <a:ext cx="478800" cy="176400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115</xdr:row>
      <xdr:rowOff>26442</xdr:rowOff>
    </xdr:from>
    <xdr:to>
      <xdr:col>1</xdr:col>
      <xdr:colOff>1936</xdr:colOff>
      <xdr:row>116</xdr:row>
      <xdr:rowOff>12342</xdr:rowOff>
    </xdr:to>
    <xdr:sp macro="" textlink="">
      <xdr:nvSpPr>
        <xdr:cNvPr id="77" name="Прямоугольник 76">
          <a:extLst>
            <a:ext uri="{FF2B5EF4-FFF2-40B4-BE49-F238E27FC236}">
              <a16:creationId xmlns:a16="http://schemas.microsoft.com/office/drawing/2014/main" id="{50A28244-8F08-4997-BB5C-5978DFDB22FD}"/>
            </a:ext>
          </a:extLst>
        </xdr:cNvPr>
        <xdr:cNvSpPr>
          <a:spLocks/>
        </xdr:cNvSpPr>
      </xdr:nvSpPr>
      <xdr:spPr>
        <a:xfrm>
          <a:off x="366779" y="29270913"/>
          <a:ext cx="478800" cy="176400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116</xdr:row>
      <xdr:rowOff>26442</xdr:rowOff>
    </xdr:from>
    <xdr:to>
      <xdr:col>1</xdr:col>
      <xdr:colOff>1936</xdr:colOff>
      <xdr:row>117</xdr:row>
      <xdr:rowOff>12342</xdr:rowOff>
    </xdr:to>
    <xdr:sp macro="" textlink="">
      <xdr:nvSpPr>
        <xdr:cNvPr id="78" name="Прямоугольник 77">
          <a:extLst>
            <a:ext uri="{FF2B5EF4-FFF2-40B4-BE49-F238E27FC236}">
              <a16:creationId xmlns:a16="http://schemas.microsoft.com/office/drawing/2014/main" id="{69DACC12-E96E-4049-984F-F5922BEA9158}"/>
            </a:ext>
          </a:extLst>
        </xdr:cNvPr>
        <xdr:cNvSpPr>
          <a:spLocks/>
        </xdr:cNvSpPr>
      </xdr:nvSpPr>
      <xdr:spPr>
        <a:xfrm>
          <a:off x="366779" y="29461413"/>
          <a:ext cx="478800" cy="176400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119</xdr:row>
      <xdr:rowOff>26442</xdr:rowOff>
    </xdr:from>
    <xdr:to>
      <xdr:col>1</xdr:col>
      <xdr:colOff>1936</xdr:colOff>
      <xdr:row>120</xdr:row>
      <xdr:rowOff>12342</xdr:rowOff>
    </xdr:to>
    <xdr:sp macro="" textlink="">
      <xdr:nvSpPr>
        <xdr:cNvPr id="79" name="Прямоугольник 78">
          <a:extLst>
            <a:ext uri="{FF2B5EF4-FFF2-40B4-BE49-F238E27FC236}">
              <a16:creationId xmlns:a16="http://schemas.microsoft.com/office/drawing/2014/main" id="{1AAC27D0-069E-4404-B29A-282337EC91C3}"/>
            </a:ext>
          </a:extLst>
        </xdr:cNvPr>
        <xdr:cNvSpPr>
          <a:spLocks/>
        </xdr:cNvSpPr>
      </xdr:nvSpPr>
      <xdr:spPr>
        <a:xfrm>
          <a:off x="366779" y="30032913"/>
          <a:ext cx="478800" cy="176400"/>
        </a:xfrm>
        <a:prstGeom prst="rect">
          <a:avLst/>
        </a:prstGeom>
        <a:blipFill>
          <a:blip xmlns:r="http://schemas.openxmlformats.org/officeDocument/2006/relationships" r:embed="rId4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121</xdr:row>
      <xdr:rowOff>26442</xdr:rowOff>
    </xdr:from>
    <xdr:to>
      <xdr:col>1</xdr:col>
      <xdr:colOff>1936</xdr:colOff>
      <xdr:row>122</xdr:row>
      <xdr:rowOff>12342</xdr:rowOff>
    </xdr:to>
    <xdr:sp macro="" textlink="">
      <xdr:nvSpPr>
        <xdr:cNvPr id="80" name="Прямоугольник 79">
          <a:extLst>
            <a:ext uri="{FF2B5EF4-FFF2-40B4-BE49-F238E27FC236}">
              <a16:creationId xmlns:a16="http://schemas.microsoft.com/office/drawing/2014/main" id="{D2E095EF-FD5E-4479-87B7-87719A68BDD3}"/>
            </a:ext>
          </a:extLst>
        </xdr:cNvPr>
        <xdr:cNvSpPr>
          <a:spLocks/>
        </xdr:cNvSpPr>
      </xdr:nvSpPr>
      <xdr:spPr>
        <a:xfrm>
          <a:off x="366779" y="30413913"/>
          <a:ext cx="478800" cy="176400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122</xdr:row>
      <xdr:rowOff>26442</xdr:rowOff>
    </xdr:from>
    <xdr:to>
      <xdr:col>1</xdr:col>
      <xdr:colOff>1936</xdr:colOff>
      <xdr:row>123</xdr:row>
      <xdr:rowOff>12342</xdr:rowOff>
    </xdr:to>
    <xdr:sp macro="" textlink="">
      <xdr:nvSpPr>
        <xdr:cNvPr id="81" name="Прямоугольник 80">
          <a:extLst>
            <a:ext uri="{FF2B5EF4-FFF2-40B4-BE49-F238E27FC236}">
              <a16:creationId xmlns:a16="http://schemas.microsoft.com/office/drawing/2014/main" id="{13F3DC56-3EA8-46D0-9846-19BB3A356CC5}"/>
            </a:ext>
          </a:extLst>
        </xdr:cNvPr>
        <xdr:cNvSpPr>
          <a:spLocks/>
        </xdr:cNvSpPr>
      </xdr:nvSpPr>
      <xdr:spPr>
        <a:xfrm>
          <a:off x="366779" y="30604413"/>
          <a:ext cx="478800" cy="176400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123</xdr:row>
      <xdr:rowOff>26442</xdr:rowOff>
    </xdr:from>
    <xdr:to>
      <xdr:col>1</xdr:col>
      <xdr:colOff>1936</xdr:colOff>
      <xdr:row>124</xdr:row>
      <xdr:rowOff>12342</xdr:rowOff>
    </xdr:to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3F733C9E-803E-4FDB-A89E-E878F019E78C}"/>
            </a:ext>
          </a:extLst>
        </xdr:cNvPr>
        <xdr:cNvSpPr>
          <a:spLocks/>
        </xdr:cNvSpPr>
      </xdr:nvSpPr>
      <xdr:spPr>
        <a:xfrm>
          <a:off x="366779" y="30794913"/>
          <a:ext cx="478800" cy="176400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124</xdr:row>
      <xdr:rowOff>26442</xdr:rowOff>
    </xdr:from>
    <xdr:to>
      <xdr:col>1</xdr:col>
      <xdr:colOff>1936</xdr:colOff>
      <xdr:row>125</xdr:row>
      <xdr:rowOff>12342</xdr:rowOff>
    </xdr:to>
    <xdr:sp macro="" textlink="">
      <xdr:nvSpPr>
        <xdr:cNvPr id="83" name="Прямоугольник 82">
          <a:extLst>
            <a:ext uri="{FF2B5EF4-FFF2-40B4-BE49-F238E27FC236}">
              <a16:creationId xmlns:a16="http://schemas.microsoft.com/office/drawing/2014/main" id="{FB0AE6D9-3F5A-47A0-AE7C-F2399A8B8AA9}"/>
            </a:ext>
          </a:extLst>
        </xdr:cNvPr>
        <xdr:cNvSpPr>
          <a:spLocks/>
        </xdr:cNvSpPr>
      </xdr:nvSpPr>
      <xdr:spPr>
        <a:xfrm>
          <a:off x="366779" y="30985413"/>
          <a:ext cx="478800" cy="176400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125</xdr:row>
      <xdr:rowOff>26442</xdr:rowOff>
    </xdr:from>
    <xdr:to>
      <xdr:col>1</xdr:col>
      <xdr:colOff>1936</xdr:colOff>
      <xdr:row>126</xdr:row>
      <xdr:rowOff>12342</xdr:rowOff>
    </xdr:to>
    <xdr:sp macro="" textlink="">
      <xdr:nvSpPr>
        <xdr:cNvPr id="84" name="Прямоугольник 83">
          <a:extLst>
            <a:ext uri="{FF2B5EF4-FFF2-40B4-BE49-F238E27FC236}">
              <a16:creationId xmlns:a16="http://schemas.microsoft.com/office/drawing/2014/main" id="{0831D919-CD1B-46DA-9ADB-C07C35315A65}"/>
            </a:ext>
          </a:extLst>
        </xdr:cNvPr>
        <xdr:cNvSpPr>
          <a:spLocks/>
        </xdr:cNvSpPr>
      </xdr:nvSpPr>
      <xdr:spPr>
        <a:xfrm>
          <a:off x="366779" y="31175913"/>
          <a:ext cx="478800" cy="176400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126</xdr:row>
      <xdr:rowOff>26442</xdr:rowOff>
    </xdr:from>
    <xdr:to>
      <xdr:col>1</xdr:col>
      <xdr:colOff>1936</xdr:colOff>
      <xdr:row>127</xdr:row>
      <xdr:rowOff>12342</xdr:rowOff>
    </xdr:to>
    <xdr:sp macro="" textlink="">
      <xdr:nvSpPr>
        <xdr:cNvPr id="85" name="Прямоугольник 84">
          <a:extLst>
            <a:ext uri="{FF2B5EF4-FFF2-40B4-BE49-F238E27FC236}">
              <a16:creationId xmlns:a16="http://schemas.microsoft.com/office/drawing/2014/main" id="{1C9470A2-8BCD-4946-928B-E87D9E00FE04}"/>
            </a:ext>
          </a:extLst>
        </xdr:cNvPr>
        <xdr:cNvSpPr>
          <a:spLocks/>
        </xdr:cNvSpPr>
      </xdr:nvSpPr>
      <xdr:spPr>
        <a:xfrm>
          <a:off x="366779" y="31366413"/>
          <a:ext cx="478800" cy="176400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127</xdr:row>
      <xdr:rowOff>26442</xdr:rowOff>
    </xdr:from>
    <xdr:to>
      <xdr:col>1</xdr:col>
      <xdr:colOff>1936</xdr:colOff>
      <xdr:row>128</xdr:row>
      <xdr:rowOff>12342</xdr:rowOff>
    </xdr:to>
    <xdr:sp macro="" textlink="">
      <xdr:nvSpPr>
        <xdr:cNvPr id="86" name="Прямоугольник 85">
          <a:extLst>
            <a:ext uri="{FF2B5EF4-FFF2-40B4-BE49-F238E27FC236}">
              <a16:creationId xmlns:a16="http://schemas.microsoft.com/office/drawing/2014/main" id="{52CCE535-2561-4D8B-B865-663148CF2C76}"/>
            </a:ext>
          </a:extLst>
        </xdr:cNvPr>
        <xdr:cNvSpPr>
          <a:spLocks/>
        </xdr:cNvSpPr>
      </xdr:nvSpPr>
      <xdr:spPr>
        <a:xfrm>
          <a:off x="366779" y="31556913"/>
          <a:ext cx="478800" cy="176400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128</xdr:row>
      <xdr:rowOff>26442</xdr:rowOff>
    </xdr:from>
    <xdr:to>
      <xdr:col>1</xdr:col>
      <xdr:colOff>1936</xdr:colOff>
      <xdr:row>129</xdr:row>
      <xdr:rowOff>12342</xdr:rowOff>
    </xdr:to>
    <xdr:sp macro="" textlink="">
      <xdr:nvSpPr>
        <xdr:cNvPr id="87" name="Прямоугольник 86">
          <a:extLst>
            <a:ext uri="{FF2B5EF4-FFF2-40B4-BE49-F238E27FC236}">
              <a16:creationId xmlns:a16="http://schemas.microsoft.com/office/drawing/2014/main" id="{59C56F86-788A-40D5-8CC4-1C528D71B0A4}"/>
            </a:ext>
          </a:extLst>
        </xdr:cNvPr>
        <xdr:cNvSpPr>
          <a:spLocks/>
        </xdr:cNvSpPr>
      </xdr:nvSpPr>
      <xdr:spPr>
        <a:xfrm>
          <a:off x="366779" y="31747413"/>
          <a:ext cx="478800" cy="176400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117</xdr:row>
      <xdr:rowOff>26442</xdr:rowOff>
    </xdr:from>
    <xdr:to>
      <xdr:col>1</xdr:col>
      <xdr:colOff>1936</xdr:colOff>
      <xdr:row>118</xdr:row>
      <xdr:rowOff>12342</xdr:rowOff>
    </xdr:to>
    <xdr:sp macro="" textlink="">
      <xdr:nvSpPr>
        <xdr:cNvPr id="89" name="Прямоугольник 88">
          <a:extLst>
            <a:ext uri="{FF2B5EF4-FFF2-40B4-BE49-F238E27FC236}">
              <a16:creationId xmlns:a16="http://schemas.microsoft.com/office/drawing/2014/main" id="{395B4BCE-3B6E-4A87-8235-929F093517CB}"/>
            </a:ext>
          </a:extLst>
        </xdr:cNvPr>
        <xdr:cNvSpPr>
          <a:spLocks/>
        </xdr:cNvSpPr>
      </xdr:nvSpPr>
      <xdr:spPr>
        <a:xfrm>
          <a:off x="366779" y="29651913"/>
          <a:ext cx="478800" cy="176400"/>
        </a:xfrm>
        <a:prstGeom prst="rect">
          <a:avLst/>
        </a:prstGeom>
        <a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118</xdr:row>
      <xdr:rowOff>26442</xdr:rowOff>
    </xdr:from>
    <xdr:to>
      <xdr:col>1</xdr:col>
      <xdr:colOff>1936</xdr:colOff>
      <xdr:row>119</xdr:row>
      <xdr:rowOff>12342</xdr:rowOff>
    </xdr:to>
    <xdr:sp macro="" textlink="">
      <xdr:nvSpPr>
        <xdr:cNvPr id="90" name="Прямоугольник 89">
          <a:extLst>
            <a:ext uri="{FF2B5EF4-FFF2-40B4-BE49-F238E27FC236}">
              <a16:creationId xmlns:a16="http://schemas.microsoft.com/office/drawing/2014/main" id="{85981810-007D-43E4-8D05-E47F3799F322}"/>
            </a:ext>
          </a:extLst>
        </xdr:cNvPr>
        <xdr:cNvSpPr>
          <a:spLocks/>
        </xdr:cNvSpPr>
      </xdr:nvSpPr>
      <xdr:spPr>
        <a:xfrm>
          <a:off x="366779" y="29842413"/>
          <a:ext cx="478800" cy="176400"/>
        </a:xfrm>
        <a:prstGeom prst="rect">
          <a:avLst/>
        </a:prstGeom>
        <a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131</xdr:row>
      <xdr:rowOff>26442</xdr:rowOff>
    </xdr:from>
    <xdr:to>
      <xdr:col>1</xdr:col>
      <xdr:colOff>1936</xdr:colOff>
      <xdr:row>132</xdr:row>
      <xdr:rowOff>12342</xdr:rowOff>
    </xdr:to>
    <xdr:sp macro="" textlink="">
      <xdr:nvSpPr>
        <xdr:cNvPr id="91" name="Прямоугольник 90">
          <a:extLst>
            <a:ext uri="{FF2B5EF4-FFF2-40B4-BE49-F238E27FC236}">
              <a16:creationId xmlns:a16="http://schemas.microsoft.com/office/drawing/2014/main" id="{8903D01B-D458-4860-9EE9-0CF656FAFEE9}"/>
            </a:ext>
          </a:extLst>
        </xdr:cNvPr>
        <xdr:cNvSpPr>
          <a:spLocks/>
        </xdr:cNvSpPr>
      </xdr:nvSpPr>
      <xdr:spPr>
        <a:xfrm>
          <a:off x="366779" y="32852313"/>
          <a:ext cx="478800" cy="176400"/>
        </a:xfrm>
        <a:prstGeom prst="rect">
          <a:avLst/>
        </a:prstGeom>
        <a:blipFill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132</xdr:row>
      <xdr:rowOff>26442</xdr:rowOff>
    </xdr:from>
    <xdr:to>
      <xdr:col>1</xdr:col>
      <xdr:colOff>1936</xdr:colOff>
      <xdr:row>133</xdr:row>
      <xdr:rowOff>12342</xdr:rowOff>
    </xdr:to>
    <xdr:sp macro="" textlink="">
      <xdr:nvSpPr>
        <xdr:cNvPr id="92" name="Прямоугольник 91">
          <a:extLst>
            <a:ext uri="{FF2B5EF4-FFF2-40B4-BE49-F238E27FC236}">
              <a16:creationId xmlns:a16="http://schemas.microsoft.com/office/drawing/2014/main" id="{67B39E8B-BEC1-4117-83CA-AB4A8E833610}"/>
            </a:ext>
          </a:extLst>
        </xdr:cNvPr>
        <xdr:cNvSpPr>
          <a:spLocks/>
        </xdr:cNvSpPr>
      </xdr:nvSpPr>
      <xdr:spPr>
        <a:xfrm>
          <a:off x="366779" y="33042813"/>
          <a:ext cx="478800" cy="176400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133</xdr:row>
      <xdr:rowOff>26442</xdr:rowOff>
    </xdr:from>
    <xdr:to>
      <xdr:col>1</xdr:col>
      <xdr:colOff>1936</xdr:colOff>
      <xdr:row>134</xdr:row>
      <xdr:rowOff>12342</xdr:rowOff>
    </xdr:to>
    <xdr:sp macro="" textlink="">
      <xdr:nvSpPr>
        <xdr:cNvPr id="93" name="Прямоугольник 92">
          <a:extLst>
            <a:ext uri="{FF2B5EF4-FFF2-40B4-BE49-F238E27FC236}">
              <a16:creationId xmlns:a16="http://schemas.microsoft.com/office/drawing/2014/main" id="{91474D14-7BFD-4BE6-B85D-B3CA73EC2137}"/>
            </a:ext>
          </a:extLst>
        </xdr:cNvPr>
        <xdr:cNvSpPr>
          <a:spLocks/>
        </xdr:cNvSpPr>
      </xdr:nvSpPr>
      <xdr:spPr>
        <a:xfrm>
          <a:off x="366779" y="33233313"/>
          <a:ext cx="478800" cy="176400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134</xdr:row>
      <xdr:rowOff>26442</xdr:rowOff>
    </xdr:from>
    <xdr:to>
      <xdr:col>1</xdr:col>
      <xdr:colOff>1936</xdr:colOff>
      <xdr:row>135</xdr:row>
      <xdr:rowOff>12342</xdr:rowOff>
    </xdr:to>
    <xdr:sp macro="" textlink="">
      <xdr:nvSpPr>
        <xdr:cNvPr id="94" name="Прямоугольник 93">
          <a:extLst>
            <a:ext uri="{FF2B5EF4-FFF2-40B4-BE49-F238E27FC236}">
              <a16:creationId xmlns:a16="http://schemas.microsoft.com/office/drawing/2014/main" id="{80A01EE9-79AA-4AB4-824B-105D611B73B6}"/>
            </a:ext>
          </a:extLst>
        </xdr:cNvPr>
        <xdr:cNvSpPr>
          <a:spLocks/>
        </xdr:cNvSpPr>
      </xdr:nvSpPr>
      <xdr:spPr>
        <a:xfrm>
          <a:off x="366779" y="33423813"/>
          <a:ext cx="478800" cy="176400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135</xdr:row>
      <xdr:rowOff>26442</xdr:rowOff>
    </xdr:from>
    <xdr:to>
      <xdr:col>1</xdr:col>
      <xdr:colOff>1936</xdr:colOff>
      <xdr:row>136</xdr:row>
      <xdr:rowOff>12342</xdr:rowOff>
    </xdr:to>
    <xdr:sp macro="" textlink="">
      <xdr:nvSpPr>
        <xdr:cNvPr id="95" name="Прямоугольник 94">
          <a:extLst>
            <a:ext uri="{FF2B5EF4-FFF2-40B4-BE49-F238E27FC236}">
              <a16:creationId xmlns:a16="http://schemas.microsoft.com/office/drawing/2014/main" id="{D67A6CC5-C2B1-4905-8CBC-594BFF84FD05}"/>
            </a:ext>
          </a:extLst>
        </xdr:cNvPr>
        <xdr:cNvSpPr>
          <a:spLocks/>
        </xdr:cNvSpPr>
      </xdr:nvSpPr>
      <xdr:spPr>
        <a:xfrm>
          <a:off x="366779" y="33614313"/>
          <a:ext cx="478800" cy="176400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136</xdr:row>
      <xdr:rowOff>26442</xdr:rowOff>
    </xdr:from>
    <xdr:to>
      <xdr:col>1</xdr:col>
      <xdr:colOff>1936</xdr:colOff>
      <xdr:row>137</xdr:row>
      <xdr:rowOff>12342</xdr:rowOff>
    </xdr:to>
    <xdr:sp macro="" textlink="">
      <xdr:nvSpPr>
        <xdr:cNvPr id="96" name="Прямоугольник 95">
          <a:extLst>
            <a:ext uri="{FF2B5EF4-FFF2-40B4-BE49-F238E27FC236}">
              <a16:creationId xmlns:a16="http://schemas.microsoft.com/office/drawing/2014/main" id="{8568926A-08E1-4278-A939-C97BF54F8C47}"/>
            </a:ext>
          </a:extLst>
        </xdr:cNvPr>
        <xdr:cNvSpPr>
          <a:spLocks/>
        </xdr:cNvSpPr>
      </xdr:nvSpPr>
      <xdr:spPr>
        <a:xfrm>
          <a:off x="366779" y="33804813"/>
          <a:ext cx="478800" cy="176400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137</xdr:row>
      <xdr:rowOff>26442</xdr:rowOff>
    </xdr:from>
    <xdr:to>
      <xdr:col>1</xdr:col>
      <xdr:colOff>1936</xdr:colOff>
      <xdr:row>138</xdr:row>
      <xdr:rowOff>12342</xdr:rowOff>
    </xdr:to>
    <xdr:sp macro="" textlink="">
      <xdr:nvSpPr>
        <xdr:cNvPr id="97" name="Прямоугольник 96">
          <a:extLst>
            <a:ext uri="{FF2B5EF4-FFF2-40B4-BE49-F238E27FC236}">
              <a16:creationId xmlns:a16="http://schemas.microsoft.com/office/drawing/2014/main" id="{C3647ED4-7035-4321-8666-B8DCEEEB2EEA}"/>
            </a:ext>
          </a:extLst>
        </xdr:cNvPr>
        <xdr:cNvSpPr>
          <a:spLocks/>
        </xdr:cNvSpPr>
      </xdr:nvSpPr>
      <xdr:spPr>
        <a:xfrm>
          <a:off x="366779" y="33995313"/>
          <a:ext cx="478800" cy="176400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139</xdr:row>
      <xdr:rowOff>26442</xdr:rowOff>
    </xdr:from>
    <xdr:to>
      <xdr:col>1</xdr:col>
      <xdr:colOff>1936</xdr:colOff>
      <xdr:row>140</xdr:row>
      <xdr:rowOff>12342</xdr:rowOff>
    </xdr:to>
    <xdr:sp macro="" textlink="">
      <xdr:nvSpPr>
        <xdr:cNvPr id="98" name="Прямоугольник 97">
          <a:extLst>
            <a:ext uri="{FF2B5EF4-FFF2-40B4-BE49-F238E27FC236}">
              <a16:creationId xmlns:a16="http://schemas.microsoft.com/office/drawing/2014/main" id="{E0333B0C-F800-496B-B8B6-140072A9E273}"/>
            </a:ext>
          </a:extLst>
        </xdr:cNvPr>
        <xdr:cNvSpPr>
          <a:spLocks/>
        </xdr:cNvSpPr>
      </xdr:nvSpPr>
      <xdr:spPr>
        <a:xfrm>
          <a:off x="366779" y="34376313"/>
          <a:ext cx="478800" cy="176400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141</xdr:row>
      <xdr:rowOff>29163</xdr:rowOff>
    </xdr:from>
    <xdr:to>
      <xdr:col>1</xdr:col>
      <xdr:colOff>3298</xdr:colOff>
      <xdr:row>142</xdr:row>
      <xdr:rowOff>15063</xdr:rowOff>
    </xdr:to>
    <xdr:sp macro="" textlink="">
      <xdr:nvSpPr>
        <xdr:cNvPr id="100" name="Прямоугольник 99">
          <a:extLst>
            <a:ext uri="{FF2B5EF4-FFF2-40B4-BE49-F238E27FC236}">
              <a16:creationId xmlns:a16="http://schemas.microsoft.com/office/drawing/2014/main" id="{7AE277B9-E0F4-429C-BB12-BE3119634CC5}"/>
            </a:ext>
          </a:extLst>
        </xdr:cNvPr>
        <xdr:cNvSpPr>
          <a:spLocks/>
        </xdr:cNvSpPr>
      </xdr:nvSpPr>
      <xdr:spPr>
        <a:xfrm>
          <a:off x="368141" y="35026734"/>
          <a:ext cx="478800" cy="176400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142</xdr:row>
      <xdr:rowOff>29163</xdr:rowOff>
    </xdr:from>
    <xdr:to>
      <xdr:col>1</xdr:col>
      <xdr:colOff>3298</xdr:colOff>
      <xdr:row>143</xdr:row>
      <xdr:rowOff>15063</xdr:rowOff>
    </xdr:to>
    <xdr:sp macro="" textlink="">
      <xdr:nvSpPr>
        <xdr:cNvPr id="101" name="Прямоугольник 100">
          <a:extLst>
            <a:ext uri="{FF2B5EF4-FFF2-40B4-BE49-F238E27FC236}">
              <a16:creationId xmlns:a16="http://schemas.microsoft.com/office/drawing/2014/main" id="{C5CA0584-554E-4266-8DE9-E70FD8224CEA}"/>
            </a:ext>
          </a:extLst>
        </xdr:cNvPr>
        <xdr:cNvSpPr>
          <a:spLocks/>
        </xdr:cNvSpPr>
      </xdr:nvSpPr>
      <xdr:spPr>
        <a:xfrm>
          <a:off x="368141" y="35217234"/>
          <a:ext cx="478800" cy="176400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143</xdr:row>
      <xdr:rowOff>29163</xdr:rowOff>
    </xdr:from>
    <xdr:to>
      <xdr:col>1</xdr:col>
      <xdr:colOff>3298</xdr:colOff>
      <xdr:row>144</xdr:row>
      <xdr:rowOff>15063</xdr:rowOff>
    </xdr:to>
    <xdr:sp macro="" textlink="">
      <xdr:nvSpPr>
        <xdr:cNvPr id="102" name="Прямоугольник 101">
          <a:extLst>
            <a:ext uri="{FF2B5EF4-FFF2-40B4-BE49-F238E27FC236}">
              <a16:creationId xmlns:a16="http://schemas.microsoft.com/office/drawing/2014/main" id="{B5CEA0FB-6813-4F5C-891E-C4C79025D188}"/>
            </a:ext>
          </a:extLst>
        </xdr:cNvPr>
        <xdr:cNvSpPr>
          <a:spLocks/>
        </xdr:cNvSpPr>
      </xdr:nvSpPr>
      <xdr:spPr>
        <a:xfrm>
          <a:off x="368141" y="35407734"/>
          <a:ext cx="478800" cy="176400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29</xdr:row>
      <xdr:rowOff>25564</xdr:rowOff>
    </xdr:from>
    <xdr:to>
      <xdr:col>1</xdr:col>
      <xdr:colOff>3298</xdr:colOff>
      <xdr:row>30</xdr:row>
      <xdr:rowOff>11464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D709AC2D-15A0-4B08-AE67-100590E2920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11553535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63341</xdr:colOff>
      <xdr:row>30</xdr:row>
      <xdr:rowOff>25564</xdr:rowOff>
    </xdr:from>
    <xdr:to>
      <xdr:col>1</xdr:col>
      <xdr:colOff>3298</xdr:colOff>
      <xdr:row>31</xdr:row>
      <xdr:rowOff>11464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BC504986-B28D-49B4-B567-D9F356A7D92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11744035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63341</xdr:colOff>
      <xdr:row>31</xdr:row>
      <xdr:rowOff>25564</xdr:rowOff>
    </xdr:from>
    <xdr:to>
      <xdr:col>1</xdr:col>
      <xdr:colOff>3298</xdr:colOff>
      <xdr:row>32</xdr:row>
      <xdr:rowOff>11464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4F7FBAC3-CE83-4551-BDB7-B3DE990BBD3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11934535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149</xdr:row>
      <xdr:rowOff>26442</xdr:rowOff>
    </xdr:from>
    <xdr:to>
      <xdr:col>1</xdr:col>
      <xdr:colOff>1936</xdr:colOff>
      <xdr:row>150</xdr:row>
      <xdr:rowOff>12342</xdr:rowOff>
    </xdr:to>
    <xdr:sp macro="" textlink="">
      <xdr:nvSpPr>
        <xdr:cNvPr id="106" name="Прямоугольник 105">
          <a:extLst>
            <a:ext uri="{FF2B5EF4-FFF2-40B4-BE49-F238E27FC236}">
              <a16:creationId xmlns:a16="http://schemas.microsoft.com/office/drawing/2014/main" id="{A18E75F9-B27D-44C3-940C-F99D44B0B864}"/>
            </a:ext>
          </a:extLst>
        </xdr:cNvPr>
        <xdr:cNvSpPr>
          <a:spLocks/>
        </xdr:cNvSpPr>
      </xdr:nvSpPr>
      <xdr:spPr>
        <a:xfrm>
          <a:off x="366779" y="36548013"/>
          <a:ext cx="478800" cy="176400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150</xdr:row>
      <xdr:rowOff>26442</xdr:rowOff>
    </xdr:from>
    <xdr:to>
      <xdr:col>1</xdr:col>
      <xdr:colOff>1936</xdr:colOff>
      <xdr:row>151</xdr:row>
      <xdr:rowOff>12342</xdr:rowOff>
    </xdr:to>
    <xdr:sp macro="" textlink="">
      <xdr:nvSpPr>
        <xdr:cNvPr id="107" name="Прямоугольник 106">
          <a:extLst>
            <a:ext uri="{FF2B5EF4-FFF2-40B4-BE49-F238E27FC236}">
              <a16:creationId xmlns:a16="http://schemas.microsoft.com/office/drawing/2014/main" id="{CD1F387C-0CB7-4D3B-ADBB-1B7BB61C218B}"/>
            </a:ext>
          </a:extLst>
        </xdr:cNvPr>
        <xdr:cNvSpPr>
          <a:spLocks/>
        </xdr:cNvSpPr>
      </xdr:nvSpPr>
      <xdr:spPr>
        <a:xfrm>
          <a:off x="366779" y="36738513"/>
          <a:ext cx="478800" cy="176400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151</xdr:row>
      <xdr:rowOff>26442</xdr:rowOff>
    </xdr:from>
    <xdr:to>
      <xdr:col>1</xdr:col>
      <xdr:colOff>1936</xdr:colOff>
      <xdr:row>152</xdr:row>
      <xdr:rowOff>12342</xdr:rowOff>
    </xdr:to>
    <xdr:sp macro="" textlink="">
      <xdr:nvSpPr>
        <xdr:cNvPr id="108" name="Прямоугольник 107">
          <a:extLst>
            <a:ext uri="{FF2B5EF4-FFF2-40B4-BE49-F238E27FC236}">
              <a16:creationId xmlns:a16="http://schemas.microsoft.com/office/drawing/2014/main" id="{8387598D-38A2-43D6-B798-FE1A639192B4}"/>
            </a:ext>
          </a:extLst>
        </xdr:cNvPr>
        <xdr:cNvSpPr>
          <a:spLocks/>
        </xdr:cNvSpPr>
      </xdr:nvSpPr>
      <xdr:spPr>
        <a:xfrm>
          <a:off x="366779" y="36929013"/>
          <a:ext cx="478800" cy="176400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152</xdr:row>
      <xdr:rowOff>26442</xdr:rowOff>
    </xdr:from>
    <xdr:to>
      <xdr:col>1</xdr:col>
      <xdr:colOff>1936</xdr:colOff>
      <xdr:row>153</xdr:row>
      <xdr:rowOff>12342</xdr:rowOff>
    </xdr:to>
    <xdr:sp macro="" textlink="">
      <xdr:nvSpPr>
        <xdr:cNvPr id="109" name="Прямоугольник 108">
          <a:extLst>
            <a:ext uri="{FF2B5EF4-FFF2-40B4-BE49-F238E27FC236}">
              <a16:creationId xmlns:a16="http://schemas.microsoft.com/office/drawing/2014/main" id="{F9B96A5E-1DA5-4AC1-800F-15943345BB40}"/>
            </a:ext>
          </a:extLst>
        </xdr:cNvPr>
        <xdr:cNvSpPr>
          <a:spLocks/>
        </xdr:cNvSpPr>
      </xdr:nvSpPr>
      <xdr:spPr>
        <a:xfrm>
          <a:off x="366779" y="37119513"/>
          <a:ext cx="478800" cy="176400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153</xdr:row>
      <xdr:rowOff>20999</xdr:rowOff>
    </xdr:from>
    <xdr:to>
      <xdr:col>1</xdr:col>
      <xdr:colOff>1936</xdr:colOff>
      <xdr:row>154</xdr:row>
      <xdr:rowOff>6899</xdr:rowOff>
    </xdr:to>
    <xdr:sp macro="" textlink="">
      <xdr:nvSpPr>
        <xdr:cNvPr id="110" name="Прямоугольник 109">
          <a:extLst>
            <a:ext uri="{FF2B5EF4-FFF2-40B4-BE49-F238E27FC236}">
              <a16:creationId xmlns:a16="http://schemas.microsoft.com/office/drawing/2014/main" id="{0B81C974-AAA8-4E8C-8B7C-960431BE2F06}"/>
            </a:ext>
          </a:extLst>
        </xdr:cNvPr>
        <xdr:cNvSpPr>
          <a:spLocks/>
        </xdr:cNvSpPr>
      </xdr:nvSpPr>
      <xdr:spPr>
        <a:xfrm>
          <a:off x="366779" y="3730457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154</xdr:row>
      <xdr:rowOff>20999</xdr:rowOff>
    </xdr:from>
    <xdr:to>
      <xdr:col>1</xdr:col>
      <xdr:colOff>1936</xdr:colOff>
      <xdr:row>155</xdr:row>
      <xdr:rowOff>6899</xdr:rowOff>
    </xdr:to>
    <xdr:sp macro="" textlink="">
      <xdr:nvSpPr>
        <xdr:cNvPr id="111" name="Прямоугольник 110">
          <a:extLst>
            <a:ext uri="{FF2B5EF4-FFF2-40B4-BE49-F238E27FC236}">
              <a16:creationId xmlns:a16="http://schemas.microsoft.com/office/drawing/2014/main" id="{24336B9E-D2BB-4D25-8222-BAF5B5D43A4D}"/>
            </a:ext>
          </a:extLst>
        </xdr:cNvPr>
        <xdr:cNvSpPr>
          <a:spLocks/>
        </xdr:cNvSpPr>
      </xdr:nvSpPr>
      <xdr:spPr>
        <a:xfrm>
          <a:off x="366779" y="3749507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155</xdr:row>
      <xdr:rowOff>20999</xdr:rowOff>
    </xdr:from>
    <xdr:to>
      <xdr:col>1</xdr:col>
      <xdr:colOff>1936</xdr:colOff>
      <xdr:row>156</xdr:row>
      <xdr:rowOff>6899</xdr:rowOff>
    </xdr:to>
    <xdr:sp macro="" textlink="">
      <xdr:nvSpPr>
        <xdr:cNvPr id="112" name="Прямоугольник 111">
          <a:extLst>
            <a:ext uri="{FF2B5EF4-FFF2-40B4-BE49-F238E27FC236}">
              <a16:creationId xmlns:a16="http://schemas.microsoft.com/office/drawing/2014/main" id="{862B54C6-AB2D-4982-BCD0-D0539AFCA11E}"/>
            </a:ext>
          </a:extLst>
        </xdr:cNvPr>
        <xdr:cNvSpPr>
          <a:spLocks/>
        </xdr:cNvSpPr>
      </xdr:nvSpPr>
      <xdr:spPr>
        <a:xfrm>
          <a:off x="366779" y="3768557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156</xdr:row>
      <xdr:rowOff>20999</xdr:rowOff>
    </xdr:from>
    <xdr:to>
      <xdr:col>1</xdr:col>
      <xdr:colOff>1936</xdr:colOff>
      <xdr:row>157</xdr:row>
      <xdr:rowOff>6899</xdr:rowOff>
    </xdr:to>
    <xdr:sp macro="" textlink="">
      <xdr:nvSpPr>
        <xdr:cNvPr id="113" name="Прямоугольник 112">
          <a:extLst>
            <a:ext uri="{FF2B5EF4-FFF2-40B4-BE49-F238E27FC236}">
              <a16:creationId xmlns:a16="http://schemas.microsoft.com/office/drawing/2014/main" id="{684E42DC-9B40-42BB-B3B2-56B85D84343D}"/>
            </a:ext>
          </a:extLst>
        </xdr:cNvPr>
        <xdr:cNvSpPr>
          <a:spLocks/>
        </xdr:cNvSpPr>
      </xdr:nvSpPr>
      <xdr:spPr>
        <a:xfrm>
          <a:off x="366779" y="3787607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157</xdr:row>
      <xdr:rowOff>20999</xdr:rowOff>
    </xdr:from>
    <xdr:to>
      <xdr:col>1</xdr:col>
      <xdr:colOff>1936</xdr:colOff>
      <xdr:row>158</xdr:row>
      <xdr:rowOff>6899</xdr:rowOff>
    </xdr:to>
    <xdr:sp macro="" textlink="">
      <xdr:nvSpPr>
        <xdr:cNvPr id="114" name="Прямоугольник 113">
          <a:extLst>
            <a:ext uri="{FF2B5EF4-FFF2-40B4-BE49-F238E27FC236}">
              <a16:creationId xmlns:a16="http://schemas.microsoft.com/office/drawing/2014/main" id="{73780AE7-4F32-4F44-9174-039E49E025AC}"/>
            </a:ext>
          </a:extLst>
        </xdr:cNvPr>
        <xdr:cNvSpPr>
          <a:spLocks/>
        </xdr:cNvSpPr>
      </xdr:nvSpPr>
      <xdr:spPr>
        <a:xfrm>
          <a:off x="366779" y="3806657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158</xdr:row>
      <xdr:rowOff>26442</xdr:rowOff>
    </xdr:from>
    <xdr:to>
      <xdr:col>1</xdr:col>
      <xdr:colOff>1936</xdr:colOff>
      <xdr:row>159</xdr:row>
      <xdr:rowOff>12342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BE01C45A-1DB5-4248-BF86-DA91E4887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382625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159</xdr:row>
      <xdr:rowOff>26442</xdr:rowOff>
    </xdr:from>
    <xdr:to>
      <xdr:col>1</xdr:col>
      <xdr:colOff>1936</xdr:colOff>
      <xdr:row>160</xdr:row>
      <xdr:rowOff>12342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AC49D0AF-23AF-4A0E-9CE4-1536F8757B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384530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160</xdr:row>
      <xdr:rowOff>26442</xdr:rowOff>
    </xdr:from>
    <xdr:to>
      <xdr:col>1</xdr:col>
      <xdr:colOff>1936</xdr:colOff>
      <xdr:row>161</xdr:row>
      <xdr:rowOff>12342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95010CFF-9FF5-4CDD-86C8-20821CABA1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386435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63341</xdr:colOff>
      <xdr:row>249</xdr:row>
      <xdr:rowOff>23808</xdr:rowOff>
    </xdr:from>
    <xdr:to>
      <xdr:col>1</xdr:col>
      <xdr:colOff>3298</xdr:colOff>
      <xdr:row>250</xdr:row>
      <xdr:rowOff>9708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DBD5FDF5-17E9-4FB4-8A58-6890810546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5692887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162</xdr:row>
      <xdr:rowOff>26442</xdr:rowOff>
    </xdr:from>
    <xdr:to>
      <xdr:col>1</xdr:col>
      <xdr:colOff>1936</xdr:colOff>
      <xdr:row>163</xdr:row>
      <xdr:rowOff>12342</xdr:rowOff>
    </xdr:to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66C2F069-D135-48AE-8F05-68AA774006AC}"/>
            </a:ext>
          </a:extLst>
        </xdr:cNvPr>
        <xdr:cNvSpPr>
          <a:spLocks/>
        </xdr:cNvSpPr>
      </xdr:nvSpPr>
      <xdr:spPr>
        <a:xfrm>
          <a:off x="366779" y="39024513"/>
          <a:ext cx="478800" cy="176400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163</xdr:row>
      <xdr:rowOff>26442</xdr:rowOff>
    </xdr:from>
    <xdr:to>
      <xdr:col>1</xdr:col>
      <xdr:colOff>1936</xdr:colOff>
      <xdr:row>164</xdr:row>
      <xdr:rowOff>12342</xdr:rowOff>
    </xdr:to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19F543DE-B503-4C42-9366-3FEEA60B5FD5}"/>
            </a:ext>
          </a:extLst>
        </xdr:cNvPr>
        <xdr:cNvSpPr>
          <a:spLocks/>
        </xdr:cNvSpPr>
      </xdr:nvSpPr>
      <xdr:spPr>
        <a:xfrm>
          <a:off x="366779" y="39215013"/>
          <a:ext cx="478800" cy="176400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164</xdr:row>
      <xdr:rowOff>26442</xdr:rowOff>
    </xdr:from>
    <xdr:to>
      <xdr:col>1</xdr:col>
      <xdr:colOff>1936</xdr:colOff>
      <xdr:row>165</xdr:row>
      <xdr:rowOff>12342</xdr:rowOff>
    </xdr:to>
    <xdr:sp macro="" textlink="">
      <xdr:nvSpPr>
        <xdr:cNvPr id="121" name="Прямоугольник 120">
          <a:extLst>
            <a:ext uri="{FF2B5EF4-FFF2-40B4-BE49-F238E27FC236}">
              <a16:creationId xmlns:a16="http://schemas.microsoft.com/office/drawing/2014/main" id="{62EC45E5-487E-4A55-A53C-9C196273DA06}"/>
            </a:ext>
          </a:extLst>
        </xdr:cNvPr>
        <xdr:cNvSpPr>
          <a:spLocks/>
        </xdr:cNvSpPr>
      </xdr:nvSpPr>
      <xdr:spPr>
        <a:xfrm>
          <a:off x="366779" y="39405513"/>
          <a:ext cx="478800" cy="176400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165</xdr:row>
      <xdr:rowOff>29163</xdr:rowOff>
    </xdr:from>
    <xdr:to>
      <xdr:col>1</xdr:col>
      <xdr:colOff>3298</xdr:colOff>
      <xdr:row>166</xdr:row>
      <xdr:rowOff>15063</xdr:rowOff>
    </xdr:to>
    <xdr:sp macro="" textlink="">
      <xdr:nvSpPr>
        <xdr:cNvPr id="122" name="Прямоугольник 121">
          <a:extLst>
            <a:ext uri="{FF2B5EF4-FFF2-40B4-BE49-F238E27FC236}">
              <a16:creationId xmlns:a16="http://schemas.microsoft.com/office/drawing/2014/main" id="{A83B7580-B20C-487D-96B5-B7B751A7839F}"/>
            </a:ext>
          </a:extLst>
        </xdr:cNvPr>
        <xdr:cNvSpPr>
          <a:spLocks/>
        </xdr:cNvSpPr>
      </xdr:nvSpPr>
      <xdr:spPr>
        <a:xfrm>
          <a:off x="368141" y="39598734"/>
          <a:ext cx="478800" cy="176400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166</xdr:row>
      <xdr:rowOff>29163</xdr:rowOff>
    </xdr:from>
    <xdr:to>
      <xdr:col>1</xdr:col>
      <xdr:colOff>3298</xdr:colOff>
      <xdr:row>167</xdr:row>
      <xdr:rowOff>15063</xdr:rowOff>
    </xdr:to>
    <xdr:sp macro="" textlink="">
      <xdr:nvSpPr>
        <xdr:cNvPr id="123" name="Прямоугольник 122">
          <a:extLst>
            <a:ext uri="{FF2B5EF4-FFF2-40B4-BE49-F238E27FC236}">
              <a16:creationId xmlns:a16="http://schemas.microsoft.com/office/drawing/2014/main" id="{ACBC2EF6-4C66-4F2D-A018-BB52AE43B3AC}"/>
            </a:ext>
          </a:extLst>
        </xdr:cNvPr>
        <xdr:cNvSpPr>
          <a:spLocks/>
        </xdr:cNvSpPr>
      </xdr:nvSpPr>
      <xdr:spPr>
        <a:xfrm>
          <a:off x="368141" y="39789234"/>
          <a:ext cx="478800" cy="176400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167</xdr:row>
      <xdr:rowOff>20999</xdr:rowOff>
    </xdr:from>
    <xdr:to>
      <xdr:col>1</xdr:col>
      <xdr:colOff>1936</xdr:colOff>
      <xdr:row>168</xdr:row>
      <xdr:rowOff>6899</xdr:rowOff>
    </xdr:to>
    <xdr:sp macro="" textlink="">
      <xdr:nvSpPr>
        <xdr:cNvPr id="124" name="Прямоугольник 123">
          <a:extLst>
            <a:ext uri="{FF2B5EF4-FFF2-40B4-BE49-F238E27FC236}">
              <a16:creationId xmlns:a16="http://schemas.microsoft.com/office/drawing/2014/main" id="{F6DC96BC-B55C-4036-8050-F3EDE99F53A5}"/>
            </a:ext>
          </a:extLst>
        </xdr:cNvPr>
        <xdr:cNvSpPr>
          <a:spLocks/>
        </xdr:cNvSpPr>
      </xdr:nvSpPr>
      <xdr:spPr>
        <a:xfrm>
          <a:off x="366779" y="39971570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168</xdr:row>
      <xdr:rowOff>26441</xdr:rowOff>
    </xdr:from>
    <xdr:to>
      <xdr:col>1</xdr:col>
      <xdr:colOff>1936</xdr:colOff>
      <xdr:row>169</xdr:row>
      <xdr:rowOff>12341</xdr:rowOff>
    </xdr:to>
    <xdr:sp macro="" textlink="">
      <xdr:nvSpPr>
        <xdr:cNvPr id="125" name="Прямоугольник 124">
          <a:extLst>
            <a:ext uri="{FF2B5EF4-FFF2-40B4-BE49-F238E27FC236}">
              <a16:creationId xmlns:a16="http://schemas.microsoft.com/office/drawing/2014/main" id="{38BE0060-D453-4038-8128-6ACEBCAFC29A}"/>
            </a:ext>
          </a:extLst>
        </xdr:cNvPr>
        <xdr:cNvSpPr>
          <a:spLocks/>
        </xdr:cNvSpPr>
      </xdr:nvSpPr>
      <xdr:spPr>
        <a:xfrm>
          <a:off x="366779" y="40167512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114</xdr:row>
      <xdr:rowOff>13220</xdr:rowOff>
    </xdr:from>
    <xdr:to>
      <xdr:col>1</xdr:col>
      <xdr:colOff>1936</xdr:colOff>
      <xdr:row>114</xdr:row>
      <xdr:rowOff>189620</xdr:rowOff>
    </xdr:to>
    <xdr:sp macro="" textlink="">
      <xdr:nvSpPr>
        <xdr:cNvPr id="126" name="Прямоугольник 125">
          <a:extLst>
            <a:ext uri="{FF2B5EF4-FFF2-40B4-BE49-F238E27FC236}">
              <a16:creationId xmlns:a16="http://schemas.microsoft.com/office/drawing/2014/main" id="{CBADA802-9FDB-460C-80B0-51CC9D5A44A5}"/>
            </a:ext>
          </a:extLst>
        </xdr:cNvPr>
        <xdr:cNvSpPr>
          <a:spLocks/>
        </xdr:cNvSpPr>
      </xdr:nvSpPr>
      <xdr:spPr>
        <a:xfrm>
          <a:off x="366779" y="4072579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6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175</xdr:row>
      <xdr:rowOff>26442</xdr:rowOff>
    </xdr:from>
    <xdr:to>
      <xdr:col>1</xdr:col>
      <xdr:colOff>1936</xdr:colOff>
      <xdr:row>176</xdr:row>
      <xdr:rowOff>12342</xdr:rowOff>
    </xdr:to>
    <xdr:sp macro="" textlink="">
      <xdr:nvSpPr>
        <xdr:cNvPr id="128" name="Прямоугольник 127">
          <a:extLst>
            <a:ext uri="{FF2B5EF4-FFF2-40B4-BE49-F238E27FC236}">
              <a16:creationId xmlns:a16="http://schemas.microsoft.com/office/drawing/2014/main" id="{C5E6B0E9-17C8-44FC-919A-3A5058EF96DF}"/>
            </a:ext>
          </a:extLst>
        </xdr:cNvPr>
        <xdr:cNvSpPr>
          <a:spLocks/>
        </xdr:cNvSpPr>
      </xdr:nvSpPr>
      <xdr:spPr>
        <a:xfrm>
          <a:off x="366779" y="41501013"/>
          <a:ext cx="478800" cy="176400"/>
        </a:xfrm>
        <a:prstGeom prst="rect">
          <a:avLst/>
        </a:prstGeom>
        <a:blipFill>
          <a:blip xmlns:r="http://schemas.openxmlformats.org/officeDocument/2006/relationships" r:embed="rId6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178</xdr:row>
      <xdr:rowOff>31885</xdr:rowOff>
    </xdr:from>
    <xdr:to>
      <xdr:col>1</xdr:col>
      <xdr:colOff>1936</xdr:colOff>
      <xdr:row>179</xdr:row>
      <xdr:rowOff>17785</xdr:rowOff>
    </xdr:to>
    <xdr:sp macro="" textlink="">
      <xdr:nvSpPr>
        <xdr:cNvPr id="130" name="Прямоугольник 129">
          <a:extLst>
            <a:ext uri="{FF2B5EF4-FFF2-40B4-BE49-F238E27FC236}">
              <a16:creationId xmlns:a16="http://schemas.microsoft.com/office/drawing/2014/main" id="{90753FEA-1D84-41D4-BC30-97E6027D4475}"/>
            </a:ext>
          </a:extLst>
        </xdr:cNvPr>
        <xdr:cNvSpPr>
          <a:spLocks/>
        </xdr:cNvSpPr>
      </xdr:nvSpPr>
      <xdr:spPr>
        <a:xfrm>
          <a:off x="366779" y="42878056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179</xdr:row>
      <xdr:rowOff>26442</xdr:rowOff>
    </xdr:from>
    <xdr:to>
      <xdr:col>1</xdr:col>
      <xdr:colOff>1936</xdr:colOff>
      <xdr:row>180</xdr:row>
      <xdr:rowOff>12342</xdr:rowOff>
    </xdr:to>
    <xdr:sp macro="" textlink="">
      <xdr:nvSpPr>
        <xdr:cNvPr id="131" name="Прямоугольник 130">
          <a:extLst>
            <a:ext uri="{FF2B5EF4-FFF2-40B4-BE49-F238E27FC236}">
              <a16:creationId xmlns:a16="http://schemas.microsoft.com/office/drawing/2014/main" id="{6D245A29-7EC9-46A0-B94F-03E6FC4B437B}"/>
            </a:ext>
          </a:extLst>
        </xdr:cNvPr>
        <xdr:cNvSpPr>
          <a:spLocks/>
        </xdr:cNvSpPr>
      </xdr:nvSpPr>
      <xdr:spPr>
        <a:xfrm>
          <a:off x="366779" y="430631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180</xdr:row>
      <xdr:rowOff>31885</xdr:rowOff>
    </xdr:from>
    <xdr:to>
      <xdr:col>1</xdr:col>
      <xdr:colOff>1936</xdr:colOff>
      <xdr:row>181</xdr:row>
      <xdr:rowOff>17785</xdr:rowOff>
    </xdr:to>
    <xdr:sp macro="" textlink="">
      <xdr:nvSpPr>
        <xdr:cNvPr id="132" name="Прямоугольник 131">
          <a:extLst>
            <a:ext uri="{FF2B5EF4-FFF2-40B4-BE49-F238E27FC236}">
              <a16:creationId xmlns:a16="http://schemas.microsoft.com/office/drawing/2014/main" id="{4A34435B-D72D-4726-B178-5263D934172A}"/>
            </a:ext>
          </a:extLst>
        </xdr:cNvPr>
        <xdr:cNvSpPr>
          <a:spLocks/>
        </xdr:cNvSpPr>
      </xdr:nvSpPr>
      <xdr:spPr>
        <a:xfrm>
          <a:off x="366779" y="43259056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181</xdr:row>
      <xdr:rowOff>26442</xdr:rowOff>
    </xdr:from>
    <xdr:to>
      <xdr:col>1</xdr:col>
      <xdr:colOff>1936</xdr:colOff>
      <xdr:row>182</xdr:row>
      <xdr:rowOff>12342</xdr:rowOff>
    </xdr:to>
    <xdr:sp macro="" textlink="">
      <xdr:nvSpPr>
        <xdr:cNvPr id="133" name="Прямоугольник 132">
          <a:extLst>
            <a:ext uri="{FF2B5EF4-FFF2-40B4-BE49-F238E27FC236}">
              <a16:creationId xmlns:a16="http://schemas.microsoft.com/office/drawing/2014/main" id="{6F0C6CB1-A8BC-47EB-815A-F6F1CC83FC74}"/>
            </a:ext>
          </a:extLst>
        </xdr:cNvPr>
        <xdr:cNvSpPr>
          <a:spLocks/>
        </xdr:cNvSpPr>
      </xdr:nvSpPr>
      <xdr:spPr>
        <a:xfrm>
          <a:off x="366779" y="434441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184</xdr:row>
      <xdr:rowOff>25563</xdr:rowOff>
    </xdr:from>
    <xdr:to>
      <xdr:col>1</xdr:col>
      <xdr:colOff>1936</xdr:colOff>
      <xdr:row>185</xdr:row>
      <xdr:rowOff>11463</xdr:rowOff>
    </xdr:to>
    <xdr:sp macro="" textlink="">
      <xdr:nvSpPr>
        <xdr:cNvPr id="134" name="Прямоугольник 133">
          <a:extLst>
            <a:ext uri="{FF2B5EF4-FFF2-40B4-BE49-F238E27FC236}">
              <a16:creationId xmlns:a16="http://schemas.microsoft.com/office/drawing/2014/main" id="{1CA0F381-5AA7-4707-B584-5A3F83EDBE9D}"/>
            </a:ext>
          </a:extLst>
        </xdr:cNvPr>
        <xdr:cNvSpPr>
          <a:spLocks/>
        </xdr:cNvSpPr>
      </xdr:nvSpPr>
      <xdr:spPr>
        <a:xfrm>
          <a:off x="366779" y="44014734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185</xdr:row>
      <xdr:rowOff>25563</xdr:rowOff>
    </xdr:from>
    <xdr:to>
      <xdr:col>1</xdr:col>
      <xdr:colOff>1936</xdr:colOff>
      <xdr:row>186</xdr:row>
      <xdr:rowOff>11463</xdr:rowOff>
    </xdr:to>
    <xdr:sp macro="" textlink="">
      <xdr:nvSpPr>
        <xdr:cNvPr id="135" name="Прямоугольник 134">
          <a:extLst>
            <a:ext uri="{FF2B5EF4-FFF2-40B4-BE49-F238E27FC236}">
              <a16:creationId xmlns:a16="http://schemas.microsoft.com/office/drawing/2014/main" id="{29B89C7E-1638-4967-9F2F-12C3033D5B57}"/>
            </a:ext>
          </a:extLst>
        </xdr:cNvPr>
        <xdr:cNvSpPr>
          <a:spLocks/>
        </xdr:cNvSpPr>
      </xdr:nvSpPr>
      <xdr:spPr>
        <a:xfrm>
          <a:off x="366779" y="44205234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186</xdr:row>
      <xdr:rowOff>25563</xdr:rowOff>
    </xdr:from>
    <xdr:to>
      <xdr:col>1</xdr:col>
      <xdr:colOff>1936</xdr:colOff>
      <xdr:row>187</xdr:row>
      <xdr:rowOff>11463</xdr:rowOff>
    </xdr:to>
    <xdr:sp macro="" textlink="">
      <xdr:nvSpPr>
        <xdr:cNvPr id="136" name="Прямоугольник 135">
          <a:extLst>
            <a:ext uri="{FF2B5EF4-FFF2-40B4-BE49-F238E27FC236}">
              <a16:creationId xmlns:a16="http://schemas.microsoft.com/office/drawing/2014/main" id="{EC72013C-BB12-463C-A9BA-8A34AFAB58BB}"/>
            </a:ext>
          </a:extLst>
        </xdr:cNvPr>
        <xdr:cNvSpPr>
          <a:spLocks/>
        </xdr:cNvSpPr>
      </xdr:nvSpPr>
      <xdr:spPr>
        <a:xfrm>
          <a:off x="366779" y="44395734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187</xdr:row>
      <xdr:rowOff>25563</xdr:rowOff>
    </xdr:from>
    <xdr:to>
      <xdr:col>1</xdr:col>
      <xdr:colOff>1936</xdr:colOff>
      <xdr:row>188</xdr:row>
      <xdr:rowOff>11463</xdr:rowOff>
    </xdr:to>
    <xdr:sp macro="" textlink="">
      <xdr:nvSpPr>
        <xdr:cNvPr id="137" name="Прямоугольник 136">
          <a:extLst>
            <a:ext uri="{FF2B5EF4-FFF2-40B4-BE49-F238E27FC236}">
              <a16:creationId xmlns:a16="http://schemas.microsoft.com/office/drawing/2014/main" id="{E0031C66-447E-4E91-A509-868E4F736AFA}"/>
            </a:ext>
          </a:extLst>
        </xdr:cNvPr>
        <xdr:cNvSpPr>
          <a:spLocks/>
        </xdr:cNvSpPr>
      </xdr:nvSpPr>
      <xdr:spPr>
        <a:xfrm>
          <a:off x="366779" y="44586234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182</xdr:row>
      <xdr:rowOff>26441</xdr:rowOff>
    </xdr:from>
    <xdr:to>
      <xdr:col>1</xdr:col>
      <xdr:colOff>1936</xdr:colOff>
      <xdr:row>183</xdr:row>
      <xdr:rowOff>12341</xdr:rowOff>
    </xdr:to>
    <xdr:sp macro="" textlink="">
      <xdr:nvSpPr>
        <xdr:cNvPr id="138" name="Прямоугольник 137">
          <a:extLst>
            <a:ext uri="{FF2B5EF4-FFF2-40B4-BE49-F238E27FC236}">
              <a16:creationId xmlns:a16="http://schemas.microsoft.com/office/drawing/2014/main" id="{64B812F3-5252-4229-A9F2-3B6E24720811}"/>
            </a:ext>
          </a:extLst>
        </xdr:cNvPr>
        <xdr:cNvSpPr>
          <a:spLocks/>
        </xdr:cNvSpPr>
      </xdr:nvSpPr>
      <xdr:spPr>
        <a:xfrm>
          <a:off x="366779" y="43634612"/>
          <a:ext cx="478800" cy="176400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183</xdr:row>
      <xdr:rowOff>26441</xdr:rowOff>
    </xdr:from>
    <xdr:to>
      <xdr:col>1</xdr:col>
      <xdr:colOff>1936</xdr:colOff>
      <xdr:row>184</xdr:row>
      <xdr:rowOff>12341</xdr:rowOff>
    </xdr:to>
    <xdr:sp macro="" textlink="">
      <xdr:nvSpPr>
        <xdr:cNvPr id="139" name="Прямоугольник 138">
          <a:extLst>
            <a:ext uri="{FF2B5EF4-FFF2-40B4-BE49-F238E27FC236}">
              <a16:creationId xmlns:a16="http://schemas.microsoft.com/office/drawing/2014/main" id="{8D97581C-C376-4807-83E6-66BF6A184B82}"/>
            </a:ext>
          </a:extLst>
        </xdr:cNvPr>
        <xdr:cNvSpPr>
          <a:spLocks/>
        </xdr:cNvSpPr>
      </xdr:nvSpPr>
      <xdr:spPr>
        <a:xfrm>
          <a:off x="366779" y="43825112"/>
          <a:ext cx="478800" cy="176400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190</xdr:row>
      <xdr:rowOff>26442</xdr:rowOff>
    </xdr:from>
    <xdr:to>
      <xdr:col>1</xdr:col>
      <xdr:colOff>1936</xdr:colOff>
      <xdr:row>191</xdr:row>
      <xdr:rowOff>12342</xdr:rowOff>
    </xdr:to>
    <xdr:sp macro="" textlink="">
      <xdr:nvSpPr>
        <xdr:cNvPr id="140" name="Прямоугольник 139">
          <a:extLst>
            <a:ext uri="{FF2B5EF4-FFF2-40B4-BE49-F238E27FC236}">
              <a16:creationId xmlns:a16="http://schemas.microsoft.com/office/drawing/2014/main" id="{303E5432-F4F3-41AB-B6C7-C11A52B7251F}"/>
            </a:ext>
          </a:extLst>
        </xdr:cNvPr>
        <xdr:cNvSpPr>
          <a:spLocks/>
        </xdr:cNvSpPr>
      </xdr:nvSpPr>
      <xdr:spPr>
        <a:xfrm>
          <a:off x="366779" y="45158613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191</xdr:row>
      <xdr:rowOff>26442</xdr:rowOff>
    </xdr:from>
    <xdr:to>
      <xdr:col>1</xdr:col>
      <xdr:colOff>1936</xdr:colOff>
      <xdr:row>192</xdr:row>
      <xdr:rowOff>12342</xdr:rowOff>
    </xdr:to>
    <xdr:sp macro="" textlink="">
      <xdr:nvSpPr>
        <xdr:cNvPr id="141" name="Прямоугольник 140">
          <a:extLst>
            <a:ext uri="{FF2B5EF4-FFF2-40B4-BE49-F238E27FC236}">
              <a16:creationId xmlns:a16="http://schemas.microsoft.com/office/drawing/2014/main" id="{8BF5848B-55E0-414A-9D72-423A671101E1}"/>
            </a:ext>
          </a:extLst>
        </xdr:cNvPr>
        <xdr:cNvSpPr>
          <a:spLocks/>
        </xdr:cNvSpPr>
      </xdr:nvSpPr>
      <xdr:spPr>
        <a:xfrm>
          <a:off x="366779" y="45349113"/>
          <a:ext cx="478800" cy="176400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192</xdr:row>
      <xdr:rowOff>26442</xdr:rowOff>
    </xdr:from>
    <xdr:to>
      <xdr:col>1</xdr:col>
      <xdr:colOff>1936</xdr:colOff>
      <xdr:row>193</xdr:row>
      <xdr:rowOff>12342</xdr:rowOff>
    </xdr:to>
    <xdr:sp macro="" textlink="">
      <xdr:nvSpPr>
        <xdr:cNvPr id="142" name="Прямоугольник 141">
          <a:extLst>
            <a:ext uri="{FF2B5EF4-FFF2-40B4-BE49-F238E27FC236}">
              <a16:creationId xmlns:a16="http://schemas.microsoft.com/office/drawing/2014/main" id="{34D8935C-B1FF-412B-A0AB-4E1F9995F2F4}"/>
            </a:ext>
          </a:extLst>
        </xdr:cNvPr>
        <xdr:cNvSpPr>
          <a:spLocks/>
        </xdr:cNvSpPr>
      </xdr:nvSpPr>
      <xdr:spPr>
        <a:xfrm>
          <a:off x="366779" y="45539613"/>
          <a:ext cx="478800" cy="176400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193</xdr:row>
      <xdr:rowOff>26442</xdr:rowOff>
    </xdr:from>
    <xdr:to>
      <xdr:col>1</xdr:col>
      <xdr:colOff>1936</xdr:colOff>
      <xdr:row>194</xdr:row>
      <xdr:rowOff>12342</xdr:rowOff>
    </xdr:to>
    <xdr:sp macro="" textlink="">
      <xdr:nvSpPr>
        <xdr:cNvPr id="143" name="Прямоугольник 142">
          <a:extLst>
            <a:ext uri="{FF2B5EF4-FFF2-40B4-BE49-F238E27FC236}">
              <a16:creationId xmlns:a16="http://schemas.microsoft.com/office/drawing/2014/main" id="{0BC834CB-2B4F-4653-929E-AACF59CE0F3F}"/>
            </a:ext>
          </a:extLst>
        </xdr:cNvPr>
        <xdr:cNvSpPr>
          <a:spLocks/>
        </xdr:cNvSpPr>
      </xdr:nvSpPr>
      <xdr:spPr>
        <a:xfrm>
          <a:off x="366779" y="45730113"/>
          <a:ext cx="478800" cy="176400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194</xdr:row>
      <xdr:rowOff>26442</xdr:rowOff>
    </xdr:from>
    <xdr:to>
      <xdr:col>1</xdr:col>
      <xdr:colOff>1936</xdr:colOff>
      <xdr:row>195</xdr:row>
      <xdr:rowOff>12342</xdr:rowOff>
    </xdr:to>
    <xdr:sp macro="" textlink="">
      <xdr:nvSpPr>
        <xdr:cNvPr id="144" name="Прямоугольник 143">
          <a:extLst>
            <a:ext uri="{FF2B5EF4-FFF2-40B4-BE49-F238E27FC236}">
              <a16:creationId xmlns:a16="http://schemas.microsoft.com/office/drawing/2014/main" id="{8EE7601E-7CB9-4F4F-AD98-27A06D6CDE55}"/>
            </a:ext>
          </a:extLst>
        </xdr:cNvPr>
        <xdr:cNvSpPr>
          <a:spLocks/>
        </xdr:cNvSpPr>
      </xdr:nvSpPr>
      <xdr:spPr>
        <a:xfrm>
          <a:off x="366779" y="45920613"/>
          <a:ext cx="478800" cy="176400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195</xdr:row>
      <xdr:rowOff>26442</xdr:rowOff>
    </xdr:from>
    <xdr:to>
      <xdr:col>1</xdr:col>
      <xdr:colOff>1936</xdr:colOff>
      <xdr:row>196</xdr:row>
      <xdr:rowOff>12342</xdr:rowOff>
    </xdr:to>
    <xdr:sp macro="" textlink="">
      <xdr:nvSpPr>
        <xdr:cNvPr id="145" name="Прямоугольник 144">
          <a:extLst>
            <a:ext uri="{FF2B5EF4-FFF2-40B4-BE49-F238E27FC236}">
              <a16:creationId xmlns:a16="http://schemas.microsoft.com/office/drawing/2014/main" id="{A97FFB91-E8F6-49CD-9C8A-F7FFE9A48E89}"/>
            </a:ext>
          </a:extLst>
        </xdr:cNvPr>
        <xdr:cNvSpPr>
          <a:spLocks/>
        </xdr:cNvSpPr>
      </xdr:nvSpPr>
      <xdr:spPr>
        <a:xfrm>
          <a:off x="366779" y="46111113"/>
          <a:ext cx="478800" cy="176400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196</xdr:row>
      <xdr:rowOff>26441</xdr:rowOff>
    </xdr:from>
    <xdr:to>
      <xdr:col>1</xdr:col>
      <xdr:colOff>1936</xdr:colOff>
      <xdr:row>197</xdr:row>
      <xdr:rowOff>12341</xdr:rowOff>
    </xdr:to>
    <xdr:sp macro="" textlink="">
      <xdr:nvSpPr>
        <xdr:cNvPr id="146" name="Прямоугольник 145">
          <a:extLst>
            <a:ext uri="{FF2B5EF4-FFF2-40B4-BE49-F238E27FC236}">
              <a16:creationId xmlns:a16="http://schemas.microsoft.com/office/drawing/2014/main" id="{8CDC60C5-1A5B-4917-806B-91FD3CB8F3BA}"/>
            </a:ext>
          </a:extLst>
        </xdr:cNvPr>
        <xdr:cNvSpPr>
          <a:spLocks/>
        </xdr:cNvSpPr>
      </xdr:nvSpPr>
      <xdr:spPr>
        <a:xfrm>
          <a:off x="366779" y="46301612"/>
          <a:ext cx="47880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197</xdr:row>
      <xdr:rowOff>26441</xdr:rowOff>
    </xdr:from>
    <xdr:to>
      <xdr:col>1</xdr:col>
      <xdr:colOff>1936</xdr:colOff>
      <xdr:row>198</xdr:row>
      <xdr:rowOff>12341</xdr:rowOff>
    </xdr:to>
    <xdr:sp macro="" textlink="">
      <xdr:nvSpPr>
        <xdr:cNvPr id="147" name="Прямоугольник 146">
          <a:extLst>
            <a:ext uri="{FF2B5EF4-FFF2-40B4-BE49-F238E27FC236}">
              <a16:creationId xmlns:a16="http://schemas.microsoft.com/office/drawing/2014/main" id="{940E7BAE-4D3B-4A8B-87A1-9C792578E990}"/>
            </a:ext>
          </a:extLst>
        </xdr:cNvPr>
        <xdr:cNvSpPr>
          <a:spLocks/>
        </xdr:cNvSpPr>
      </xdr:nvSpPr>
      <xdr:spPr>
        <a:xfrm>
          <a:off x="366779" y="46492112"/>
          <a:ext cx="47880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198</xdr:row>
      <xdr:rowOff>26441</xdr:rowOff>
    </xdr:from>
    <xdr:to>
      <xdr:col>1</xdr:col>
      <xdr:colOff>1936</xdr:colOff>
      <xdr:row>199</xdr:row>
      <xdr:rowOff>12341</xdr:rowOff>
    </xdr:to>
    <xdr:sp macro="" textlink="">
      <xdr:nvSpPr>
        <xdr:cNvPr id="148" name="Прямоугольник 147">
          <a:extLst>
            <a:ext uri="{FF2B5EF4-FFF2-40B4-BE49-F238E27FC236}">
              <a16:creationId xmlns:a16="http://schemas.microsoft.com/office/drawing/2014/main" id="{D78C2B0A-2D32-4602-9952-786FCF4ACBDD}"/>
            </a:ext>
          </a:extLst>
        </xdr:cNvPr>
        <xdr:cNvSpPr>
          <a:spLocks/>
        </xdr:cNvSpPr>
      </xdr:nvSpPr>
      <xdr:spPr>
        <a:xfrm>
          <a:off x="366779" y="46682612"/>
          <a:ext cx="47880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199</xdr:row>
      <xdr:rowOff>26441</xdr:rowOff>
    </xdr:from>
    <xdr:to>
      <xdr:col>1</xdr:col>
      <xdr:colOff>1936</xdr:colOff>
      <xdr:row>200</xdr:row>
      <xdr:rowOff>12341</xdr:rowOff>
    </xdr:to>
    <xdr:sp macro="" textlink="">
      <xdr:nvSpPr>
        <xdr:cNvPr id="149" name="Прямоугольник 148">
          <a:extLst>
            <a:ext uri="{FF2B5EF4-FFF2-40B4-BE49-F238E27FC236}">
              <a16:creationId xmlns:a16="http://schemas.microsoft.com/office/drawing/2014/main" id="{F3E833F7-40D4-4119-B128-89175910C281}"/>
            </a:ext>
          </a:extLst>
        </xdr:cNvPr>
        <xdr:cNvSpPr>
          <a:spLocks/>
        </xdr:cNvSpPr>
      </xdr:nvSpPr>
      <xdr:spPr>
        <a:xfrm>
          <a:off x="366779" y="46873112"/>
          <a:ext cx="47880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245</xdr:row>
      <xdr:rowOff>13221</xdr:rowOff>
    </xdr:from>
    <xdr:to>
      <xdr:col>1</xdr:col>
      <xdr:colOff>1936</xdr:colOff>
      <xdr:row>245</xdr:row>
      <xdr:rowOff>189621</xdr:rowOff>
    </xdr:to>
    <xdr:sp macro="" textlink="">
      <xdr:nvSpPr>
        <xdr:cNvPr id="150" name="Прямоугольник 149">
          <a:extLst>
            <a:ext uri="{FF2B5EF4-FFF2-40B4-BE49-F238E27FC236}">
              <a16:creationId xmlns:a16="http://schemas.microsoft.com/office/drawing/2014/main" id="{879449C3-384F-468E-B88A-53F73B706C58}"/>
            </a:ext>
          </a:extLst>
        </xdr:cNvPr>
        <xdr:cNvSpPr>
          <a:spLocks/>
        </xdr:cNvSpPr>
      </xdr:nvSpPr>
      <xdr:spPr>
        <a:xfrm>
          <a:off x="366779" y="47050392"/>
          <a:ext cx="47880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202</xdr:row>
      <xdr:rowOff>26442</xdr:rowOff>
    </xdr:from>
    <xdr:to>
      <xdr:col>1</xdr:col>
      <xdr:colOff>1936</xdr:colOff>
      <xdr:row>203</xdr:row>
      <xdr:rowOff>12342</xdr:rowOff>
    </xdr:to>
    <xdr:sp macro="" textlink="">
      <xdr:nvSpPr>
        <xdr:cNvPr id="151" name="Прямоугольник 150">
          <a:extLst>
            <a:ext uri="{FF2B5EF4-FFF2-40B4-BE49-F238E27FC236}">
              <a16:creationId xmlns:a16="http://schemas.microsoft.com/office/drawing/2014/main" id="{D71AE62E-B436-40A2-A6B3-26A443C7921F}"/>
            </a:ext>
          </a:extLst>
        </xdr:cNvPr>
        <xdr:cNvSpPr>
          <a:spLocks/>
        </xdr:cNvSpPr>
      </xdr:nvSpPr>
      <xdr:spPr>
        <a:xfrm>
          <a:off x="366779" y="47711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203</xdr:row>
      <xdr:rowOff>26442</xdr:rowOff>
    </xdr:from>
    <xdr:to>
      <xdr:col>1</xdr:col>
      <xdr:colOff>1936</xdr:colOff>
      <xdr:row>204</xdr:row>
      <xdr:rowOff>12342</xdr:rowOff>
    </xdr:to>
    <xdr:sp macro="" textlink="">
      <xdr:nvSpPr>
        <xdr:cNvPr id="152" name="Прямоугольник 151">
          <a:extLst>
            <a:ext uri="{FF2B5EF4-FFF2-40B4-BE49-F238E27FC236}">
              <a16:creationId xmlns:a16="http://schemas.microsoft.com/office/drawing/2014/main" id="{145C7E4E-5312-4D56-969C-84E65713FACE}"/>
            </a:ext>
          </a:extLst>
        </xdr:cNvPr>
        <xdr:cNvSpPr>
          <a:spLocks/>
        </xdr:cNvSpPr>
      </xdr:nvSpPr>
      <xdr:spPr>
        <a:xfrm>
          <a:off x="366779" y="479018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</xdr:row>
      <xdr:rowOff>26442</xdr:rowOff>
    </xdr:from>
    <xdr:to>
      <xdr:col>1</xdr:col>
      <xdr:colOff>1936</xdr:colOff>
      <xdr:row>25</xdr:row>
      <xdr:rowOff>12342</xdr:rowOff>
    </xdr:to>
    <xdr:sp macro="" textlink="">
      <xdr:nvSpPr>
        <xdr:cNvPr id="153" name="Прямоугольник 152">
          <a:extLst>
            <a:ext uri="{FF2B5EF4-FFF2-40B4-BE49-F238E27FC236}">
              <a16:creationId xmlns:a16="http://schemas.microsoft.com/office/drawing/2014/main" id="{B67AD94F-065B-4AFD-963A-F05B19078C6F}"/>
            </a:ext>
          </a:extLst>
        </xdr:cNvPr>
        <xdr:cNvSpPr>
          <a:spLocks/>
        </xdr:cNvSpPr>
      </xdr:nvSpPr>
      <xdr:spPr>
        <a:xfrm>
          <a:off x="366779" y="10601913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25</xdr:row>
      <xdr:rowOff>26442</xdr:rowOff>
    </xdr:from>
    <xdr:to>
      <xdr:col>1</xdr:col>
      <xdr:colOff>1936</xdr:colOff>
      <xdr:row>26</xdr:row>
      <xdr:rowOff>12342</xdr:rowOff>
    </xdr:to>
    <xdr:sp macro="" textlink="">
      <xdr:nvSpPr>
        <xdr:cNvPr id="154" name="Прямоугольник 153">
          <a:extLst>
            <a:ext uri="{FF2B5EF4-FFF2-40B4-BE49-F238E27FC236}">
              <a16:creationId xmlns:a16="http://schemas.microsoft.com/office/drawing/2014/main" id="{6737F841-6E0A-4F4D-A0AB-BEF84E6E9A72}"/>
            </a:ext>
          </a:extLst>
        </xdr:cNvPr>
        <xdr:cNvSpPr>
          <a:spLocks/>
        </xdr:cNvSpPr>
      </xdr:nvSpPr>
      <xdr:spPr>
        <a:xfrm>
          <a:off x="366779" y="10792413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26</xdr:row>
      <xdr:rowOff>26442</xdr:rowOff>
    </xdr:from>
    <xdr:to>
      <xdr:col>1</xdr:col>
      <xdr:colOff>1936</xdr:colOff>
      <xdr:row>27</xdr:row>
      <xdr:rowOff>12342</xdr:rowOff>
    </xdr:to>
    <xdr:sp macro="" textlink="">
      <xdr:nvSpPr>
        <xdr:cNvPr id="155" name="Прямоугольник 154">
          <a:extLst>
            <a:ext uri="{FF2B5EF4-FFF2-40B4-BE49-F238E27FC236}">
              <a16:creationId xmlns:a16="http://schemas.microsoft.com/office/drawing/2014/main" id="{D486437E-7375-4E3E-9647-AD9B6A44E68B}"/>
            </a:ext>
          </a:extLst>
        </xdr:cNvPr>
        <xdr:cNvSpPr>
          <a:spLocks/>
        </xdr:cNvSpPr>
      </xdr:nvSpPr>
      <xdr:spPr>
        <a:xfrm>
          <a:off x="366779" y="10982913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</xdr:row>
      <xdr:rowOff>26442</xdr:rowOff>
    </xdr:from>
    <xdr:to>
      <xdr:col>1</xdr:col>
      <xdr:colOff>1936</xdr:colOff>
      <xdr:row>28</xdr:row>
      <xdr:rowOff>12342</xdr:rowOff>
    </xdr:to>
    <xdr:sp macro="" textlink="">
      <xdr:nvSpPr>
        <xdr:cNvPr id="156" name="Прямоугольник 155">
          <a:extLst>
            <a:ext uri="{FF2B5EF4-FFF2-40B4-BE49-F238E27FC236}">
              <a16:creationId xmlns:a16="http://schemas.microsoft.com/office/drawing/2014/main" id="{6FA96984-39FB-4D3B-A7B0-FED464F90ECD}"/>
            </a:ext>
          </a:extLst>
        </xdr:cNvPr>
        <xdr:cNvSpPr>
          <a:spLocks/>
        </xdr:cNvSpPr>
      </xdr:nvSpPr>
      <xdr:spPr>
        <a:xfrm>
          <a:off x="366779" y="11173413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205</xdr:row>
      <xdr:rowOff>26442</xdr:rowOff>
    </xdr:from>
    <xdr:to>
      <xdr:col>1</xdr:col>
      <xdr:colOff>1936</xdr:colOff>
      <xdr:row>206</xdr:row>
      <xdr:rowOff>12342</xdr:rowOff>
    </xdr:to>
    <xdr:sp macro="" textlink="">
      <xdr:nvSpPr>
        <xdr:cNvPr id="157" name="Прямоугольник 156">
          <a:extLst>
            <a:ext uri="{FF2B5EF4-FFF2-40B4-BE49-F238E27FC236}">
              <a16:creationId xmlns:a16="http://schemas.microsoft.com/office/drawing/2014/main" id="{589E22C6-6589-4863-BF9B-E7D41B6B5498}"/>
            </a:ext>
          </a:extLst>
        </xdr:cNvPr>
        <xdr:cNvSpPr>
          <a:spLocks/>
        </xdr:cNvSpPr>
      </xdr:nvSpPr>
      <xdr:spPr>
        <a:xfrm>
          <a:off x="366779" y="48282813"/>
          <a:ext cx="478800" cy="176400"/>
        </a:xfrm>
        <a:prstGeom prst="rect">
          <a:avLst/>
        </a:prstGeom>
        <a:blipFill>
          <a:blip xmlns:r="http://schemas.openxmlformats.org/officeDocument/2006/relationships" r:embed="rId7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206</xdr:row>
      <xdr:rowOff>26442</xdr:rowOff>
    </xdr:from>
    <xdr:to>
      <xdr:col>1</xdr:col>
      <xdr:colOff>1936</xdr:colOff>
      <xdr:row>207</xdr:row>
      <xdr:rowOff>12342</xdr:rowOff>
    </xdr:to>
    <xdr:sp macro="" textlink="">
      <xdr:nvSpPr>
        <xdr:cNvPr id="158" name="Прямоугольник 157">
          <a:extLst>
            <a:ext uri="{FF2B5EF4-FFF2-40B4-BE49-F238E27FC236}">
              <a16:creationId xmlns:a16="http://schemas.microsoft.com/office/drawing/2014/main" id="{F2B88440-C8C0-42D3-B95E-43071CDCDA0C}"/>
            </a:ext>
          </a:extLst>
        </xdr:cNvPr>
        <xdr:cNvSpPr>
          <a:spLocks/>
        </xdr:cNvSpPr>
      </xdr:nvSpPr>
      <xdr:spPr>
        <a:xfrm>
          <a:off x="366779" y="48473313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207</xdr:row>
      <xdr:rowOff>26442</xdr:rowOff>
    </xdr:from>
    <xdr:to>
      <xdr:col>1</xdr:col>
      <xdr:colOff>1936</xdr:colOff>
      <xdr:row>208</xdr:row>
      <xdr:rowOff>12342</xdr:rowOff>
    </xdr:to>
    <xdr:sp macro="" textlink="">
      <xdr:nvSpPr>
        <xdr:cNvPr id="159" name="Прямоугольник 158">
          <a:extLst>
            <a:ext uri="{FF2B5EF4-FFF2-40B4-BE49-F238E27FC236}">
              <a16:creationId xmlns:a16="http://schemas.microsoft.com/office/drawing/2014/main" id="{A6DD7464-1EBA-4D38-8401-D384D56665A0}"/>
            </a:ext>
          </a:extLst>
        </xdr:cNvPr>
        <xdr:cNvSpPr>
          <a:spLocks/>
        </xdr:cNvSpPr>
      </xdr:nvSpPr>
      <xdr:spPr>
        <a:xfrm>
          <a:off x="366779" y="48663813"/>
          <a:ext cx="478800" cy="176400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208</xdr:row>
      <xdr:rowOff>26442</xdr:rowOff>
    </xdr:from>
    <xdr:to>
      <xdr:col>1</xdr:col>
      <xdr:colOff>1936</xdr:colOff>
      <xdr:row>209</xdr:row>
      <xdr:rowOff>12342</xdr:rowOff>
    </xdr:to>
    <xdr:sp macro="" textlink="">
      <xdr:nvSpPr>
        <xdr:cNvPr id="160" name="Прямоугольник 159">
          <a:extLst>
            <a:ext uri="{FF2B5EF4-FFF2-40B4-BE49-F238E27FC236}">
              <a16:creationId xmlns:a16="http://schemas.microsoft.com/office/drawing/2014/main" id="{8E5CCCF2-4F0D-47B6-9387-133A43C11C02}"/>
            </a:ext>
          </a:extLst>
        </xdr:cNvPr>
        <xdr:cNvSpPr>
          <a:spLocks/>
        </xdr:cNvSpPr>
      </xdr:nvSpPr>
      <xdr:spPr>
        <a:xfrm>
          <a:off x="366779" y="48854313"/>
          <a:ext cx="478800" cy="176400"/>
        </a:xfrm>
        <a:prstGeom prst="rect">
          <a:avLst/>
        </a:prstGeom>
        <a:blipFill>
          <a:blip xmlns:r="http://schemas.openxmlformats.org/officeDocument/2006/relationships" r:embed="rId7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210</xdr:row>
      <xdr:rowOff>26441</xdr:rowOff>
    </xdr:from>
    <xdr:to>
      <xdr:col>1</xdr:col>
      <xdr:colOff>1936</xdr:colOff>
      <xdr:row>211</xdr:row>
      <xdr:rowOff>12341</xdr:rowOff>
    </xdr:to>
    <xdr:sp macro="" textlink="">
      <xdr:nvSpPr>
        <xdr:cNvPr id="161" name="Прямоугольник 160">
          <a:extLst>
            <a:ext uri="{FF2B5EF4-FFF2-40B4-BE49-F238E27FC236}">
              <a16:creationId xmlns:a16="http://schemas.microsoft.com/office/drawing/2014/main" id="{AC847666-6CD7-4F5B-BB7B-0CF773B4BA02}"/>
            </a:ext>
          </a:extLst>
        </xdr:cNvPr>
        <xdr:cNvSpPr>
          <a:spLocks/>
        </xdr:cNvSpPr>
      </xdr:nvSpPr>
      <xdr:spPr>
        <a:xfrm>
          <a:off x="366779" y="49235312"/>
          <a:ext cx="478800" cy="176400"/>
        </a:xfrm>
        <a:prstGeom prst="rect">
          <a:avLst/>
        </a:prstGeom>
        <a:blipFill>
          <a:blip xmlns:r="http://schemas.openxmlformats.org/officeDocument/2006/relationships" r:embed="rId78" cstate="screen">
            <a:extLst>
              <a:ext uri="{BEBA8EAE-BF5A-486C-A8C5-ECC9F3942E4B}">
                <a14:imgProps xmlns:a14="http://schemas.microsoft.com/office/drawing/2010/main">
                  <a14:imgLayer r:embed="rId79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212</xdr:row>
      <xdr:rowOff>25564</xdr:rowOff>
    </xdr:from>
    <xdr:to>
      <xdr:col>1</xdr:col>
      <xdr:colOff>1936</xdr:colOff>
      <xdr:row>213</xdr:row>
      <xdr:rowOff>11464</xdr:rowOff>
    </xdr:to>
    <xdr:sp macro="" textlink="">
      <xdr:nvSpPr>
        <xdr:cNvPr id="162" name="Прямоугольник 161">
          <a:extLst>
            <a:ext uri="{FF2B5EF4-FFF2-40B4-BE49-F238E27FC236}">
              <a16:creationId xmlns:a16="http://schemas.microsoft.com/office/drawing/2014/main" id="{DD85EAA8-086C-4BEA-9CE3-71AA129BC4C4}"/>
            </a:ext>
          </a:extLst>
        </xdr:cNvPr>
        <xdr:cNvSpPr>
          <a:spLocks/>
        </xdr:cNvSpPr>
      </xdr:nvSpPr>
      <xdr:spPr>
        <a:xfrm>
          <a:off x="366779" y="496154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213</xdr:row>
      <xdr:rowOff>25564</xdr:rowOff>
    </xdr:from>
    <xdr:to>
      <xdr:col>1</xdr:col>
      <xdr:colOff>1936</xdr:colOff>
      <xdr:row>214</xdr:row>
      <xdr:rowOff>11464</xdr:rowOff>
    </xdr:to>
    <xdr:sp macro="" textlink="">
      <xdr:nvSpPr>
        <xdr:cNvPr id="163" name="Прямоугольник 162">
          <a:extLst>
            <a:ext uri="{FF2B5EF4-FFF2-40B4-BE49-F238E27FC236}">
              <a16:creationId xmlns:a16="http://schemas.microsoft.com/office/drawing/2014/main" id="{BB9AA9F6-69E9-46E3-8352-66E5DE7C9081}"/>
            </a:ext>
          </a:extLst>
        </xdr:cNvPr>
        <xdr:cNvSpPr>
          <a:spLocks/>
        </xdr:cNvSpPr>
      </xdr:nvSpPr>
      <xdr:spPr>
        <a:xfrm>
          <a:off x="366779" y="498059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214</xdr:row>
      <xdr:rowOff>25564</xdr:rowOff>
    </xdr:from>
    <xdr:to>
      <xdr:col>1</xdr:col>
      <xdr:colOff>1936</xdr:colOff>
      <xdr:row>215</xdr:row>
      <xdr:rowOff>11464</xdr:rowOff>
    </xdr:to>
    <xdr:sp macro="" textlink="">
      <xdr:nvSpPr>
        <xdr:cNvPr id="164" name="Прямоугольник 163">
          <a:extLst>
            <a:ext uri="{FF2B5EF4-FFF2-40B4-BE49-F238E27FC236}">
              <a16:creationId xmlns:a16="http://schemas.microsoft.com/office/drawing/2014/main" id="{0EAA2E3E-0528-473F-B3FF-75AAB6E148AB}"/>
            </a:ext>
          </a:extLst>
        </xdr:cNvPr>
        <xdr:cNvSpPr>
          <a:spLocks/>
        </xdr:cNvSpPr>
      </xdr:nvSpPr>
      <xdr:spPr>
        <a:xfrm>
          <a:off x="366779" y="499964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215</xdr:row>
      <xdr:rowOff>25564</xdr:rowOff>
    </xdr:from>
    <xdr:to>
      <xdr:col>1</xdr:col>
      <xdr:colOff>1936</xdr:colOff>
      <xdr:row>216</xdr:row>
      <xdr:rowOff>11464</xdr:rowOff>
    </xdr:to>
    <xdr:sp macro="" textlink="">
      <xdr:nvSpPr>
        <xdr:cNvPr id="165" name="Прямоугольник 164">
          <a:extLst>
            <a:ext uri="{FF2B5EF4-FFF2-40B4-BE49-F238E27FC236}">
              <a16:creationId xmlns:a16="http://schemas.microsoft.com/office/drawing/2014/main" id="{C1E53577-B140-4C75-834C-320BB6E15E85}"/>
            </a:ext>
          </a:extLst>
        </xdr:cNvPr>
        <xdr:cNvSpPr>
          <a:spLocks/>
        </xdr:cNvSpPr>
      </xdr:nvSpPr>
      <xdr:spPr>
        <a:xfrm>
          <a:off x="366779" y="501869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216</xdr:row>
      <xdr:rowOff>25564</xdr:rowOff>
    </xdr:from>
    <xdr:to>
      <xdr:col>1</xdr:col>
      <xdr:colOff>1936</xdr:colOff>
      <xdr:row>217</xdr:row>
      <xdr:rowOff>11464</xdr:rowOff>
    </xdr:to>
    <xdr:sp macro="" textlink="">
      <xdr:nvSpPr>
        <xdr:cNvPr id="166" name="Прямоугольник 165">
          <a:extLst>
            <a:ext uri="{FF2B5EF4-FFF2-40B4-BE49-F238E27FC236}">
              <a16:creationId xmlns:a16="http://schemas.microsoft.com/office/drawing/2014/main" id="{EDE2BD53-D70D-4F4D-9E54-21A3832D31B1}"/>
            </a:ext>
          </a:extLst>
        </xdr:cNvPr>
        <xdr:cNvSpPr>
          <a:spLocks/>
        </xdr:cNvSpPr>
      </xdr:nvSpPr>
      <xdr:spPr>
        <a:xfrm>
          <a:off x="366779" y="503774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217</xdr:row>
      <xdr:rowOff>25564</xdr:rowOff>
    </xdr:from>
    <xdr:to>
      <xdr:col>1</xdr:col>
      <xdr:colOff>1936</xdr:colOff>
      <xdr:row>218</xdr:row>
      <xdr:rowOff>11464</xdr:rowOff>
    </xdr:to>
    <xdr:sp macro="" textlink="">
      <xdr:nvSpPr>
        <xdr:cNvPr id="167" name="Прямоугольник 166">
          <a:extLst>
            <a:ext uri="{FF2B5EF4-FFF2-40B4-BE49-F238E27FC236}">
              <a16:creationId xmlns:a16="http://schemas.microsoft.com/office/drawing/2014/main" id="{7842F0D4-50C6-440B-8218-39F2EDC692AF}"/>
            </a:ext>
          </a:extLst>
        </xdr:cNvPr>
        <xdr:cNvSpPr>
          <a:spLocks/>
        </xdr:cNvSpPr>
      </xdr:nvSpPr>
      <xdr:spPr>
        <a:xfrm>
          <a:off x="366779" y="505679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218</xdr:row>
      <xdr:rowOff>26442</xdr:rowOff>
    </xdr:from>
    <xdr:to>
      <xdr:col>1</xdr:col>
      <xdr:colOff>1936</xdr:colOff>
      <xdr:row>219</xdr:row>
      <xdr:rowOff>12342</xdr:rowOff>
    </xdr:to>
    <xdr:sp macro="" textlink="">
      <xdr:nvSpPr>
        <xdr:cNvPr id="168" name="Прямоугольник 167">
          <a:extLst>
            <a:ext uri="{FF2B5EF4-FFF2-40B4-BE49-F238E27FC236}">
              <a16:creationId xmlns:a16="http://schemas.microsoft.com/office/drawing/2014/main" id="{00BF2644-AD7D-4FBE-8390-9CAAB891434C}"/>
            </a:ext>
          </a:extLst>
        </xdr:cNvPr>
        <xdr:cNvSpPr>
          <a:spLocks/>
        </xdr:cNvSpPr>
      </xdr:nvSpPr>
      <xdr:spPr>
        <a:xfrm>
          <a:off x="366779" y="50759313"/>
          <a:ext cx="478800" cy="176400"/>
        </a:xfrm>
        <a:prstGeom prst="rect">
          <a:avLst/>
        </a:prstGeom>
        <a:blipFill>
          <a:blip xmlns:r="http://schemas.openxmlformats.org/officeDocument/2006/relationships" r:embed="rId8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219</xdr:row>
      <xdr:rowOff>26442</xdr:rowOff>
    </xdr:from>
    <xdr:to>
      <xdr:col>1</xdr:col>
      <xdr:colOff>1936</xdr:colOff>
      <xdr:row>220</xdr:row>
      <xdr:rowOff>12342</xdr:rowOff>
    </xdr:to>
    <xdr:sp macro="" textlink="">
      <xdr:nvSpPr>
        <xdr:cNvPr id="169" name="Прямоугольник 168">
          <a:extLst>
            <a:ext uri="{FF2B5EF4-FFF2-40B4-BE49-F238E27FC236}">
              <a16:creationId xmlns:a16="http://schemas.microsoft.com/office/drawing/2014/main" id="{D5479A03-B65F-4FE8-9773-6B3328485FC3}"/>
            </a:ext>
          </a:extLst>
        </xdr:cNvPr>
        <xdr:cNvSpPr>
          <a:spLocks/>
        </xdr:cNvSpPr>
      </xdr:nvSpPr>
      <xdr:spPr>
        <a:xfrm>
          <a:off x="366779" y="509498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220</xdr:row>
      <xdr:rowOff>26442</xdr:rowOff>
    </xdr:from>
    <xdr:to>
      <xdr:col>1</xdr:col>
      <xdr:colOff>1936</xdr:colOff>
      <xdr:row>221</xdr:row>
      <xdr:rowOff>12342</xdr:rowOff>
    </xdr:to>
    <xdr:sp macro="" textlink="">
      <xdr:nvSpPr>
        <xdr:cNvPr id="170" name="Прямоугольник 169">
          <a:extLst>
            <a:ext uri="{FF2B5EF4-FFF2-40B4-BE49-F238E27FC236}">
              <a16:creationId xmlns:a16="http://schemas.microsoft.com/office/drawing/2014/main" id="{4732F3D3-D6F5-43E6-8DD5-E4C5BC3EBBC5}"/>
            </a:ext>
          </a:extLst>
        </xdr:cNvPr>
        <xdr:cNvSpPr>
          <a:spLocks/>
        </xdr:cNvSpPr>
      </xdr:nvSpPr>
      <xdr:spPr>
        <a:xfrm>
          <a:off x="366779" y="51140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221</xdr:row>
      <xdr:rowOff>26442</xdr:rowOff>
    </xdr:from>
    <xdr:to>
      <xdr:col>1</xdr:col>
      <xdr:colOff>1936</xdr:colOff>
      <xdr:row>222</xdr:row>
      <xdr:rowOff>12342</xdr:rowOff>
    </xdr:to>
    <xdr:sp macro="" textlink="">
      <xdr:nvSpPr>
        <xdr:cNvPr id="171" name="Прямоугольник 170">
          <a:extLst>
            <a:ext uri="{FF2B5EF4-FFF2-40B4-BE49-F238E27FC236}">
              <a16:creationId xmlns:a16="http://schemas.microsoft.com/office/drawing/2014/main" id="{8085FED3-15D4-4FED-8A33-65D6F7044A9E}"/>
            </a:ext>
          </a:extLst>
        </xdr:cNvPr>
        <xdr:cNvSpPr>
          <a:spLocks/>
        </xdr:cNvSpPr>
      </xdr:nvSpPr>
      <xdr:spPr>
        <a:xfrm>
          <a:off x="366779" y="513308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222</xdr:row>
      <xdr:rowOff>26442</xdr:rowOff>
    </xdr:from>
    <xdr:to>
      <xdr:col>1</xdr:col>
      <xdr:colOff>1936</xdr:colOff>
      <xdr:row>223</xdr:row>
      <xdr:rowOff>12342</xdr:rowOff>
    </xdr:to>
    <xdr:sp macro="" textlink="">
      <xdr:nvSpPr>
        <xdr:cNvPr id="172" name="Прямоугольник 171">
          <a:extLst>
            <a:ext uri="{FF2B5EF4-FFF2-40B4-BE49-F238E27FC236}">
              <a16:creationId xmlns:a16="http://schemas.microsoft.com/office/drawing/2014/main" id="{2E5236AE-22B3-4338-814E-B6CC1175EC5C}"/>
            </a:ext>
          </a:extLst>
        </xdr:cNvPr>
        <xdr:cNvSpPr>
          <a:spLocks/>
        </xdr:cNvSpPr>
      </xdr:nvSpPr>
      <xdr:spPr>
        <a:xfrm>
          <a:off x="366779" y="51521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223</xdr:row>
      <xdr:rowOff>25564</xdr:rowOff>
    </xdr:from>
    <xdr:to>
      <xdr:col>1</xdr:col>
      <xdr:colOff>1936</xdr:colOff>
      <xdr:row>224</xdr:row>
      <xdr:rowOff>11464</xdr:rowOff>
    </xdr:to>
    <xdr:sp macro="" textlink="">
      <xdr:nvSpPr>
        <xdr:cNvPr id="173" name="Прямоугольник 172">
          <a:extLst>
            <a:ext uri="{FF2B5EF4-FFF2-40B4-BE49-F238E27FC236}">
              <a16:creationId xmlns:a16="http://schemas.microsoft.com/office/drawing/2014/main" id="{CF38934E-8635-428A-9940-666FE901D38B}"/>
            </a:ext>
          </a:extLst>
        </xdr:cNvPr>
        <xdr:cNvSpPr>
          <a:spLocks/>
        </xdr:cNvSpPr>
      </xdr:nvSpPr>
      <xdr:spPr>
        <a:xfrm>
          <a:off x="366779" y="51710935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224</xdr:row>
      <xdr:rowOff>25564</xdr:rowOff>
    </xdr:from>
    <xdr:to>
      <xdr:col>1</xdr:col>
      <xdr:colOff>1936</xdr:colOff>
      <xdr:row>225</xdr:row>
      <xdr:rowOff>11464</xdr:rowOff>
    </xdr:to>
    <xdr:sp macro="" textlink="">
      <xdr:nvSpPr>
        <xdr:cNvPr id="174" name="Прямоугольник 173">
          <a:extLst>
            <a:ext uri="{FF2B5EF4-FFF2-40B4-BE49-F238E27FC236}">
              <a16:creationId xmlns:a16="http://schemas.microsoft.com/office/drawing/2014/main" id="{90B56D87-178B-484D-9F10-C4F2E445EBC6}"/>
            </a:ext>
          </a:extLst>
        </xdr:cNvPr>
        <xdr:cNvSpPr>
          <a:spLocks/>
        </xdr:cNvSpPr>
      </xdr:nvSpPr>
      <xdr:spPr>
        <a:xfrm>
          <a:off x="366779" y="51901435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225</xdr:row>
      <xdr:rowOff>25564</xdr:rowOff>
    </xdr:from>
    <xdr:to>
      <xdr:col>1</xdr:col>
      <xdr:colOff>1936</xdr:colOff>
      <xdr:row>226</xdr:row>
      <xdr:rowOff>11464</xdr:rowOff>
    </xdr:to>
    <xdr:sp macro="" textlink="">
      <xdr:nvSpPr>
        <xdr:cNvPr id="175" name="Прямоугольник 174">
          <a:extLst>
            <a:ext uri="{FF2B5EF4-FFF2-40B4-BE49-F238E27FC236}">
              <a16:creationId xmlns:a16="http://schemas.microsoft.com/office/drawing/2014/main" id="{E540BF12-0B2E-45E1-B001-1D9A481FDFF0}"/>
            </a:ext>
          </a:extLst>
        </xdr:cNvPr>
        <xdr:cNvSpPr>
          <a:spLocks/>
        </xdr:cNvSpPr>
      </xdr:nvSpPr>
      <xdr:spPr>
        <a:xfrm>
          <a:off x="366779" y="52091935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228</xdr:row>
      <xdr:rowOff>26442</xdr:rowOff>
    </xdr:from>
    <xdr:to>
      <xdr:col>1</xdr:col>
      <xdr:colOff>1936</xdr:colOff>
      <xdr:row>229</xdr:row>
      <xdr:rowOff>12342</xdr:rowOff>
    </xdr:to>
    <xdr:sp macro="" textlink="">
      <xdr:nvSpPr>
        <xdr:cNvPr id="176" name="Прямоугольник 175">
          <a:extLst>
            <a:ext uri="{FF2B5EF4-FFF2-40B4-BE49-F238E27FC236}">
              <a16:creationId xmlns:a16="http://schemas.microsoft.com/office/drawing/2014/main" id="{1A35197E-112D-4269-9C07-5C454994E397}"/>
            </a:ext>
          </a:extLst>
        </xdr:cNvPr>
        <xdr:cNvSpPr>
          <a:spLocks/>
        </xdr:cNvSpPr>
      </xdr:nvSpPr>
      <xdr:spPr>
        <a:xfrm>
          <a:off x="366779" y="52664313"/>
          <a:ext cx="478800" cy="176400"/>
        </a:xfrm>
        <a:prstGeom prst="rect">
          <a:avLst/>
        </a:prstGeom>
        <a:blipFill>
          <a:blip xmlns:r="http://schemas.openxmlformats.org/officeDocument/2006/relationships" r:embed="rId8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229</xdr:row>
      <xdr:rowOff>26442</xdr:rowOff>
    </xdr:from>
    <xdr:to>
      <xdr:col>1</xdr:col>
      <xdr:colOff>1936</xdr:colOff>
      <xdr:row>230</xdr:row>
      <xdr:rowOff>12342</xdr:rowOff>
    </xdr:to>
    <xdr:sp macro="" textlink="">
      <xdr:nvSpPr>
        <xdr:cNvPr id="177" name="Прямоугольник 176">
          <a:extLst>
            <a:ext uri="{FF2B5EF4-FFF2-40B4-BE49-F238E27FC236}">
              <a16:creationId xmlns:a16="http://schemas.microsoft.com/office/drawing/2014/main" id="{13973818-B92E-4476-A3F4-E6E329AEB18E}"/>
            </a:ext>
          </a:extLst>
        </xdr:cNvPr>
        <xdr:cNvSpPr>
          <a:spLocks/>
        </xdr:cNvSpPr>
      </xdr:nvSpPr>
      <xdr:spPr>
        <a:xfrm>
          <a:off x="366779" y="52854813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230</xdr:row>
      <xdr:rowOff>26442</xdr:rowOff>
    </xdr:from>
    <xdr:to>
      <xdr:col>1</xdr:col>
      <xdr:colOff>1936</xdr:colOff>
      <xdr:row>231</xdr:row>
      <xdr:rowOff>12342</xdr:rowOff>
    </xdr:to>
    <xdr:sp macro="" textlink="">
      <xdr:nvSpPr>
        <xdr:cNvPr id="178" name="Прямоугольник 177">
          <a:extLst>
            <a:ext uri="{FF2B5EF4-FFF2-40B4-BE49-F238E27FC236}">
              <a16:creationId xmlns:a16="http://schemas.microsoft.com/office/drawing/2014/main" id="{F88C5C74-9CE5-42DB-B728-8C86B45B3869}"/>
            </a:ext>
          </a:extLst>
        </xdr:cNvPr>
        <xdr:cNvSpPr>
          <a:spLocks/>
        </xdr:cNvSpPr>
      </xdr:nvSpPr>
      <xdr:spPr>
        <a:xfrm>
          <a:off x="366779" y="53045313"/>
          <a:ext cx="478800" cy="176400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231</xdr:row>
      <xdr:rowOff>26442</xdr:rowOff>
    </xdr:from>
    <xdr:to>
      <xdr:col>1</xdr:col>
      <xdr:colOff>1936</xdr:colOff>
      <xdr:row>232</xdr:row>
      <xdr:rowOff>12342</xdr:rowOff>
    </xdr:to>
    <xdr:sp macro="" textlink="">
      <xdr:nvSpPr>
        <xdr:cNvPr id="179" name="Прямоугольник 178">
          <a:extLst>
            <a:ext uri="{FF2B5EF4-FFF2-40B4-BE49-F238E27FC236}">
              <a16:creationId xmlns:a16="http://schemas.microsoft.com/office/drawing/2014/main" id="{BE4DDDAB-5DCC-4AAB-8702-E9887A877EEA}"/>
            </a:ext>
          </a:extLst>
        </xdr:cNvPr>
        <xdr:cNvSpPr>
          <a:spLocks/>
        </xdr:cNvSpPr>
      </xdr:nvSpPr>
      <xdr:spPr>
        <a:xfrm>
          <a:off x="366779" y="53235813"/>
          <a:ext cx="478800" cy="176400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232</xdr:row>
      <xdr:rowOff>26442</xdr:rowOff>
    </xdr:from>
    <xdr:to>
      <xdr:col>1</xdr:col>
      <xdr:colOff>1936</xdr:colOff>
      <xdr:row>233</xdr:row>
      <xdr:rowOff>12342</xdr:rowOff>
    </xdr:to>
    <xdr:sp macro="" textlink="">
      <xdr:nvSpPr>
        <xdr:cNvPr id="180" name="Прямоугольник 179">
          <a:extLst>
            <a:ext uri="{FF2B5EF4-FFF2-40B4-BE49-F238E27FC236}">
              <a16:creationId xmlns:a16="http://schemas.microsoft.com/office/drawing/2014/main" id="{15F7000F-95F8-46E5-A2E4-23AC3493E819}"/>
            </a:ext>
          </a:extLst>
        </xdr:cNvPr>
        <xdr:cNvSpPr>
          <a:spLocks/>
        </xdr:cNvSpPr>
      </xdr:nvSpPr>
      <xdr:spPr>
        <a:xfrm>
          <a:off x="366779" y="53426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233</xdr:row>
      <xdr:rowOff>26442</xdr:rowOff>
    </xdr:from>
    <xdr:to>
      <xdr:col>1</xdr:col>
      <xdr:colOff>1936</xdr:colOff>
      <xdr:row>234</xdr:row>
      <xdr:rowOff>12342</xdr:rowOff>
    </xdr:to>
    <xdr:sp macro="" textlink="">
      <xdr:nvSpPr>
        <xdr:cNvPr id="181" name="Прямоугольник 180">
          <a:extLst>
            <a:ext uri="{FF2B5EF4-FFF2-40B4-BE49-F238E27FC236}">
              <a16:creationId xmlns:a16="http://schemas.microsoft.com/office/drawing/2014/main" id="{6CF4743D-773E-4F31-BA94-14A93C2ABF47}"/>
            </a:ext>
          </a:extLst>
        </xdr:cNvPr>
        <xdr:cNvSpPr>
          <a:spLocks/>
        </xdr:cNvSpPr>
      </xdr:nvSpPr>
      <xdr:spPr>
        <a:xfrm>
          <a:off x="366779" y="536168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234</xdr:row>
      <xdr:rowOff>26442</xdr:rowOff>
    </xdr:from>
    <xdr:to>
      <xdr:col>1</xdr:col>
      <xdr:colOff>1936</xdr:colOff>
      <xdr:row>235</xdr:row>
      <xdr:rowOff>12342</xdr:rowOff>
    </xdr:to>
    <xdr:sp macro="" textlink="">
      <xdr:nvSpPr>
        <xdr:cNvPr id="182" name="Прямоугольник 181">
          <a:extLst>
            <a:ext uri="{FF2B5EF4-FFF2-40B4-BE49-F238E27FC236}">
              <a16:creationId xmlns:a16="http://schemas.microsoft.com/office/drawing/2014/main" id="{F74D156D-1B58-4423-BEF5-37AF3C4E6DD9}"/>
            </a:ext>
          </a:extLst>
        </xdr:cNvPr>
        <xdr:cNvSpPr>
          <a:spLocks/>
        </xdr:cNvSpPr>
      </xdr:nvSpPr>
      <xdr:spPr>
        <a:xfrm>
          <a:off x="366779" y="53807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235</xdr:row>
      <xdr:rowOff>26442</xdr:rowOff>
    </xdr:from>
    <xdr:to>
      <xdr:col>1</xdr:col>
      <xdr:colOff>1936</xdr:colOff>
      <xdr:row>236</xdr:row>
      <xdr:rowOff>12342</xdr:rowOff>
    </xdr:to>
    <xdr:sp macro="" textlink="">
      <xdr:nvSpPr>
        <xdr:cNvPr id="183" name="Прямоугольник 182">
          <a:extLst>
            <a:ext uri="{FF2B5EF4-FFF2-40B4-BE49-F238E27FC236}">
              <a16:creationId xmlns:a16="http://schemas.microsoft.com/office/drawing/2014/main" id="{DD991A1A-5675-4C7D-8A5D-C9D29A1C68A5}"/>
            </a:ext>
          </a:extLst>
        </xdr:cNvPr>
        <xdr:cNvSpPr>
          <a:spLocks/>
        </xdr:cNvSpPr>
      </xdr:nvSpPr>
      <xdr:spPr>
        <a:xfrm>
          <a:off x="366779" y="539978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236</xdr:row>
      <xdr:rowOff>26442</xdr:rowOff>
    </xdr:from>
    <xdr:to>
      <xdr:col>1</xdr:col>
      <xdr:colOff>1936</xdr:colOff>
      <xdr:row>237</xdr:row>
      <xdr:rowOff>12342</xdr:rowOff>
    </xdr:to>
    <xdr:sp macro="" textlink="">
      <xdr:nvSpPr>
        <xdr:cNvPr id="184" name="Прямоугольник 183">
          <a:extLst>
            <a:ext uri="{FF2B5EF4-FFF2-40B4-BE49-F238E27FC236}">
              <a16:creationId xmlns:a16="http://schemas.microsoft.com/office/drawing/2014/main" id="{8CBA6F63-6F8E-4D39-81E1-7272F72D2D64}"/>
            </a:ext>
          </a:extLst>
        </xdr:cNvPr>
        <xdr:cNvSpPr>
          <a:spLocks/>
        </xdr:cNvSpPr>
      </xdr:nvSpPr>
      <xdr:spPr>
        <a:xfrm>
          <a:off x="366779" y="54188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237</xdr:row>
      <xdr:rowOff>26442</xdr:rowOff>
    </xdr:from>
    <xdr:to>
      <xdr:col>1</xdr:col>
      <xdr:colOff>1936</xdr:colOff>
      <xdr:row>238</xdr:row>
      <xdr:rowOff>12342</xdr:rowOff>
    </xdr:to>
    <xdr:sp macro="" textlink="">
      <xdr:nvSpPr>
        <xdr:cNvPr id="185" name="Прямоугольник 184">
          <a:extLst>
            <a:ext uri="{FF2B5EF4-FFF2-40B4-BE49-F238E27FC236}">
              <a16:creationId xmlns:a16="http://schemas.microsoft.com/office/drawing/2014/main" id="{550C4CCD-AA84-4E97-A059-2869119430BE}"/>
            </a:ext>
          </a:extLst>
        </xdr:cNvPr>
        <xdr:cNvSpPr>
          <a:spLocks/>
        </xdr:cNvSpPr>
      </xdr:nvSpPr>
      <xdr:spPr>
        <a:xfrm>
          <a:off x="366779" y="54378813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BEBA8EAE-BF5A-486C-A8C5-ECC9F3942E4B}">
                <a14:imgProps xmlns:a14="http://schemas.microsoft.com/office/drawing/2010/main">
                  <a14:imgLayer r:embed="rId8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238</xdr:row>
      <xdr:rowOff>26442</xdr:rowOff>
    </xdr:from>
    <xdr:to>
      <xdr:col>1</xdr:col>
      <xdr:colOff>1936</xdr:colOff>
      <xdr:row>239</xdr:row>
      <xdr:rowOff>12342</xdr:rowOff>
    </xdr:to>
    <xdr:sp macro="" textlink="">
      <xdr:nvSpPr>
        <xdr:cNvPr id="186" name="Прямоугольник 185">
          <a:extLst>
            <a:ext uri="{FF2B5EF4-FFF2-40B4-BE49-F238E27FC236}">
              <a16:creationId xmlns:a16="http://schemas.microsoft.com/office/drawing/2014/main" id="{9C7368E2-9685-472D-9656-7F8411671746}"/>
            </a:ext>
          </a:extLst>
        </xdr:cNvPr>
        <xdr:cNvSpPr>
          <a:spLocks/>
        </xdr:cNvSpPr>
      </xdr:nvSpPr>
      <xdr:spPr>
        <a:xfrm>
          <a:off x="366779" y="54569313"/>
          <a:ext cx="478800" cy="176400"/>
        </a:xfrm>
        <a:prstGeom prst="rect">
          <a:avLst/>
        </a:prstGeom>
        <a:blipFill>
          <a:blip xmlns:r="http://schemas.openxmlformats.org/officeDocument/2006/relationships" r:embed="rId8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239</xdr:row>
      <xdr:rowOff>26442</xdr:rowOff>
    </xdr:from>
    <xdr:to>
      <xdr:col>1</xdr:col>
      <xdr:colOff>1936</xdr:colOff>
      <xdr:row>240</xdr:row>
      <xdr:rowOff>12342</xdr:rowOff>
    </xdr:to>
    <xdr:sp macro="" textlink="">
      <xdr:nvSpPr>
        <xdr:cNvPr id="187" name="Прямоугольник 186">
          <a:extLst>
            <a:ext uri="{FF2B5EF4-FFF2-40B4-BE49-F238E27FC236}">
              <a16:creationId xmlns:a16="http://schemas.microsoft.com/office/drawing/2014/main" id="{5465B973-9AA4-4030-A4B3-8FA226137811}"/>
            </a:ext>
          </a:extLst>
        </xdr:cNvPr>
        <xdr:cNvSpPr>
          <a:spLocks/>
        </xdr:cNvSpPr>
      </xdr:nvSpPr>
      <xdr:spPr>
        <a:xfrm>
          <a:off x="366779" y="54759813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240</xdr:row>
      <xdr:rowOff>26442</xdr:rowOff>
    </xdr:from>
    <xdr:to>
      <xdr:col>1</xdr:col>
      <xdr:colOff>1936</xdr:colOff>
      <xdr:row>241</xdr:row>
      <xdr:rowOff>12342</xdr:rowOff>
    </xdr:to>
    <xdr:sp macro="" textlink="">
      <xdr:nvSpPr>
        <xdr:cNvPr id="188" name="Прямоугольник 187">
          <a:extLst>
            <a:ext uri="{FF2B5EF4-FFF2-40B4-BE49-F238E27FC236}">
              <a16:creationId xmlns:a16="http://schemas.microsoft.com/office/drawing/2014/main" id="{5534E077-CE52-4A75-90AB-E35411133EEA}"/>
            </a:ext>
          </a:extLst>
        </xdr:cNvPr>
        <xdr:cNvSpPr>
          <a:spLocks/>
        </xdr:cNvSpPr>
      </xdr:nvSpPr>
      <xdr:spPr>
        <a:xfrm>
          <a:off x="366779" y="54950313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131</xdr:row>
      <xdr:rowOff>13221</xdr:rowOff>
    </xdr:from>
    <xdr:to>
      <xdr:col>1</xdr:col>
      <xdr:colOff>1936</xdr:colOff>
      <xdr:row>131</xdr:row>
      <xdr:rowOff>189621</xdr:rowOff>
    </xdr:to>
    <xdr:sp macro="" textlink="">
      <xdr:nvSpPr>
        <xdr:cNvPr id="189" name="Прямоугольник 188">
          <a:extLst>
            <a:ext uri="{FF2B5EF4-FFF2-40B4-BE49-F238E27FC236}">
              <a16:creationId xmlns:a16="http://schemas.microsoft.com/office/drawing/2014/main" id="{E683BC47-8804-4813-A818-7E335E041BFE}"/>
            </a:ext>
          </a:extLst>
        </xdr:cNvPr>
        <xdr:cNvSpPr>
          <a:spLocks/>
        </xdr:cNvSpPr>
      </xdr:nvSpPr>
      <xdr:spPr>
        <a:xfrm>
          <a:off x="366779" y="55127592"/>
          <a:ext cx="478800" cy="176400"/>
        </a:xfrm>
        <a:prstGeom prst="rect">
          <a:avLst/>
        </a:prstGeom>
        <a:blipFill>
          <a:blip xmlns:r="http://schemas.openxmlformats.org/officeDocument/2006/relationships" r:embed="rId9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138</xdr:row>
      <xdr:rowOff>26442</xdr:rowOff>
    </xdr:from>
    <xdr:to>
      <xdr:col>1</xdr:col>
      <xdr:colOff>1936</xdr:colOff>
      <xdr:row>139</xdr:row>
      <xdr:rowOff>12342</xdr:rowOff>
    </xdr:to>
    <xdr:sp macro="" textlink="">
      <xdr:nvSpPr>
        <xdr:cNvPr id="190" name="Прямоугольник 189">
          <a:extLst>
            <a:ext uri="{FF2B5EF4-FFF2-40B4-BE49-F238E27FC236}">
              <a16:creationId xmlns:a16="http://schemas.microsoft.com/office/drawing/2014/main" id="{E102269A-1981-47BE-9427-1EDCFD831EE5}"/>
            </a:ext>
          </a:extLst>
        </xdr:cNvPr>
        <xdr:cNvSpPr>
          <a:spLocks/>
        </xdr:cNvSpPr>
      </xdr:nvSpPr>
      <xdr:spPr>
        <a:xfrm>
          <a:off x="366779" y="34185813"/>
          <a:ext cx="478800" cy="176400"/>
        </a:xfrm>
        <a:prstGeom prst="rect">
          <a:avLst/>
        </a:prstGeom>
        <a:blipFill>
          <a:blip xmlns:r="http://schemas.openxmlformats.org/officeDocument/2006/relationships" r:embed="rId9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248</xdr:row>
      <xdr:rowOff>23810</xdr:rowOff>
    </xdr:from>
    <xdr:to>
      <xdr:col>1</xdr:col>
      <xdr:colOff>3298</xdr:colOff>
      <xdr:row>249</xdr:row>
      <xdr:rowOff>9710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620531B1-B268-4898-9B00-22CA5299C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5673838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250</xdr:row>
      <xdr:rowOff>26442</xdr:rowOff>
    </xdr:from>
    <xdr:to>
      <xdr:col>1</xdr:col>
      <xdr:colOff>1936</xdr:colOff>
      <xdr:row>251</xdr:row>
      <xdr:rowOff>12342</xdr:rowOff>
    </xdr:to>
    <xdr:sp macro="" textlink="">
      <xdr:nvSpPr>
        <xdr:cNvPr id="192" name="Прямоугольник 191">
          <a:extLst>
            <a:ext uri="{FF2B5EF4-FFF2-40B4-BE49-F238E27FC236}">
              <a16:creationId xmlns:a16="http://schemas.microsoft.com/office/drawing/2014/main" id="{755CB25E-87A6-4D72-9CB9-A1A0C56C2769}"/>
            </a:ext>
          </a:extLst>
        </xdr:cNvPr>
        <xdr:cNvSpPr>
          <a:spLocks/>
        </xdr:cNvSpPr>
      </xdr:nvSpPr>
      <xdr:spPr>
        <a:xfrm>
          <a:off x="366779" y="57122013"/>
          <a:ext cx="478800" cy="176400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</xdr:row>
      <xdr:rowOff>13221</xdr:rowOff>
    </xdr:from>
    <xdr:to>
      <xdr:col>1</xdr:col>
      <xdr:colOff>1936</xdr:colOff>
      <xdr:row>20</xdr:row>
      <xdr:rowOff>189621</xdr:rowOff>
    </xdr:to>
    <xdr:sp macro="" textlink="">
      <xdr:nvSpPr>
        <xdr:cNvPr id="193" name="Прямоугольник 192">
          <a:extLst>
            <a:ext uri="{FF2B5EF4-FFF2-40B4-BE49-F238E27FC236}">
              <a16:creationId xmlns:a16="http://schemas.microsoft.com/office/drawing/2014/main" id="{A0FBD52E-DBDB-4D20-AB22-CDE6B561570B}"/>
            </a:ext>
          </a:extLst>
        </xdr:cNvPr>
        <xdr:cNvSpPr>
          <a:spLocks/>
        </xdr:cNvSpPr>
      </xdr:nvSpPr>
      <xdr:spPr>
        <a:xfrm>
          <a:off x="366779" y="59242392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55</xdr:row>
      <xdr:rowOff>13221</xdr:rowOff>
    </xdr:from>
    <xdr:to>
      <xdr:col>1</xdr:col>
      <xdr:colOff>1936</xdr:colOff>
      <xdr:row>55</xdr:row>
      <xdr:rowOff>189621</xdr:rowOff>
    </xdr:to>
    <xdr:sp macro="" textlink="">
      <xdr:nvSpPr>
        <xdr:cNvPr id="194" name="Прямоугольник 193">
          <a:extLst>
            <a:ext uri="{FF2B5EF4-FFF2-40B4-BE49-F238E27FC236}">
              <a16:creationId xmlns:a16="http://schemas.microsoft.com/office/drawing/2014/main" id="{009682CC-B4A1-4214-934C-14DB149EBFAD}"/>
            </a:ext>
          </a:extLst>
        </xdr:cNvPr>
        <xdr:cNvSpPr>
          <a:spLocks/>
        </xdr:cNvSpPr>
      </xdr:nvSpPr>
      <xdr:spPr>
        <a:xfrm>
          <a:off x="366779" y="59813892"/>
          <a:ext cx="47880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BEBA8EAE-BF5A-486C-A8C5-ECC9F3942E4B}">
                <a14:imgProps xmlns:a14="http://schemas.microsoft.com/office/drawing/2010/main">
                  <a14:imgLayer r:embed="rId9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270</xdr:row>
      <xdr:rowOff>13221</xdr:rowOff>
    </xdr:from>
    <xdr:to>
      <xdr:col>1</xdr:col>
      <xdr:colOff>1936</xdr:colOff>
      <xdr:row>270</xdr:row>
      <xdr:rowOff>189621</xdr:rowOff>
    </xdr:to>
    <xdr:sp macro="" textlink="">
      <xdr:nvSpPr>
        <xdr:cNvPr id="195" name="Прямоугольник 194">
          <a:extLst>
            <a:ext uri="{FF2B5EF4-FFF2-40B4-BE49-F238E27FC236}">
              <a16:creationId xmlns:a16="http://schemas.microsoft.com/office/drawing/2014/main" id="{8A56997A-BCDD-4F7D-ADB1-AF133FC62EBB}"/>
            </a:ext>
          </a:extLst>
        </xdr:cNvPr>
        <xdr:cNvSpPr>
          <a:spLocks/>
        </xdr:cNvSpPr>
      </xdr:nvSpPr>
      <xdr:spPr>
        <a:xfrm>
          <a:off x="366779" y="60004392"/>
          <a:ext cx="47880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BEBA8EAE-BF5A-486C-A8C5-ECC9F3942E4B}">
                <a14:imgProps xmlns:a14="http://schemas.microsoft.com/office/drawing/2010/main">
                  <a14:imgLayer r:embed="rId9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58</xdr:row>
      <xdr:rowOff>13221</xdr:rowOff>
    </xdr:from>
    <xdr:to>
      <xdr:col>1</xdr:col>
      <xdr:colOff>1936</xdr:colOff>
      <xdr:row>58</xdr:row>
      <xdr:rowOff>189621</xdr:rowOff>
    </xdr:to>
    <xdr:sp macro="" textlink="">
      <xdr:nvSpPr>
        <xdr:cNvPr id="196" name="Прямоугольник 195">
          <a:extLst>
            <a:ext uri="{FF2B5EF4-FFF2-40B4-BE49-F238E27FC236}">
              <a16:creationId xmlns:a16="http://schemas.microsoft.com/office/drawing/2014/main" id="{EEA6C62F-1E5A-4836-A4A4-8B3E8B6EBA78}"/>
            </a:ext>
          </a:extLst>
        </xdr:cNvPr>
        <xdr:cNvSpPr>
          <a:spLocks/>
        </xdr:cNvSpPr>
      </xdr:nvSpPr>
      <xdr:spPr>
        <a:xfrm>
          <a:off x="366779" y="60194892"/>
          <a:ext cx="47880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271</xdr:row>
      <xdr:rowOff>13221</xdr:rowOff>
    </xdr:from>
    <xdr:to>
      <xdr:col>1</xdr:col>
      <xdr:colOff>1936</xdr:colOff>
      <xdr:row>271</xdr:row>
      <xdr:rowOff>189621</xdr:rowOff>
    </xdr:to>
    <xdr:sp macro="" textlink="">
      <xdr:nvSpPr>
        <xdr:cNvPr id="197" name="Прямоугольник 196">
          <a:extLst>
            <a:ext uri="{FF2B5EF4-FFF2-40B4-BE49-F238E27FC236}">
              <a16:creationId xmlns:a16="http://schemas.microsoft.com/office/drawing/2014/main" id="{ED536644-EE86-4C86-88F9-3D23EFD3D9C4}"/>
            </a:ext>
          </a:extLst>
        </xdr:cNvPr>
        <xdr:cNvSpPr>
          <a:spLocks/>
        </xdr:cNvSpPr>
      </xdr:nvSpPr>
      <xdr:spPr>
        <a:xfrm>
          <a:off x="366779" y="60385392"/>
          <a:ext cx="47880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272</xdr:row>
      <xdr:rowOff>13221</xdr:rowOff>
    </xdr:from>
    <xdr:to>
      <xdr:col>1</xdr:col>
      <xdr:colOff>1936</xdr:colOff>
      <xdr:row>272</xdr:row>
      <xdr:rowOff>189621</xdr:rowOff>
    </xdr:to>
    <xdr:sp macro="" textlink="">
      <xdr:nvSpPr>
        <xdr:cNvPr id="198" name="Прямоугольник 197">
          <a:extLst>
            <a:ext uri="{FF2B5EF4-FFF2-40B4-BE49-F238E27FC236}">
              <a16:creationId xmlns:a16="http://schemas.microsoft.com/office/drawing/2014/main" id="{B1546328-097A-48D1-ABEA-91EF420A770A}"/>
            </a:ext>
          </a:extLst>
        </xdr:cNvPr>
        <xdr:cNvSpPr>
          <a:spLocks/>
        </xdr:cNvSpPr>
      </xdr:nvSpPr>
      <xdr:spPr>
        <a:xfrm>
          <a:off x="366779" y="60575892"/>
          <a:ext cx="47880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80</xdr:row>
      <xdr:rowOff>13220</xdr:rowOff>
    </xdr:from>
    <xdr:to>
      <xdr:col>1</xdr:col>
      <xdr:colOff>1936</xdr:colOff>
      <xdr:row>80</xdr:row>
      <xdr:rowOff>189620</xdr:rowOff>
    </xdr:to>
    <xdr:sp macro="" textlink="">
      <xdr:nvSpPr>
        <xdr:cNvPr id="199" name="Прямоугольник 198">
          <a:extLst>
            <a:ext uri="{FF2B5EF4-FFF2-40B4-BE49-F238E27FC236}">
              <a16:creationId xmlns:a16="http://schemas.microsoft.com/office/drawing/2014/main" id="{08E250F5-124A-4DC6-BD4B-101FB8A5421F}"/>
            </a:ext>
          </a:extLst>
        </xdr:cNvPr>
        <xdr:cNvSpPr>
          <a:spLocks/>
        </xdr:cNvSpPr>
      </xdr:nvSpPr>
      <xdr:spPr>
        <a:xfrm>
          <a:off x="366779" y="60956891"/>
          <a:ext cx="478800" cy="176400"/>
        </a:xfrm>
        <a:prstGeom prst="rect">
          <a:avLst/>
        </a:prstGeom>
        <a:blipFill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102</xdr:row>
      <xdr:rowOff>13221</xdr:rowOff>
    </xdr:from>
    <xdr:to>
      <xdr:col>1</xdr:col>
      <xdr:colOff>1936</xdr:colOff>
      <xdr:row>102</xdr:row>
      <xdr:rowOff>189621</xdr:rowOff>
    </xdr:to>
    <xdr:sp macro="" textlink="">
      <xdr:nvSpPr>
        <xdr:cNvPr id="200" name="Прямоугольник 199">
          <a:extLst>
            <a:ext uri="{FF2B5EF4-FFF2-40B4-BE49-F238E27FC236}">
              <a16:creationId xmlns:a16="http://schemas.microsoft.com/office/drawing/2014/main" id="{39B38AEC-2D99-4C1A-B898-1546D432EFD0}"/>
            </a:ext>
          </a:extLst>
        </xdr:cNvPr>
        <xdr:cNvSpPr>
          <a:spLocks/>
        </xdr:cNvSpPr>
      </xdr:nvSpPr>
      <xdr:spPr>
        <a:xfrm>
          <a:off x="366779" y="61337892"/>
          <a:ext cx="478800" cy="176400"/>
        </a:xfrm>
        <a:prstGeom prst="rect">
          <a:avLst/>
        </a:prstGeom>
        <a:blipFill>
          <a:blip xmlns:r="http://schemas.openxmlformats.org/officeDocument/2006/relationships" r:embed="rId9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116</xdr:row>
      <xdr:rowOff>12343</xdr:rowOff>
    </xdr:from>
    <xdr:to>
      <xdr:col>1</xdr:col>
      <xdr:colOff>3298</xdr:colOff>
      <xdr:row>116</xdr:row>
      <xdr:rowOff>188743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24108B66-6943-425D-87C8-993E9C02FEA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61527514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63341</xdr:colOff>
      <xdr:row>273</xdr:row>
      <xdr:rowOff>12343</xdr:rowOff>
    </xdr:from>
    <xdr:to>
      <xdr:col>1</xdr:col>
      <xdr:colOff>3298</xdr:colOff>
      <xdr:row>273</xdr:row>
      <xdr:rowOff>188743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392E5010-B02F-4613-9FD4-17D6EBB6B50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61718014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63341</xdr:colOff>
      <xdr:row>138</xdr:row>
      <xdr:rowOff>13494</xdr:rowOff>
    </xdr:from>
    <xdr:to>
      <xdr:col>1</xdr:col>
      <xdr:colOff>3298</xdr:colOff>
      <xdr:row>138</xdr:row>
      <xdr:rowOff>189894</xdr:rowOff>
    </xdr:to>
    <xdr:sp macro="" textlink="">
      <xdr:nvSpPr>
        <xdr:cNvPr id="203" name="Прямоугольник 202">
          <a:extLst>
            <a:ext uri="{FF2B5EF4-FFF2-40B4-BE49-F238E27FC236}">
              <a16:creationId xmlns:a16="http://schemas.microsoft.com/office/drawing/2014/main" id="{F1E097EB-4205-4BF9-B5FE-803987F9D89E}"/>
            </a:ext>
          </a:extLst>
        </xdr:cNvPr>
        <xdr:cNvSpPr>
          <a:spLocks/>
        </xdr:cNvSpPr>
      </xdr:nvSpPr>
      <xdr:spPr>
        <a:xfrm>
          <a:off x="368141" y="61909665"/>
          <a:ext cx="478800" cy="176400"/>
        </a:xfrm>
        <a:prstGeom prst="rect">
          <a:avLst/>
        </a:prstGeom>
        <a:blipFill>
          <a:blip xmlns:r="http://schemas.openxmlformats.org/officeDocument/2006/relationships" r:embed="rId10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142</xdr:row>
      <xdr:rowOff>13221</xdr:rowOff>
    </xdr:from>
    <xdr:to>
      <xdr:col>1</xdr:col>
      <xdr:colOff>1936</xdr:colOff>
      <xdr:row>142</xdr:row>
      <xdr:rowOff>189621</xdr:rowOff>
    </xdr:to>
    <xdr:sp macro="" textlink="">
      <xdr:nvSpPr>
        <xdr:cNvPr id="204" name="Прямоугольник 203">
          <a:extLst>
            <a:ext uri="{FF2B5EF4-FFF2-40B4-BE49-F238E27FC236}">
              <a16:creationId xmlns:a16="http://schemas.microsoft.com/office/drawing/2014/main" id="{E617C63A-2634-482B-A4A8-699A6086BFB7}"/>
            </a:ext>
          </a:extLst>
        </xdr:cNvPr>
        <xdr:cNvSpPr>
          <a:spLocks/>
        </xdr:cNvSpPr>
      </xdr:nvSpPr>
      <xdr:spPr>
        <a:xfrm>
          <a:off x="366779" y="62099892"/>
          <a:ext cx="47880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274</xdr:row>
      <xdr:rowOff>13221</xdr:rowOff>
    </xdr:from>
    <xdr:to>
      <xdr:col>1</xdr:col>
      <xdr:colOff>1936</xdr:colOff>
      <xdr:row>274</xdr:row>
      <xdr:rowOff>189621</xdr:rowOff>
    </xdr:to>
    <xdr:sp macro="" textlink="">
      <xdr:nvSpPr>
        <xdr:cNvPr id="205" name="Прямоугольник 204">
          <a:extLst>
            <a:ext uri="{FF2B5EF4-FFF2-40B4-BE49-F238E27FC236}">
              <a16:creationId xmlns:a16="http://schemas.microsoft.com/office/drawing/2014/main" id="{69CE13B2-1987-482D-9824-7281C78BCE85}"/>
            </a:ext>
          </a:extLst>
        </xdr:cNvPr>
        <xdr:cNvSpPr>
          <a:spLocks/>
        </xdr:cNvSpPr>
      </xdr:nvSpPr>
      <xdr:spPr>
        <a:xfrm>
          <a:off x="366779" y="62290392"/>
          <a:ext cx="47880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275</xdr:row>
      <xdr:rowOff>13221</xdr:rowOff>
    </xdr:from>
    <xdr:to>
      <xdr:col>1</xdr:col>
      <xdr:colOff>1936</xdr:colOff>
      <xdr:row>275</xdr:row>
      <xdr:rowOff>189621</xdr:rowOff>
    </xdr:to>
    <xdr:sp macro="" textlink="">
      <xdr:nvSpPr>
        <xdr:cNvPr id="206" name="Прямоугольник 205">
          <a:extLst>
            <a:ext uri="{FF2B5EF4-FFF2-40B4-BE49-F238E27FC236}">
              <a16:creationId xmlns:a16="http://schemas.microsoft.com/office/drawing/2014/main" id="{8498207B-7526-46B8-95AA-FE9E54726491}"/>
            </a:ext>
          </a:extLst>
        </xdr:cNvPr>
        <xdr:cNvSpPr>
          <a:spLocks/>
        </xdr:cNvSpPr>
      </xdr:nvSpPr>
      <xdr:spPr>
        <a:xfrm>
          <a:off x="366779" y="62480892"/>
          <a:ext cx="47880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276</xdr:row>
      <xdr:rowOff>25564</xdr:rowOff>
    </xdr:from>
    <xdr:to>
      <xdr:col>1</xdr:col>
      <xdr:colOff>3298</xdr:colOff>
      <xdr:row>277</xdr:row>
      <xdr:rowOff>11464</xdr:rowOff>
    </xdr:to>
    <xdr:sp macro="" textlink="">
      <xdr:nvSpPr>
        <xdr:cNvPr id="207" name="Прямоугольник 206">
          <a:extLst>
            <a:ext uri="{FF2B5EF4-FFF2-40B4-BE49-F238E27FC236}">
              <a16:creationId xmlns:a16="http://schemas.microsoft.com/office/drawing/2014/main" id="{2A056D29-B183-4C41-A60F-A990A57F6256}"/>
            </a:ext>
          </a:extLst>
        </xdr:cNvPr>
        <xdr:cNvSpPr>
          <a:spLocks/>
        </xdr:cNvSpPr>
      </xdr:nvSpPr>
      <xdr:spPr>
        <a:xfrm>
          <a:off x="368141" y="63140935"/>
          <a:ext cx="478800" cy="176400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277</xdr:row>
      <xdr:rowOff>25564</xdr:rowOff>
    </xdr:from>
    <xdr:to>
      <xdr:col>1</xdr:col>
      <xdr:colOff>3298</xdr:colOff>
      <xdr:row>278</xdr:row>
      <xdr:rowOff>11464</xdr:rowOff>
    </xdr:to>
    <xdr:sp macro="" textlink="">
      <xdr:nvSpPr>
        <xdr:cNvPr id="208" name="Прямоугольник 207">
          <a:extLst>
            <a:ext uri="{FF2B5EF4-FFF2-40B4-BE49-F238E27FC236}">
              <a16:creationId xmlns:a16="http://schemas.microsoft.com/office/drawing/2014/main" id="{F4DA300E-77BB-4B8D-B8F2-26FC1D0B28D3}"/>
            </a:ext>
          </a:extLst>
        </xdr:cNvPr>
        <xdr:cNvSpPr>
          <a:spLocks/>
        </xdr:cNvSpPr>
      </xdr:nvSpPr>
      <xdr:spPr>
        <a:xfrm>
          <a:off x="368141" y="63331435"/>
          <a:ext cx="478800" cy="176400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94</xdr:row>
      <xdr:rowOff>13221</xdr:rowOff>
    </xdr:from>
    <xdr:to>
      <xdr:col>1</xdr:col>
      <xdr:colOff>1936</xdr:colOff>
      <xdr:row>94</xdr:row>
      <xdr:rowOff>189621</xdr:rowOff>
    </xdr:to>
    <xdr:sp macro="" textlink="">
      <xdr:nvSpPr>
        <xdr:cNvPr id="209" name="Прямоугольник 208">
          <a:extLst>
            <a:ext uri="{FF2B5EF4-FFF2-40B4-BE49-F238E27FC236}">
              <a16:creationId xmlns:a16="http://schemas.microsoft.com/office/drawing/2014/main" id="{CAC312AE-31A4-456A-B31A-936554D809AA}"/>
            </a:ext>
          </a:extLst>
        </xdr:cNvPr>
        <xdr:cNvSpPr>
          <a:spLocks/>
        </xdr:cNvSpPr>
      </xdr:nvSpPr>
      <xdr:spPr>
        <a:xfrm>
          <a:off x="366779" y="14779692"/>
          <a:ext cx="478800" cy="176400"/>
        </a:xfrm>
        <a:prstGeom prst="rect">
          <a:avLst/>
        </a:prstGeom>
        <a:blipFill>
          <a:blip xmlns:r="http://schemas.openxmlformats.org/officeDocument/2006/relationships" r:embed="rId104" cstate="screen">
            <a:extLst>
              <a:ext uri="{BEBA8EAE-BF5A-486C-A8C5-ECC9F3942E4B}">
                <a14:imgProps xmlns:a14="http://schemas.microsoft.com/office/drawing/2010/main">
                  <a14:imgLayer r:embed="rId10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83</xdr:row>
      <xdr:rowOff>13221</xdr:rowOff>
    </xdr:from>
    <xdr:to>
      <xdr:col>1</xdr:col>
      <xdr:colOff>1936</xdr:colOff>
      <xdr:row>83</xdr:row>
      <xdr:rowOff>189621</xdr:rowOff>
    </xdr:to>
    <xdr:sp macro="" textlink="">
      <xdr:nvSpPr>
        <xdr:cNvPr id="210" name="Прямоугольник 209">
          <a:extLst>
            <a:ext uri="{FF2B5EF4-FFF2-40B4-BE49-F238E27FC236}">
              <a16:creationId xmlns:a16="http://schemas.microsoft.com/office/drawing/2014/main" id="{D7F698C5-9EE4-4FCA-8AE2-682ECA90A69D}"/>
            </a:ext>
          </a:extLst>
        </xdr:cNvPr>
        <xdr:cNvSpPr>
          <a:spLocks/>
        </xdr:cNvSpPr>
      </xdr:nvSpPr>
      <xdr:spPr>
        <a:xfrm>
          <a:off x="366779" y="61147392"/>
          <a:ext cx="478800" cy="176400"/>
        </a:xfrm>
        <a:prstGeom prst="rect">
          <a:avLst/>
        </a:prstGeom>
        <a:blipFill>
          <a:blip xmlns:r="http://schemas.openxmlformats.org/officeDocument/2006/relationships" r:embed="rId10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78</xdr:row>
      <xdr:rowOff>13221</xdr:rowOff>
    </xdr:from>
    <xdr:to>
      <xdr:col>1</xdr:col>
      <xdr:colOff>1936</xdr:colOff>
      <xdr:row>78</xdr:row>
      <xdr:rowOff>189621</xdr:rowOff>
    </xdr:to>
    <xdr:sp macro="" textlink="">
      <xdr:nvSpPr>
        <xdr:cNvPr id="211" name="Прямоугольник 210">
          <a:extLst>
            <a:ext uri="{FF2B5EF4-FFF2-40B4-BE49-F238E27FC236}">
              <a16:creationId xmlns:a16="http://schemas.microsoft.com/office/drawing/2014/main" id="{CF598AF0-E72F-447C-B486-9EF6E8075452}"/>
            </a:ext>
          </a:extLst>
        </xdr:cNvPr>
        <xdr:cNvSpPr>
          <a:spLocks/>
        </xdr:cNvSpPr>
      </xdr:nvSpPr>
      <xdr:spPr>
        <a:xfrm>
          <a:off x="366779" y="60766392"/>
          <a:ext cx="478800" cy="176400"/>
        </a:xfrm>
        <a:prstGeom prst="rect">
          <a:avLst/>
        </a:prstGeom>
        <a:blipFill>
          <a:blip xmlns:r="http://schemas.openxmlformats.org/officeDocument/2006/relationships" r:embed="rId10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</xdr:row>
      <xdr:rowOff>13221</xdr:rowOff>
    </xdr:from>
    <xdr:to>
      <xdr:col>1</xdr:col>
      <xdr:colOff>1936</xdr:colOff>
      <xdr:row>23</xdr:row>
      <xdr:rowOff>189621</xdr:rowOff>
    </xdr:to>
    <xdr:sp macro="" textlink="">
      <xdr:nvSpPr>
        <xdr:cNvPr id="212" name="Прямоугольник 211">
          <a:extLst>
            <a:ext uri="{FF2B5EF4-FFF2-40B4-BE49-F238E27FC236}">
              <a16:creationId xmlns:a16="http://schemas.microsoft.com/office/drawing/2014/main" id="{946A90A0-58F4-4F6D-AA28-67F640F07E93}"/>
            </a:ext>
          </a:extLst>
        </xdr:cNvPr>
        <xdr:cNvSpPr>
          <a:spLocks/>
        </xdr:cNvSpPr>
      </xdr:nvSpPr>
      <xdr:spPr>
        <a:xfrm>
          <a:off x="366779" y="10398192"/>
          <a:ext cx="478800" cy="176400"/>
        </a:xfrm>
        <a:prstGeom prst="rect">
          <a:avLst/>
        </a:prstGeom>
        <a:blipFill>
          <a:blip xmlns:r="http://schemas.openxmlformats.org/officeDocument/2006/relationships" r:embed="rId10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</xdr:row>
      <xdr:rowOff>13221</xdr:rowOff>
    </xdr:from>
    <xdr:to>
      <xdr:col>1</xdr:col>
      <xdr:colOff>1936</xdr:colOff>
      <xdr:row>24</xdr:row>
      <xdr:rowOff>189621</xdr:rowOff>
    </xdr:to>
    <xdr:sp macro="" textlink="">
      <xdr:nvSpPr>
        <xdr:cNvPr id="213" name="Прямоугольник 212">
          <a:extLst>
            <a:ext uri="{FF2B5EF4-FFF2-40B4-BE49-F238E27FC236}">
              <a16:creationId xmlns:a16="http://schemas.microsoft.com/office/drawing/2014/main" id="{F6086D2C-ED57-4BCE-AF9E-38CD24CCA2C9}"/>
            </a:ext>
          </a:extLst>
        </xdr:cNvPr>
        <xdr:cNvSpPr>
          <a:spLocks/>
        </xdr:cNvSpPr>
      </xdr:nvSpPr>
      <xdr:spPr>
        <a:xfrm>
          <a:off x="366779" y="11350692"/>
          <a:ext cx="478800" cy="176400"/>
        </a:xfrm>
        <a:prstGeom prst="rect">
          <a:avLst/>
        </a:prstGeom>
        <a:blipFill>
          <a:blip xmlns:r="http://schemas.openxmlformats.org/officeDocument/2006/relationships" r:embed="rId10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41</xdr:row>
      <xdr:rowOff>26442</xdr:rowOff>
    </xdr:from>
    <xdr:to>
      <xdr:col>1</xdr:col>
      <xdr:colOff>1936</xdr:colOff>
      <xdr:row>42</xdr:row>
      <xdr:rowOff>12342</xdr:rowOff>
    </xdr:to>
    <xdr:sp macro="" textlink="">
      <xdr:nvSpPr>
        <xdr:cNvPr id="215" name="Прямоугольник 214">
          <a:extLst>
            <a:ext uri="{FF2B5EF4-FFF2-40B4-BE49-F238E27FC236}">
              <a16:creationId xmlns:a16="http://schemas.microsoft.com/office/drawing/2014/main" id="{B9452D18-CD11-4FBE-BE22-B4390D60C708}"/>
            </a:ext>
          </a:extLst>
        </xdr:cNvPr>
        <xdr:cNvSpPr>
          <a:spLocks/>
        </xdr:cNvSpPr>
      </xdr:nvSpPr>
      <xdr:spPr>
        <a:xfrm>
          <a:off x="366779" y="13840413"/>
          <a:ext cx="478800" cy="176400"/>
        </a:xfrm>
        <a:prstGeom prst="rect">
          <a:avLst/>
        </a:prstGeom>
        <a:blipFill>
          <a:blip xmlns:r="http://schemas.openxmlformats.org/officeDocument/2006/relationships" r:embed="rId1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83</xdr:row>
      <xdr:rowOff>26442</xdr:rowOff>
    </xdr:from>
    <xdr:to>
      <xdr:col>1</xdr:col>
      <xdr:colOff>1936</xdr:colOff>
      <xdr:row>84</xdr:row>
      <xdr:rowOff>12342</xdr:rowOff>
    </xdr:to>
    <xdr:sp macro="" textlink="">
      <xdr:nvSpPr>
        <xdr:cNvPr id="216" name="Прямоугольник 215">
          <a:extLst>
            <a:ext uri="{FF2B5EF4-FFF2-40B4-BE49-F238E27FC236}">
              <a16:creationId xmlns:a16="http://schemas.microsoft.com/office/drawing/2014/main" id="{51D90914-E936-439B-8761-C30378AB0F02}"/>
            </a:ext>
          </a:extLst>
        </xdr:cNvPr>
        <xdr:cNvSpPr>
          <a:spLocks/>
        </xdr:cNvSpPr>
      </xdr:nvSpPr>
      <xdr:spPr>
        <a:xfrm>
          <a:off x="366779" y="22908213"/>
          <a:ext cx="478800" cy="176400"/>
        </a:xfrm>
        <a:prstGeom prst="rect">
          <a:avLst/>
        </a:prstGeom>
        <a:blipFill>
          <a:blip xmlns:r="http://schemas.openxmlformats.org/officeDocument/2006/relationships" r:embed="rId1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94</xdr:row>
      <xdr:rowOff>26442</xdr:rowOff>
    </xdr:from>
    <xdr:to>
      <xdr:col>1</xdr:col>
      <xdr:colOff>1936</xdr:colOff>
      <xdr:row>95</xdr:row>
      <xdr:rowOff>12342</xdr:rowOff>
    </xdr:to>
    <xdr:sp macro="" textlink="">
      <xdr:nvSpPr>
        <xdr:cNvPr id="217" name="Прямоугольник 216">
          <a:extLst>
            <a:ext uri="{FF2B5EF4-FFF2-40B4-BE49-F238E27FC236}">
              <a16:creationId xmlns:a16="http://schemas.microsoft.com/office/drawing/2014/main" id="{C54AEEED-5240-46D3-A644-B737F4F1D11D}"/>
            </a:ext>
          </a:extLst>
        </xdr:cNvPr>
        <xdr:cNvSpPr>
          <a:spLocks/>
        </xdr:cNvSpPr>
      </xdr:nvSpPr>
      <xdr:spPr>
        <a:xfrm>
          <a:off x="366779" y="25003713"/>
          <a:ext cx="478800" cy="176400"/>
        </a:xfrm>
        <a:prstGeom prst="rect">
          <a:avLst/>
        </a:prstGeom>
        <a:blipFill>
          <a:blip xmlns:r="http://schemas.openxmlformats.org/officeDocument/2006/relationships" r:embed="rId1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96</xdr:row>
      <xdr:rowOff>26442</xdr:rowOff>
    </xdr:from>
    <xdr:to>
      <xdr:col>1</xdr:col>
      <xdr:colOff>1936</xdr:colOff>
      <xdr:row>97</xdr:row>
      <xdr:rowOff>12342</xdr:rowOff>
    </xdr:to>
    <xdr:sp macro="" textlink="">
      <xdr:nvSpPr>
        <xdr:cNvPr id="218" name="Прямоугольник 217">
          <a:extLst>
            <a:ext uri="{FF2B5EF4-FFF2-40B4-BE49-F238E27FC236}">
              <a16:creationId xmlns:a16="http://schemas.microsoft.com/office/drawing/2014/main" id="{D8A7EE81-E29F-4E17-B41B-EB02C8E335A5}"/>
            </a:ext>
          </a:extLst>
        </xdr:cNvPr>
        <xdr:cNvSpPr>
          <a:spLocks/>
        </xdr:cNvSpPr>
      </xdr:nvSpPr>
      <xdr:spPr>
        <a:xfrm>
          <a:off x="366779" y="25384713"/>
          <a:ext cx="478800" cy="176400"/>
        </a:xfrm>
        <a:prstGeom prst="rect">
          <a:avLst/>
        </a:prstGeom>
        <a:blipFill>
          <a:blip xmlns:r="http://schemas.openxmlformats.org/officeDocument/2006/relationships" r:embed="rId1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98</xdr:row>
      <xdr:rowOff>26442</xdr:rowOff>
    </xdr:from>
    <xdr:to>
      <xdr:col>1</xdr:col>
      <xdr:colOff>1936</xdr:colOff>
      <xdr:row>99</xdr:row>
      <xdr:rowOff>12342</xdr:rowOff>
    </xdr:to>
    <xdr:sp macro="" textlink="">
      <xdr:nvSpPr>
        <xdr:cNvPr id="219" name="Прямоугольник 218">
          <a:extLst>
            <a:ext uri="{FF2B5EF4-FFF2-40B4-BE49-F238E27FC236}">
              <a16:creationId xmlns:a16="http://schemas.microsoft.com/office/drawing/2014/main" id="{2DCCC96F-A23C-4704-9316-8B98B4E45F96}"/>
            </a:ext>
          </a:extLst>
        </xdr:cNvPr>
        <xdr:cNvSpPr>
          <a:spLocks/>
        </xdr:cNvSpPr>
      </xdr:nvSpPr>
      <xdr:spPr>
        <a:xfrm>
          <a:off x="366779" y="25765713"/>
          <a:ext cx="478800" cy="176400"/>
        </a:xfrm>
        <a:prstGeom prst="rect">
          <a:avLst/>
        </a:prstGeom>
        <a:blipFill>
          <a:blip xmlns:r="http://schemas.openxmlformats.org/officeDocument/2006/relationships" r:embed="rId11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246</xdr:row>
      <xdr:rowOff>26442</xdr:rowOff>
    </xdr:from>
    <xdr:to>
      <xdr:col>1</xdr:col>
      <xdr:colOff>1936</xdr:colOff>
      <xdr:row>247</xdr:row>
      <xdr:rowOff>12342</xdr:rowOff>
    </xdr:to>
    <xdr:sp macro="" textlink="">
      <xdr:nvSpPr>
        <xdr:cNvPr id="220" name="Прямоугольник 219">
          <a:extLst>
            <a:ext uri="{FF2B5EF4-FFF2-40B4-BE49-F238E27FC236}">
              <a16:creationId xmlns:a16="http://schemas.microsoft.com/office/drawing/2014/main" id="{5E63F6B4-91D9-4483-87C4-297C4DB94AC7}"/>
            </a:ext>
          </a:extLst>
        </xdr:cNvPr>
        <xdr:cNvSpPr>
          <a:spLocks/>
        </xdr:cNvSpPr>
      </xdr:nvSpPr>
      <xdr:spPr>
        <a:xfrm>
          <a:off x="366779" y="56360013"/>
          <a:ext cx="478800" cy="176400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247</xdr:row>
      <xdr:rowOff>26442</xdr:rowOff>
    </xdr:from>
    <xdr:to>
      <xdr:col>1</xdr:col>
      <xdr:colOff>1936</xdr:colOff>
      <xdr:row>248</xdr:row>
      <xdr:rowOff>12342</xdr:rowOff>
    </xdr:to>
    <xdr:sp macro="" textlink="">
      <xdr:nvSpPr>
        <xdr:cNvPr id="221" name="Прямоугольник 220">
          <a:extLst>
            <a:ext uri="{FF2B5EF4-FFF2-40B4-BE49-F238E27FC236}">
              <a16:creationId xmlns:a16="http://schemas.microsoft.com/office/drawing/2014/main" id="{EC4368A7-796B-454F-B2BB-D7263B4451CE}"/>
            </a:ext>
          </a:extLst>
        </xdr:cNvPr>
        <xdr:cNvSpPr>
          <a:spLocks/>
        </xdr:cNvSpPr>
      </xdr:nvSpPr>
      <xdr:spPr>
        <a:xfrm>
          <a:off x="366779" y="56550513"/>
          <a:ext cx="478800" cy="176400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82</xdr:row>
      <xdr:rowOff>26442</xdr:rowOff>
    </xdr:from>
    <xdr:to>
      <xdr:col>1</xdr:col>
      <xdr:colOff>1936</xdr:colOff>
      <xdr:row>83</xdr:row>
      <xdr:rowOff>12342</xdr:rowOff>
    </xdr:to>
    <xdr:sp macro="" textlink="">
      <xdr:nvSpPr>
        <xdr:cNvPr id="222" name="Прямоугольник 221">
          <a:extLst>
            <a:ext uri="{FF2B5EF4-FFF2-40B4-BE49-F238E27FC236}">
              <a16:creationId xmlns:a16="http://schemas.microsoft.com/office/drawing/2014/main" id="{77AD5879-DD53-40A3-BDBD-70ADEA3291C9}"/>
            </a:ext>
          </a:extLst>
        </xdr:cNvPr>
        <xdr:cNvSpPr>
          <a:spLocks/>
        </xdr:cNvSpPr>
      </xdr:nvSpPr>
      <xdr:spPr>
        <a:xfrm>
          <a:off x="366779" y="22717713"/>
          <a:ext cx="478800" cy="176400"/>
        </a:xfrm>
        <a:prstGeom prst="rect">
          <a:avLst/>
        </a:prstGeom>
        <a:blipFill>
          <a:blip xmlns:r="http://schemas.openxmlformats.org/officeDocument/2006/relationships" r:embed="rId1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189</xdr:row>
      <xdr:rowOff>26442</xdr:rowOff>
    </xdr:from>
    <xdr:to>
      <xdr:col>1</xdr:col>
      <xdr:colOff>1936</xdr:colOff>
      <xdr:row>190</xdr:row>
      <xdr:rowOff>12342</xdr:rowOff>
    </xdr:to>
    <xdr:sp macro="" textlink="">
      <xdr:nvSpPr>
        <xdr:cNvPr id="223" name="Прямоугольник 222">
          <a:extLst>
            <a:ext uri="{FF2B5EF4-FFF2-40B4-BE49-F238E27FC236}">
              <a16:creationId xmlns:a16="http://schemas.microsoft.com/office/drawing/2014/main" id="{320CFFE8-6954-4D3C-A999-96324EF31814}"/>
            </a:ext>
          </a:extLst>
        </xdr:cNvPr>
        <xdr:cNvSpPr>
          <a:spLocks/>
        </xdr:cNvSpPr>
      </xdr:nvSpPr>
      <xdr:spPr>
        <a:xfrm>
          <a:off x="366779" y="44968113"/>
          <a:ext cx="478800" cy="176400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124</xdr:row>
      <xdr:rowOff>13221</xdr:rowOff>
    </xdr:from>
    <xdr:to>
      <xdr:col>1</xdr:col>
      <xdr:colOff>1936</xdr:colOff>
      <xdr:row>124</xdr:row>
      <xdr:rowOff>189621</xdr:rowOff>
    </xdr:to>
    <xdr:sp macro="" textlink="">
      <xdr:nvSpPr>
        <xdr:cNvPr id="224" name="Прямоугольник 223">
          <a:extLst>
            <a:ext uri="{FF2B5EF4-FFF2-40B4-BE49-F238E27FC236}">
              <a16:creationId xmlns:a16="http://schemas.microsoft.com/office/drawing/2014/main" id="{1BE60159-7827-4BC2-A97A-80E2FDEEBF85}"/>
            </a:ext>
          </a:extLst>
        </xdr:cNvPr>
        <xdr:cNvSpPr>
          <a:spLocks/>
        </xdr:cNvSpPr>
      </xdr:nvSpPr>
      <xdr:spPr>
        <a:xfrm>
          <a:off x="366779" y="47240892"/>
          <a:ext cx="478800" cy="176400"/>
        </a:xfrm>
        <a:prstGeom prst="rect">
          <a:avLst/>
        </a:prstGeom>
        <a:blipFill>
          <a:blip xmlns:r="http://schemas.openxmlformats.org/officeDocument/2006/relationships" r:embed="rId11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107</xdr:row>
      <xdr:rowOff>26442</xdr:rowOff>
    </xdr:from>
    <xdr:to>
      <xdr:col>1</xdr:col>
      <xdr:colOff>1936</xdr:colOff>
      <xdr:row>108</xdr:row>
      <xdr:rowOff>12342</xdr:rowOff>
    </xdr:to>
    <xdr:sp macro="" textlink="">
      <xdr:nvSpPr>
        <xdr:cNvPr id="225" name="Прямоугольник 224">
          <a:extLst>
            <a:ext uri="{FF2B5EF4-FFF2-40B4-BE49-F238E27FC236}">
              <a16:creationId xmlns:a16="http://schemas.microsoft.com/office/drawing/2014/main" id="{585259D4-562F-4A33-951E-6B862DE4ED88}"/>
            </a:ext>
          </a:extLst>
        </xdr:cNvPr>
        <xdr:cNvSpPr>
          <a:spLocks/>
        </xdr:cNvSpPr>
      </xdr:nvSpPr>
      <xdr:spPr>
        <a:xfrm>
          <a:off x="366779" y="27746913"/>
          <a:ext cx="478800" cy="176400"/>
        </a:xfrm>
        <a:prstGeom prst="rect">
          <a:avLst/>
        </a:prstGeom>
        <a:blipFill>
          <a:blip xmlns:r="http://schemas.openxmlformats.org/officeDocument/2006/relationships" r:embed="rId1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56</xdr:row>
      <xdr:rowOff>26442</xdr:rowOff>
    </xdr:from>
    <xdr:to>
      <xdr:col>1</xdr:col>
      <xdr:colOff>1936</xdr:colOff>
      <xdr:row>57</xdr:row>
      <xdr:rowOff>12342</xdr:rowOff>
    </xdr:to>
    <xdr:sp macro="" textlink="">
      <xdr:nvSpPr>
        <xdr:cNvPr id="226" name="Прямоугольник 225">
          <a:extLst>
            <a:ext uri="{FF2B5EF4-FFF2-40B4-BE49-F238E27FC236}">
              <a16:creationId xmlns:a16="http://schemas.microsoft.com/office/drawing/2014/main" id="{B9C560D0-FA72-4AC1-9197-3458C1271975}"/>
            </a:ext>
          </a:extLst>
        </xdr:cNvPr>
        <xdr:cNvSpPr>
          <a:spLocks/>
        </xdr:cNvSpPr>
      </xdr:nvSpPr>
      <xdr:spPr>
        <a:xfrm>
          <a:off x="366779" y="16964613"/>
          <a:ext cx="478800" cy="176400"/>
        </a:xfrm>
        <a:prstGeom prst="rect">
          <a:avLst/>
        </a:prstGeom>
        <a:blipFill>
          <a:blip xmlns:r="http://schemas.openxmlformats.org/officeDocument/2006/relationships" r:embed="rId1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226</xdr:row>
      <xdr:rowOff>26442</xdr:rowOff>
    </xdr:from>
    <xdr:to>
      <xdr:col>1</xdr:col>
      <xdr:colOff>1936</xdr:colOff>
      <xdr:row>227</xdr:row>
      <xdr:rowOff>12342</xdr:rowOff>
    </xdr:to>
    <xdr:sp macro="" textlink="">
      <xdr:nvSpPr>
        <xdr:cNvPr id="227" name="Прямоугольник 226">
          <a:extLst>
            <a:ext uri="{FF2B5EF4-FFF2-40B4-BE49-F238E27FC236}">
              <a16:creationId xmlns:a16="http://schemas.microsoft.com/office/drawing/2014/main" id="{8E43E304-3B1D-437D-B7C8-A6C35496F2D1}"/>
            </a:ext>
          </a:extLst>
        </xdr:cNvPr>
        <xdr:cNvSpPr>
          <a:spLocks/>
        </xdr:cNvSpPr>
      </xdr:nvSpPr>
      <xdr:spPr>
        <a:xfrm>
          <a:off x="366779" y="52283313"/>
          <a:ext cx="478800" cy="176400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227</xdr:row>
      <xdr:rowOff>26442</xdr:rowOff>
    </xdr:from>
    <xdr:to>
      <xdr:col>1</xdr:col>
      <xdr:colOff>1936</xdr:colOff>
      <xdr:row>228</xdr:row>
      <xdr:rowOff>12342</xdr:rowOff>
    </xdr:to>
    <xdr:sp macro="" textlink="">
      <xdr:nvSpPr>
        <xdr:cNvPr id="228" name="Прямоугольник 227">
          <a:extLst>
            <a:ext uri="{FF2B5EF4-FFF2-40B4-BE49-F238E27FC236}">
              <a16:creationId xmlns:a16="http://schemas.microsoft.com/office/drawing/2014/main" id="{CE0CA556-E4FF-4521-ACEB-8AA70C3988AD}"/>
            </a:ext>
          </a:extLst>
        </xdr:cNvPr>
        <xdr:cNvSpPr>
          <a:spLocks/>
        </xdr:cNvSpPr>
      </xdr:nvSpPr>
      <xdr:spPr>
        <a:xfrm>
          <a:off x="366779" y="52473813"/>
          <a:ext cx="478800" cy="176400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59258</xdr:colOff>
      <xdr:row>243</xdr:row>
      <xdr:rowOff>18278</xdr:rowOff>
    </xdr:from>
    <xdr:to>
      <xdr:col>1</xdr:col>
      <xdr:colOff>1936</xdr:colOff>
      <xdr:row>244</xdr:row>
      <xdr:rowOff>1456</xdr:rowOff>
    </xdr:to>
    <xdr:sp macro="" textlink="">
      <xdr:nvSpPr>
        <xdr:cNvPr id="229" name="Прямоугольник 228">
          <a:extLst>
            <a:ext uri="{FF2B5EF4-FFF2-40B4-BE49-F238E27FC236}">
              <a16:creationId xmlns:a16="http://schemas.microsoft.com/office/drawing/2014/main" id="{74F0ACDB-AF02-467A-846D-51710D42593C}"/>
            </a:ext>
          </a:extLst>
        </xdr:cNvPr>
        <xdr:cNvSpPr>
          <a:spLocks/>
        </xdr:cNvSpPr>
      </xdr:nvSpPr>
      <xdr:spPr>
        <a:xfrm>
          <a:off x="364058" y="55513649"/>
          <a:ext cx="481521" cy="173678"/>
        </a:xfrm>
        <a:prstGeom prst="rect">
          <a:avLst/>
        </a:prstGeom>
        <a:blipFill>
          <a:blip xmlns:r="http://schemas.openxmlformats.org/officeDocument/2006/relationships" r:embed="rId12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47</xdr:row>
      <xdr:rowOff>13221</xdr:rowOff>
    </xdr:from>
    <xdr:to>
      <xdr:col>1</xdr:col>
      <xdr:colOff>1936</xdr:colOff>
      <xdr:row>47</xdr:row>
      <xdr:rowOff>189621</xdr:rowOff>
    </xdr:to>
    <xdr:sp macro="" textlink="">
      <xdr:nvSpPr>
        <xdr:cNvPr id="231" name="Прямоугольник 230">
          <a:extLst>
            <a:ext uri="{FF2B5EF4-FFF2-40B4-BE49-F238E27FC236}">
              <a16:creationId xmlns:a16="http://schemas.microsoft.com/office/drawing/2014/main" id="{557B6EBC-5C09-4265-B68E-0878D678648B}"/>
            </a:ext>
          </a:extLst>
        </xdr:cNvPr>
        <xdr:cNvSpPr>
          <a:spLocks/>
        </xdr:cNvSpPr>
      </xdr:nvSpPr>
      <xdr:spPr>
        <a:xfrm>
          <a:off x="366779" y="56156292"/>
          <a:ext cx="478800" cy="176400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120</xdr:row>
      <xdr:rowOff>26442</xdr:rowOff>
    </xdr:from>
    <xdr:to>
      <xdr:col>1</xdr:col>
      <xdr:colOff>1936</xdr:colOff>
      <xdr:row>121</xdr:row>
      <xdr:rowOff>12342</xdr:rowOff>
    </xdr:to>
    <xdr:sp macro="" textlink="">
      <xdr:nvSpPr>
        <xdr:cNvPr id="232" name="Прямоугольник 231">
          <a:extLst>
            <a:ext uri="{FF2B5EF4-FFF2-40B4-BE49-F238E27FC236}">
              <a16:creationId xmlns:a16="http://schemas.microsoft.com/office/drawing/2014/main" id="{420F631B-6969-4C40-9AF6-17B9F0178730}"/>
            </a:ext>
          </a:extLst>
        </xdr:cNvPr>
        <xdr:cNvSpPr>
          <a:spLocks/>
        </xdr:cNvSpPr>
      </xdr:nvSpPr>
      <xdr:spPr>
        <a:xfrm>
          <a:off x="366779" y="30223413"/>
          <a:ext cx="478800" cy="176400"/>
        </a:xfrm>
        <a:prstGeom prst="rect">
          <a:avLst/>
        </a:prstGeom>
        <a:blipFill>
          <a:blip xmlns:r="http://schemas.openxmlformats.org/officeDocument/2006/relationships" r:embed="rId1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</xdr:row>
      <xdr:rowOff>13221</xdr:rowOff>
    </xdr:from>
    <xdr:to>
      <xdr:col>1</xdr:col>
      <xdr:colOff>1936</xdr:colOff>
      <xdr:row>27</xdr:row>
      <xdr:rowOff>189621</xdr:rowOff>
    </xdr:to>
    <xdr:sp macro="" textlink="">
      <xdr:nvSpPr>
        <xdr:cNvPr id="233" name="Прямоугольник 232">
          <a:extLst>
            <a:ext uri="{FF2B5EF4-FFF2-40B4-BE49-F238E27FC236}">
              <a16:creationId xmlns:a16="http://schemas.microsoft.com/office/drawing/2014/main" id="{B3120A20-6677-44C4-A3C9-53DED305FF7B}"/>
            </a:ext>
          </a:extLst>
        </xdr:cNvPr>
        <xdr:cNvSpPr>
          <a:spLocks/>
        </xdr:cNvSpPr>
      </xdr:nvSpPr>
      <xdr:spPr>
        <a:xfrm>
          <a:off x="366779" y="59432892"/>
          <a:ext cx="478800" cy="176400"/>
        </a:xfrm>
        <a:prstGeom prst="rect">
          <a:avLst/>
        </a:prstGeom>
        <a:blipFill>
          <a:blip xmlns:r="http://schemas.openxmlformats.org/officeDocument/2006/relationships" r:embed="rId12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30</xdr:row>
      <xdr:rowOff>13221</xdr:rowOff>
    </xdr:from>
    <xdr:to>
      <xdr:col>1</xdr:col>
      <xdr:colOff>1936</xdr:colOff>
      <xdr:row>30</xdr:row>
      <xdr:rowOff>189621</xdr:rowOff>
    </xdr:to>
    <xdr:sp macro="" textlink="">
      <xdr:nvSpPr>
        <xdr:cNvPr id="234" name="Прямоугольник 233">
          <a:extLst>
            <a:ext uri="{FF2B5EF4-FFF2-40B4-BE49-F238E27FC236}">
              <a16:creationId xmlns:a16="http://schemas.microsoft.com/office/drawing/2014/main" id="{7E81FC17-CE4E-45B3-A888-87BBE3E7DD45}"/>
            </a:ext>
          </a:extLst>
        </xdr:cNvPr>
        <xdr:cNvSpPr>
          <a:spLocks/>
        </xdr:cNvSpPr>
      </xdr:nvSpPr>
      <xdr:spPr>
        <a:xfrm>
          <a:off x="366779" y="59623392"/>
          <a:ext cx="478800" cy="176400"/>
        </a:xfrm>
        <a:prstGeom prst="rect">
          <a:avLst/>
        </a:prstGeom>
        <a:blipFill>
          <a:blip xmlns:r="http://schemas.openxmlformats.org/officeDocument/2006/relationships" r:embed="rId12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171</xdr:row>
      <xdr:rowOff>12343</xdr:rowOff>
    </xdr:from>
    <xdr:to>
      <xdr:col>1</xdr:col>
      <xdr:colOff>3298</xdr:colOff>
      <xdr:row>171</xdr:row>
      <xdr:rowOff>188743</xdr:rowOff>
    </xdr:to>
    <xdr:sp macro="" textlink="">
      <xdr:nvSpPr>
        <xdr:cNvPr id="235" name="Прямоугольник 234">
          <a:extLst>
            <a:ext uri="{FF2B5EF4-FFF2-40B4-BE49-F238E27FC236}">
              <a16:creationId xmlns:a16="http://schemas.microsoft.com/office/drawing/2014/main" id="{AF6A3E19-C8F3-48F0-8035-7D870AD56246}"/>
            </a:ext>
          </a:extLst>
        </xdr:cNvPr>
        <xdr:cNvSpPr>
          <a:spLocks/>
        </xdr:cNvSpPr>
      </xdr:nvSpPr>
      <xdr:spPr>
        <a:xfrm>
          <a:off x="368141" y="19655614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</xdr:row>
      <xdr:rowOff>13221</xdr:rowOff>
    </xdr:from>
    <xdr:to>
      <xdr:col>1</xdr:col>
      <xdr:colOff>1936</xdr:colOff>
      <xdr:row>22</xdr:row>
      <xdr:rowOff>189621</xdr:rowOff>
    </xdr:to>
    <xdr:sp macro="" textlink="">
      <xdr:nvSpPr>
        <xdr:cNvPr id="236" name="Прямоугольник 235">
          <a:extLst>
            <a:ext uri="{FF2B5EF4-FFF2-40B4-BE49-F238E27FC236}">
              <a16:creationId xmlns:a16="http://schemas.microsoft.com/office/drawing/2014/main" id="{FAFC43E4-E2B2-45FC-8A6D-0409A90904BB}"/>
            </a:ext>
          </a:extLst>
        </xdr:cNvPr>
        <xdr:cNvSpPr>
          <a:spLocks/>
        </xdr:cNvSpPr>
      </xdr:nvSpPr>
      <xdr:spPr>
        <a:xfrm>
          <a:off x="366779" y="20799492"/>
          <a:ext cx="478800" cy="176400"/>
        </a:xfrm>
        <a:prstGeom prst="rect">
          <a:avLst/>
        </a:prstGeom>
        <a:blipFill>
          <a:blip xmlns:r="http://schemas.openxmlformats.org/officeDocument/2006/relationships" r:embed="rId12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29</xdr:row>
      <xdr:rowOff>13221</xdr:rowOff>
    </xdr:from>
    <xdr:to>
      <xdr:col>1</xdr:col>
      <xdr:colOff>1936</xdr:colOff>
      <xdr:row>29</xdr:row>
      <xdr:rowOff>189621</xdr:rowOff>
    </xdr:to>
    <xdr:sp macro="" textlink="">
      <xdr:nvSpPr>
        <xdr:cNvPr id="237" name="Прямоугольник 236">
          <a:extLst>
            <a:ext uri="{FF2B5EF4-FFF2-40B4-BE49-F238E27FC236}">
              <a16:creationId xmlns:a16="http://schemas.microsoft.com/office/drawing/2014/main" id="{AC21D6AB-DD3E-47D1-9305-0FE8333A01F5}"/>
            </a:ext>
          </a:extLst>
        </xdr:cNvPr>
        <xdr:cNvSpPr>
          <a:spLocks/>
        </xdr:cNvSpPr>
      </xdr:nvSpPr>
      <xdr:spPr>
        <a:xfrm>
          <a:off x="366779" y="20989992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56</xdr:row>
      <xdr:rowOff>13221</xdr:rowOff>
    </xdr:from>
    <xdr:to>
      <xdr:col>1</xdr:col>
      <xdr:colOff>1936</xdr:colOff>
      <xdr:row>56</xdr:row>
      <xdr:rowOff>189621</xdr:rowOff>
    </xdr:to>
    <xdr:sp macro="" textlink="">
      <xdr:nvSpPr>
        <xdr:cNvPr id="238" name="Прямоугольник 237">
          <a:extLst>
            <a:ext uri="{FF2B5EF4-FFF2-40B4-BE49-F238E27FC236}">
              <a16:creationId xmlns:a16="http://schemas.microsoft.com/office/drawing/2014/main" id="{A759B935-3432-4336-84FB-B988DC2877C7}"/>
            </a:ext>
          </a:extLst>
        </xdr:cNvPr>
        <xdr:cNvSpPr>
          <a:spLocks/>
        </xdr:cNvSpPr>
      </xdr:nvSpPr>
      <xdr:spPr>
        <a:xfrm>
          <a:off x="366779" y="22513992"/>
          <a:ext cx="478800" cy="176400"/>
        </a:xfrm>
        <a:prstGeom prst="rect">
          <a:avLst/>
        </a:prstGeom>
        <a:blipFill>
          <a:blip xmlns:r="http://schemas.openxmlformats.org/officeDocument/2006/relationships" r:embed="rId12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268</xdr:row>
      <xdr:rowOff>13494</xdr:rowOff>
    </xdr:from>
    <xdr:to>
      <xdr:col>1</xdr:col>
      <xdr:colOff>3298</xdr:colOff>
      <xdr:row>268</xdr:row>
      <xdr:rowOff>189894</xdr:rowOff>
    </xdr:to>
    <xdr:sp macro="" textlink="">
      <xdr:nvSpPr>
        <xdr:cNvPr id="239" name="Прямоугольник 238">
          <a:extLst>
            <a:ext uri="{FF2B5EF4-FFF2-40B4-BE49-F238E27FC236}">
              <a16:creationId xmlns:a16="http://schemas.microsoft.com/office/drawing/2014/main" id="{0B1BC132-1F88-4912-87F3-43E54B0910A1}"/>
            </a:ext>
          </a:extLst>
        </xdr:cNvPr>
        <xdr:cNvSpPr>
          <a:spLocks/>
        </xdr:cNvSpPr>
      </xdr:nvSpPr>
      <xdr:spPr>
        <a:xfrm>
          <a:off x="368141" y="58404465"/>
          <a:ext cx="478800" cy="176400"/>
        </a:xfrm>
        <a:prstGeom prst="rect">
          <a:avLst/>
        </a:prstGeom>
        <a:blipFill>
          <a:blip xmlns:r="http://schemas.openxmlformats.org/officeDocument/2006/relationships" r:embed="rId130" cstate="screen">
            <a:extLst>
              <a:ext uri="{BEBA8EAE-BF5A-486C-A8C5-ECC9F3942E4B}">
                <a14:imgProps xmlns:a14="http://schemas.microsoft.com/office/drawing/2010/main">
                  <a14:imgLayer r:embed="rId131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194</xdr:row>
      <xdr:rowOff>12343</xdr:rowOff>
    </xdr:from>
    <xdr:to>
      <xdr:col>1</xdr:col>
      <xdr:colOff>3298</xdr:colOff>
      <xdr:row>194</xdr:row>
      <xdr:rowOff>188743</xdr:rowOff>
    </xdr:to>
    <xdr:sp macro="" textlink="">
      <xdr:nvSpPr>
        <xdr:cNvPr id="240" name="Прямоугольник 239">
          <a:extLst>
            <a:ext uri="{FF2B5EF4-FFF2-40B4-BE49-F238E27FC236}">
              <a16:creationId xmlns:a16="http://schemas.microsoft.com/office/drawing/2014/main" id="{41238985-72D0-46CA-BC28-FDFF4C70658F}"/>
            </a:ext>
          </a:extLst>
        </xdr:cNvPr>
        <xdr:cNvSpPr>
          <a:spLocks/>
        </xdr:cNvSpPr>
      </xdr:nvSpPr>
      <xdr:spPr>
        <a:xfrm>
          <a:off x="368141" y="29066314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215</xdr:row>
      <xdr:rowOff>13221</xdr:rowOff>
    </xdr:from>
    <xdr:to>
      <xdr:col>1</xdr:col>
      <xdr:colOff>1936</xdr:colOff>
      <xdr:row>215</xdr:row>
      <xdr:rowOff>189621</xdr:rowOff>
    </xdr:to>
    <xdr:sp macro="" textlink="">
      <xdr:nvSpPr>
        <xdr:cNvPr id="241" name="Прямоугольник 240">
          <a:extLst>
            <a:ext uri="{FF2B5EF4-FFF2-40B4-BE49-F238E27FC236}">
              <a16:creationId xmlns:a16="http://schemas.microsoft.com/office/drawing/2014/main" id="{FD1834D3-2EBD-4F00-8C77-366CD8B02CA6}"/>
            </a:ext>
          </a:extLst>
        </xdr:cNvPr>
        <xdr:cNvSpPr>
          <a:spLocks/>
        </xdr:cNvSpPr>
      </xdr:nvSpPr>
      <xdr:spPr>
        <a:xfrm>
          <a:off x="366779" y="36344292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62797</xdr:colOff>
      <xdr:row>132</xdr:row>
      <xdr:rowOff>0</xdr:rowOff>
    </xdr:from>
    <xdr:to>
      <xdr:col>1</xdr:col>
      <xdr:colOff>2754</xdr:colOff>
      <xdr:row>132</xdr:row>
      <xdr:rowOff>176400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232355C6-9956-48AB-A664-A9C2DB64D9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597" y="4128407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237</xdr:row>
      <xdr:rowOff>12342</xdr:rowOff>
    </xdr:from>
    <xdr:to>
      <xdr:col>1</xdr:col>
      <xdr:colOff>1936</xdr:colOff>
      <xdr:row>237</xdr:row>
      <xdr:rowOff>188742</xdr:rowOff>
    </xdr:to>
    <xdr:sp macro="" textlink="">
      <xdr:nvSpPr>
        <xdr:cNvPr id="243" name="Прямоугольник 242">
          <a:extLst>
            <a:ext uri="{FF2B5EF4-FFF2-40B4-BE49-F238E27FC236}">
              <a16:creationId xmlns:a16="http://schemas.microsoft.com/office/drawing/2014/main" id="{73AC5D91-4917-41D3-95B3-B67F88B7484A}"/>
            </a:ext>
          </a:extLst>
        </xdr:cNvPr>
        <xdr:cNvSpPr>
          <a:spLocks/>
        </xdr:cNvSpPr>
      </xdr:nvSpPr>
      <xdr:spPr>
        <a:xfrm>
          <a:off x="366779" y="44763513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247</xdr:row>
      <xdr:rowOff>13221</xdr:rowOff>
    </xdr:from>
    <xdr:to>
      <xdr:col>1</xdr:col>
      <xdr:colOff>1936</xdr:colOff>
      <xdr:row>247</xdr:row>
      <xdr:rowOff>189621</xdr:rowOff>
    </xdr:to>
    <xdr:sp macro="" textlink="">
      <xdr:nvSpPr>
        <xdr:cNvPr id="244" name="Прямоугольник 243">
          <a:extLst>
            <a:ext uri="{FF2B5EF4-FFF2-40B4-BE49-F238E27FC236}">
              <a16:creationId xmlns:a16="http://schemas.microsoft.com/office/drawing/2014/main" id="{2F8C81E8-DE7E-4BDB-85A8-51EFA3D13A3C}"/>
            </a:ext>
          </a:extLst>
        </xdr:cNvPr>
        <xdr:cNvSpPr>
          <a:spLocks/>
        </xdr:cNvSpPr>
      </xdr:nvSpPr>
      <xdr:spPr>
        <a:xfrm>
          <a:off x="366779" y="49031592"/>
          <a:ext cx="478800" cy="176400"/>
        </a:xfrm>
        <a:prstGeom prst="rect">
          <a:avLst/>
        </a:prstGeom>
        <a:blipFill>
          <a:blip xmlns:r="http://schemas.openxmlformats.org/officeDocument/2006/relationships" r:embed="rId7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62797</xdr:colOff>
      <xdr:row>133</xdr:row>
      <xdr:rowOff>0</xdr:rowOff>
    </xdr:from>
    <xdr:to>
      <xdr:col>1</xdr:col>
      <xdr:colOff>2754</xdr:colOff>
      <xdr:row>133</xdr:row>
      <xdr:rowOff>176400</xdr:rowOff>
    </xdr:to>
    <xdr:sp macro="" textlink="">
      <xdr:nvSpPr>
        <xdr:cNvPr id="246" name="Прямоугольник 245">
          <a:extLst>
            <a:ext uri="{FF2B5EF4-FFF2-40B4-BE49-F238E27FC236}">
              <a16:creationId xmlns:a16="http://schemas.microsoft.com/office/drawing/2014/main" id="{3CFDBD55-90C9-499F-A1A5-0FBCC8686F87}"/>
            </a:ext>
          </a:extLst>
        </xdr:cNvPr>
        <xdr:cNvSpPr>
          <a:spLocks/>
        </xdr:cNvSpPr>
      </xdr:nvSpPr>
      <xdr:spPr>
        <a:xfrm>
          <a:off x="367597" y="55304871"/>
          <a:ext cx="478800" cy="176400"/>
        </a:xfrm>
        <a:prstGeom prst="rect">
          <a:avLst/>
        </a:prstGeom>
        <a:blipFill>
          <a:blip xmlns:r="http://schemas.openxmlformats.org/officeDocument/2006/relationships" r:embed="rId13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266</xdr:row>
      <xdr:rowOff>13221</xdr:rowOff>
    </xdr:from>
    <xdr:to>
      <xdr:col>1</xdr:col>
      <xdr:colOff>1936</xdr:colOff>
      <xdr:row>266</xdr:row>
      <xdr:rowOff>189621</xdr:rowOff>
    </xdr:to>
    <xdr:sp macro="" textlink="">
      <xdr:nvSpPr>
        <xdr:cNvPr id="247" name="Прямоугольник 246">
          <a:extLst>
            <a:ext uri="{FF2B5EF4-FFF2-40B4-BE49-F238E27FC236}">
              <a16:creationId xmlns:a16="http://schemas.microsoft.com/office/drawing/2014/main" id="{EB192EA9-EB5C-4F95-A0F1-0D252116B254}"/>
            </a:ext>
          </a:extLst>
        </xdr:cNvPr>
        <xdr:cNvSpPr>
          <a:spLocks/>
        </xdr:cNvSpPr>
      </xdr:nvSpPr>
      <xdr:spPr>
        <a:xfrm>
          <a:off x="366779" y="57299292"/>
          <a:ext cx="478800" cy="176400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59258</xdr:colOff>
      <xdr:row>15</xdr:row>
      <xdr:rowOff>21385</xdr:rowOff>
    </xdr:from>
    <xdr:to>
      <xdr:col>3</xdr:col>
      <xdr:colOff>1936</xdr:colOff>
      <xdr:row>16</xdr:row>
      <xdr:rowOff>8646</xdr:rowOff>
    </xdr:to>
    <xdr:sp macro="" textlink="">
      <xdr:nvSpPr>
        <xdr:cNvPr id="249" name="Прямоугольник 248">
          <a:extLst>
            <a:ext uri="{FF2B5EF4-FFF2-40B4-BE49-F238E27FC236}">
              <a16:creationId xmlns:a16="http://schemas.microsoft.com/office/drawing/2014/main" id="{7D97C4F9-59BE-4E03-B78F-1B2D10B22165}"/>
            </a:ext>
          </a:extLst>
        </xdr:cNvPr>
        <xdr:cNvSpPr>
          <a:spLocks/>
        </xdr:cNvSpPr>
      </xdr:nvSpPr>
      <xdr:spPr>
        <a:xfrm>
          <a:off x="59258" y="1071856"/>
          <a:ext cx="0" cy="194090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</xdr:row>
      <xdr:rowOff>26442</xdr:rowOff>
    </xdr:from>
    <xdr:to>
      <xdr:col>3</xdr:col>
      <xdr:colOff>1936</xdr:colOff>
      <xdr:row>17</xdr:row>
      <xdr:rowOff>12342</xdr:rowOff>
    </xdr:to>
    <xdr:sp macro="" textlink="">
      <xdr:nvSpPr>
        <xdr:cNvPr id="250" name="Прямоугольник 249">
          <a:extLst>
            <a:ext uri="{FF2B5EF4-FFF2-40B4-BE49-F238E27FC236}">
              <a16:creationId xmlns:a16="http://schemas.microsoft.com/office/drawing/2014/main" id="{D3CEF61E-9F40-4716-8B7C-A3C798FF677F}"/>
            </a:ext>
          </a:extLst>
        </xdr:cNvPr>
        <xdr:cNvSpPr>
          <a:spLocks/>
        </xdr:cNvSpPr>
      </xdr:nvSpPr>
      <xdr:spPr>
        <a:xfrm>
          <a:off x="61979" y="1283742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17</xdr:row>
      <xdr:rowOff>26442</xdr:rowOff>
    </xdr:from>
    <xdr:to>
      <xdr:col>3</xdr:col>
      <xdr:colOff>1936</xdr:colOff>
      <xdr:row>18</xdr:row>
      <xdr:rowOff>12342</xdr:rowOff>
    </xdr:to>
    <xdr:sp macro="" textlink="">
      <xdr:nvSpPr>
        <xdr:cNvPr id="251" name="Прямоугольник 250">
          <a:extLst>
            <a:ext uri="{FF2B5EF4-FFF2-40B4-BE49-F238E27FC236}">
              <a16:creationId xmlns:a16="http://schemas.microsoft.com/office/drawing/2014/main" id="{3A73C027-7A50-428F-B5D8-B8372C2C7FCD}"/>
            </a:ext>
          </a:extLst>
        </xdr:cNvPr>
        <xdr:cNvSpPr>
          <a:spLocks/>
        </xdr:cNvSpPr>
      </xdr:nvSpPr>
      <xdr:spPr>
        <a:xfrm>
          <a:off x="61979" y="1490571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</xdr:row>
      <xdr:rowOff>26442</xdr:rowOff>
    </xdr:from>
    <xdr:to>
      <xdr:col>3</xdr:col>
      <xdr:colOff>1936</xdr:colOff>
      <xdr:row>19</xdr:row>
      <xdr:rowOff>12342</xdr:rowOff>
    </xdr:to>
    <xdr:sp macro="" textlink="">
      <xdr:nvSpPr>
        <xdr:cNvPr id="252" name="Прямоугольник 251">
          <a:extLst>
            <a:ext uri="{FF2B5EF4-FFF2-40B4-BE49-F238E27FC236}">
              <a16:creationId xmlns:a16="http://schemas.microsoft.com/office/drawing/2014/main" id="{90A41673-E605-4DCA-9D9F-E082242FFFCC}"/>
            </a:ext>
          </a:extLst>
        </xdr:cNvPr>
        <xdr:cNvSpPr>
          <a:spLocks/>
        </xdr:cNvSpPr>
      </xdr:nvSpPr>
      <xdr:spPr>
        <a:xfrm>
          <a:off x="61979" y="1697399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</xdr:row>
      <xdr:rowOff>26442</xdr:rowOff>
    </xdr:from>
    <xdr:to>
      <xdr:col>3</xdr:col>
      <xdr:colOff>1936</xdr:colOff>
      <xdr:row>20</xdr:row>
      <xdr:rowOff>12342</xdr:rowOff>
    </xdr:to>
    <xdr:sp macro="" textlink="">
      <xdr:nvSpPr>
        <xdr:cNvPr id="253" name="Прямоугольник 252">
          <a:extLst>
            <a:ext uri="{FF2B5EF4-FFF2-40B4-BE49-F238E27FC236}">
              <a16:creationId xmlns:a16="http://schemas.microsoft.com/office/drawing/2014/main" id="{C893B765-0633-4DE5-A97B-B5E71647213D}"/>
            </a:ext>
          </a:extLst>
        </xdr:cNvPr>
        <xdr:cNvSpPr>
          <a:spLocks/>
        </xdr:cNvSpPr>
      </xdr:nvSpPr>
      <xdr:spPr>
        <a:xfrm>
          <a:off x="61979" y="1904228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</xdr:row>
      <xdr:rowOff>26442</xdr:rowOff>
    </xdr:from>
    <xdr:to>
      <xdr:col>3</xdr:col>
      <xdr:colOff>1936</xdr:colOff>
      <xdr:row>21</xdr:row>
      <xdr:rowOff>12342</xdr:rowOff>
    </xdr:to>
    <xdr:sp macro="" textlink="">
      <xdr:nvSpPr>
        <xdr:cNvPr id="254" name="Прямоугольник 253">
          <a:extLst>
            <a:ext uri="{FF2B5EF4-FFF2-40B4-BE49-F238E27FC236}">
              <a16:creationId xmlns:a16="http://schemas.microsoft.com/office/drawing/2014/main" id="{66B8C4EE-AF62-491C-B35F-A3812A1425DF}"/>
            </a:ext>
          </a:extLst>
        </xdr:cNvPr>
        <xdr:cNvSpPr>
          <a:spLocks/>
        </xdr:cNvSpPr>
      </xdr:nvSpPr>
      <xdr:spPr>
        <a:xfrm>
          <a:off x="61979" y="2111056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32</xdr:row>
      <xdr:rowOff>26442</xdr:rowOff>
    </xdr:from>
    <xdr:to>
      <xdr:col>3</xdr:col>
      <xdr:colOff>1936</xdr:colOff>
      <xdr:row>33</xdr:row>
      <xdr:rowOff>12342</xdr:rowOff>
    </xdr:to>
    <xdr:sp macro="" textlink="">
      <xdr:nvSpPr>
        <xdr:cNvPr id="256" name="Прямоугольник 255">
          <a:extLst>
            <a:ext uri="{FF2B5EF4-FFF2-40B4-BE49-F238E27FC236}">
              <a16:creationId xmlns:a16="http://schemas.microsoft.com/office/drawing/2014/main" id="{3A324571-E6CA-4E68-B28E-545596480481}"/>
            </a:ext>
          </a:extLst>
        </xdr:cNvPr>
        <xdr:cNvSpPr>
          <a:spLocks/>
        </xdr:cNvSpPr>
      </xdr:nvSpPr>
      <xdr:spPr>
        <a:xfrm>
          <a:off x="61979" y="4827042"/>
          <a:ext cx="0" cy="192729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33</xdr:row>
      <xdr:rowOff>26442</xdr:rowOff>
    </xdr:from>
    <xdr:to>
      <xdr:col>3</xdr:col>
      <xdr:colOff>1936</xdr:colOff>
      <xdr:row>34</xdr:row>
      <xdr:rowOff>12342</xdr:rowOff>
    </xdr:to>
    <xdr:sp macro="" textlink="">
      <xdr:nvSpPr>
        <xdr:cNvPr id="257" name="Прямоугольник 256">
          <a:extLst>
            <a:ext uri="{FF2B5EF4-FFF2-40B4-BE49-F238E27FC236}">
              <a16:creationId xmlns:a16="http://schemas.microsoft.com/office/drawing/2014/main" id="{A69BF1CF-1403-4059-98E8-D3FBD888BB44}"/>
            </a:ext>
          </a:extLst>
        </xdr:cNvPr>
        <xdr:cNvSpPr>
          <a:spLocks/>
        </xdr:cNvSpPr>
      </xdr:nvSpPr>
      <xdr:spPr>
        <a:xfrm>
          <a:off x="61979" y="5033871"/>
          <a:ext cx="0" cy="192728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34</xdr:row>
      <xdr:rowOff>26442</xdr:rowOff>
    </xdr:from>
    <xdr:to>
      <xdr:col>3</xdr:col>
      <xdr:colOff>1936</xdr:colOff>
      <xdr:row>35</xdr:row>
      <xdr:rowOff>12342</xdr:rowOff>
    </xdr:to>
    <xdr:sp macro="" textlink="">
      <xdr:nvSpPr>
        <xdr:cNvPr id="258" name="Прямоугольник 257">
          <a:extLst>
            <a:ext uri="{FF2B5EF4-FFF2-40B4-BE49-F238E27FC236}">
              <a16:creationId xmlns:a16="http://schemas.microsoft.com/office/drawing/2014/main" id="{AA67B618-C9C3-4BD9-A819-11D1A2A71039}"/>
            </a:ext>
          </a:extLst>
        </xdr:cNvPr>
        <xdr:cNvSpPr>
          <a:spLocks/>
        </xdr:cNvSpPr>
      </xdr:nvSpPr>
      <xdr:spPr>
        <a:xfrm>
          <a:off x="61979" y="5240699"/>
          <a:ext cx="0" cy="192729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35</xdr:row>
      <xdr:rowOff>26442</xdr:rowOff>
    </xdr:from>
    <xdr:to>
      <xdr:col>3</xdr:col>
      <xdr:colOff>1936</xdr:colOff>
      <xdr:row>36</xdr:row>
      <xdr:rowOff>12342</xdr:rowOff>
    </xdr:to>
    <xdr:sp macro="" textlink="">
      <xdr:nvSpPr>
        <xdr:cNvPr id="259" name="Прямоугольник 258">
          <a:extLst>
            <a:ext uri="{FF2B5EF4-FFF2-40B4-BE49-F238E27FC236}">
              <a16:creationId xmlns:a16="http://schemas.microsoft.com/office/drawing/2014/main" id="{D5570FFA-5061-46E1-A130-6F07D8AE3D0E}"/>
            </a:ext>
          </a:extLst>
        </xdr:cNvPr>
        <xdr:cNvSpPr>
          <a:spLocks/>
        </xdr:cNvSpPr>
      </xdr:nvSpPr>
      <xdr:spPr>
        <a:xfrm>
          <a:off x="61979" y="5447528"/>
          <a:ext cx="0" cy="192728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36</xdr:row>
      <xdr:rowOff>26442</xdr:rowOff>
    </xdr:from>
    <xdr:to>
      <xdr:col>3</xdr:col>
      <xdr:colOff>1936</xdr:colOff>
      <xdr:row>37</xdr:row>
      <xdr:rowOff>12342</xdr:rowOff>
    </xdr:to>
    <xdr:sp macro="" textlink="">
      <xdr:nvSpPr>
        <xdr:cNvPr id="260" name="Прямоугольник 259">
          <a:extLst>
            <a:ext uri="{FF2B5EF4-FFF2-40B4-BE49-F238E27FC236}">
              <a16:creationId xmlns:a16="http://schemas.microsoft.com/office/drawing/2014/main" id="{E6580FDF-C468-4757-BFAD-1AFE9E5D0CF2}"/>
            </a:ext>
          </a:extLst>
        </xdr:cNvPr>
        <xdr:cNvSpPr>
          <a:spLocks/>
        </xdr:cNvSpPr>
      </xdr:nvSpPr>
      <xdr:spPr>
        <a:xfrm>
          <a:off x="61979" y="5654356"/>
          <a:ext cx="0" cy="192729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37</xdr:row>
      <xdr:rowOff>20999</xdr:rowOff>
    </xdr:from>
    <xdr:to>
      <xdr:col>3</xdr:col>
      <xdr:colOff>1936</xdr:colOff>
      <xdr:row>38</xdr:row>
      <xdr:rowOff>6899</xdr:rowOff>
    </xdr:to>
    <xdr:sp macro="" textlink="">
      <xdr:nvSpPr>
        <xdr:cNvPr id="261" name="Прямоугольник 260">
          <a:extLst>
            <a:ext uri="{FF2B5EF4-FFF2-40B4-BE49-F238E27FC236}">
              <a16:creationId xmlns:a16="http://schemas.microsoft.com/office/drawing/2014/main" id="{F905D4A5-9BCE-4670-9B9D-0062B80B0E84}"/>
            </a:ext>
          </a:extLst>
        </xdr:cNvPr>
        <xdr:cNvSpPr>
          <a:spLocks/>
        </xdr:cNvSpPr>
      </xdr:nvSpPr>
      <xdr:spPr>
        <a:xfrm>
          <a:off x="61979" y="5855742"/>
          <a:ext cx="0" cy="192728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38</xdr:row>
      <xdr:rowOff>20999</xdr:rowOff>
    </xdr:from>
    <xdr:to>
      <xdr:col>3</xdr:col>
      <xdr:colOff>1936</xdr:colOff>
      <xdr:row>39</xdr:row>
      <xdr:rowOff>6899</xdr:rowOff>
    </xdr:to>
    <xdr:sp macro="" textlink="">
      <xdr:nvSpPr>
        <xdr:cNvPr id="262" name="Прямоугольник 261">
          <a:extLst>
            <a:ext uri="{FF2B5EF4-FFF2-40B4-BE49-F238E27FC236}">
              <a16:creationId xmlns:a16="http://schemas.microsoft.com/office/drawing/2014/main" id="{098C2B48-C052-478F-A07A-87966064950C}"/>
            </a:ext>
          </a:extLst>
        </xdr:cNvPr>
        <xdr:cNvSpPr>
          <a:spLocks/>
        </xdr:cNvSpPr>
      </xdr:nvSpPr>
      <xdr:spPr>
        <a:xfrm>
          <a:off x="61979" y="6062570"/>
          <a:ext cx="0" cy="192729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39</xdr:row>
      <xdr:rowOff>20999</xdr:rowOff>
    </xdr:from>
    <xdr:to>
      <xdr:col>3</xdr:col>
      <xdr:colOff>1936</xdr:colOff>
      <xdr:row>40</xdr:row>
      <xdr:rowOff>6899</xdr:rowOff>
    </xdr:to>
    <xdr:sp macro="" textlink="">
      <xdr:nvSpPr>
        <xdr:cNvPr id="263" name="Прямоугольник 262">
          <a:extLst>
            <a:ext uri="{FF2B5EF4-FFF2-40B4-BE49-F238E27FC236}">
              <a16:creationId xmlns:a16="http://schemas.microsoft.com/office/drawing/2014/main" id="{FC254033-E3AE-495E-BEF9-167FCDFDCB31}"/>
            </a:ext>
          </a:extLst>
        </xdr:cNvPr>
        <xdr:cNvSpPr>
          <a:spLocks/>
        </xdr:cNvSpPr>
      </xdr:nvSpPr>
      <xdr:spPr>
        <a:xfrm>
          <a:off x="61979" y="6269399"/>
          <a:ext cx="0" cy="192729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40</xdr:row>
      <xdr:rowOff>26442</xdr:rowOff>
    </xdr:from>
    <xdr:to>
      <xdr:col>3</xdr:col>
      <xdr:colOff>1936</xdr:colOff>
      <xdr:row>41</xdr:row>
      <xdr:rowOff>12342</xdr:rowOff>
    </xdr:to>
    <xdr:sp macro="" textlink="">
      <xdr:nvSpPr>
        <xdr:cNvPr id="264" name="Прямоугольник 263">
          <a:extLst>
            <a:ext uri="{FF2B5EF4-FFF2-40B4-BE49-F238E27FC236}">
              <a16:creationId xmlns:a16="http://schemas.microsoft.com/office/drawing/2014/main" id="{822D32B2-0B4C-45C0-A109-B32C866EF0BC}"/>
            </a:ext>
          </a:extLst>
        </xdr:cNvPr>
        <xdr:cNvSpPr>
          <a:spLocks/>
        </xdr:cNvSpPr>
      </xdr:nvSpPr>
      <xdr:spPr>
        <a:xfrm>
          <a:off x="61979" y="6481671"/>
          <a:ext cx="0" cy="192728"/>
        </a:xfrm>
        <a:prstGeom prst="rect">
          <a:avLst/>
        </a:prstGeom>
        <a:blipFill>
          <a:blip xmlns:r="http://schemas.openxmlformats.org/officeDocument/2006/relationships" r:embed="rId5" cstate="screen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42</xdr:row>
      <xdr:rowOff>26442</xdr:rowOff>
    </xdr:from>
    <xdr:to>
      <xdr:col>3</xdr:col>
      <xdr:colOff>1936</xdr:colOff>
      <xdr:row>43</xdr:row>
      <xdr:rowOff>12342</xdr:rowOff>
    </xdr:to>
    <xdr:sp macro="" textlink="">
      <xdr:nvSpPr>
        <xdr:cNvPr id="265" name="Прямоугольник 264">
          <a:extLst>
            <a:ext uri="{FF2B5EF4-FFF2-40B4-BE49-F238E27FC236}">
              <a16:creationId xmlns:a16="http://schemas.microsoft.com/office/drawing/2014/main" id="{DF27C3B4-F729-49DA-BA3A-0FBD8AA97525}"/>
            </a:ext>
          </a:extLst>
        </xdr:cNvPr>
        <xdr:cNvSpPr>
          <a:spLocks/>
        </xdr:cNvSpPr>
      </xdr:nvSpPr>
      <xdr:spPr>
        <a:xfrm>
          <a:off x="61979" y="6895328"/>
          <a:ext cx="0" cy="192728"/>
        </a:xfrm>
        <a:prstGeom prst="rect">
          <a:avLst/>
        </a:prstGeom>
        <a:blipFill>
          <a:blip xmlns:r="http://schemas.openxmlformats.org/officeDocument/2006/relationships" r:embed="rId7" cstate="screen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43</xdr:row>
      <xdr:rowOff>26442</xdr:rowOff>
    </xdr:from>
    <xdr:to>
      <xdr:col>3</xdr:col>
      <xdr:colOff>1936</xdr:colOff>
      <xdr:row>44</xdr:row>
      <xdr:rowOff>12342</xdr:rowOff>
    </xdr:to>
    <xdr:sp macro="" textlink="">
      <xdr:nvSpPr>
        <xdr:cNvPr id="266" name="Прямоугольник 265">
          <a:extLst>
            <a:ext uri="{FF2B5EF4-FFF2-40B4-BE49-F238E27FC236}">
              <a16:creationId xmlns:a16="http://schemas.microsoft.com/office/drawing/2014/main" id="{8A4D6372-CD30-477D-AEFF-84C493F05426}"/>
            </a:ext>
          </a:extLst>
        </xdr:cNvPr>
        <xdr:cNvSpPr>
          <a:spLocks/>
        </xdr:cNvSpPr>
      </xdr:nvSpPr>
      <xdr:spPr>
        <a:xfrm>
          <a:off x="61979" y="7102156"/>
          <a:ext cx="0" cy="192729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44</xdr:row>
      <xdr:rowOff>26442</xdr:rowOff>
    </xdr:from>
    <xdr:to>
      <xdr:col>3</xdr:col>
      <xdr:colOff>1936</xdr:colOff>
      <xdr:row>45</xdr:row>
      <xdr:rowOff>12342</xdr:rowOff>
    </xdr:to>
    <xdr:sp macro="" textlink="">
      <xdr:nvSpPr>
        <xdr:cNvPr id="267" name="Прямоугольник 266">
          <a:extLst>
            <a:ext uri="{FF2B5EF4-FFF2-40B4-BE49-F238E27FC236}">
              <a16:creationId xmlns:a16="http://schemas.microsoft.com/office/drawing/2014/main" id="{C65BAEDD-3EF2-4438-913A-99001C7EDED7}"/>
            </a:ext>
          </a:extLst>
        </xdr:cNvPr>
        <xdr:cNvSpPr>
          <a:spLocks/>
        </xdr:cNvSpPr>
      </xdr:nvSpPr>
      <xdr:spPr>
        <a:xfrm>
          <a:off x="61979" y="7308985"/>
          <a:ext cx="0" cy="192728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163</xdr:row>
      <xdr:rowOff>0</xdr:rowOff>
    </xdr:from>
    <xdr:to>
      <xdr:col>3</xdr:col>
      <xdr:colOff>1936</xdr:colOff>
      <xdr:row>163</xdr:row>
      <xdr:rowOff>176400</xdr:rowOff>
    </xdr:to>
    <xdr:sp macro="" textlink="">
      <xdr:nvSpPr>
        <xdr:cNvPr id="268" name="Прямоугольник 267">
          <a:extLst>
            <a:ext uri="{FF2B5EF4-FFF2-40B4-BE49-F238E27FC236}">
              <a16:creationId xmlns:a16="http://schemas.microsoft.com/office/drawing/2014/main" id="{B0A32C7A-A24F-4E96-8252-E8A7F3DB4E5A}"/>
            </a:ext>
          </a:extLst>
        </xdr:cNvPr>
        <xdr:cNvSpPr>
          <a:spLocks/>
        </xdr:cNvSpPr>
      </xdr:nvSpPr>
      <xdr:spPr>
        <a:xfrm>
          <a:off x="61979" y="7489371"/>
          <a:ext cx="0" cy="176400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49</xdr:row>
      <xdr:rowOff>26442</xdr:rowOff>
    </xdr:from>
    <xdr:to>
      <xdr:col>3</xdr:col>
      <xdr:colOff>1936</xdr:colOff>
      <xdr:row>50</xdr:row>
      <xdr:rowOff>12342</xdr:rowOff>
    </xdr:to>
    <xdr:sp macro="" textlink="">
      <xdr:nvSpPr>
        <xdr:cNvPr id="269" name="Прямоугольник 268">
          <a:extLst>
            <a:ext uri="{FF2B5EF4-FFF2-40B4-BE49-F238E27FC236}">
              <a16:creationId xmlns:a16="http://schemas.microsoft.com/office/drawing/2014/main" id="{5A946D3C-5383-4E46-9931-A2D9930D21AD}"/>
            </a:ext>
          </a:extLst>
        </xdr:cNvPr>
        <xdr:cNvSpPr>
          <a:spLocks/>
        </xdr:cNvSpPr>
      </xdr:nvSpPr>
      <xdr:spPr>
        <a:xfrm>
          <a:off x="61979" y="8577171"/>
          <a:ext cx="0" cy="192728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50</xdr:row>
      <xdr:rowOff>26442</xdr:rowOff>
    </xdr:from>
    <xdr:to>
      <xdr:col>3</xdr:col>
      <xdr:colOff>1936</xdr:colOff>
      <xdr:row>51</xdr:row>
      <xdr:rowOff>12342</xdr:rowOff>
    </xdr:to>
    <xdr:sp macro="" textlink="">
      <xdr:nvSpPr>
        <xdr:cNvPr id="270" name="Прямоугольник 269">
          <a:extLst>
            <a:ext uri="{FF2B5EF4-FFF2-40B4-BE49-F238E27FC236}">
              <a16:creationId xmlns:a16="http://schemas.microsoft.com/office/drawing/2014/main" id="{B592777C-8EAF-4F2D-90C5-C14E13939EA2}"/>
            </a:ext>
          </a:extLst>
        </xdr:cNvPr>
        <xdr:cNvSpPr>
          <a:spLocks/>
        </xdr:cNvSpPr>
      </xdr:nvSpPr>
      <xdr:spPr>
        <a:xfrm>
          <a:off x="61979" y="8783999"/>
          <a:ext cx="0" cy="192729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51</xdr:row>
      <xdr:rowOff>26442</xdr:rowOff>
    </xdr:from>
    <xdr:to>
      <xdr:col>3</xdr:col>
      <xdr:colOff>1936</xdr:colOff>
      <xdr:row>52</xdr:row>
      <xdr:rowOff>12342</xdr:rowOff>
    </xdr:to>
    <xdr:sp macro="" textlink="">
      <xdr:nvSpPr>
        <xdr:cNvPr id="271" name="Прямоугольник 270">
          <a:extLst>
            <a:ext uri="{FF2B5EF4-FFF2-40B4-BE49-F238E27FC236}">
              <a16:creationId xmlns:a16="http://schemas.microsoft.com/office/drawing/2014/main" id="{5B6961CE-664F-4E94-AB79-9B47371999CA}"/>
            </a:ext>
          </a:extLst>
        </xdr:cNvPr>
        <xdr:cNvSpPr>
          <a:spLocks/>
        </xdr:cNvSpPr>
      </xdr:nvSpPr>
      <xdr:spPr>
        <a:xfrm>
          <a:off x="61979" y="8990828"/>
          <a:ext cx="0" cy="192728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52</xdr:row>
      <xdr:rowOff>26442</xdr:rowOff>
    </xdr:from>
    <xdr:to>
      <xdr:col>3</xdr:col>
      <xdr:colOff>1936</xdr:colOff>
      <xdr:row>53</xdr:row>
      <xdr:rowOff>12342</xdr:rowOff>
    </xdr:to>
    <xdr:sp macro="" textlink="">
      <xdr:nvSpPr>
        <xdr:cNvPr id="272" name="Прямоугольник 271">
          <a:extLst>
            <a:ext uri="{FF2B5EF4-FFF2-40B4-BE49-F238E27FC236}">
              <a16:creationId xmlns:a16="http://schemas.microsoft.com/office/drawing/2014/main" id="{4014612C-CCB7-4477-A440-C385B0BA5741}"/>
            </a:ext>
          </a:extLst>
        </xdr:cNvPr>
        <xdr:cNvSpPr>
          <a:spLocks/>
        </xdr:cNvSpPr>
      </xdr:nvSpPr>
      <xdr:spPr>
        <a:xfrm>
          <a:off x="61979" y="9197656"/>
          <a:ext cx="0" cy="192729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64</xdr:row>
      <xdr:rowOff>25564</xdr:rowOff>
    </xdr:from>
    <xdr:to>
      <xdr:col>3</xdr:col>
      <xdr:colOff>3298</xdr:colOff>
      <xdr:row>65</xdr:row>
      <xdr:rowOff>11464</xdr:rowOff>
    </xdr:to>
    <xdr:sp macro="" textlink="">
      <xdr:nvSpPr>
        <xdr:cNvPr id="273" name="Прямоугольник 272">
          <a:extLst>
            <a:ext uri="{FF2B5EF4-FFF2-40B4-BE49-F238E27FC236}">
              <a16:creationId xmlns:a16="http://schemas.microsoft.com/office/drawing/2014/main" id="{DA8DEC99-777A-442D-8472-DD0093572430}"/>
            </a:ext>
          </a:extLst>
        </xdr:cNvPr>
        <xdr:cNvSpPr>
          <a:spLocks/>
        </xdr:cNvSpPr>
      </xdr:nvSpPr>
      <xdr:spPr>
        <a:xfrm>
          <a:off x="63341" y="12408064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65</xdr:row>
      <xdr:rowOff>25564</xdr:rowOff>
    </xdr:from>
    <xdr:to>
      <xdr:col>3</xdr:col>
      <xdr:colOff>3298</xdr:colOff>
      <xdr:row>66</xdr:row>
      <xdr:rowOff>11464</xdr:rowOff>
    </xdr:to>
    <xdr:sp macro="" textlink="">
      <xdr:nvSpPr>
        <xdr:cNvPr id="274" name="Прямоугольник 273">
          <a:extLst>
            <a:ext uri="{FF2B5EF4-FFF2-40B4-BE49-F238E27FC236}">
              <a16:creationId xmlns:a16="http://schemas.microsoft.com/office/drawing/2014/main" id="{539804D8-8C9E-46ED-8042-78E473DE9075}"/>
            </a:ext>
          </a:extLst>
        </xdr:cNvPr>
        <xdr:cNvSpPr>
          <a:spLocks/>
        </xdr:cNvSpPr>
      </xdr:nvSpPr>
      <xdr:spPr>
        <a:xfrm>
          <a:off x="63341" y="12614893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</xdr:row>
      <xdr:rowOff>0</xdr:rowOff>
    </xdr:from>
    <xdr:to>
      <xdr:col>3</xdr:col>
      <xdr:colOff>1936</xdr:colOff>
      <xdr:row>15</xdr:row>
      <xdr:rowOff>176400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7576A5E5-54C7-4BF5-9C22-CC027D417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screen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2732314"/>
          <a:ext cx="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67</xdr:row>
      <xdr:rowOff>26442</xdr:rowOff>
    </xdr:from>
    <xdr:to>
      <xdr:col>3</xdr:col>
      <xdr:colOff>1936</xdr:colOff>
      <xdr:row>68</xdr:row>
      <xdr:rowOff>12342</xdr:rowOff>
    </xdr:to>
    <xdr:sp macro="" textlink="">
      <xdr:nvSpPr>
        <xdr:cNvPr id="276" name="Прямоугольник 275">
          <a:extLst>
            <a:ext uri="{FF2B5EF4-FFF2-40B4-BE49-F238E27FC236}">
              <a16:creationId xmlns:a16="http://schemas.microsoft.com/office/drawing/2014/main" id="{4D99B1D4-857F-41E5-82BF-F99E9074543D}"/>
            </a:ext>
          </a:extLst>
        </xdr:cNvPr>
        <xdr:cNvSpPr>
          <a:spLocks/>
        </xdr:cNvSpPr>
      </xdr:nvSpPr>
      <xdr:spPr>
        <a:xfrm>
          <a:off x="61979" y="13029428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68</xdr:row>
      <xdr:rowOff>26442</xdr:rowOff>
    </xdr:from>
    <xdr:to>
      <xdr:col>3</xdr:col>
      <xdr:colOff>1936</xdr:colOff>
      <xdr:row>69</xdr:row>
      <xdr:rowOff>12342</xdr:rowOff>
    </xdr:to>
    <xdr:sp macro="" textlink="">
      <xdr:nvSpPr>
        <xdr:cNvPr id="277" name="Прямоугольник 276">
          <a:extLst>
            <a:ext uri="{FF2B5EF4-FFF2-40B4-BE49-F238E27FC236}">
              <a16:creationId xmlns:a16="http://schemas.microsoft.com/office/drawing/2014/main" id="{93573957-CD12-41F5-96F2-A4F875203EBA}"/>
            </a:ext>
          </a:extLst>
        </xdr:cNvPr>
        <xdr:cNvSpPr>
          <a:spLocks/>
        </xdr:cNvSpPr>
      </xdr:nvSpPr>
      <xdr:spPr>
        <a:xfrm>
          <a:off x="61979" y="13236256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69</xdr:row>
      <xdr:rowOff>26442</xdr:rowOff>
    </xdr:from>
    <xdr:to>
      <xdr:col>3</xdr:col>
      <xdr:colOff>1936</xdr:colOff>
      <xdr:row>70</xdr:row>
      <xdr:rowOff>12342</xdr:rowOff>
    </xdr:to>
    <xdr:sp macro="" textlink="">
      <xdr:nvSpPr>
        <xdr:cNvPr id="278" name="Прямоугольник 277">
          <a:extLst>
            <a:ext uri="{FF2B5EF4-FFF2-40B4-BE49-F238E27FC236}">
              <a16:creationId xmlns:a16="http://schemas.microsoft.com/office/drawing/2014/main" id="{026C8CF3-F392-4D52-B0EB-FB06826852E8}"/>
            </a:ext>
          </a:extLst>
        </xdr:cNvPr>
        <xdr:cNvSpPr>
          <a:spLocks/>
        </xdr:cNvSpPr>
      </xdr:nvSpPr>
      <xdr:spPr>
        <a:xfrm>
          <a:off x="61979" y="13443085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70</xdr:row>
      <xdr:rowOff>26442</xdr:rowOff>
    </xdr:from>
    <xdr:to>
      <xdr:col>3</xdr:col>
      <xdr:colOff>1936</xdr:colOff>
      <xdr:row>71</xdr:row>
      <xdr:rowOff>12342</xdr:rowOff>
    </xdr:to>
    <xdr:sp macro="" textlink="">
      <xdr:nvSpPr>
        <xdr:cNvPr id="279" name="Прямоугольник 278">
          <a:extLst>
            <a:ext uri="{FF2B5EF4-FFF2-40B4-BE49-F238E27FC236}">
              <a16:creationId xmlns:a16="http://schemas.microsoft.com/office/drawing/2014/main" id="{096CB9C1-0905-43D3-9550-08A398053354}"/>
            </a:ext>
          </a:extLst>
        </xdr:cNvPr>
        <xdr:cNvSpPr>
          <a:spLocks/>
        </xdr:cNvSpPr>
      </xdr:nvSpPr>
      <xdr:spPr>
        <a:xfrm>
          <a:off x="61979" y="13649913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71</xdr:row>
      <xdr:rowOff>26442</xdr:rowOff>
    </xdr:from>
    <xdr:to>
      <xdr:col>3</xdr:col>
      <xdr:colOff>1936</xdr:colOff>
      <xdr:row>72</xdr:row>
      <xdr:rowOff>12342</xdr:rowOff>
    </xdr:to>
    <xdr:sp macro="" textlink="">
      <xdr:nvSpPr>
        <xdr:cNvPr id="280" name="Прямоугольник 279">
          <a:extLst>
            <a:ext uri="{FF2B5EF4-FFF2-40B4-BE49-F238E27FC236}">
              <a16:creationId xmlns:a16="http://schemas.microsoft.com/office/drawing/2014/main" id="{F6C7D9FA-C700-4237-9551-D05974598658}"/>
            </a:ext>
          </a:extLst>
        </xdr:cNvPr>
        <xdr:cNvSpPr>
          <a:spLocks/>
        </xdr:cNvSpPr>
      </xdr:nvSpPr>
      <xdr:spPr>
        <a:xfrm>
          <a:off x="61979" y="13856742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26</xdr:row>
      <xdr:rowOff>13221</xdr:rowOff>
    </xdr:from>
    <xdr:to>
      <xdr:col>3</xdr:col>
      <xdr:colOff>1936</xdr:colOff>
      <xdr:row>26</xdr:row>
      <xdr:rowOff>189621</xdr:rowOff>
    </xdr:to>
    <xdr:sp macro="" textlink="">
      <xdr:nvSpPr>
        <xdr:cNvPr id="281" name="Прямоугольник 280">
          <a:extLst>
            <a:ext uri="{FF2B5EF4-FFF2-40B4-BE49-F238E27FC236}">
              <a16:creationId xmlns:a16="http://schemas.microsoft.com/office/drawing/2014/main" id="{3EF518C4-4072-419D-B383-8EFC5AE674CB}"/>
            </a:ext>
          </a:extLst>
        </xdr:cNvPr>
        <xdr:cNvSpPr>
          <a:spLocks/>
        </xdr:cNvSpPr>
      </xdr:nvSpPr>
      <xdr:spPr>
        <a:xfrm>
          <a:off x="61979" y="29905392"/>
          <a:ext cx="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145</xdr:row>
      <xdr:rowOff>26442</xdr:rowOff>
    </xdr:from>
    <xdr:to>
      <xdr:col>3</xdr:col>
      <xdr:colOff>1936</xdr:colOff>
      <xdr:row>146</xdr:row>
      <xdr:rowOff>12342</xdr:rowOff>
    </xdr:to>
    <xdr:sp macro="" textlink="">
      <xdr:nvSpPr>
        <xdr:cNvPr id="282" name="Прямоугольник 281">
          <a:extLst>
            <a:ext uri="{FF2B5EF4-FFF2-40B4-BE49-F238E27FC236}">
              <a16:creationId xmlns:a16="http://schemas.microsoft.com/office/drawing/2014/main" id="{6CF748AA-5F26-4AD1-B3C1-087C52F78DCE}"/>
            </a:ext>
          </a:extLst>
        </xdr:cNvPr>
        <xdr:cNvSpPr>
          <a:spLocks/>
        </xdr:cNvSpPr>
      </xdr:nvSpPr>
      <xdr:spPr>
        <a:xfrm>
          <a:off x="61979" y="30125442"/>
          <a:ext cx="0" cy="192729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146</xdr:row>
      <xdr:rowOff>26442</xdr:rowOff>
    </xdr:from>
    <xdr:to>
      <xdr:col>3</xdr:col>
      <xdr:colOff>1936</xdr:colOff>
      <xdr:row>147</xdr:row>
      <xdr:rowOff>12342</xdr:rowOff>
    </xdr:to>
    <xdr:sp macro="" textlink="">
      <xdr:nvSpPr>
        <xdr:cNvPr id="283" name="Прямоугольник 282">
          <a:extLst>
            <a:ext uri="{FF2B5EF4-FFF2-40B4-BE49-F238E27FC236}">
              <a16:creationId xmlns:a16="http://schemas.microsoft.com/office/drawing/2014/main" id="{31E7477B-2E5B-459B-8362-58804850CD8A}"/>
            </a:ext>
          </a:extLst>
        </xdr:cNvPr>
        <xdr:cNvSpPr>
          <a:spLocks/>
        </xdr:cNvSpPr>
      </xdr:nvSpPr>
      <xdr:spPr>
        <a:xfrm>
          <a:off x="61979" y="30332271"/>
          <a:ext cx="0" cy="192728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147</xdr:row>
      <xdr:rowOff>26442</xdr:rowOff>
    </xdr:from>
    <xdr:to>
      <xdr:col>3</xdr:col>
      <xdr:colOff>1936</xdr:colOff>
      <xdr:row>148</xdr:row>
      <xdr:rowOff>12342</xdr:rowOff>
    </xdr:to>
    <xdr:sp macro="" textlink="">
      <xdr:nvSpPr>
        <xdr:cNvPr id="284" name="Прямоугольник 283">
          <a:extLst>
            <a:ext uri="{FF2B5EF4-FFF2-40B4-BE49-F238E27FC236}">
              <a16:creationId xmlns:a16="http://schemas.microsoft.com/office/drawing/2014/main" id="{F1EE70F4-EE21-41B1-8D40-6DA060F565A7}"/>
            </a:ext>
          </a:extLst>
        </xdr:cNvPr>
        <xdr:cNvSpPr>
          <a:spLocks/>
        </xdr:cNvSpPr>
      </xdr:nvSpPr>
      <xdr:spPr>
        <a:xfrm>
          <a:off x="61979" y="30539099"/>
          <a:ext cx="0" cy="192729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48</xdr:row>
      <xdr:rowOff>26442</xdr:rowOff>
    </xdr:from>
    <xdr:to>
      <xdr:col>3</xdr:col>
      <xdr:colOff>1936</xdr:colOff>
      <xdr:row>49</xdr:row>
      <xdr:rowOff>12342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D7AE4090-2C2B-4588-A6BC-B7BE2F212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screen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8370342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74</xdr:row>
      <xdr:rowOff>26442</xdr:rowOff>
    </xdr:from>
    <xdr:to>
      <xdr:col>3</xdr:col>
      <xdr:colOff>1936</xdr:colOff>
      <xdr:row>75</xdr:row>
      <xdr:rowOff>12342</xdr:rowOff>
    </xdr:to>
    <xdr:sp macro="" textlink="">
      <xdr:nvSpPr>
        <xdr:cNvPr id="286" name="Прямоугольник 285">
          <a:extLst>
            <a:ext uri="{FF2B5EF4-FFF2-40B4-BE49-F238E27FC236}">
              <a16:creationId xmlns:a16="http://schemas.microsoft.com/office/drawing/2014/main" id="{3A73E98E-B3C4-43DE-864A-DEEC9443028B}"/>
            </a:ext>
          </a:extLst>
        </xdr:cNvPr>
        <xdr:cNvSpPr>
          <a:spLocks/>
        </xdr:cNvSpPr>
      </xdr:nvSpPr>
      <xdr:spPr>
        <a:xfrm>
          <a:off x="61979" y="14477228"/>
          <a:ext cx="0" cy="192728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75</xdr:row>
      <xdr:rowOff>26442</xdr:rowOff>
    </xdr:from>
    <xdr:to>
      <xdr:col>3</xdr:col>
      <xdr:colOff>1936</xdr:colOff>
      <xdr:row>76</xdr:row>
      <xdr:rowOff>12342</xdr:rowOff>
    </xdr:to>
    <xdr:sp macro="" textlink="">
      <xdr:nvSpPr>
        <xdr:cNvPr id="287" name="Прямоугольник 286">
          <a:extLst>
            <a:ext uri="{FF2B5EF4-FFF2-40B4-BE49-F238E27FC236}">
              <a16:creationId xmlns:a16="http://schemas.microsoft.com/office/drawing/2014/main" id="{536D20DD-8A93-4158-9FAF-2A0D353195E2}"/>
            </a:ext>
          </a:extLst>
        </xdr:cNvPr>
        <xdr:cNvSpPr>
          <a:spLocks/>
        </xdr:cNvSpPr>
      </xdr:nvSpPr>
      <xdr:spPr>
        <a:xfrm>
          <a:off x="61979" y="14684056"/>
          <a:ext cx="0" cy="192729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76</xdr:row>
      <xdr:rowOff>26442</xdr:rowOff>
    </xdr:from>
    <xdr:to>
      <xdr:col>3</xdr:col>
      <xdr:colOff>1936</xdr:colOff>
      <xdr:row>77</xdr:row>
      <xdr:rowOff>12342</xdr:rowOff>
    </xdr:to>
    <xdr:sp macro="" textlink="">
      <xdr:nvSpPr>
        <xdr:cNvPr id="288" name="Прямоугольник 287">
          <a:extLst>
            <a:ext uri="{FF2B5EF4-FFF2-40B4-BE49-F238E27FC236}">
              <a16:creationId xmlns:a16="http://schemas.microsoft.com/office/drawing/2014/main" id="{BF91AC28-3FEF-45BD-BE9E-5CA946458F7C}"/>
            </a:ext>
          </a:extLst>
        </xdr:cNvPr>
        <xdr:cNvSpPr>
          <a:spLocks/>
        </xdr:cNvSpPr>
      </xdr:nvSpPr>
      <xdr:spPr>
        <a:xfrm>
          <a:off x="61979" y="14890885"/>
          <a:ext cx="0" cy="192728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77</xdr:row>
      <xdr:rowOff>26442</xdr:rowOff>
    </xdr:from>
    <xdr:to>
      <xdr:col>3</xdr:col>
      <xdr:colOff>1936</xdr:colOff>
      <xdr:row>78</xdr:row>
      <xdr:rowOff>12342</xdr:rowOff>
    </xdr:to>
    <xdr:sp macro="" textlink="">
      <xdr:nvSpPr>
        <xdr:cNvPr id="289" name="Прямоугольник 288">
          <a:extLst>
            <a:ext uri="{FF2B5EF4-FFF2-40B4-BE49-F238E27FC236}">
              <a16:creationId xmlns:a16="http://schemas.microsoft.com/office/drawing/2014/main" id="{FF943ABE-7022-45DD-8759-78E54D303078}"/>
            </a:ext>
          </a:extLst>
        </xdr:cNvPr>
        <xdr:cNvSpPr>
          <a:spLocks/>
        </xdr:cNvSpPr>
      </xdr:nvSpPr>
      <xdr:spPr>
        <a:xfrm>
          <a:off x="61979" y="15097713"/>
          <a:ext cx="0" cy="192729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78</xdr:row>
      <xdr:rowOff>26442</xdr:rowOff>
    </xdr:from>
    <xdr:to>
      <xdr:col>3</xdr:col>
      <xdr:colOff>1936</xdr:colOff>
      <xdr:row>79</xdr:row>
      <xdr:rowOff>12342</xdr:rowOff>
    </xdr:to>
    <xdr:sp macro="" textlink="">
      <xdr:nvSpPr>
        <xdr:cNvPr id="290" name="Прямоугольник 289">
          <a:extLst>
            <a:ext uri="{FF2B5EF4-FFF2-40B4-BE49-F238E27FC236}">
              <a16:creationId xmlns:a16="http://schemas.microsoft.com/office/drawing/2014/main" id="{31A36FB2-8AB4-4802-A01C-5B0E9FD06293}"/>
            </a:ext>
          </a:extLst>
        </xdr:cNvPr>
        <xdr:cNvSpPr>
          <a:spLocks/>
        </xdr:cNvSpPr>
      </xdr:nvSpPr>
      <xdr:spPr>
        <a:xfrm>
          <a:off x="61979" y="15304542"/>
          <a:ext cx="0" cy="192729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79</xdr:row>
      <xdr:rowOff>26442</xdr:rowOff>
    </xdr:from>
    <xdr:to>
      <xdr:col>3</xdr:col>
      <xdr:colOff>1936</xdr:colOff>
      <xdr:row>80</xdr:row>
      <xdr:rowOff>12342</xdr:rowOff>
    </xdr:to>
    <xdr:sp macro="" textlink="">
      <xdr:nvSpPr>
        <xdr:cNvPr id="291" name="Прямоугольник 290">
          <a:extLst>
            <a:ext uri="{FF2B5EF4-FFF2-40B4-BE49-F238E27FC236}">
              <a16:creationId xmlns:a16="http://schemas.microsoft.com/office/drawing/2014/main" id="{EA9CA466-F682-49D9-A1C7-485FD310E584}"/>
            </a:ext>
          </a:extLst>
        </xdr:cNvPr>
        <xdr:cNvSpPr>
          <a:spLocks/>
        </xdr:cNvSpPr>
      </xdr:nvSpPr>
      <xdr:spPr>
        <a:xfrm>
          <a:off x="61979" y="15511371"/>
          <a:ext cx="0" cy="192728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80</xdr:row>
      <xdr:rowOff>26442</xdr:rowOff>
    </xdr:from>
    <xdr:to>
      <xdr:col>3</xdr:col>
      <xdr:colOff>1936</xdr:colOff>
      <xdr:row>81</xdr:row>
      <xdr:rowOff>12342</xdr:rowOff>
    </xdr:to>
    <xdr:sp macro="" textlink="">
      <xdr:nvSpPr>
        <xdr:cNvPr id="292" name="Прямоугольник 291">
          <a:extLst>
            <a:ext uri="{FF2B5EF4-FFF2-40B4-BE49-F238E27FC236}">
              <a16:creationId xmlns:a16="http://schemas.microsoft.com/office/drawing/2014/main" id="{DE17D5F6-E921-4514-A247-599F1436EFF2}"/>
            </a:ext>
          </a:extLst>
        </xdr:cNvPr>
        <xdr:cNvSpPr>
          <a:spLocks/>
        </xdr:cNvSpPr>
      </xdr:nvSpPr>
      <xdr:spPr>
        <a:xfrm>
          <a:off x="61979" y="15718199"/>
          <a:ext cx="0" cy="192729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255</xdr:row>
      <xdr:rowOff>20999</xdr:rowOff>
    </xdr:from>
    <xdr:to>
      <xdr:col>3</xdr:col>
      <xdr:colOff>1936</xdr:colOff>
      <xdr:row>256</xdr:row>
      <xdr:rowOff>6899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F139455C-0866-4876-8BE0-51C1744777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54563870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85</xdr:row>
      <xdr:rowOff>26442</xdr:rowOff>
    </xdr:from>
    <xdr:to>
      <xdr:col>3</xdr:col>
      <xdr:colOff>1936</xdr:colOff>
      <xdr:row>86</xdr:row>
      <xdr:rowOff>12342</xdr:rowOff>
    </xdr:to>
    <xdr:sp macro="" textlink="">
      <xdr:nvSpPr>
        <xdr:cNvPr id="295" name="Прямоугольник 294">
          <a:extLst>
            <a:ext uri="{FF2B5EF4-FFF2-40B4-BE49-F238E27FC236}">
              <a16:creationId xmlns:a16="http://schemas.microsoft.com/office/drawing/2014/main" id="{A94B578D-4A1E-443A-B959-33DFAF237505}"/>
            </a:ext>
          </a:extLst>
        </xdr:cNvPr>
        <xdr:cNvSpPr>
          <a:spLocks/>
        </xdr:cNvSpPr>
      </xdr:nvSpPr>
      <xdr:spPr>
        <a:xfrm>
          <a:off x="61979" y="16752342"/>
          <a:ext cx="0" cy="192729"/>
        </a:xfrm>
        <a:prstGeom prst="rect">
          <a:avLst/>
        </a:prstGeom>
        <a:blipFill>
          <a:blip xmlns:r="http://schemas.openxmlformats.org/officeDocument/2006/relationships" r:embed="rId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86</xdr:row>
      <xdr:rowOff>26442</xdr:rowOff>
    </xdr:from>
    <xdr:to>
      <xdr:col>3</xdr:col>
      <xdr:colOff>1936</xdr:colOff>
      <xdr:row>87</xdr:row>
      <xdr:rowOff>12342</xdr:rowOff>
    </xdr:to>
    <xdr:sp macro="" textlink="">
      <xdr:nvSpPr>
        <xdr:cNvPr id="296" name="Прямоугольник 295">
          <a:extLst>
            <a:ext uri="{FF2B5EF4-FFF2-40B4-BE49-F238E27FC236}">
              <a16:creationId xmlns:a16="http://schemas.microsoft.com/office/drawing/2014/main" id="{20776A44-7528-4D8F-9973-794EC7F33D34}"/>
            </a:ext>
          </a:extLst>
        </xdr:cNvPr>
        <xdr:cNvSpPr>
          <a:spLocks/>
        </xdr:cNvSpPr>
      </xdr:nvSpPr>
      <xdr:spPr>
        <a:xfrm>
          <a:off x="61979" y="16959171"/>
          <a:ext cx="0" cy="192728"/>
        </a:xfrm>
        <a:prstGeom prst="rect">
          <a:avLst/>
        </a:prstGeom>
        <a:blipFill>
          <a:blip xmlns:r="http://schemas.openxmlformats.org/officeDocument/2006/relationships" r:embed="rId25" cstate="screen"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87</xdr:row>
      <xdr:rowOff>26442</xdr:rowOff>
    </xdr:from>
    <xdr:to>
      <xdr:col>3</xdr:col>
      <xdr:colOff>1936</xdr:colOff>
      <xdr:row>88</xdr:row>
      <xdr:rowOff>12342</xdr:rowOff>
    </xdr:to>
    <xdr:sp macro="" textlink="">
      <xdr:nvSpPr>
        <xdr:cNvPr id="297" name="Прямоугольник 296">
          <a:extLst>
            <a:ext uri="{FF2B5EF4-FFF2-40B4-BE49-F238E27FC236}">
              <a16:creationId xmlns:a16="http://schemas.microsoft.com/office/drawing/2014/main" id="{D8F484CD-5C62-48E2-83B6-34FE73F73989}"/>
            </a:ext>
          </a:extLst>
        </xdr:cNvPr>
        <xdr:cNvSpPr>
          <a:spLocks/>
        </xdr:cNvSpPr>
      </xdr:nvSpPr>
      <xdr:spPr>
        <a:xfrm>
          <a:off x="61979" y="17165999"/>
          <a:ext cx="0" cy="192729"/>
        </a:xfrm>
        <a:prstGeom prst="rect">
          <a:avLst/>
        </a:prstGeom>
        <a:blipFill>
          <a:blip xmlns:r="http://schemas.openxmlformats.org/officeDocument/2006/relationships" r:embed="rId27" cstate="screen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181</xdr:row>
      <xdr:rowOff>0</xdr:rowOff>
    </xdr:from>
    <xdr:to>
      <xdr:col>3</xdr:col>
      <xdr:colOff>1936</xdr:colOff>
      <xdr:row>181</xdr:row>
      <xdr:rowOff>176400</xdr:rowOff>
    </xdr:to>
    <xdr:sp macro="" textlink="">
      <xdr:nvSpPr>
        <xdr:cNvPr id="298" name="Прямоугольник 297">
          <a:extLst>
            <a:ext uri="{FF2B5EF4-FFF2-40B4-BE49-F238E27FC236}">
              <a16:creationId xmlns:a16="http://schemas.microsoft.com/office/drawing/2014/main" id="{1D39897D-10F8-4E9E-AB31-083786C50478}"/>
            </a:ext>
          </a:extLst>
        </xdr:cNvPr>
        <xdr:cNvSpPr>
          <a:spLocks/>
        </xdr:cNvSpPr>
      </xdr:nvSpPr>
      <xdr:spPr>
        <a:xfrm>
          <a:off x="61979" y="17346386"/>
          <a:ext cx="0" cy="176400"/>
        </a:xfrm>
        <a:prstGeom prst="rect">
          <a:avLst/>
        </a:prstGeom>
        <a:blipFill>
          <a:blip xmlns:r="http://schemas.openxmlformats.org/officeDocument/2006/relationships" r:embed="rId27" cstate="screen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57</xdr:row>
      <xdr:rowOff>26441</xdr:rowOff>
    </xdr:from>
    <xdr:to>
      <xdr:col>3</xdr:col>
      <xdr:colOff>1936</xdr:colOff>
      <xdr:row>58</xdr:row>
      <xdr:rowOff>12341</xdr:rowOff>
    </xdr:to>
    <xdr:sp macro="" textlink="">
      <xdr:nvSpPr>
        <xdr:cNvPr id="299" name="Прямоугольник 298">
          <a:extLst>
            <a:ext uri="{FF2B5EF4-FFF2-40B4-BE49-F238E27FC236}">
              <a16:creationId xmlns:a16="http://schemas.microsoft.com/office/drawing/2014/main" id="{32CA819E-C2A5-4167-B322-FAECBFE2460E}"/>
            </a:ext>
          </a:extLst>
        </xdr:cNvPr>
        <xdr:cNvSpPr>
          <a:spLocks/>
        </xdr:cNvSpPr>
      </xdr:nvSpPr>
      <xdr:spPr>
        <a:xfrm>
          <a:off x="61979" y="10231798"/>
          <a:ext cx="0" cy="192729"/>
        </a:xfrm>
        <a:prstGeom prst="rect">
          <a:avLst/>
        </a:prstGeom>
        <a:blipFill>
          <a:blip xmlns:r="http://schemas.openxmlformats.org/officeDocument/2006/relationships" r:embed="rId29" cstate="screen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89</xdr:row>
      <xdr:rowOff>26442</xdr:rowOff>
    </xdr:from>
    <xdr:to>
      <xdr:col>3</xdr:col>
      <xdr:colOff>1936</xdr:colOff>
      <xdr:row>90</xdr:row>
      <xdr:rowOff>12342</xdr:rowOff>
    </xdr:to>
    <xdr:sp macro="" textlink="">
      <xdr:nvSpPr>
        <xdr:cNvPr id="300" name="Прямоугольник 299">
          <a:extLst>
            <a:ext uri="{FF2B5EF4-FFF2-40B4-BE49-F238E27FC236}">
              <a16:creationId xmlns:a16="http://schemas.microsoft.com/office/drawing/2014/main" id="{82119D7B-0D9C-4DDB-B61B-29C6EDA37D49}"/>
            </a:ext>
          </a:extLst>
        </xdr:cNvPr>
        <xdr:cNvSpPr>
          <a:spLocks/>
        </xdr:cNvSpPr>
      </xdr:nvSpPr>
      <xdr:spPr>
        <a:xfrm>
          <a:off x="61979" y="17579656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90</xdr:row>
      <xdr:rowOff>26442</xdr:rowOff>
    </xdr:from>
    <xdr:to>
      <xdr:col>3</xdr:col>
      <xdr:colOff>1936</xdr:colOff>
      <xdr:row>91</xdr:row>
      <xdr:rowOff>12342</xdr:rowOff>
    </xdr:to>
    <xdr:sp macro="" textlink="">
      <xdr:nvSpPr>
        <xdr:cNvPr id="301" name="Прямоугольник 300">
          <a:extLst>
            <a:ext uri="{FF2B5EF4-FFF2-40B4-BE49-F238E27FC236}">
              <a16:creationId xmlns:a16="http://schemas.microsoft.com/office/drawing/2014/main" id="{07116174-C5BB-4541-9647-63270D8C3EBC}"/>
            </a:ext>
          </a:extLst>
        </xdr:cNvPr>
        <xdr:cNvSpPr>
          <a:spLocks/>
        </xdr:cNvSpPr>
      </xdr:nvSpPr>
      <xdr:spPr>
        <a:xfrm>
          <a:off x="61979" y="17786485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91</xdr:row>
      <xdr:rowOff>26442</xdr:rowOff>
    </xdr:from>
    <xdr:to>
      <xdr:col>3</xdr:col>
      <xdr:colOff>1936</xdr:colOff>
      <xdr:row>92</xdr:row>
      <xdr:rowOff>12342</xdr:rowOff>
    </xdr:to>
    <xdr:sp macro="" textlink="">
      <xdr:nvSpPr>
        <xdr:cNvPr id="302" name="Прямоугольник 301">
          <a:extLst>
            <a:ext uri="{FF2B5EF4-FFF2-40B4-BE49-F238E27FC236}">
              <a16:creationId xmlns:a16="http://schemas.microsoft.com/office/drawing/2014/main" id="{8E10227B-91A6-4E26-B31B-F9826DA54A1C}"/>
            </a:ext>
          </a:extLst>
        </xdr:cNvPr>
        <xdr:cNvSpPr>
          <a:spLocks/>
        </xdr:cNvSpPr>
      </xdr:nvSpPr>
      <xdr:spPr>
        <a:xfrm>
          <a:off x="61979" y="17993313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92</xdr:row>
      <xdr:rowOff>26442</xdr:rowOff>
    </xdr:from>
    <xdr:to>
      <xdr:col>3</xdr:col>
      <xdr:colOff>1936</xdr:colOff>
      <xdr:row>93</xdr:row>
      <xdr:rowOff>12342</xdr:rowOff>
    </xdr:to>
    <xdr:sp macro="" textlink="">
      <xdr:nvSpPr>
        <xdr:cNvPr id="303" name="Прямоугольник 302">
          <a:extLst>
            <a:ext uri="{FF2B5EF4-FFF2-40B4-BE49-F238E27FC236}">
              <a16:creationId xmlns:a16="http://schemas.microsoft.com/office/drawing/2014/main" id="{A9EA314C-D08D-4099-940C-A98795E608B8}"/>
            </a:ext>
          </a:extLst>
        </xdr:cNvPr>
        <xdr:cNvSpPr>
          <a:spLocks/>
        </xdr:cNvSpPr>
      </xdr:nvSpPr>
      <xdr:spPr>
        <a:xfrm>
          <a:off x="61979" y="18200142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93</xdr:row>
      <xdr:rowOff>26442</xdr:rowOff>
    </xdr:from>
    <xdr:to>
      <xdr:col>3</xdr:col>
      <xdr:colOff>1936</xdr:colOff>
      <xdr:row>94</xdr:row>
      <xdr:rowOff>12342</xdr:rowOff>
    </xdr:to>
    <xdr:sp macro="" textlink="">
      <xdr:nvSpPr>
        <xdr:cNvPr id="304" name="Прямоугольник 303">
          <a:extLst>
            <a:ext uri="{FF2B5EF4-FFF2-40B4-BE49-F238E27FC236}">
              <a16:creationId xmlns:a16="http://schemas.microsoft.com/office/drawing/2014/main" id="{43B024EF-3218-4718-8FD5-16AA6B1867E0}"/>
            </a:ext>
          </a:extLst>
        </xdr:cNvPr>
        <xdr:cNvSpPr>
          <a:spLocks/>
        </xdr:cNvSpPr>
      </xdr:nvSpPr>
      <xdr:spPr>
        <a:xfrm>
          <a:off x="61979" y="18406971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169</xdr:row>
      <xdr:rowOff>26442</xdr:rowOff>
    </xdr:from>
    <xdr:to>
      <xdr:col>3</xdr:col>
      <xdr:colOff>1936</xdr:colOff>
      <xdr:row>170</xdr:row>
      <xdr:rowOff>12342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064D7B72-D7A5-4187-A6DE-95F5D79DB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35089328"/>
          <a:ext cx="0" cy="192728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170</xdr:row>
      <xdr:rowOff>26442</xdr:rowOff>
    </xdr:from>
    <xdr:to>
      <xdr:col>3</xdr:col>
      <xdr:colOff>1936</xdr:colOff>
      <xdr:row>171</xdr:row>
      <xdr:rowOff>12342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id="{E48AA299-BEC6-46C9-8CBF-4382D79436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35296156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172</xdr:row>
      <xdr:rowOff>26442</xdr:rowOff>
    </xdr:from>
    <xdr:to>
      <xdr:col>3</xdr:col>
      <xdr:colOff>1936</xdr:colOff>
      <xdr:row>173</xdr:row>
      <xdr:rowOff>12342</xdr:rowOff>
    </xdr:to>
    <xdr:sp macro="" textlink="">
      <xdr:nvSpPr>
        <xdr:cNvPr id="307" name="Прямоугольник 306">
          <a:extLst>
            <a:ext uri="{FF2B5EF4-FFF2-40B4-BE49-F238E27FC236}">
              <a16:creationId xmlns:a16="http://schemas.microsoft.com/office/drawing/2014/main" id="{53796E70-7BE0-4C09-821B-5E323B105643}"/>
            </a:ext>
          </a:extLst>
        </xdr:cNvPr>
        <xdr:cNvSpPr>
          <a:spLocks/>
        </xdr:cNvSpPr>
      </xdr:nvSpPr>
      <xdr:spPr>
        <a:xfrm>
          <a:off x="61979" y="35709813"/>
          <a:ext cx="0" cy="192729"/>
        </a:xfrm>
        <a:prstGeom prst="rect">
          <a:avLst/>
        </a:prstGeom>
        <a:blipFill>
          <a:blip xmlns:r="http://schemas.openxmlformats.org/officeDocument/2006/relationships" r:embed="rId3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99</xdr:row>
      <xdr:rowOff>20999</xdr:rowOff>
    </xdr:from>
    <xdr:to>
      <xdr:col>3</xdr:col>
      <xdr:colOff>1936</xdr:colOff>
      <xdr:row>100</xdr:row>
      <xdr:rowOff>6899</xdr:rowOff>
    </xdr:to>
    <xdr:sp macro="" textlink="">
      <xdr:nvSpPr>
        <xdr:cNvPr id="308" name="Прямоугольник 307">
          <a:extLst>
            <a:ext uri="{FF2B5EF4-FFF2-40B4-BE49-F238E27FC236}">
              <a16:creationId xmlns:a16="http://schemas.microsoft.com/office/drawing/2014/main" id="{5E174465-8FEC-4AB7-B15D-F6F82010F9CF}"/>
            </a:ext>
          </a:extLst>
        </xdr:cNvPr>
        <xdr:cNvSpPr>
          <a:spLocks/>
        </xdr:cNvSpPr>
      </xdr:nvSpPr>
      <xdr:spPr>
        <a:xfrm>
          <a:off x="61979" y="19642499"/>
          <a:ext cx="0" cy="192729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100</xdr:row>
      <xdr:rowOff>20999</xdr:rowOff>
    </xdr:from>
    <xdr:to>
      <xdr:col>3</xdr:col>
      <xdr:colOff>1936</xdr:colOff>
      <xdr:row>101</xdr:row>
      <xdr:rowOff>6899</xdr:rowOff>
    </xdr:to>
    <xdr:sp macro="" textlink="">
      <xdr:nvSpPr>
        <xdr:cNvPr id="309" name="Прямоугольник 308">
          <a:extLst>
            <a:ext uri="{FF2B5EF4-FFF2-40B4-BE49-F238E27FC236}">
              <a16:creationId xmlns:a16="http://schemas.microsoft.com/office/drawing/2014/main" id="{432BB50C-93AB-4529-A760-99A0112CBF1F}"/>
            </a:ext>
          </a:extLst>
        </xdr:cNvPr>
        <xdr:cNvSpPr>
          <a:spLocks/>
        </xdr:cNvSpPr>
      </xdr:nvSpPr>
      <xdr:spPr>
        <a:xfrm>
          <a:off x="61979" y="19849328"/>
          <a:ext cx="0" cy="192728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101</xdr:row>
      <xdr:rowOff>20999</xdr:rowOff>
    </xdr:from>
    <xdr:to>
      <xdr:col>3</xdr:col>
      <xdr:colOff>1936</xdr:colOff>
      <xdr:row>102</xdr:row>
      <xdr:rowOff>6899</xdr:rowOff>
    </xdr:to>
    <xdr:sp macro="" textlink="">
      <xdr:nvSpPr>
        <xdr:cNvPr id="310" name="Прямоугольник 309">
          <a:extLst>
            <a:ext uri="{FF2B5EF4-FFF2-40B4-BE49-F238E27FC236}">
              <a16:creationId xmlns:a16="http://schemas.microsoft.com/office/drawing/2014/main" id="{26BE14BC-B7B6-43DE-A6F7-A625BF8347C3}"/>
            </a:ext>
          </a:extLst>
        </xdr:cNvPr>
        <xdr:cNvSpPr>
          <a:spLocks/>
        </xdr:cNvSpPr>
      </xdr:nvSpPr>
      <xdr:spPr>
        <a:xfrm>
          <a:off x="61979" y="20056156"/>
          <a:ext cx="0" cy="192729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102</xdr:row>
      <xdr:rowOff>20999</xdr:rowOff>
    </xdr:from>
    <xdr:to>
      <xdr:col>3</xdr:col>
      <xdr:colOff>1936</xdr:colOff>
      <xdr:row>103</xdr:row>
      <xdr:rowOff>6899</xdr:rowOff>
    </xdr:to>
    <xdr:sp macro="" textlink="">
      <xdr:nvSpPr>
        <xdr:cNvPr id="311" name="Прямоугольник 310">
          <a:extLst>
            <a:ext uri="{FF2B5EF4-FFF2-40B4-BE49-F238E27FC236}">
              <a16:creationId xmlns:a16="http://schemas.microsoft.com/office/drawing/2014/main" id="{E8BBCA88-A613-412E-BA63-4E845E712396}"/>
            </a:ext>
          </a:extLst>
        </xdr:cNvPr>
        <xdr:cNvSpPr>
          <a:spLocks/>
        </xdr:cNvSpPr>
      </xdr:nvSpPr>
      <xdr:spPr>
        <a:xfrm>
          <a:off x="61979" y="20262985"/>
          <a:ext cx="0" cy="192728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103</xdr:row>
      <xdr:rowOff>26442</xdr:rowOff>
    </xdr:from>
    <xdr:to>
      <xdr:col>3</xdr:col>
      <xdr:colOff>1936</xdr:colOff>
      <xdr:row>104</xdr:row>
      <xdr:rowOff>12342</xdr:rowOff>
    </xdr:to>
    <xdr:sp macro="" textlink="">
      <xdr:nvSpPr>
        <xdr:cNvPr id="312" name="Прямоугольник 311">
          <a:extLst>
            <a:ext uri="{FF2B5EF4-FFF2-40B4-BE49-F238E27FC236}">
              <a16:creationId xmlns:a16="http://schemas.microsoft.com/office/drawing/2014/main" id="{CBFDA469-FB60-4EE7-A41C-9AFF59C0D526}"/>
            </a:ext>
          </a:extLst>
        </xdr:cNvPr>
        <xdr:cNvSpPr>
          <a:spLocks/>
        </xdr:cNvSpPr>
      </xdr:nvSpPr>
      <xdr:spPr>
        <a:xfrm>
          <a:off x="61979" y="20475256"/>
          <a:ext cx="0" cy="192729"/>
        </a:xfrm>
        <a:prstGeom prst="rect">
          <a:avLst/>
        </a:prstGeom>
        <a:blipFill>
          <a:blip xmlns:r="http://schemas.openxmlformats.org/officeDocument/2006/relationships" r:embed="rId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104</xdr:row>
      <xdr:rowOff>20999</xdr:rowOff>
    </xdr:from>
    <xdr:to>
      <xdr:col>3</xdr:col>
      <xdr:colOff>1936</xdr:colOff>
      <xdr:row>105</xdr:row>
      <xdr:rowOff>6899</xdr:rowOff>
    </xdr:to>
    <xdr:sp macro="" textlink="">
      <xdr:nvSpPr>
        <xdr:cNvPr id="313" name="Прямоугольник 312">
          <a:extLst>
            <a:ext uri="{FF2B5EF4-FFF2-40B4-BE49-F238E27FC236}">
              <a16:creationId xmlns:a16="http://schemas.microsoft.com/office/drawing/2014/main" id="{030FAA77-F905-4A48-82AE-D8FA91345644}"/>
            </a:ext>
          </a:extLst>
        </xdr:cNvPr>
        <xdr:cNvSpPr>
          <a:spLocks/>
        </xdr:cNvSpPr>
      </xdr:nvSpPr>
      <xdr:spPr>
        <a:xfrm>
          <a:off x="61979" y="20676642"/>
          <a:ext cx="0" cy="192728"/>
        </a:xfrm>
        <a:prstGeom prst="rect">
          <a:avLst/>
        </a:prstGeom>
        <a:blipFill>
          <a:blip xmlns:r="http://schemas.openxmlformats.org/officeDocument/2006/relationships" r:embed="rId3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108</xdr:row>
      <xdr:rowOff>25564</xdr:rowOff>
    </xdr:from>
    <xdr:to>
      <xdr:col>3</xdr:col>
      <xdr:colOff>3298</xdr:colOff>
      <xdr:row>109</xdr:row>
      <xdr:rowOff>11464</xdr:rowOff>
    </xdr:to>
    <xdr:sp macro="" textlink="">
      <xdr:nvSpPr>
        <xdr:cNvPr id="315" name="Прямоугольник 314">
          <a:extLst>
            <a:ext uri="{FF2B5EF4-FFF2-40B4-BE49-F238E27FC236}">
              <a16:creationId xmlns:a16="http://schemas.microsoft.com/office/drawing/2014/main" id="{527811F5-989C-413C-BFBB-42A91E4A1FDB}"/>
            </a:ext>
          </a:extLst>
        </xdr:cNvPr>
        <xdr:cNvSpPr>
          <a:spLocks/>
        </xdr:cNvSpPr>
      </xdr:nvSpPr>
      <xdr:spPr>
        <a:xfrm>
          <a:off x="63341" y="21742564"/>
          <a:ext cx="0" cy="192729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109</xdr:row>
      <xdr:rowOff>25564</xdr:rowOff>
    </xdr:from>
    <xdr:to>
      <xdr:col>3</xdr:col>
      <xdr:colOff>3298</xdr:colOff>
      <xdr:row>110</xdr:row>
      <xdr:rowOff>11464</xdr:rowOff>
    </xdr:to>
    <xdr:sp macro="" textlink="">
      <xdr:nvSpPr>
        <xdr:cNvPr id="316" name="Прямоугольник 315">
          <a:extLst>
            <a:ext uri="{FF2B5EF4-FFF2-40B4-BE49-F238E27FC236}">
              <a16:creationId xmlns:a16="http://schemas.microsoft.com/office/drawing/2014/main" id="{7B918725-64A8-4A9E-9A08-4DDB232EF14F}"/>
            </a:ext>
          </a:extLst>
        </xdr:cNvPr>
        <xdr:cNvSpPr>
          <a:spLocks/>
        </xdr:cNvSpPr>
      </xdr:nvSpPr>
      <xdr:spPr>
        <a:xfrm>
          <a:off x="63341" y="21949393"/>
          <a:ext cx="0" cy="192728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110</xdr:row>
      <xdr:rowOff>25564</xdr:rowOff>
    </xdr:from>
    <xdr:to>
      <xdr:col>3</xdr:col>
      <xdr:colOff>3298</xdr:colOff>
      <xdr:row>111</xdr:row>
      <xdr:rowOff>11464</xdr:rowOff>
    </xdr:to>
    <xdr:sp macro="" textlink="">
      <xdr:nvSpPr>
        <xdr:cNvPr id="317" name="Прямоугольник 316">
          <a:extLst>
            <a:ext uri="{FF2B5EF4-FFF2-40B4-BE49-F238E27FC236}">
              <a16:creationId xmlns:a16="http://schemas.microsoft.com/office/drawing/2014/main" id="{0193F5CB-6F04-4C9D-8602-5617FF5A6306}"/>
            </a:ext>
          </a:extLst>
        </xdr:cNvPr>
        <xdr:cNvSpPr>
          <a:spLocks/>
        </xdr:cNvSpPr>
      </xdr:nvSpPr>
      <xdr:spPr>
        <a:xfrm>
          <a:off x="63341" y="22156221"/>
          <a:ext cx="0" cy="192729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111</xdr:row>
      <xdr:rowOff>25564</xdr:rowOff>
    </xdr:from>
    <xdr:to>
      <xdr:col>3</xdr:col>
      <xdr:colOff>3298</xdr:colOff>
      <xdr:row>112</xdr:row>
      <xdr:rowOff>11464</xdr:rowOff>
    </xdr:to>
    <xdr:sp macro="" textlink="">
      <xdr:nvSpPr>
        <xdr:cNvPr id="318" name="Прямоугольник 317">
          <a:extLst>
            <a:ext uri="{FF2B5EF4-FFF2-40B4-BE49-F238E27FC236}">
              <a16:creationId xmlns:a16="http://schemas.microsoft.com/office/drawing/2014/main" id="{0A2F73EE-5BC7-414C-80BC-E71E2CD9ABA3}"/>
            </a:ext>
          </a:extLst>
        </xdr:cNvPr>
        <xdr:cNvSpPr>
          <a:spLocks/>
        </xdr:cNvSpPr>
      </xdr:nvSpPr>
      <xdr:spPr>
        <a:xfrm>
          <a:off x="63341" y="22363050"/>
          <a:ext cx="0" cy="192728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112</xdr:row>
      <xdr:rowOff>25564</xdr:rowOff>
    </xdr:from>
    <xdr:to>
      <xdr:col>3</xdr:col>
      <xdr:colOff>3298</xdr:colOff>
      <xdr:row>113</xdr:row>
      <xdr:rowOff>11464</xdr:rowOff>
    </xdr:to>
    <xdr:sp macro="" textlink="">
      <xdr:nvSpPr>
        <xdr:cNvPr id="319" name="Прямоугольник 318">
          <a:extLst>
            <a:ext uri="{FF2B5EF4-FFF2-40B4-BE49-F238E27FC236}">
              <a16:creationId xmlns:a16="http://schemas.microsoft.com/office/drawing/2014/main" id="{D778EDD1-0C67-4774-AB61-22FF0BC8C71C}"/>
            </a:ext>
          </a:extLst>
        </xdr:cNvPr>
        <xdr:cNvSpPr>
          <a:spLocks/>
        </xdr:cNvSpPr>
      </xdr:nvSpPr>
      <xdr:spPr>
        <a:xfrm>
          <a:off x="63341" y="22569878"/>
          <a:ext cx="0" cy="192729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113</xdr:row>
      <xdr:rowOff>25564</xdr:rowOff>
    </xdr:from>
    <xdr:to>
      <xdr:col>3</xdr:col>
      <xdr:colOff>3298</xdr:colOff>
      <xdr:row>114</xdr:row>
      <xdr:rowOff>11464</xdr:rowOff>
    </xdr:to>
    <xdr:sp macro="" textlink="">
      <xdr:nvSpPr>
        <xdr:cNvPr id="320" name="Прямоугольник 319">
          <a:extLst>
            <a:ext uri="{FF2B5EF4-FFF2-40B4-BE49-F238E27FC236}">
              <a16:creationId xmlns:a16="http://schemas.microsoft.com/office/drawing/2014/main" id="{84D84CD6-FC26-480F-B417-752C88280318}"/>
            </a:ext>
          </a:extLst>
        </xdr:cNvPr>
        <xdr:cNvSpPr>
          <a:spLocks/>
        </xdr:cNvSpPr>
      </xdr:nvSpPr>
      <xdr:spPr>
        <a:xfrm>
          <a:off x="63341" y="22776707"/>
          <a:ext cx="0" cy="192728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53</xdr:row>
      <xdr:rowOff>26442</xdr:rowOff>
    </xdr:from>
    <xdr:to>
      <xdr:col>3</xdr:col>
      <xdr:colOff>1936</xdr:colOff>
      <xdr:row>54</xdr:row>
      <xdr:rowOff>12342</xdr:rowOff>
    </xdr:to>
    <xdr:sp macro="" textlink="">
      <xdr:nvSpPr>
        <xdr:cNvPr id="321" name="Прямоугольник 320">
          <a:extLst>
            <a:ext uri="{FF2B5EF4-FFF2-40B4-BE49-F238E27FC236}">
              <a16:creationId xmlns:a16="http://schemas.microsoft.com/office/drawing/2014/main" id="{909C6B19-0F67-4F31-8D30-A4C7E853BCDF}"/>
            </a:ext>
          </a:extLst>
        </xdr:cNvPr>
        <xdr:cNvSpPr>
          <a:spLocks/>
        </xdr:cNvSpPr>
      </xdr:nvSpPr>
      <xdr:spPr>
        <a:xfrm>
          <a:off x="61979" y="9404485"/>
          <a:ext cx="0" cy="192728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54</xdr:row>
      <xdr:rowOff>26442</xdr:rowOff>
    </xdr:from>
    <xdr:to>
      <xdr:col>3</xdr:col>
      <xdr:colOff>1936</xdr:colOff>
      <xdr:row>55</xdr:row>
      <xdr:rowOff>12342</xdr:rowOff>
    </xdr:to>
    <xdr:sp macro="" textlink="">
      <xdr:nvSpPr>
        <xdr:cNvPr id="322" name="Прямоугольник 321">
          <a:extLst>
            <a:ext uri="{FF2B5EF4-FFF2-40B4-BE49-F238E27FC236}">
              <a16:creationId xmlns:a16="http://schemas.microsoft.com/office/drawing/2014/main" id="{DD387D05-79AC-42CA-B298-4D2118B24051}"/>
            </a:ext>
          </a:extLst>
        </xdr:cNvPr>
        <xdr:cNvSpPr>
          <a:spLocks/>
        </xdr:cNvSpPr>
      </xdr:nvSpPr>
      <xdr:spPr>
        <a:xfrm>
          <a:off x="61979" y="9611313"/>
          <a:ext cx="0" cy="192729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55</xdr:row>
      <xdr:rowOff>26442</xdr:rowOff>
    </xdr:from>
    <xdr:to>
      <xdr:col>3</xdr:col>
      <xdr:colOff>1936</xdr:colOff>
      <xdr:row>56</xdr:row>
      <xdr:rowOff>12342</xdr:rowOff>
    </xdr:to>
    <xdr:sp macro="" textlink="">
      <xdr:nvSpPr>
        <xdr:cNvPr id="323" name="Прямоугольник 322">
          <a:extLst>
            <a:ext uri="{FF2B5EF4-FFF2-40B4-BE49-F238E27FC236}">
              <a16:creationId xmlns:a16="http://schemas.microsoft.com/office/drawing/2014/main" id="{04B0CAEC-2D48-49CA-849B-1D4DA900C021}"/>
            </a:ext>
          </a:extLst>
        </xdr:cNvPr>
        <xdr:cNvSpPr>
          <a:spLocks/>
        </xdr:cNvSpPr>
      </xdr:nvSpPr>
      <xdr:spPr>
        <a:xfrm>
          <a:off x="61979" y="9818142"/>
          <a:ext cx="0" cy="192729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115</xdr:row>
      <xdr:rowOff>26442</xdr:rowOff>
    </xdr:from>
    <xdr:to>
      <xdr:col>3</xdr:col>
      <xdr:colOff>1936</xdr:colOff>
      <xdr:row>116</xdr:row>
      <xdr:rowOff>12342</xdr:rowOff>
    </xdr:to>
    <xdr:sp macro="" textlink="">
      <xdr:nvSpPr>
        <xdr:cNvPr id="324" name="Прямоугольник 323">
          <a:extLst>
            <a:ext uri="{FF2B5EF4-FFF2-40B4-BE49-F238E27FC236}">
              <a16:creationId xmlns:a16="http://schemas.microsoft.com/office/drawing/2014/main" id="{8227D764-4593-4875-B387-62D1FD9F3560}"/>
            </a:ext>
          </a:extLst>
        </xdr:cNvPr>
        <xdr:cNvSpPr>
          <a:spLocks/>
        </xdr:cNvSpPr>
      </xdr:nvSpPr>
      <xdr:spPr>
        <a:xfrm>
          <a:off x="61979" y="23191242"/>
          <a:ext cx="0" cy="192729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116</xdr:row>
      <xdr:rowOff>26442</xdr:rowOff>
    </xdr:from>
    <xdr:to>
      <xdr:col>3</xdr:col>
      <xdr:colOff>1936</xdr:colOff>
      <xdr:row>117</xdr:row>
      <xdr:rowOff>12342</xdr:rowOff>
    </xdr:to>
    <xdr:sp macro="" textlink="">
      <xdr:nvSpPr>
        <xdr:cNvPr id="325" name="Прямоугольник 324">
          <a:extLst>
            <a:ext uri="{FF2B5EF4-FFF2-40B4-BE49-F238E27FC236}">
              <a16:creationId xmlns:a16="http://schemas.microsoft.com/office/drawing/2014/main" id="{401E79E6-53C7-4ED8-A1BE-DE47AFE9F696}"/>
            </a:ext>
          </a:extLst>
        </xdr:cNvPr>
        <xdr:cNvSpPr>
          <a:spLocks/>
        </xdr:cNvSpPr>
      </xdr:nvSpPr>
      <xdr:spPr>
        <a:xfrm>
          <a:off x="61979" y="23398071"/>
          <a:ext cx="0" cy="192728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119</xdr:row>
      <xdr:rowOff>26442</xdr:rowOff>
    </xdr:from>
    <xdr:to>
      <xdr:col>3</xdr:col>
      <xdr:colOff>1936</xdr:colOff>
      <xdr:row>120</xdr:row>
      <xdr:rowOff>12342</xdr:rowOff>
    </xdr:to>
    <xdr:sp macro="" textlink="">
      <xdr:nvSpPr>
        <xdr:cNvPr id="326" name="Прямоугольник 325">
          <a:extLst>
            <a:ext uri="{FF2B5EF4-FFF2-40B4-BE49-F238E27FC236}">
              <a16:creationId xmlns:a16="http://schemas.microsoft.com/office/drawing/2014/main" id="{7F81A7AE-30C8-4257-B9E3-82157B3FB17C}"/>
            </a:ext>
          </a:extLst>
        </xdr:cNvPr>
        <xdr:cNvSpPr>
          <a:spLocks/>
        </xdr:cNvSpPr>
      </xdr:nvSpPr>
      <xdr:spPr>
        <a:xfrm>
          <a:off x="61979" y="24018556"/>
          <a:ext cx="0" cy="192729"/>
        </a:xfrm>
        <a:prstGeom prst="rect">
          <a:avLst/>
        </a:prstGeom>
        <a:blipFill>
          <a:blip xmlns:r="http://schemas.openxmlformats.org/officeDocument/2006/relationships" r:embed="rId4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121</xdr:row>
      <xdr:rowOff>26442</xdr:rowOff>
    </xdr:from>
    <xdr:to>
      <xdr:col>3</xdr:col>
      <xdr:colOff>1936</xdr:colOff>
      <xdr:row>122</xdr:row>
      <xdr:rowOff>12342</xdr:rowOff>
    </xdr:to>
    <xdr:sp macro="" textlink="">
      <xdr:nvSpPr>
        <xdr:cNvPr id="327" name="Прямоугольник 326">
          <a:extLst>
            <a:ext uri="{FF2B5EF4-FFF2-40B4-BE49-F238E27FC236}">
              <a16:creationId xmlns:a16="http://schemas.microsoft.com/office/drawing/2014/main" id="{ABC70456-4C68-4650-9D59-A68560863793}"/>
            </a:ext>
          </a:extLst>
        </xdr:cNvPr>
        <xdr:cNvSpPr>
          <a:spLocks/>
        </xdr:cNvSpPr>
      </xdr:nvSpPr>
      <xdr:spPr>
        <a:xfrm>
          <a:off x="61979" y="24432213"/>
          <a:ext cx="0" cy="192729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122</xdr:row>
      <xdr:rowOff>26442</xdr:rowOff>
    </xdr:from>
    <xdr:to>
      <xdr:col>3</xdr:col>
      <xdr:colOff>1936</xdr:colOff>
      <xdr:row>123</xdr:row>
      <xdr:rowOff>12342</xdr:rowOff>
    </xdr:to>
    <xdr:sp macro="" textlink="">
      <xdr:nvSpPr>
        <xdr:cNvPr id="328" name="Прямоугольник 327">
          <a:extLst>
            <a:ext uri="{FF2B5EF4-FFF2-40B4-BE49-F238E27FC236}">
              <a16:creationId xmlns:a16="http://schemas.microsoft.com/office/drawing/2014/main" id="{4C3C0BB3-FBB3-453F-B684-594FF1439BFC}"/>
            </a:ext>
          </a:extLst>
        </xdr:cNvPr>
        <xdr:cNvSpPr>
          <a:spLocks/>
        </xdr:cNvSpPr>
      </xdr:nvSpPr>
      <xdr:spPr>
        <a:xfrm>
          <a:off x="61979" y="24639042"/>
          <a:ext cx="0" cy="192729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123</xdr:row>
      <xdr:rowOff>26442</xdr:rowOff>
    </xdr:from>
    <xdr:to>
      <xdr:col>3</xdr:col>
      <xdr:colOff>1936</xdr:colOff>
      <xdr:row>124</xdr:row>
      <xdr:rowOff>12342</xdr:rowOff>
    </xdr:to>
    <xdr:sp macro="" textlink="">
      <xdr:nvSpPr>
        <xdr:cNvPr id="329" name="Прямоугольник 328">
          <a:extLst>
            <a:ext uri="{FF2B5EF4-FFF2-40B4-BE49-F238E27FC236}">
              <a16:creationId xmlns:a16="http://schemas.microsoft.com/office/drawing/2014/main" id="{C2DFA3FD-E49C-4F35-9FBB-27A46BFA188B}"/>
            </a:ext>
          </a:extLst>
        </xdr:cNvPr>
        <xdr:cNvSpPr>
          <a:spLocks/>
        </xdr:cNvSpPr>
      </xdr:nvSpPr>
      <xdr:spPr>
        <a:xfrm>
          <a:off x="61979" y="24845871"/>
          <a:ext cx="0" cy="192728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124</xdr:row>
      <xdr:rowOff>26442</xdr:rowOff>
    </xdr:from>
    <xdr:to>
      <xdr:col>3</xdr:col>
      <xdr:colOff>1936</xdr:colOff>
      <xdr:row>125</xdr:row>
      <xdr:rowOff>12342</xdr:rowOff>
    </xdr:to>
    <xdr:sp macro="" textlink="">
      <xdr:nvSpPr>
        <xdr:cNvPr id="330" name="Прямоугольник 329">
          <a:extLst>
            <a:ext uri="{FF2B5EF4-FFF2-40B4-BE49-F238E27FC236}">
              <a16:creationId xmlns:a16="http://schemas.microsoft.com/office/drawing/2014/main" id="{8B81C659-5A66-4A67-9BF8-4154C747DB7A}"/>
            </a:ext>
          </a:extLst>
        </xdr:cNvPr>
        <xdr:cNvSpPr>
          <a:spLocks/>
        </xdr:cNvSpPr>
      </xdr:nvSpPr>
      <xdr:spPr>
        <a:xfrm>
          <a:off x="61979" y="25052699"/>
          <a:ext cx="0" cy="192729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125</xdr:row>
      <xdr:rowOff>26442</xdr:rowOff>
    </xdr:from>
    <xdr:to>
      <xdr:col>3</xdr:col>
      <xdr:colOff>1936</xdr:colOff>
      <xdr:row>126</xdr:row>
      <xdr:rowOff>12342</xdr:rowOff>
    </xdr:to>
    <xdr:sp macro="" textlink="">
      <xdr:nvSpPr>
        <xdr:cNvPr id="331" name="Прямоугольник 330">
          <a:extLst>
            <a:ext uri="{FF2B5EF4-FFF2-40B4-BE49-F238E27FC236}">
              <a16:creationId xmlns:a16="http://schemas.microsoft.com/office/drawing/2014/main" id="{5342F38D-ED28-4C13-96B4-418936765B1C}"/>
            </a:ext>
          </a:extLst>
        </xdr:cNvPr>
        <xdr:cNvSpPr>
          <a:spLocks/>
        </xdr:cNvSpPr>
      </xdr:nvSpPr>
      <xdr:spPr>
        <a:xfrm>
          <a:off x="61979" y="25259528"/>
          <a:ext cx="0" cy="192728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126</xdr:row>
      <xdr:rowOff>26442</xdr:rowOff>
    </xdr:from>
    <xdr:to>
      <xdr:col>3</xdr:col>
      <xdr:colOff>1936</xdr:colOff>
      <xdr:row>127</xdr:row>
      <xdr:rowOff>12342</xdr:rowOff>
    </xdr:to>
    <xdr:sp macro="" textlink="">
      <xdr:nvSpPr>
        <xdr:cNvPr id="332" name="Прямоугольник 331">
          <a:extLst>
            <a:ext uri="{FF2B5EF4-FFF2-40B4-BE49-F238E27FC236}">
              <a16:creationId xmlns:a16="http://schemas.microsoft.com/office/drawing/2014/main" id="{323B01CC-379D-4225-AF97-EB8AAFD44207}"/>
            </a:ext>
          </a:extLst>
        </xdr:cNvPr>
        <xdr:cNvSpPr>
          <a:spLocks/>
        </xdr:cNvSpPr>
      </xdr:nvSpPr>
      <xdr:spPr>
        <a:xfrm>
          <a:off x="61979" y="25466356"/>
          <a:ext cx="0" cy="192729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127</xdr:row>
      <xdr:rowOff>26442</xdr:rowOff>
    </xdr:from>
    <xdr:to>
      <xdr:col>3</xdr:col>
      <xdr:colOff>1936</xdr:colOff>
      <xdr:row>128</xdr:row>
      <xdr:rowOff>12342</xdr:rowOff>
    </xdr:to>
    <xdr:sp macro="" textlink="">
      <xdr:nvSpPr>
        <xdr:cNvPr id="333" name="Прямоугольник 332">
          <a:extLst>
            <a:ext uri="{FF2B5EF4-FFF2-40B4-BE49-F238E27FC236}">
              <a16:creationId xmlns:a16="http://schemas.microsoft.com/office/drawing/2014/main" id="{21AE62C7-61BE-4C63-A008-B091F62873CB}"/>
            </a:ext>
          </a:extLst>
        </xdr:cNvPr>
        <xdr:cNvSpPr>
          <a:spLocks/>
        </xdr:cNvSpPr>
      </xdr:nvSpPr>
      <xdr:spPr>
        <a:xfrm>
          <a:off x="61979" y="25673185"/>
          <a:ext cx="0" cy="192728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128</xdr:row>
      <xdr:rowOff>26442</xdr:rowOff>
    </xdr:from>
    <xdr:to>
      <xdr:col>3</xdr:col>
      <xdr:colOff>1936</xdr:colOff>
      <xdr:row>129</xdr:row>
      <xdr:rowOff>12342</xdr:rowOff>
    </xdr:to>
    <xdr:sp macro="" textlink="">
      <xdr:nvSpPr>
        <xdr:cNvPr id="334" name="Прямоугольник 333">
          <a:extLst>
            <a:ext uri="{FF2B5EF4-FFF2-40B4-BE49-F238E27FC236}">
              <a16:creationId xmlns:a16="http://schemas.microsoft.com/office/drawing/2014/main" id="{8E3E41BE-1AE5-42D5-BFFF-A4DBB1AFE9A2}"/>
            </a:ext>
          </a:extLst>
        </xdr:cNvPr>
        <xdr:cNvSpPr>
          <a:spLocks/>
        </xdr:cNvSpPr>
      </xdr:nvSpPr>
      <xdr:spPr>
        <a:xfrm>
          <a:off x="61979" y="25880013"/>
          <a:ext cx="0" cy="192729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117</xdr:row>
      <xdr:rowOff>26442</xdr:rowOff>
    </xdr:from>
    <xdr:to>
      <xdr:col>3</xdr:col>
      <xdr:colOff>1936</xdr:colOff>
      <xdr:row>118</xdr:row>
      <xdr:rowOff>12342</xdr:rowOff>
    </xdr:to>
    <xdr:sp macro="" textlink="">
      <xdr:nvSpPr>
        <xdr:cNvPr id="336" name="Прямоугольник 335">
          <a:extLst>
            <a:ext uri="{FF2B5EF4-FFF2-40B4-BE49-F238E27FC236}">
              <a16:creationId xmlns:a16="http://schemas.microsoft.com/office/drawing/2014/main" id="{01D1B4BD-C721-4A08-9EC3-ED281AC3602E}"/>
            </a:ext>
          </a:extLst>
        </xdr:cNvPr>
        <xdr:cNvSpPr>
          <a:spLocks/>
        </xdr:cNvSpPr>
      </xdr:nvSpPr>
      <xdr:spPr>
        <a:xfrm>
          <a:off x="61979" y="23604899"/>
          <a:ext cx="0" cy="192729"/>
        </a:xfrm>
        <a:prstGeom prst="rect">
          <a:avLst/>
        </a:prstGeom>
        <a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118</xdr:row>
      <xdr:rowOff>26442</xdr:rowOff>
    </xdr:from>
    <xdr:to>
      <xdr:col>3</xdr:col>
      <xdr:colOff>1936</xdr:colOff>
      <xdr:row>119</xdr:row>
      <xdr:rowOff>12342</xdr:rowOff>
    </xdr:to>
    <xdr:sp macro="" textlink="">
      <xdr:nvSpPr>
        <xdr:cNvPr id="337" name="Прямоугольник 336">
          <a:extLst>
            <a:ext uri="{FF2B5EF4-FFF2-40B4-BE49-F238E27FC236}">
              <a16:creationId xmlns:a16="http://schemas.microsoft.com/office/drawing/2014/main" id="{D9B49D75-40FB-4021-8FEE-A63A5D619584}"/>
            </a:ext>
          </a:extLst>
        </xdr:cNvPr>
        <xdr:cNvSpPr>
          <a:spLocks/>
        </xdr:cNvSpPr>
      </xdr:nvSpPr>
      <xdr:spPr>
        <a:xfrm>
          <a:off x="61979" y="23811728"/>
          <a:ext cx="0" cy="192728"/>
        </a:xfrm>
        <a:prstGeom prst="rect">
          <a:avLst/>
        </a:prstGeom>
        <a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131</xdr:row>
      <xdr:rowOff>26442</xdr:rowOff>
    </xdr:from>
    <xdr:to>
      <xdr:col>3</xdr:col>
      <xdr:colOff>1936</xdr:colOff>
      <xdr:row>132</xdr:row>
      <xdr:rowOff>12342</xdr:rowOff>
    </xdr:to>
    <xdr:sp macro="" textlink="">
      <xdr:nvSpPr>
        <xdr:cNvPr id="338" name="Прямоугольник 337">
          <a:extLst>
            <a:ext uri="{FF2B5EF4-FFF2-40B4-BE49-F238E27FC236}">
              <a16:creationId xmlns:a16="http://schemas.microsoft.com/office/drawing/2014/main" id="{081FD44F-76F6-4447-B854-7C83E1530148}"/>
            </a:ext>
          </a:extLst>
        </xdr:cNvPr>
        <xdr:cNvSpPr>
          <a:spLocks/>
        </xdr:cNvSpPr>
      </xdr:nvSpPr>
      <xdr:spPr>
        <a:xfrm>
          <a:off x="61979" y="26995799"/>
          <a:ext cx="0" cy="192729"/>
        </a:xfrm>
        <a:prstGeom prst="rect">
          <a:avLst/>
        </a:prstGeom>
        <a:blipFill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132</xdr:row>
      <xdr:rowOff>26442</xdr:rowOff>
    </xdr:from>
    <xdr:to>
      <xdr:col>3</xdr:col>
      <xdr:colOff>1936</xdr:colOff>
      <xdr:row>133</xdr:row>
      <xdr:rowOff>12342</xdr:rowOff>
    </xdr:to>
    <xdr:sp macro="" textlink="">
      <xdr:nvSpPr>
        <xdr:cNvPr id="339" name="Прямоугольник 338">
          <a:extLst>
            <a:ext uri="{FF2B5EF4-FFF2-40B4-BE49-F238E27FC236}">
              <a16:creationId xmlns:a16="http://schemas.microsoft.com/office/drawing/2014/main" id="{5A7DD22E-C9B4-4BE3-8B1D-EF2813F54AF3}"/>
            </a:ext>
          </a:extLst>
        </xdr:cNvPr>
        <xdr:cNvSpPr>
          <a:spLocks/>
        </xdr:cNvSpPr>
      </xdr:nvSpPr>
      <xdr:spPr>
        <a:xfrm>
          <a:off x="61979" y="27202628"/>
          <a:ext cx="0" cy="192728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133</xdr:row>
      <xdr:rowOff>26442</xdr:rowOff>
    </xdr:from>
    <xdr:to>
      <xdr:col>3</xdr:col>
      <xdr:colOff>1936</xdr:colOff>
      <xdr:row>134</xdr:row>
      <xdr:rowOff>12342</xdr:rowOff>
    </xdr:to>
    <xdr:sp macro="" textlink="">
      <xdr:nvSpPr>
        <xdr:cNvPr id="340" name="Прямоугольник 339">
          <a:extLst>
            <a:ext uri="{FF2B5EF4-FFF2-40B4-BE49-F238E27FC236}">
              <a16:creationId xmlns:a16="http://schemas.microsoft.com/office/drawing/2014/main" id="{AF174E57-B7A8-4D11-A696-39FFFD028B0D}"/>
            </a:ext>
          </a:extLst>
        </xdr:cNvPr>
        <xdr:cNvSpPr>
          <a:spLocks/>
        </xdr:cNvSpPr>
      </xdr:nvSpPr>
      <xdr:spPr>
        <a:xfrm>
          <a:off x="61979" y="27409456"/>
          <a:ext cx="0" cy="192729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134</xdr:row>
      <xdr:rowOff>26442</xdr:rowOff>
    </xdr:from>
    <xdr:to>
      <xdr:col>3</xdr:col>
      <xdr:colOff>1936</xdr:colOff>
      <xdr:row>135</xdr:row>
      <xdr:rowOff>12342</xdr:rowOff>
    </xdr:to>
    <xdr:sp macro="" textlink="">
      <xdr:nvSpPr>
        <xdr:cNvPr id="341" name="Прямоугольник 340">
          <a:extLst>
            <a:ext uri="{FF2B5EF4-FFF2-40B4-BE49-F238E27FC236}">
              <a16:creationId xmlns:a16="http://schemas.microsoft.com/office/drawing/2014/main" id="{C37F9884-FD65-46BB-A466-6FE79FCEBAC1}"/>
            </a:ext>
          </a:extLst>
        </xdr:cNvPr>
        <xdr:cNvSpPr>
          <a:spLocks/>
        </xdr:cNvSpPr>
      </xdr:nvSpPr>
      <xdr:spPr>
        <a:xfrm>
          <a:off x="61979" y="27616285"/>
          <a:ext cx="0" cy="192728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135</xdr:row>
      <xdr:rowOff>26442</xdr:rowOff>
    </xdr:from>
    <xdr:to>
      <xdr:col>3</xdr:col>
      <xdr:colOff>1936</xdr:colOff>
      <xdr:row>136</xdr:row>
      <xdr:rowOff>12342</xdr:rowOff>
    </xdr:to>
    <xdr:sp macro="" textlink="">
      <xdr:nvSpPr>
        <xdr:cNvPr id="342" name="Прямоугольник 341">
          <a:extLst>
            <a:ext uri="{FF2B5EF4-FFF2-40B4-BE49-F238E27FC236}">
              <a16:creationId xmlns:a16="http://schemas.microsoft.com/office/drawing/2014/main" id="{08B37DE9-A683-4F1B-92F4-23E024EF537E}"/>
            </a:ext>
          </a:extLst>
        </xdr:cNvPr>
        <xdr:cNvSpPr>
          <a:spLocks/>
        </xdr:cNvSpPr>
      </xdr:nvSpPr>
      <xdr:spPr>
        <a:xfrm>
          <a:off x="61979" y="27823113"/>
          <a:ext cx="0" cy="192729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136</xdr:row>
      <xdr:rowOff>26442</xdr:rowOff>
    </xdr:from>
    <xdr:to>
      <xdr:col>3</xdr:col>
      <xdr:colOff>1936</xdr:colOff>
      <xdr:row>137</xdr:row>
      <xdr:rowOff>12342</xdr:rowOff>
    </xdr:to>
    <xdr:sp macro="" textlink="">
      <xdr:nvSpPr>
        <xdr:cNvPr id="343" name="Прямоугольник 342">
          <a:extLst>
            <a:ext uri="{FF2B5EF4-FFF2-40B4-BE49-F238E27FC236}">
              <a16:creationId xmlns:a16="http://schemas.microsoft.com/office/drawing/2014/main" id="{698A9F76-B1AB-4D01-8D7E-F07CFBDC0817}"/>
            </a:ext>
          </a:extLst>
        </xdr:cNvPr>
        <xdr:cNvSpPr>
          <a:spLocks/>
        </xdr:cNvSpPr>
      </xdr:nvSpPr>
      <xdr:spPr>
        <a:xfrm>
          <a:off x="61979" y="28029942"/>
          <a:ext cx="0" cy="192729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137</xdr:row>
      <xdr:rowOff>26442</xdr:rowOff>
    </xdr:from>
    <xdr:to>
      <xdr:col>3</xdr:col>
      <xdr:colOff>1936</xdr:colOff>
      <xdr:row>138</xdr:row>
      <xdr:rowOff>12342</xdr:rowOff>
    </xdr:to>
    <xdr:sp macro="" textlink="">
      <xdr:nvSpPr>
        <xdr:cNvPr id="344" name="Прямоугольник 343">
          <a:extLst>
            <a:ext uri="{FF2B5EF4-FFF2-40B4-BE49-F238E27FC236}">
              <a16:creationId xmlns:a16="http://schemas.microsoft.com/office/drawing/2014/main" id="{290A4E70-55E7-4905-85EE-66731E16E5D7}"/>
            </a:ext>
          </a:extLst>
        </xdr:cNvPr>
        <xdr:cNvSpPr>
          <a:spLocks/>
        </xdr:cNvSpPr>
      </xdr:nvSpPr>
      <xdr:spPr>
        <a:xfrm>
          <a:off x="61979" y="28236771"/>
          <a:ext cx="0" cy="192728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139</xdr:row>
      <xdr:rowOff>26442</xdr:rowOff>
    </xdr:from>
    <xdr:to>
      <xdr:col>3</xdr:col>
      <xdr:colOff>1936</xdr:colOff>
      <xdr:row>140</xdr:row>
      <xdr:rowOff>12342</xdr:rowOff>
    </xdr:to>
    <xdr:sp macro="" textlink="">
      <xdr:nvSpPr>
        <xdr:cNvPr id="345" name="Прямоугольник 344">
          <a:extLst>
            <a:ext uri="{FF2B5EF4-FFF2-40B4-BE49-F238E27FC236}">
              <a16:creationId xmlns:a16="http://schemas.microsoft.com/office/drawing/2014/main" id="{646F4FA0-3982-4A30-87B9-64EEC460A716}"/>
            </a:ext>
          </a:extLst>
        </xdr:cNvPr>
        <xdr:cNvSpPr>
          <a:spLocks/>
        </xdr:cNvSpPr>
      </xdr:nvSpPr>
      <xdr:spPr>
        <a:xfrm>
          <a:off x="61979" y="28650428"/>
          <a:ext cx="0" cy="192728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141</xdr:row>
      <xdr:rowOff>29163</xdr:rowOff>
    </xdr:from>
    <xdr:to>
      <xdr:col>3</xdr:col>
      <xdr:colOff>3298</xdr:colOff>
      <xdr:row>142</xdr:row>
      <xdr:rowOff>15063</xdr:rowOff>
    </xdr:to>
    <xdr:sp macro="" textlink="">
      <xdr:nvSpPr>
        <xdr:cNvPr id="347" name="Прямоугольник 346">
          <a:extLst>
            <a:ext uri="{FF2B5EF4-FFF2-40B4-BE49-F238E27FC236}">
              <a16:creationId xmlns:a16="http://schemas.microsoft.com/office/drawing/2014/main" id="{2BA6756F-A623-4A6E-8CFC-5B57257765ED}"/>
            </a:ext>
          </a:extLst>
        </xdr:cNvPr>
        <xdr:cNvSpPr>
          <a:spLocks/>
        </xdr:cNvSpPr>
      </xdr:nvSpPr>
      <xdr:spPr>
        <a:xfrm>
          <a:off x="63341" y="29300849"/>
          <a:ext cx="0" cy="192728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142</xdr:row>
      <xdr:rowOff>29163</xdr:rowOff>
    </xdr:from>
    <xdr:to>
      <xdr:col>3</xdr:col>
      <xdr:colOff>3298</xdr:colOff>
      <xdr:row>143</xdr:row>
      <xdr:rowOff>15063</xdr:rowOff>
    </xdr:to>
    <xdr:sp macro="" textlink="">
      <xdr:nvSpPr>
        <xdr:cNvPr id="348" name="Прямоугольник 347">
          <a:extLst>
            <a:ext uri="{FF2B5EF4-FFF2-40B4-BE49-F238E27FC236}">
              <a16:creationId xmlns:a16="http://schemas.microsoft.com/office/drawing/2014/main" id="{8EBDB91C-D916-43E5-8430-6E126C674101}"/>
            </a:ext>
          </a:extLst>
        </xdr:cNvPr>
        <xdr:cNvSpPr>
          <a:spLocks/>
        </xdr:cNvSpPr>
      </xdr:nvSpPr>
      <xdr:spPr>
        <a:xfrm>
          <a:off x="63341" y="29507677"/>
          <a:ext cx="0" cy="192729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143</xdr:row>
      <xdr:rowOff>29163</xdr:rowOff>
    </xdr:from>
    <xdr:to>
      <xdr:col>3</xdr:col>
      <xdr:colOff>3298</xdr:colOff>
      <xdr:row>144</xdr:row>
      <xdr:rowOff>15063</xdr:rowOff>
    </xdr:to>
    <xdr:sp macro="" textlink="">
      <xdr:nvSpPr>
        <xdr:cNvPr id="349" name="Прямоугольник 348">
          <a:extLst>
            <a:ext uri="{FF2B5EF4-FFF2-40B4-BE49-F238E27FC236}">
              <a16:creationId xmlns:a16="http://schemas.microsoft.com/office/drawing/2014/main" id="{28D72547-3818-4C44-A914-055A8E4BC4F6}"/>
            </a:ext>
          </a:extLst>
        </xdr:cNvPr>
        <xdr:cNvSpPr>
          <a:spLocks/>
        </xdr:cNvSpPr>
      </xdr:nvSpPr>
      <xdr:spPr>
        <a:xfrm>
          <a:off x="63341" y="29714506"/>
          <a:ext cx="0" cy="192728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29</xdr:row>
      <xdr:rowOff>25564</xdr:rowOff>
    </xdr:from>
    <xdr:to>
      <xdr:col>3</xdr:col>
      <xdr:colOff>3298</xdr:colOff>
      <xdr:row>30</xdr:row>
      <xdr:rowOff>11464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9F14DEEC-D016-47C1-879E-E18362DC7AC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4205678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63341</xdr:colOff>
      <xdr:row>30</xdr:row>
      <xdr:rowOff>25564</xdr:rowOff>
    </xdr:from>
    <xdr:to>
      <xdr:col>3</xdr:col>
      <xdr:colOff>3298</xdr:colOff>
      <xdr:row>31</xdr:row>
      <xdr:rowOff>11464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07ADE22C-C2C9-4F10-8425-39816A4A1AE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4412507"/>
          <a:ext cx="0" cy="192728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63341</xdr:colOff>
      <xdr:row>31</xdr:row>
      <xdr:rowOff>25564</xdr:rowOff>
    </xdr:from>
    <xdr:to>
      <xdr:col>3</xdr:col>
      <xdr:colOff>3298</xdr:colOff>
      <xdr:row>32</xdr:row>
      <xdr:rowOff>11464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7AFBA7D1-DB80-4CC0-85DA-FC9F1E17487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4619335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149</xdr:row>
      <xdr:rowOff>26442</xdr:rowOff>
    </xdr:from>
    <xdr:to>
      <xdr:col>3</xdr:col>
      <xdr:colOff>1936</xdr:colOff>
      <xdr:row>150</xdr:row>
      <xdr:rowOff>12342</xdr:rowOff>
    </xdr:to>
    <xdr:sp macro="" textlink="">
      <xdr:nvSpPr>
        <xdr:cNvPr id="353" name="Прямоугольник 352">
          <a:extLst>
            <a:ext uri="{FF2B5EF4-FFF2-40B4-BE49-F238E27FC236}">
              <a16:creationId xmlns:a16="http://schemas.microsoft.com/office/drawing/2014/main" id="{DA5A31E6-B65C-4D6F-93D0-C96231B7E349}"/>
            </a:ext>
          </a:extLst>
        </xdr:cNvPr>
        <xdr:cNvSpPr>
          <a:spLocks/>
        </xdr:cNvSpPr>
      </xdr:nvSpPr>
      <xdr:spPr>
        <a:xfrm>
          <a:off x="61979" y="30952756"/>
          <a:ext cx="0" cy="192729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150</xdr:row>
      <xdr:rowOff>26442</xdr:rowOff>
    </xdr:from>
    <xdr:to>
      <xdr:col>3</xdr:col>
      <xdr:colOff>1936</xdr:colOff>
      <xdr:row>151</xdr:row>
      <xdr:rowOff>12342</xdr:rowOff>
    </xdr:to>
    <xdr:sp macro="" textlink="">
      <xdr:nvSpPr>
        <xdr:cNvPr id="354" name="Прямоугольник 353">
          <a:extLst>
            <a:ext uri="{FF2B5EF4-FFF2-40B4-BE49-F238E27FC236}">
              <a16:creationId xmlns:a16="http://schemas.microsoft.com/office/drawing/2014/main" id="{E9242B9C-D366-4247-B366-9C00A16ECEFC}"/>
            </a:ext>
          </a:extLst>
        </xdr:cNvPr>
        <xdr:cNvSpPr>
          <a:spLocks/>
        </xdr:cNvSpPr>
      </xdr:nvSpPr>
      <xdr:spPr>
        <a:xfrm>
          <a:off x="61979" y="31159585"/>
          <a:ext cx="0" cy="192728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151</xdr:row>
      <xdr:rowOff>26442</xdr:rowOff>
    </xdr:from>
    <xdr:to>
      <xdr:col>3</xdr:col>
      <xdr:colOff>1936</xdr:colOff>
      <xdr:row>152</xdr:row>
      <xdr:rowOff>12342</xdr:rowOff>
    </xdr:to>
    <xdr:sp macro="" textlink="">
      <xdr:nvSpPr>
        <xdr:cNvPr id="355" name="Прямоугольник 354">
          <a:extLst>
            <a:ext uri="{FF2B5EF4-FFF2-40B4-BE49-F238E27FC236}">
              <a16:creationId xmlns:a16="http://schemas.microsoft.com/office/drawing/2014/main" id="{C8D93428-08FE-45E5-A43B-8D870A2199A2}"/>
            </a:ext>
          </a:extLst>
        </xdr:cNvPr>
        <xdr:cNvSpPr>
          <a:spLocks/>
        </xdr:cNvSpPr>
      </xdr:nvSpPr>
      <xdr:spPr>
        <a:xfrm>
          <a:off x="61979" y="31366413"/>
          <a:ext cx="0" cy="192729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152</xdr:row>
      <xdr:rowOff>26442</xdr:rowOff>
    </xdr:from>
    <xdr:to>
      <xdr:col>3</xdr:col>
      <xdr:colOff>1936</xdr:colOff>
      <xdr:row>153</xdr:row>
      <xdr:rowOff>12342</xdr:rowOff>
    </xdr:to>
    <xdr:sp macro="" textlink="">
      <xdr:nvSpPr>
        <xdr:cNvPr id="356" name="Прямоугольник 355">
          <a:extLst>
            <a:ext uri="{FF2B5EF4-FFF2-40B4-BE49-F238E27FC236}">
              <a16:creationId xmlns:a16="http://schemas.microsoft.com/office/drawing/2014/main" id="{B852922A-A90F-4EA6-AAAE-350356B3617C}"/>
            </a:ext>
          </a:extLst>
        </xdr:cNvPr>
        <xdr:cNvSpPr>
          <a:spLocks/>
        </xdr:cNvSpPr>
      </xdr:nvSpPr>
      <xdr:spPr>
        <a:xfrm>
          <a:off x="61979" y="31573242"/>
          <a:ext cx="0" cy="192729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153</xdr:row>
      <xdr:rowOff>20999</xdr:rowOff>
    </xdr:from>
    <xdr:to>
      <xdr:col>3</xdr:col>
      <xdr:colOff>1936</xdr:colOff>
      <xdr:row>154</xdr:row>
      <xdr:rowOff>6899</xdr:rowOff>
    </xdr:to>
    <xdr:sp macro="" textlink="">
      <xdr:nvSpPr>
        <xdr:cNvPr id="357" name="Прямоугольник 356">
          <a:extLst>
            <a:ext uri="{FF2B5EF4-FFF2-40B4-BE49-F238E27FC236}">
              <a16:creationId xmlns:a16="http://schemas.microsoft.com/office/drawing/2014/main" id="{7BFF17E3-3D97-4B15-BF9B-A4E62B46B849}"/>
            </a:ext>
          </a:extLst>
        </xdr:cNvPr>
        <xdr:cNvSpPr>
          <a:spLocks/>
        </xdr:cNvSpPr>
      </xdr:nvSpPr>
      <xdr:spPr>
        <a:xfrm>
          <a:off x="61979" y="31774628"/>
          <a:ext cx="0" cy="192728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154</xdr:row>
      <xdr:rowOff>20999</xdr:rowOff>
    </xdr:from>
    <xdr:to>
      <xdr:col>3</xdr:col>
      <xdr:colOff>1936</xdr:colOff>
      <xdr:row>155</xdr:row>
      <xdr:rowOff>6899</xdr:rowOff>
    </xdr:to>
    <xdr:sp macro="" textlink="">
      <xdr:nvSpPr>
        <xdr:cNvPr id="358" name="Прямоугольник 357">
          <a:extLst>
            <a:ext uri="{FF2B5EF4-FFF2-40B4-BE49-F238E27FC236}">
              <a16:creationId xmlns:a16="http://schemas.microsoft.com/office/drawing/2014/main" id="{AECC50CD-BBAF-48F3-AAC8-F9E48EEC739C}"/>
            </a:ext>
          </a:extLst>
        </xdr:cNvPr>
        <xdr:cNvSpPr>
          <a:spLocks/>
        </xdr:cNvSpPr>
      </xdr:nvSpPr>
      <xdr:spPr>
        <a:xfrm>
          <a:off x="61979" y="31981456"/>
          <a:ext cx="0" cy="192729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155</xdr:row>
      <xdr:rowOff>20999</xdr:rowOff>
    </xdr:from>
    <xdr:to>
      <xdr:col>3</xdr:col>
      <xdr:colOff>1936</xdr:colOff>
      <xdr:row>156</xdr:row>
      <xdr:rowOff>6899</xdr:rowOff>
    </xdr:to>
    <xdr:sp macro="" textlink="">
      <xdr:nvSpPr>
        <xdr:cNvPr id="359" name="Прямоугольник 358">
          <a:extLst>
            <a:ext uri="{FF2B5EF4-FFF2-40B4-BE49-F238E27FC236}">
              <a16:creationId xmlns:a16="http://schemas.microsoft.com/office/drawing/2014/main" id="{3E1D1B0D-95E6-4C79-983D-A58921FF50B7}"/>
            </a:ext>
          </a:extLst>
        </xdr:cNvPr>
        <xdr:cNvSpPr>
          <a:spLocks/>
        </xdr:cNvSpPr>
      </xdr:nvSpPr>
      <xdr:spPr>
        <a:xfrm>
          <a:off x="61979" y="32188285"/>
          <a:ext cx="0" cy="192728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156</xdr:row>
      <xdr:rowOff>20999</xdr:rowOff>
    </xdr:from>
    <xdr:to>
      <xdr:col>3</xdr:col>
      <xdr:colOff>1936</xdr:colOff>
      <xdr:row>157</xdr:row>
      <xdr:rowOff>6899</xdr:rowOff>
    </xdr:to>
    <xdr:sp macro="" textlink="">
      <xdr:nvSpPr>
        <xdr:cNvPr id="360" name="Прямоугольник 359">
          <a:extLst>
            <a:ext uri="{FF2B5EF4-FFF2-40B4-BE49-F238E27FC236}">
              <a16:creationId xmlns:a16="http://schemas.microsoft.com/office/drawing/2014/main" id="{E897C936-DD92-4015-8C1B-3C29ABCD55D3}"/>
            </a:ext>
          </a:extLst>
        </xdr:cNvPr>
        <xdr:cNvSpPr>
          <a:spLocks/>
        </xdr:cNvSpPr>
      </xdr:nvSpPr>
      <xdr:spPr>
        <a:xfrm>
          <a:off x="61979" y="32395113"/>
          <a:ext cx="0" cy="192729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157</xdr:row>
      <xdr:rowOff>20999</xdr:rowOff>
    </xdr:from>
    <xdr:to>
      <xdr:col>3</xdr:col>
      <xdr:colOff>1936</xdr:colOff>
      <xdr:row>158</xdr:row>
      <xdr:rowOff>6899</xdr:rowOff>
    </xdr:to>
    <xdr:sp macro="" textlink="">
      <xdr:nvSpPr>
        <xdr:cNvPr id="361" name="Прямоугольник 360">
          <a:extLst>
            <a:ext uri="{FF2B5EF4-FFF2-40B4-BE49-F238E27FC236}">
              <a16:creationId xmlns:a16="http://schemas.microsoft.com/office/drawing/2014/main" id="{051F434E-9E1A-4564-B861-4902823543A3}"/>
            </a:ext>
          </a:extLst>
        </xdr:cNvPr>
        <xdr:cNvSpPr>
          <a:spLocks/>
        </xdr:cNvSpPr>
      </xdr:nvSpPr>
      <xdr:spPr>
        <a:xfrm>
          <a:off x="61979" y="32601942"/>
          <a:ext cx="0" cy="192728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158</xdr:row>
      <xdr:rowOff>26442</xdr:rowOff>
    </xdr:from>
    <xdr:to>
      <xdr:col>3</xdr:col>
      <xdr:colOff>1936</xdr:colOff>
      <xdr:row>159</xdr:row>
      <xdr:rowOff>12342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DD414C1F-5039-414D-B595-EA121E232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32814213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159</xdr:row>
      <xdr:rowOff>26442</xdr:rowOff>
    </xdr:from>
    <xdr:to>
      <xdr:col>3</xdr:col>
      <xdr:colOff>1936</xdr:colOff>
      <xdr:row>160</xdr:row>
      <xdr:rowOff>12342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3E7C3C81-0503-49CE-92AC-3901B7B41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33021042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160</xdr:row>
      <xdr:rowOff>26442</xdr:rowOff>
    </xdr:from>
    <xdr:to>
      <xdr:col>3</xdr:col>
      <xdr:colOff>1936</xdr:colOff>
      <xdr:row>161</xdr:row>
      <xdr:rowOff>12342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1881FE35-6222-4010-A327-6E2B5351B9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33227871"/>
          <a:ext cx="0" cy="192728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63341</xdr:colOff>
      <xdr:row>249</xdr:row>
      <xdr:rowOff>23808</xdr:rowOff>
    </xdr:from>
    <xdr:to>
      <xdr:col>3</xdr:col>
      <xdr:colOff>3298</xdr:colOff>
      <xdr:row>250</xdr:row>
      <xdr:rowOff>9708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C5332E83-A8D6-45AB-8CEB-50597EA905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52830408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162</xdr:row>
      <xdr:rowOff>26442</xdr:rowOff>
    </xdr:from>
    <xdr:to>
      <xdr:col>3</xdr:col>
      <xdr:colOff>1936</xdr:colOff>
      <xdr:row>163</xdr:row>
      <xdr:rowOff>12342</xdr:rowOff>
    </xdr:to>
    <xdr:sp macro="" textlink="">
      <xdr:nvSpPr>
        <xdr:cNvPr id="366" name="Прямоугольник 365">
          <a:extLst>
            <a:ext uri="{FF2B5EF4-FFF2-40B4-BE49-F238E27FC236}">
              <a16:creationId xmlns:a16="http://schemas.microsoft.com/office/drawing/2014/main" id="{20DAD2D2-4C72-4F2C-8D54-0C95606557F0}"/>
            </a:ext>
          </a:extLst>
        </xdr:cNvPr>
        <xdr:cNvSpPr>
          <a:spLocks/>
        </xdr:cNvSpPr>
      </xdr:nvSpPr>
      <xdr:spPr>
        <a:xfrm>
          <a:off x="61979" y="33641528"/>
          <a:ext cx="0" cy="192728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163</xdr:row>
      <xdr:rowOff>26442</xdr:rowOff>
    </xdr:from>
    <xdr:to>
      <xdr:col>3</xdr:col>
      <xdr:colOff>1936</xdr:colOff>
      <xdr:row>164</xdr:row>
      <xdr:rowOff>12342</xdr:rowOff>
    </xdr:to>
    <xdr:sp macro="" textlink="">
      <xdr:nvSpPr>
        <xdr:cNvPr id="367" name="Прямоугольник 366">
          <a:extLst>
            <a:ext uri="{FF2B5EF4-FFF2-40B4-BE49-F238E27FC236}">
              <a16:creationId xmlns:a16="http://schemas.microsoft.com/office/drawing/2014/main" id="{002C9FAA-B5D1-424A-8EED-292D592C42F7}"/>
            </a:ext>
          </a:extLst>
        </xdr:cNvPr>
        <xdr:cNvSpPr>
          <a:spLocks/>
        </xdr:cNvSpPr>
      </xdr:nvSpPr>
      <xdr:spPr>
        <a:xfrm>
          <a:off x="61979" y="33848356"/>
          <a:ext cx="0" cy="192729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164</xdr:row>
      <xdr:rowOff>26442</xdr:rowOff>
    </xdr:from>
    <xdr:to>
      <xdr:col>3</xdr:col>
      <xdr:colOff>1936</xdr:colOff>
      <xdr:row>165</xdr:row>
      <xdr:rowOff>12342</xdr:rowOff>
    </xdr:to>
    <xdr:sp macro="" textlink="">
      <xdr:nvSpPr>
        <xdr:cNvPr id="368" name="Прямоугольник 367">
          <a:extLst>
            <a:ext uri="{FF2B5EF4-FFF2-40B4-BE49-F238E27FC236}">
              <a16:creationId xmlns:a16="http://schemas.microsoft.com/office/drawing/2014/main" id="{84F3FF47-6DD7-4613-941A-DA3EA8551C81}"/>
            </a:ext>
          </a:extLst>
        </xdr:cNvPr>
        <xdr:cNvSpPr>
          <a:spLocks/>
        </xdr:cNvSpPr>
      </xdr:nvSpPr>
      <xdr:spPr>
        <a:xfrm>
          <a:off x="61979" y="34055185"/>
          <a:ext cx="0" cy="192728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165</xdr:row>
      <xdr:rowOff>29163</xdr:rowOff>
    </xdr:from>
    <xdr:to>
      <xdr:col>3</xdr:col>
      <xdr:colOff>3298</xdr:colOff>
      <xdr:row>166</xdr:row>
      <xdr:rowOff>15063</xdr:rowOff>
    </xdr:to>
    <xdr:sp macro="" textlink="">
      <xdr:nvSpPr>
        <xdr:cNvPr id="369" name="Прямоугольник 368">
          <a:extLst>
            <a:ext uri="{FF2B5EF4-FFF2-40B4-BE49-F238E27FC236}">
              <a16:creationId xmlns:a16="http://schemas.microsoft.com/office/drawing/2014/main" id="{5851E72F-906D-40B8-88BE-9BF5317B037F}"/>
            </a:ext>
          </a:extLst>
        </xdr:cNvPr>
        <xdr:cNvSpPr>
          <a:spLocks/>
        </xdr:cNvSpPr>
      </xdr:nvSpPr>
      <xdr:spPr>
        <a:xfrm>
          <a:off x="63341" y="34264734"/>
          <a:ext cx="0" cy="192729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166</xdr:row>
      <xdr:rowOff>29163</xdr:rowOff>
    </xdr:from>
    <xdr:to>
      <xdr:col>3</xdr:col>
      <xdr:colOff>3298</xdr:colOff>
      <xdr:row>167</xdr:row>
      <xdr:rowOff>15063</xdr:rowOff>
    </xdr:to>
    <xdr:sp macro="" textlink="">
      <xdr:nvSpPr>
        <xdr:cNvPr id="370" name="Прямоугольник 369">
          <a:extLst>
            <a:ext uri="{FF2B5EF4-FFF2-40B4-BE49-F238E27FC236}">
              <a16:creationId xmlns:a16="http://schemas.microsoft.com/office/drawing/2014/main" id="{E36872E9-35C2-40F8-ACE1-1009C37F5C0E}"/>
            </a:ext>
          </a:extLst>
        </xdr:cNvPr>
        <xdr:cNvSpPr>
          <a:spLocks/>
        </xdr:cNvSpPr>
      </xdr:nvSpPr>
      <xdr:spPr>
        <a:xfrm>
          <a:off x="63341" y="34471563"/>
          <a:ext cx="0" cy="192729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167</xdr:row>
      <xdr:rowOff>20999</xdr:rowOff>
    </xdr:from>
    <xdr:to>
      <xdr:col>3</xdr:col>
      <xdr:colOff>1936</xdr:colOff>
      <xdr:row>168</xdr:row>
      <xdr:rowOff>6899</xdr:rowOff>
    </xdr:to>
    <xdr:sp macro="" textlink="">
      <xdr:nvSpPr>
        <xdr:cNvPr id="371" name="Прямоугольник 370">
          <a:extLst>
            <a:ext uri="{FF2B5EF4-FFF2-40B4-BE49-F238E27FC236}">
              <a16:creationId xmlns:a16="http://schemas.microsoft.com/office/drawing/2014/main" id="{28CCDCDD-441F-450E-A13C-3312AFA37D2D}"/>
            </a:ext>
          </a:extLst>
        </xdr:cNvPr>
        <xdr:cNvSpPr>
          <a:spLocks/>
        </xdr:cNvSpPr>
      </xdr:nvSpPr>
      <xdr:spPr>
        <a:xfrm>
          <a:off x="61979" y="34670228"/>
          <a:ext cx="0" cy="192728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168</xdr:row>
      <xdr:rowOff>26441</xdr:rowOff>
    </xdr:from>
    <xdr:to>
      <xdr:col>3</xdr:col>
      <xdr:colOff>1936</xdr:colOff>
      <xdr:row>169</xdr:row>
      <xdr:rowOff>12341</xdr:rowOff>
    </xdr:to>
    <xdr:sp macro="" textlink="">
      <xdr:nvSpPr>
        <xdr:cNvPr id="372" name="Прямоугольник 371">
          <a:extLst>
            <a:ext uri="{FF2B5EF4-FFF2-40B4-BE49-F238E27FC236}">
              <a16:creationId xmlns:a16="http://schemas.microsoft.com/office/drawing/2014/main" id="{95069876-CB08-4279-B13D-93C9770DF725}"/>
            </a:ext>
          </a:extLst>
        </xdr:cNvPr>
        <xdr:cNvSpPr>
          <a:spLocks/>
        </xdr:cNvSpPr>
      </xdr:nvSpPr>
      <xdr:spPr>
        <a:xfrm>
          <a:off x="61979" y="34882498"/>
          <a:ext cx="0" cy="192729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114</xdr:row>
      <xdr:rowOff>13220</xdr:rowOff>
    </xdr:from>
    <xdr:to>
      <xdr:col>3</xdr:col>
      <xdr:colOff>1936</xdr:colOff>
      <xdr:row>114</xdr:row>
      <xdr:rowOff>189620</xdr:rowOff>
    </xdr:to>
    <xdr:sp macro="" textlink="">
      <xdr:nvSpPr>
        <xdr:cNvPr id="373" name="Прямоугольник 372">
          <a:extLst>
            <a:ext uri="{FF2B5EF4-FFF2-40B4-BE49-F238E27FC236}">
              <a16:creationId xmlns:a16="http://schemas.microsoft.com/office/drawing/2014/main" id="{C0EA78E2-2530-4801-AC81-A63A095F2553}"/>
            </a:ext>
          </a:extLst>
        </xdr:cNvPr>
        <xdr:cNvSpPr>
          <a:spLocks/>
        </xdr:cNvSpPr>
      </xdr:nvSpPr>
      <xdr:spPr>
        <a:xfrm>
          <a:off x="61979" y="35489763"/>
          <a:ext cx="0" cy="176400"/>
        </a:xfrm>
        <a:prstGeom prst="rect">
          <a:avLst/>
        </a:prstGeom>
        <a:blipFill dpi="0" rotWithShape="1">
          <a:blip xmlns:r="http://schemas.openxmlformats.org/officeDocument/2006/relationships" r:embed="rId6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175</xdr:row>
      <xdr:rowOff>26442</xdr:rowOff>
    </xdr:from>
    <xdr:to>
      <xdr:col>3</xdr:col>
      <xdr:colOff>1936</xdr:colOff>
      <xdr:row>176</xdr:row>
      <xdr:rowOff>12342</xdr:rowOff>
    </xdr:to>
    <xdr:sp macro="" textlink="">
      <xdr:nvSpPr>
        <xdr:cNvPr id="375" name="Прямоугольник 374">
          <a:extLst>
            <a:ext uri="{FF2B5EF4-FFF2-40B4-BE49-F238E27FC236}">
              <a16:creationId xmlns:a16="http://schemas.microsoft.com/office/drawing/2014/main" id="{07601B98-F2E9-4696-94C5-1CEC095C1838}"/>
            </a:ext>
          </a:extLst>
        </xdr:cNvPr>
        <xdr:cNvSpPr>
          <a:spLocks/>
        </xdr:cNvSpPr>
      </xdr:nvSpPr>
      <xdr:spPr>
        <a:xfrm>
          <a:off x="61979" y="36330299"/>
          <a:ext cx="0" cy="192729"/>
        </a:xfrm>
        <a:prstGeom prst="rect">
          <a:avLst/>
        </a:prstGeom>
        <a:blipFill>
          <a:blip xmlns:r="http://schemas.openxmlformats.org/officeDocument/2006/relationships" r:embed="rId6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178</xdr:row>
      <xdr:rowOff>31885</xdr:rowOff>
    </xdr:from>
    <xdr:to>
      <xdr:col>3</xdr:col>
      <xdr:colOff>1936</xdr:colOff>
      <xdr:row>179</xdr:row>
      <xdr:rowOff>17785</xdr:rowOff>
    </xdr:to>
    <xdr:sp macro="" textlink="">
      <xdr:nvSpPr>
        <xdr:cNvPr id="377" name="Прямоугольник 376">
          <a:extLst>
            <a:ext uri="{FF2B5EF4-FFF2-40B4-BE49-F238E27FC236}">
              <a16:creationId xmlns:a16="http://schemas.microsoft.com/office/drawing/2014/main" id="{3834E7B8-12DF-4958-8AFB-8A4D4F828245}"/>
            </a:ext>
          </a:extLst>
        </xdr:cNvPr>
        <xdr:cNvSpPr>
          <a:spLocks/>
        </xdr:cNvSpPr>
      </xdr:nvSpPr>
      <xdr:spPr>
        <a:xfrm>
          <a:off x="61979" y="37685571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179</xdr:row>
      <xdr:rowOff>26442</xdr:rowOff>
    </xdr:from>
    <xdr:to>
      <xdr:col>3</xdr:col>
      <xdr:colOff>1936</xdr:colOff>
      <xdr:row>180</xdr:row>
      <xdr:rowOff>12342</xdr:rowOff>
    </xdr:to>
    <xdr:sp macro="" textlink="">
      <xdr:nvSpPr>
        <xdr:cNvPr id="378" name="Прямоугольник 377">
          <a:extLst>
            <a:ext uri="{FF2B5EF4-FFF2-40B4-BE49-F238E27FC236}">
              <a16:creationId xmlns:a16="http://schemas.microsoft.com/office/drawing/2014/main" id="{6643CFC0-29D8-4137-BD30-BE5C65414856}"/>
            </a:ext>
          </a:extLst>
        </xdr:cNvPr>
        <xdr:cNvSpPr>
          <a:spLocks/>
        </xdr:cNvSpPr>
      </xdr:nvSpPr>
      <xdr:spPr>
        <a:xfrm>
          <a:off x="61979" y="37886956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180</xdr:row>
      <xdr:rowOff>31885</xdr:rowOff>
    </xdr:from>
    <xdr:to>
      <xdr:col>3</xdr:col>
      <xdr:colOff>1936</xdr:colOff>
      <xdr:row>181</xdr:row>
      <xdr:rowOff>17785</xdr:rowOff>
    </xdr:to>
    <xdr:sp macro="" textlink="">
      <xdr:nvSpPr>
        <xdr:cNvPr id="379" name="Прямоугольник 378">
          <a:extLst>
            <a:ext uri="{FF2B5EF4-FFF2-40B4-BE49-F238E27FC236}">
              <a16:creationId xmlns:a16="http://schemas.microsoft.com/office/drawing/2014/main" id="{141E7934-0EE3-49CD-9D65-07C99F8D4C59}"/>
            </a:ext>
          </a:extLst>
        </xdr:cNvPr>
        <xdr:cNvSpPr>
          <a:spLocks/>
        </xdr:cNvSpPr>
      </xdr:nvSpPr>
      <xdr:spPr>
        <a:xfrm>
          <a:off x="61979" y="38099228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181</xdr:row>
      <xdr:rowOff>26442</xdr:rowOff>
    </xdr:from>
    <xdr:to>
      <xdr:col>3</xdr:col>
      <xdr:colOff>1936</xdr:colOff>
      <xdr:row>182</xdr:row>
      <xdr:rowOff>12342</xdr:rowOff>
    </xdr:to>
    <xdr:sp macro="" textlink="">
      <xdr:nvSpPr>
        <xdr:cNvPr id="380" name="Прямоугольник 379">
          <a:extLst>
            <a:ext uri="{FF2B5EF4-FFF2-40B4-BE49-F238E27FC236}">
              <a16:creationId xmlns:a16="http://schemas.microsoft.com/office/drawing/2014/main" id="{00BEA42A-DBD0-4AF8-83E3-FF8511BF4490}"/>
            </a:ext>
          </a:extLst>
        </xdr:cNvPr>
        <xdr:cNvSpPr>
          <a:spLocks/>
        </xdr:cNvSpPr>
      </xdr:nvSpPr>
      <xdr:spPr>
        <a:xfrm>
          <a:off x="61979" y="38300613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184</xdr:row>
      <xdr:rowOff>25563</xdr:rowOff>
    </xdr:from>
    <xdr:to>
      <xdr:col>3</xdr:col>
      <xdr:colOff>1936</xdr:colOff>
      <xdr:row>185</xdr:row>
      <xdr:rowOff>11463</xdr:rowOff>
    </xdr:to>
    <xdr:sp macro="" textlink="">
      <xdr:nvSpPr>
        <xdr:cNvPr id="381" name="Прямоугольник 380">
          <a:extLst>
            <a:ext uri="{FF2B5EF4-FFF2-40B4-BE49-F238E27FC236}">
              <a16:creationId xmlns:a16="http://schemas.microsoft.com/office/drawing/2014/main" id="{39FB9C35-9A97-4B90-956E-B8D93E5999E3}"/>
            </a:ext>
          </a:extLst>
        </xdr:cNvPr>
        <xdr:cNvSpPr>
          <a:spLocks/>
        </xdr:cNvSpPr>
      </xdr:nvSpPr>
      <xdr:spPr>
        <a:xfrm>
          <a:off x="61979" y="38920220"/>
          <a:ext cx="0" cy="192729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185</xdr:row>
      <xdr:rowOff>25563</xdr:rowOff>
    </xdr:from>
    <xdr:to>
      <xdr:col>3</xdr:col>
      <xdr:colOff>1936</xdr:colOff>
      <xdr:row>186</xdr:row>
      <xdr:rowOff>11463</xdr:rowOff>
    </xdr:to>
    <xdr:sp macro="" textlink="">
      <xdr:nvSpPr>
        <xdr:cNvPr id="382" name="Прямоугольник 381">
          <a:extLst>
            <a:ext uri="{FF2B5EF4-FFF2-40B4-BE49-F238E27FC236}">
              <a16:creationId xmlns:a16="http://schemas.microsoft.com/office/drawing/2014/main" id="{54361D81-69A1-4B3A-8869-064D88891EF9}"/>
            </a:ext>
          </a:extLst>
        </xdr:cNvPr>
        <xdr:cNvSpPr>
          <a:spLocks/>
        </xdr:cNvSpPr>
      </xdr:nvSpPr>
      <xdr:spPr>
        <a:xfrm>
          <a:off x="61979" y="39127049"/>
          <a:ext cx="0" cy="192728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186</xdr:row>
      <xdr:rowOff>25563</xdr:rowOff>
    </xdr:from>
    <xdr:to>
      <xdr:col>3</xdr:col>
      <xdr:colOff>1936</xdr:colOff>
      <xdr:row>187</xdr:row>
      <xdr:rowOff>11463</xdr:rowOff>
    </xdr:to>
    <xdr:sp macro="" textlink="">
      <xdr:nvSpPr>
        <xdr:cNvPr id="383" name="Прямоугольник 382">
          <a:extLst>
            <a:ext uri="{FF2B5EF4-FFF2-40B4-BE49-F238E27FC236}">
              <a16:creationId xmlns:a16="http://schemas.microsoft.com/office/drawing/2014/main" id="{D43DBB23-1B7C-4BB4-A4A3-9EB0F939BB02}"/>
            </a:ext>
          </a:extLst>
        </xdr:cNvPr>
        <xdr:cNvSpPr>
          <a:spLocks/>
        </xdr:cNvSpPr>
      </xdr:nvSpPr>
      <xdr:spPr>
        <a:xfrm>
          <a:off x="61979" y="39333877"/>
          <a:ext cx="0" cy="192729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187</xdr:row>
      <xdr:rowOff>25563</xdr:rowOff>
    </xdr:from>
    <xdr:to>
      <xdr:col>3</xdr:col>
      <xdr:colOff>1936</xdr:colOff>
      <xdr:row>188</xdr:row>
      <xdr:rowOff>11463</xdr:rowOff>
    </xdr:to>
    <xdr:sp macro="" textlink="">
      <xdr:nvSpPr>
        <xdr:cNvPr id="384" name="Прямоугольник 383">
          <a:extLst>
            <a:ext uri="{FF2B5EF4-FFF2-40B4-BE49-F238E27FC236}">
              <a16:creationId xmlns:a16="http://schemas.microsoft.com/office/drawing/2014/main" id="{BECF0B42-93A9-4E35-8D74-6CD5D26AC543}"/>
            </a:ext>
          </a:extLst>
        </xdr:cNvPr>
        <xdr:cNvSpPr>
          <a:spLocks/>
        </xdr:cNvSpPr>
      </xdr:nvSpPr>
      <xdr:spPr>
        <a:xfrm>
          <a:off x="61979" y="39540706"/>
          <a:ext cx="0" cy="192728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182</xdr:row>
      <xdr:rowOff>26441</xdr:rowOff>
    </xdr:from>
    <xdr:to>
      <xdr:col>3</xdr:col>
      <xdr:colOff>1936</xdr:colOff>
      <xdr:row>183</xdr:row>
      <xdr:rowOff>12341</xdr:rowOff>
    </xdr:to>
    <xdr:sp macro="" textlink="">
      <xdr:nvSpPr>
        <xdr:cNvPr id="385" name="Прямоугольник 384">
          <a:extLst>
            <a:ext uri="{FF2B5EF4-FFF2-40B4-BE49-F238E27FC236}">
              <a16:creationId xmlns:a16="http://schemas.microsoft.com/office/drawing/2014/main" id="{5CA82266-B5A9-4171-9A3F-74C6B922E8AF}"/>
            </a:ext>
          </a:extLst>
        </xdr:cNvPr>
        <xdr:cNvSpPr>
          <a:spLocks/>
        </xdr:cNvSpPr>
      </xdr:nvSpPr>
      <xdr:spPr>
        <a:xfrm>
          <a:off x="61979" y="38507441"/>
          <a:ext cx="0" cy="192729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183</xdr:row>
      <xdr:rowOff>26441</xdr:rowOff>
    </xdr:from>
    <xdr:to>
      <xdr:col>3</xdr:col>
      <xdr:colOff>1936</xdr:colOff>
      <xdr:row>184</xdr:row>
      <xdr:rowOff>12341</xdr:rowOff>
    </xdr:to>
    <xdr:sp macro="" textlink="">
      <xdr:nvSpPr>
        <xdr:cNvPr id="386" name="Прямоугольник 385">
          <a:extLst>
            <a:ext uri="{FF2B5EF4-FFF2-40B4-BE49-F238E27FC236}">
              <a16:creationId xmlns:a16="http://schemas.microsoft.com/office/drawing/2014/main" id="{C33709A7-E603-4DC0-A064-6FFA0C1090C1}"/>
            </a:ext>
          </a:extLst>
        </xdr:cNvPr>
        <xdr:cNvSpPr>
          <a:spLocks/>
        </xdr:cNvSpPr>
      </xdr:nvSpPr>
      <xdr:spPr>
        <a:xfrm>
          <a:off x="61979" y="38714270"/>
          <a:ext cx="0" cy="192728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190</xdr:row>
      <xdr:rowOff>26442</xdr:rowOff>
    </xdr:from>
    <xdr:to>
      <xdr:col>3</xdr:col>
      <xdr:colOff>1936</xdr:colOff>
      <xdr:row>191</xdr:row>
      <xdr:rowOff>12342</xdr:rowOff>
    </xdr:to>
    <xdr:sp macro="" textlink="">
      <xdr:nvSpPr>
        <xdr:cNvPr id="387" name="Прямоугольник 386">
          <a:extLst>
            <a:ext uri="{FF2B5EF4-FFF2-40B4-BE49-F238E27FC236}">
              <a16:creationId xmlns:a16="http://schemas.microsoft.com/office/drawing/2014/main" id="{0466B5F9-065B-4BD0-9880-0BA70FA31351}"/>
            </a:ext>
          </a:extLst>
        </xdr:cNvPr>
        <xdr:cNvSpPr>
          <a:spLocks/>
        </xdr:cNvSpPr>
      </xdr:nvSpPr>
      <xdr:spPr>
        <a:xfrm>
          <a:off x="61979" y="40162071"/>
          <a:ext cx="0" cy="192728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191</xdr:row>
      <xdr:rowOff>26442</xdr:rowOff>
    </xdr:from>
    <xdr:to>
      <xdr:col>3</xdr:col>
      <xdr:colOff>1936</xdr:colOff>
      <xdr:row>192</xdr:row>
      <xdr:rowOff>12342</xdr:rowOff>
    </xdr:to>
    <xdr:sp macro="" textlink="">
      <xdr:nvSpPr>
        <xdr:cNvPr id="388" name="Прямоугольник 387">
          <a:extLst>
            <a:ext uri="{FF2B5EF4-FFF2-40B4-BE49-F238E27FC236}">
              <a16:creationId xmlns:a16="http://schemas.microsoft.com/office/drawing/2014/main" id="{8D370E54-E5C5-41A2-8BB7-7321E6C2CAC3}"/>
            </a:ext>
          </a:extLst>
        </xdr:cNvPr>
        <xdr:cNvSpPr>
          <a:spLocks/>
        </xdr:cNvSpPr>
      </xdr:nvSpPr>
      <xdr:spPr>
        <a:xfrm>
          <a:off x="61979" y="40368899"/>
          <a:ext cx="0" cy="192729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192</xdr:row>
      <xdr:rowOff>26442</xdr:rowOff>
    </xdr:from>
    <xdr:to>
      <xdr:col>3</xdr:col>
      <xdr:colOff>1936</xdr:colOff>
      <xdr:row>193</xdr:row>
      <xdr:rowOff>12342</xdr:rowOff>
    </xdr:to>
    <xdr:sp macro="" textlink="">
      <xdr:nvSpPr>
        <xdr:cNvPr id="389" name="Прямоугольник 388">
          <a:extLst>
            <a:ext uri="{FF2B5EF4-FFF2-40B4-BE49-F238E27FC236}">
              <a16:creationId xmlns:a16="http://schemas.microsoft.com/office/drawing/2014/main" id="{83F8CBC7-9AD5-405A-BB09-AE6E98CE07E6}"/>
            </a:ext>
          </a:extLst>
        </xdr:cNvPr>
        <xdr:cNvSpPr>
          <a:spLocks/>
        </xdr:cNvSpPr>
      </xdr:nvSpPr>
      <xdr:spPr>
        <a:xfrm>
          <a:off x="61979" y="40575728"/>
          <a:ext cx="0" cy="192728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193</xdr:row>
      <xdr:rowOff>26442</xdr:rowOff>
    </xdr:from>
    <xdr:to>
      <xdr:col>3</xdr:col>
      <xdr:colOff>1936</xdr:colOff>
      <xdr:row>194</xdr:row>
      <xdr:rowOff>12342</xdr:rowOff>
    </xdr:to>
    <xdr:sp macro="" textlink="">
      <xdr:nvSpPr>
        <xdr:cNvPr id="390" name="Прямоугольник 389">
          <a:extLst>
            <a:ext uri="{FF2B5EF4-FFF2-40B4-BE49-F238E27FC236}">
              <a16:creationId xmlns:a16="http://schemas.microsoft.com/office/drawing/2014/main" id="{B0BB2606-AD3A-4DBD-BFBC-F773303726F6}"/>
            </a:ext>
          </a:extLst>
        </xdr:cNvPr>
        <xdr:cNvSpPr>
          <a:spLocks/>
        </xdr:cNvSpPr>
      </xdr:nvSpPr>
      <xdr:spPr>
        <a:xfrm>
          <a:off x="61979" y="40782556"/>
          <a:ext cx="0" cy="192729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194</xdr:row>
      <xdr:rowOff>26442</xdr:rowOff>
    </xdr:from>
    <xdr:to>
      <xdr:col>3</xdr:col>
      <xdr:colOff>1936</xdr:colOff>
      <xdr:row>195</xdr:row>
      <xdr:rowOff>12342</xdr:rowOff>
    </xdr:to>
    <xdr:sp macro="" textlink="">
      <xdr:nvSpPr>
        <xdr:cNvPr id="391" name="Прямоугольник 390">
          <a:extLst>
            <a:ext uri="{FF2B5EF4-FFF2-40B4-BE49-F238E27FC236}">
              <a16:creationId xmlns:a16="http://schemas.microsoft.com/office/drawing/2014/main" id="{F7490036-2E7F-4471-BF81-7D247C68657C}"/>
            </a:ext>
          </a:extLst>
        </xdr:cNvPr>
        <xdr:cNvSpPr>
          <a:spLocks/>
        </xdr:cNvSpPr>
      </xdr:nvSpPr>
      <xdr:spPr>
        <a:xfrm>
          <a:off x="61979" y="40989385"/>
          <a:ext cx="0" cy="192728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195</xdr:row>
      <xdr:rowOff>26442</xdr:rowOff>
    </xdr:from>
    <xdr:to>
      <xdr:col>3</xdr:col>
      <xdr:colOff>1936</xdr:colOff>
      <xdr:row>196</xdr:row>
      <xdr:rowOff>12342</xdr:rowOff>
    </xdr:to>
    <xdr:sp macro="" textlink="">
      <xdr:nvSpPr>
        <xdr:cNvPr id="392" name="Прямоугольник 391">
          <a:extLst>
            <a:ext uri="{FF2B5EF4-FFF2-40B4-BE49-F238E27FC236}">
              <a16:creationId xmlns:a16="http://schemas.microsoft.com/office/drawing/2014/main" id="{51BF08EA-1084-491B-B7E5-5070952354CD}"/>
            </a:ext>
          </a:extLst>
        </xdr:cNvPr>
        <xdr:cNvSpPr>
          <a:spLocks/>
        </xdr:cNvSpPr>
      </xdr:nvSpPr>
      <xdr:spPr>
        <a:xfrm>
          <a:off x="61979" y="41196213"/>
          <a:ext cx="0" cy="192729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196</xdr:row>
      <xdr:rowOff>26441</xdr:rowOff>
    </xdr:from>
    <xdr:to>
      <xdr:col>3</xdr:col>
      <xdr:colOff>1936</xdr:colOff>
      <xdr:row>197</xdr:row>
      <xdr:rowOff>12341</xdr:rowOff>
    </xdr:to>
    <xdr:sp macro="" textlink="">
      <xdr:nvSpPr>
        <xdr:cNvPr id="393" name="Прямоугольник 392">
          <a:extLst>
            <a:ext uri="{FF2B5EF4-FFF2-40B4-BE49-F238E27FC236}">
              <a16:creationId xmlns:a16="http://schemas.microsoft.com/office/drawing/2014/main" id="{8A94FF6D-F8A7-423E-90B8-CAB145F0A64C}"/>
            </a:ext>
          </a:extLst>
        </xdr:cNvPr>
        <xdr:cNvSpPr>
          <a:spLocks/>
        </xdr:cNvSpPr>
      </xdr:nvSpPr>
      <xdr:spPr>
        <a:xfrm>
          <a:off x="61979" y="41403041"/>
          <a:ext cx="0" cy="192729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197</xdr:row>
      <xdr:rowOff>26441</xdr:rowOff>
    </xdr:from>
    <xdr:to>
      <xdr:col>3</xdr:col>
      <xdr:colOff>1936</xdr:colOff>
      <xdr:row>198</xdr:row>
      <xdr:rowOff>12341</xdr:rowOff>
    </xdr:to>
    <xdr:sp macro="" textlink="">
      <xdr:nvSpPr>
        <xdr:cNvPr id="394" name="Прямоугольник 393">
          <a:extLst>
            <a:ext uri="{FF2B5EF4-FFF2-40B4-BE49-F238E27FC236}">
              <a16:creationId xmlns:a16="http://schemas.microsoft.com/office/drawing/2014/main" id="{DEFA2877-0120-4E2E-8796-9D0DD82ACC4A}"/>
            </a:ext>
          </a:extLst>
        </xdr:cNvPr>
        <xdr:cNvSpPr>
          <a:spLocks/>
        </xdr:cNvSpPr>
      </xdr:nvSpPr>
      <xdr:spPr>
        <a:xfrm>
          <a:off x="61979" y="41609870"/>
          <a:ext cx="0" cy="192728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198</xdr:row>
      <xdr:rowOff>26441</xdr:rowOff>
    </xdr:from>
    <xdr:to>
      <xdr:col>3</xdr:col>
      <xdr:colOff>1936</xdr:colOff>
      <xdr:row>199</xdr:row>
      <xdr:rowOff>12341</xdr:rowOff>
    </xdr:to>
    <xdr:sp macro="" textlink="">
      <xdr:nvSpPr>
        <xdr:cNvPr id="395" name="Прямоугольник 394">
          <a:extLst>
            <a:ext uri="{FF2B5EF4-FFF2-40B4-BE49-F238E27FC236}">
              <a16:creationId xmlns:a16="http://schemas.microsoft.com/office/drawing/2014/main" id="{116AFB80-373B-4460-BBDA-0D5B4A3841A9}"/>
            </a:ext>
          </a:extLst>
        </xdr:cNvPr>
        <xdr:cNvSpPr>
          <a:spLocks/>
        </xdr:cNvSpPr>
      </xdr:nvSpPr>
      <xdr:spPr>
        <a:xfrm>
          <a:off x="61979" y="41816698"/>
          <a:ext cx="0" cy="192729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199</xdr:row>
      <xdr:rowOff>26441</xdr:rowOff>
    </xdr:from>
    <xdr:to>
      <xdr:col>3</xdr:col>
      <xdr:colOff>1936</xdr:colOff>
      <xdr:row>200</xdr:row>
      <xdr:rowOff>12341</xdr:rowOff>
    </xdr:to>
    <xdr:sp macro="" textlink="">
      <xdr:nvSpPr>
        <xdr:cNvPr id="396" name="Прямоугольник 395">
          <a:extLst>
            <a:ext uri="{FF2B5EF4-FFF2-40B4-BE49-F238E27FC236}">
              <a16:creationId xmlns:a16="http://schemas.microsoft.com/office/drawing/2014/main" id="{4039FEDA-13EB-4943-815D-ECD244A6B54A}"/>
            </a:ext>
          </a:extLst>
        </xdr:cNvPr>
        <xdr:cNvSpPr>
          <a:spLocks/>
        </xdr:cNvSpPr>
      </xdr:nvSpPr>
      <xdr:spPr>
        <a:xfrm>
          <a:off x="61979" y="42023527"/>
          <a:ext cx="0" cy="192728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245</xdr:row>
      <xdr:rowOff>13221</xdr:rowOff>
    </xdr:from>
    <xdr:to>
      <xdr:col>3</xdr:col>
      <xdr:colOff>1936</xdr:colOff>
      <xdr:row>245</xdr:row>
      <xdr:rowOff>189621</xdr:rowOff>
    </xdr:to>
    <xdr:sp macro="" textlink="">
      <xdr:nvSpPr>
        <xdr:cNvPr id="397" name="Прямоугольник 396">
          <a:extLst>
            <a:ext uri="{FF2B5EF4-FFF2-40B4-BE49-F238E27FC236}">
              <a16:creationId xmlns:a16="http://schemas.microsoft.com/office/drawing/2014/main" id="{6D5AC6A4-1816-454D-BC22-9E9499186F22}"/>
            </a:ext>
          </a:extLst>
        </xdr:cNvPr>
        <xdr:cNvSpPr>
          <a:spLocks/>
        </xdr:cNvSpPr>
      </xdr:nvSpPr>
      <xdr:spPr>
        <a:xfrm>
          <a:off x="61979" y="42217135"/>
          <a:ext cx="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202</xdr:row>
      <xdr:rowOff>26442</xdr:rowOff>
    </xdr:from>
    <xdr:to>
      <xdr:col>3</xdr:col>
      <xdr:colOff>1936</xdr:colOff>
      <xdr:row>203</xdr:row>
      <xdr:rowOff>12342</xdr:rowOff>
    </xdr:to>
    <xdr:sp macro="" textlink="">
      <xdr:nvSpPr>
        <xdr:cNvPr id="398" name="Прямоугольник 397">
          <a:extLst>
            <a:ext uri="{FF2B5EF4-FFF2-40B4-BE49-F238E27FC236}">
              <a16:creationId xmlns:a16="http://schemas.microsoft.com/office/drawing/2014/main" id="{3046BB2D-F57C-43DD-B49C-1A9D1A46B6D2}"/>
            </a:ext>
          </a:extLst>
        </xdr:cNvPr>
        <xdr:cNvSpPr>
          <a:spLocks/>
        </xdr:cNvSpPr>
      </xdr:nvSpPr>
      <xdr:spPr>
        <a:xfrm>
          <a:off x="61979" y="42878056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203</xdr:row>
      <xdr:rowOff>26442</xdr:rowOff>
    </xdr:from>
    <xdr:to>
      <xdr:col>3</xdr:col>
      <xdr:colOff>1936</xdr:colOff>
      <xdr:row>204</xdr:row>
      <xdr:rowOff>12342</xdr:rowOff>
    </xdr:to>
    <xdr:sp macro="" textlink="">
      <xdr:nvSpPr>
        <xdr:cNvPr id="399" name="Прямоугольник 398">
          <a:extLst>
            <a:ext uri="{FF2B5EF4-FFF2-40B4-BE49-F238E27FC236}">
              <a16:creationId xmlns:a16="http://schemas.microsoft.com/office/drawing/2014/main" id="{2878C15D-9492-4948-A741-596E30A5A645}"/>
            </a:ext>
          </a:extLst>
        </xdr:cNvPr>
        <xdr:cNvSpPr>
          <a:spLocks/>
        </xdr:cNvSpPr>
      </xdr:nvSpPr>
      <xdr:spPr>
        <a:xfrm>
          <a:off x="61979" y="43084885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</xdr:row>
      <xdr:rowOff>26442</xdr:rowOff>
    </xdr:from>
    <xdr:to>
      <xdr:col>3</xdr:col>
      <xdr:colOff>1936</xdr:colOff>
      <xdr:row>25</xdr:row>
      <xdr:rowOff>12342</xdr:rowOff>
    </xdr:to>
    <xdr:sp macro="" textlink="">
      <xdr:nvSpPr>
        <xdr:cNvPr id="400" name="Прямоугольник 399">
          <a:extLst>
            <a:ext uri="{FF2B5EF4-FFF2-40B4-BE49-F238E27FC236}">
              <a16:creationId xmlns:a16="http://schemas.microsoft.com/office/drawing/2014/main" id="{CE8EBE09-D621-4810-B5F6-1407C669549A}"/>
            </a:ext>
          </a:extLst>
        </xdr:cNvPr>
        <xdr:cNvSpPr>
          <a:spLocks/>
        </xdr:cNvSpPr>
      </xdr:nvSpPr>
      <xdr:spPr>
        <a:xfrm>
          <a:off x="61979" y="3172413"/>
          <a:ext cx="0" cy="192729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25</xdr:row>
      <xdr:rowOff>26442</xdr:rowOff>
    </xdr:from>
    <xdr:to>
      <xdr:col>3</xdr:col>
      <xdr:colOff>1936</xdr:colOff>
      <xdr:row>26</xdr:row>
      <xdr:rowOff>12342</xdr:rowOff>
    </xdr:to>
    <xdr:sp macro="" textlink="">
      <xdr:nvSpPr>
        <xdr:cNvPr id="401" name="Прямоугольник 400">
          <a:extLst>
            <a:ext uri="{FF2B5EF4-FFF2-40B4-BE49-F238E27FC236}">
              <a16:creationId xmlns:a16="http://schemas.microsoft.com/office/drawing/2014/main" id="{DBD91EC1-10ED-404D-AD02-3EF61FA66301}"/>
            </a:ext>
          </a:extLst>
        </xdr:cNvPr>
        <xdr:cNvSpPr>
          <a:spLocks/>
        </xdr:cNvSpPr>
      </xdr:nvSpPr>
      <xdr:spPr>
        <a:xfrm>
          <a:off x="61979" y="3379242"/>
          <a:ext cx="0" cy="192729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26</xdr:row>
      <xdr:rowOff>26442</xdr:rowOff>
    </xdr:from>
    <xdr:to>
      <xdr:col>3</xdr:col>
      <xdr:colOff>1936</xdr:colOff>
      <xdr:row>27</xdr:row>
      <xdr:rowOff>12342</xdr:rowOff>
    </xdr:to>
    <xdr:sp macro="" textlink="">
      <xdr:nvSpPr>
        <xdr:cNvPr id="402" name="Прямоугольник 401">
          <a:extLst>
            <a:ext uri="{FF2B5EF4-FFF2-40B4-BE49-F238E27FC236}">
              <a16:creationId xmlns:a16="http://schemas.microsoft.com/office/drawing/2014/main" id="{EAEC68BA-9CAB-491E-9FCC-C67D9C0C12C0}"/>
            </a:ext>
          </a:extLst>
        </xdr:cNvPr>
        <xdr:cNvSpPr>
          <a:spLocks/>
        </xdr:cNvSpPr>
      </xdr:nvSpPr>
      <xdr:spPr>
        <a:xfrm>
          <a:off x="61979" y="3586071"/>
          <a:ext cx="0" cy="192728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</xdr:row>
      <xdr:rowOff>26442</xdr:rowOff>
    </xdr:from>
    <xdr:to>
      <xdr:col>3</xdr:col>
      <xdr:colOff>1936</xdr:colOff>
      <xdr:row>28</xdr:row>
      <xdr:rowOff>12342</xdr:rowOff>
    </xdr:to>
    <xdr:sp macro="" textlink="">
      <xdr:nvSpPr>
        <xdr:cNvPr id="403" name="Прямоугольник 402">
          <a:extLst>
            <a:ext uri="{FF2B5EF4-FFF2-40B4-BE49-F238E27FC236}">
              <a16:creationId xmlns:a16="http://schemas.microsoft.com/office/drawing/2014/main" id="{8D344041-54F1-4AC7-AB45-75271DF4EDC2}"/>
            </a:ext>
          </a:extLst>
        </xdr:cNvPr>
        <xdr:cNvSpPr>
          <a:spLocks/>
        </xdr:cNvSpPr>
      </xdr:nvSpPr>
      <xdr:spPr>
        <a:xfrm>
          <a:off x="61979" y="3792899"/>
          <a:ext cx="0" cy="192729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205</xdr:row>
      <xdr:rowOff>26442</xdr:rowOff>
    </xdr:from>
    <xdr:to>
      <xdr:col>3</xdr:col>
      <xdr:colOff>1936</xdr:colOff>
      <xdr:row>206</xdr:row>
      <xdr:rowOff>12342</xdr:rowOff>
    </xdr:to>
    <xdr:sp macro="" textlink="">
      <xdr:nvSpPr>
        <xdr:cNvPr id="404" name="Прямоугольник 403">
          <a:extLst>
            <a:ext uri="{FF2B5EF4-FFF2-40B4-BE49-F238E27FC236}">
              <a16:creationId xmlns:a16="http://schemas.microsoft.com/office/drawing/2014/main" id="{37F5A59C-B669-4A06-AC6E-730B63940ED7}"/>
            </a:ext>
          </a:extLst>
        </xdr:cNvPr>
        <xdr:cNvSpPr>
          <a:spLocks/>
        </xdr:cNvSpPr>
      </xdr:nvSpPr>
      <xdr:spPr>
        <a:xfrm>
          <a:off x="61979" y="43498542"/>
          <a:ext cx="0" cy="192729"/>
        </a:xfrm>
        <a:prstGeom prst="rect">
          <a:avLst/>
        </a:prstGeom>
        <a:blipFill>
          <a:blip xmlns:r="http://schemas.openxmlformats.org/officeDocument/2006/relationships" r:embed="rId7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206</xdr:row>
      <xdr:rowOff>26442</xdr:rowOff>
    </xdr:from>
    <xdr:to>
      <xdr:col>3</xdr:col>
      <xdr:colOff>1936</xdr:colOff>
      <xdr:row>207</xdr:row>
      <xdr:rowOff>12342</xdr:rowOff>
    </xdr:to>
    <xdr:sp macro="" textlink="">
      <xdr:nvSpPr>
        <xdr:cNvPr id="405" name="Прямоугольник 404">
          <a:extLst>
            <a:ext uri="{FF2B5EF4-FFF2-40B4-BE49-F238E27FC236}">
              <a16:creationId xmlns:a16="http://schemas.microsoft.com/office/drawing/2014/main" id="{5CFB7077-49E4-4010-832C-A454CB586F15}"/>
            </a:ext>
          </a:extLst>
        </xdr:cNvPr>
        <xdr:cNvSpPr>
          <a:spLocks/>
        </xdr:cNvSpPr>
      </xdr:nvSpPr>
      <xdr:spPr>
        <a:xfrm>
          <a:off x="61979" y="43705371"/>
          <a:ext cx="0" cy="192728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207</xdr:row>
      <xdr:rowOff>26442</xdr:rowOff>
    </xdr:from>
    <xdr:to>
      <xdr:col>3</xdr:col>
      <xdr:colOff>1936</xdr:colOff>
      <xdr:row>208</xdr:row>
      <xdr:rowOff>12342</xdr:rowOff>
    </xdr:to>
    <xdr:sp macro="" textlink="">
      <xdr:nvSpPr>
        <xdr:cNvPr id="406" name="Прямоугольник 405">
          <a:extLst>
            <a:ext uri="{FF2B5EF4-FFF2-40B4-BE49-F238E27FC236}">
              <a16:creationId xmlns:a16="http://schemas.microsoft.com/office/drawing/2014/main" id="{17E12521-C3C0-4DF1-8DDB-335E6CA0C92D}"/>
            </a:ext>
          </a:extLst>
        </xdr:cNvPr>
        <xdr:cNvSpPr>
          <a:spLocks/>
        </xdr:cNvSpPr>
      </xdr:nvSpPr>
      <xdr:spPr>
        <a:xfrm>
          <a:off x="61979" y="43912199"/>
          <a:ext cx="0" cy="192729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208</xdr:row>
      <xdr:rowOff>26442</xdr:rowOff>
    </xdr:from>
    <xdr:to>
      <xdr:col>3</xdr:col>
      <xdr:colOff>1936</xdr:colOff>
      <xdr:row>209</xdr:row>
      <xdr:rowOff>12342</xdr:rowOff>
    </xdr:to>
    <xdr:sp macro="" textlink="">
      <xdr:nvSpPr>
        <xdr:cNvPr id="407" name="Прямоугольник 406">
          <a:extLst>
            <a:ext uri="{FF2B5EF4-FFF2-40B4-BE49-F238E27FC236}">
              <a16:creationId xmlns:a16="http://schemas.microsoft.com/office/drawing/2014/main" id="{4818BBB7-7BD7-4AA7-B7A2-76482AD5F5F6}"/>
            </a:ext>
          </a:extLst>
        </xdr:cNvPr>
        <xdr:cNvSpPr>
          <a:spLocks/>
        </xdr:cNvSpPr>
      </xdr:nvSpPr>
      <xdr:spPr>
        <a:xfrm>
          <a:off x="61979" y="44119028"/>
          <a:ext cx="0" cy="192728"/>
        </a:xfrm>
        <a:prstGeom prst="rect">
          <a:avLst/>
        </a:prstGeom>
        <a:blipFill>
          <a:blip xmlns:r="http://schemas.openxmlformats.org/officeDocument/2006/relationships" r:embed="rId7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210</xdr:row>
      <xdr:rowOff>26441</xdr:rowOff>
    </xdr:from>
    <xdr:to>
      <xdr:col>3</xdr:col>
      <xdr:colOff>1936</xdr:colOff>
      <xdr:row>211</xdr:row>
      <xdr:rowOff>12341</xdr:rowOff>
    </xdr:to>
    <xdr:sp macro="" textlink="">
      <xdr:nvSpPr>
        <xdr:cNvPr id="408" name="Прямоугольник 407">
          <a:extLst>
            <a:ext uri="{FF2B5EF4-FFF2-40B4-BE49-F238E27FC236}">
              <a16:creationId xmlns:a16="http://schemas.microsoft.com/office/drawing/2014/main" id="{E7968F36-F084-4A72-AD22-0D8AC87FDF0F}"/>
            </a:ext>
          </a:extLst>
        </xdr:cNvPr>
        <xdr:cNvSpPr>
          <a:spLocks/>
        </xdr:cNvSpPr>
      </xdr:nvSpPr>
      <xdr:spPr>
        <a:xfrm>
          <a:off x="61979" y="44532684"/>
          <a:ext cx="0" cy="192728"/>
        </a:xfrm>
        <a:prstGeom prst="rect">
          <a:avLst/>
        </a:prstGeom>
        <a:blipFill>
          <a:blip xmlns:r="http://schemas.openxmlformats.org/officeDocument/2006/relationships" r:embed="rId78" cstate="screen">
            <a:extLst>
              <a:ext uri="{BEBA8EAE-BF5A-486C-A8C5-ECC9F3942E4B}">
                <a14:imgProps xmlns:a14="http://schemas.microsoft.com/office/drawing/2010/main">
                  <a14:imgLayer r:embed="rId79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212</xdr:row>
      <xdr:rowOff>25564</xdr:rowOff>
    </xdr:from>
    <xdr:to>
      <xdr:col>3</xdr:col>
      <xdr:colOff>1936</xdr:colOff>
      <xdr:row>213</xdr:row>
      <xdr:rowOff>11464</xdr:rowOff>
    </xdr:to>
    <xdr:sp macro="" textlink="">
      <xdr:nvSpPr>
        <xdr:cNvPr id="409" name="Прямоугольник 408">
          <a:extLst>
            <a:ext uri="{FF2B5EF4-FFF2-40B4-BE49-F238E27FC236}">
              <a16:creationId xmlns:a16="http://schemas.microsoft.com/office/drawing/2014/main" id="{80365BA2-1F70-49D9-A5D7-8F818A4169D0}"/>
            </a:ext>
          </a:extLst>
        </xdr:cNvPr>
        <xdr:cNvSpPr>
          <a:spLocks/>
        </xdr:cNvSpPr>
      </xdr:nvSpPr>
      <xdr:spPr>
        <a:xfrm>
          <a:off x="61979" y="44945464"/>
          <a:ext cx="0" cy="192729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213</xdr:row>
      <xdr:rowOff>25564</xdr:rowOff>
    </xdr:from>
    <xdr:to>
      <xdr:col>3</xdr:col>
      <xdr:colOff>1936</xdr:colOff>
      <xdr:row>214</xdr:row>
      <xdr:rowOff>11464</xdr:rowOff>
    </xdr:to>
    <xdr:sp macro="" textlink="">
      <xdr:nvSpPr>
        <xdr:cNvPr id="410" name="Прямоугольник 409">
          <a:extLst>
            <a:ext uri="{FF2B5EF4-FFF2-40B4-BE49-F238E27FC236}">
              <a16:creationId xmlns:a16="http://schemas.microsoft.com/office/drawing/2014/main" id="{C9553EF1-942A-4D65-B900-4E5126E56D55}"/>
            </a:ext>
          </a:extLst>
        </xdr:cNvPr>
        <xdr:cNvSpPr>
          <a:spLocks/>
        </xdr:cNvSpPr>
      </xdr:nvSpPr>
      <xdr:spPr>
        <a:xfrm>
          <a:off x="61979" y="45152293"/>
          <a:ext cx="0" cy="192728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214</xdr:row>
      <xdr:rowOff>25564</xdr:rowOff>
    </xdr:from>
    <xdr:to>
      <xdr:col>3</xdr:col>
      <xdr:colOff>1936</xdr:colOff>
      <xdr:row>215</xdr:row>
      <xdr:rowOff>11464</xdr:rowOff>
    </xdr:to>
    <xdr:sp macro="" textlink="">
      <xdr:nvSpPr>
        <xdr:cNvPr id="411" name="Прямоугольник 410">
          <a:extLst>
            <a:ext uri="{FF2B5EF4-FFF2-40B4-BE49-F238E27FC236}">
              <a16:creationId xmlns:a16="http://schemas.microsoft.com/office/drawing/2014/main" id="{CC28D01B-8C1B-4546-BCEF-47DA3CE943E0}"/>
            </a:ext>
          </a:extLst>
        </xdr:cNvPr>
        <xdr:cNvSpPr>
          <a:spLocks/>
        </xdr:cNvSpPr>
      </xdr:nvSpPr>
      <xdr:spPr>
        <a:xfrm>
          <a:off x="61979" y="45359121"/>
          <a:ext cx="0" cy="192729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215</xdr:row>
      <xdr:rowOff>25564</xdr:rowOff>
    </xdr:from>
    <xdr:to>
      <xdr:col>3</xdr:col>
      <xdr:colOff>1936</xdr:colOff>
      <xdr:row>216</xdr:row>
      <xdr:rowOff>11464</xdr:rowOff>
    </xdr:to>
    <xdr:sp macro="" textlink="">
      <xdr:nvSpPr>
        <xdr:cNvPr id="412" name="Прямоугольник 411">
          <a:extLst>
            <a:ext uri="{FF2B5EF4-FFF2-40B4-BE49-F238E27FC236}">
              <a16:creationId xmlns:a16="http://schemas.microsoft.com/office/drawing/2014/main" id="{59D34775-2728-4E7A-8231-67BA29996E26}"/>
            </a:ext>
          </a:extLst>
        </xdr:cNvPr>
        <xdr:cNvSpPr>
          <a:spLocks/>
        </xdr:cNvSpPr>
      </xdr:nvSpPr>
      <xdr:spPr>
        <a:xfrm>
          <a:off x="61979" y="45565950"/>
          <a:ext cx="0" cy="192728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216</xdr:row>
      <xdr:rowOff>25564</xdr:rowOff>
    </xdr:from>
    <xdr:to>
      <xdr:col>3</xdr:col>
      <xdr:colOff>1936</xdr:colOff>
      <xdr:row>217</xdr:row>
      <xdr:rowOff>11464</xdr:rowOff>
    </xdr:to>
    <xdr:sp macro="" textlink="">
      <xdr:nvSpPr>
        <xdr:cNvPr id="413" name="Прямоугольник 412">
          <a:extLst>
            <a:ext uri="{FF2B5EF4-FFF2-40B4-BE49-F238E27FC236}">
              <a16:creationId xmlns:a16="http://schemas.microsoft.com/office/drawing/2014/main" id="{A698C683-980A-45A5-A3C8-E9AC5AE3E4F2}"/>
            </a:ext>
          </a:extLst>
        </xdr:cNvPr>
        <xdr:cNvSpPr>
          <a:spLocks/>
        </xdr:cNvSpPr>
      </xdr:nvSpPr>
      <xdr:spPr>
        <a:xfrm>
          <a:off x="61979" y="45772778"/>
          <a:ext cx="0" cy="192729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217</xdr:row>
      <xdr:rowOff>25564</xdr:rowOff>
    </xdr:from>
    <xdr:to>
      <xdr:col>3</xdr:col>
      <xdr:colOff>1936</xdr:colOff>
      <xdr:row>218</xdr:row>
      <xdr:rowOff>11464</xdr:rowOff>
    </xdr:to>
    <xdr:sp macro="" textlink="">
      <xdr:nvSpPr>
        <xdr:cNvPr id="414" name="Прямоугольник 413">
          <a:extLst>
            <a:ext uri="{FF2B5EF4-FFF2-40B4-BE49-F238E27FC236}">
              <a16:creationId xmlns:a16="http://schemas.microsoft.com/office/drawing/2014/main" id="{C86F6E95-92CB-47FF-ADC1-6B7E598480E5}"/>
            </a:ext>
          </a:extLst>
        </xdr:cNvPr>
        <xdr:cNvSpPr>
          <a:spLocks/>
        </xdr:cNvSpPr>
      </xdr:nvSpPr>
      <xdr:spPr>
        <a:xfrm>
          <a:off x="61979" y="45979607"/>
          <a:ext cx="0" cy="192728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218</xdr:row>
      <xdr:rowOff>26442</xdr:rowOff>
    </xdr:from>
    <xdr:to>
      <xdr:col>3</xdr:col>
      <xdr:colOff>1936</xdr:colOff>
      <xdr:row>219</xdr:row>
      <xdr:rowOff>12342</xdr:rowOff>
    </xdr:to>
    <xdr:sp macro="" textlink="">
      <xdr:nvSpPr>
        <xdr:cNvPr id="415" name="Прямоугольник 414">
          <a:extLst>
            <a:ext uri="{FF2B5EF4-FFF2-40B4-BE49-F238E27FC236}">
              <a16:creationId xmlns:a16="http://schemas.microsoft.com/office/drawing/2014/main" id="{0B376F9B-73EE-419B-BEA2-FA831302CCAC}"/>
            </a:ext>
          </a:extLst>
        </xdr:cNvPr>
        <xdr:cNvSpPr>
          <a:spLocks/>
        </xdr:cNvSpPr>
      </xdr:nvSpPr>
      <xdr:spPr>
        <a:xfrm>
          <a:off x="61979" y="46187313"/>
          <a:ext cx="0" cy="192729"/>
        </a:xfrm>
        <a:prstGeom prst="rect">
          <a:avLst/>
        </a:prstGeom>
        <a:blipFill>
          <a:blip xmlns:r="http://schemas.openxmlformats.org/officeDocument/2006/relationships" r:embed="rId8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219</xdr:row>
      <xdr:rowOff>26442</xdr:rowOff>
    </xdr:from>
    <xdr:to>
      <xdr:col>3</xdr:col>
      <xdr:colOff>1936</xdr:colOff>
      <xdr:row>220</xdr:row>
      <xdr:rowOff>12342</xdr:rowOff>
    </xdr:to>
    <xdr:sp macro="" textlink="">
      <xdr:nvSpPr>
        <xdr:cNvPr id="416" name="Прямоугольник 415">
          <a:extLst>
            <a:ext uri="{FF2B5EF4-FFF2-40B4-BE49-F238E27FC236}">
              <a16:creationId xmlns:a16="http://schemas.microsoft.com/office/drawing/2014/main" id="{231835BE-1285-4C58-B018-DF4FB9D9A4B9}"/>
            </a:ext>
          </a:extLst>
        </xdr:cNvPr>
        <xdr:cNvSpPr>
          <a:spLocks/>
        </xdr:cNvSpPr>
      </xdr:nvSpPr>
      <xdr:spPr>
        <a:xfrm>
          <a:off x="61979" y="46394142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220</xdr:row>
      <xdr:rowOff>26442</xdr:rowOff>
    </xdr:from>
    <xdr:to>
      <xdr:col>3</xdr:col>
      <xdr:colOff>1936</xdr:colOff>
      <xdr:row>221</xdr:row>
      <xdr:rowOff>12342</xdr:rowOff>
    </xdr:to>
    <xdr:sp macro="" textlink="">
      <xdr:nvSpPr>
        <xdr:cNvPr id="417" name="Прямоугольник 416">
          <a:extLst>
            <a:ext uri="{FF2B5EF4-FFF2-40B4-BE49-F238E27FC236}">
              <a16:creationId xmlns:a16="http://schemas.microsoft.com/office/drawing/2014/main" id="{CAC43053-AE6D-4FF8-A41E-24CC8BB38FFC}"/>
            </a:ext>
          </a:extLst>
        </xdr:cNvPr>
        <xdr:cNvSpPr>
          <a:spLocks/>
        </xdr:cNvSpPr>
      </xdr:nvSpPr>
      <xdr:spPr>
        <a:xfrm>
          <a:off x="61979" y="46600971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221</xdr:row>
      <xdr:rowOff>26442</xdr:rowOff>
    </xdr:from>
    <xdr:to>
      <xdr:col>3</xdr:col>
      <xdr:colOff>1936</xdr:colOff>
      <xdr:row>222</xdr:row>
      <xdr:rowOff>12342</xdr:rowOff>
    </xdr:to>
    <xdr:sp macro="" textlink="">
      <xdr:nvSpPr>
        <xdr:cNvPr id="418" name="Прямоугольник 417">
          <a:extLst>
            <a:ext uri="{FF2B5EF4-FFF2-40B4-BE49-F238E27FC236}">
              <a16:creationId xmlns:a16="http://schemas.microsoft.com/office/drawing/2014/main" id="{72BEC50D-E02D-468C-944A-AB2F672FB0AC}"/>
            </a:ext>
          </a:extLst>
        </xdr:cNvPr>
        <xdr:cNvSpPr>
          <a:spLocks/>
        </xdr:cNvSpPr>
      </xdr:nvSpPr>
      <xdr:spPr>
        <a:xfrm>
          <a:off x="61979" y="46807799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222</xdr:row>
      <xdr:rowOff>26442</xdr:rowOff>
    </xdr:from>
    <xdr:to>
      <xdr:col>3</xdr:col>
      <xdr:colOff>1936</xdr:colOff>
      <xdr:row>223</xdr:row>
      <xdr:rowOff>12342</xdr:rowOff>
    </xdr:to>
    <xdr:sp macro="" textlink="">
      <xdr:nvSpPr>
        <xdr:cNvPr id="419" name="Прямоугольник 418">
          <a:extLst>
            <a:ext uri="{FF2B5EF4-FFF2-40B4-BE49-F238E27FC236}">
              <a16:creationId xmlns:a16="http://schemas.microsoft.com/office/drawing/2014/main" id="{86D62C7B-E53E-44F0-85C4-07056DFD7ECF}"/>
            </a:ext>
          </a:extLst>
        </xdr:cNvPr>
        <xdr:cNvSpPr>
          <a:spLocks/>
        </xdr:cNvSpPr>
      </xdr:nvSpPr>
      <xdr:spPr>
        <a:xfrm>
          <a:off x="61979" y="47014628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223</xdr:row>
      <xdr:rowOff>25564</xdr:rowOff>
    </xdr:from>
    <xdr:to>
      <xdr:col>3</xdr:col>
      <xdr:colOff>1936</xdr:colOff>
      <xdr:row>224</xdr:row>
      <xdr:rowOff>11464</xdr:rowOff>
    </xdr:to>
    <xdr:sp macro="" textlink="">
      <xdr:nvSpPr>
        <xdr:cNvPr id="420" name="Прямоугольник 419">
          <a:extLst>
            <a:ext uri="{FF2B5EF4-FFF2-40B4-BE49-F238E27FC236}">
              <a16:creationId xmlns:a16="http://schemas.microsoft.com/office/drawing/2014/main" id="{A5F092D0-828E-42EC-9436-5901694729F8}"/>
            </a:ext>
          </a:extLst>
        </xdr:cNvPr>
        <xdr:cNvSpPr>
          <a:spLocks/>
        </xdr:cNvSpPr>
      </xdr:nvSpPr>
      <xdr:spPr>
        <a:xfrm>
          <a:off x="61979" y="47220578"/>
          <a:ext cx="0" cy="192729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224</xdr:row>
      <xdr:rowOff>25564</xdr:rowOff>
    </xdr:from>
    <xdr:to>
      <xdr:col>3</xdr:col>
      <xdr:colOff>1936</xdr:colOff>
      <xdr:row>225</xdr:row>
      <xdr:rowOff>11464</xdr:rowOff>
    </xdr:to>
    <xdr:sp macro="" textlink="">
      <xdr:nvSpPr>
        <xdr:cNvPr id="421" name="Прямоугольник 420">
          <a:extLst>
            <a:ext uri="{FF2B5EF4-FFF2-40B4-BE49-F238E27FC236}">
              <a16:creationId xmlns:a16="http://schemas.microsoft.com/office/drawing/2014/main" id="{C3AF8EA2-C428-4F8D-A806-B1A59819439D}"/>
            </a:ext>
          </a:extLst>
        </xdr:cNvPr>
        <xdr:cNvSpPr>
          <a:spLocks/>
        </xdr:cNvSpPr>
      </xdr:nvSpPr>
      <xdr:spPr>
        <a:xfrm>
          <a:off x="61979" y="47427407"/>
          <a:ext cx="0" cy="192728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225</xdr:row>
      <xdr:rowOff>25564</xdr:rowOff>
    </xdr:from>
    <xdr:to>
      <xdr:col>3</xdr:col>
      <xdr:colOff>1936</xdr:colOff>
      <xdr:row>226</xdr:row>
      <xdr:rowOff>11464</xdr:rowOff>
    </xdr:to>
    <xdr:sp macro="" textlink="">
      <xdr:nvSpPr>
        <xdr:cNvPr id="422" name="Прямоугольник 421">
          <a:extLst>
            <a:ext uri="{FF2B5EF4-FFF2-40B4-BE49-F238E27FC236}">
              <a16:creationId xmlns:a16="http://schemas.microsoft.com/office/drawing/2014/main" id="{B0BC9D8A-953E-4579-AB97-BBAA4952E366}"/>
            </a:ext>
          </a:extLst>
        </xdr:cNvPr>
        <xdr:cNvSpPr>
          <a:spLocks/>
        </xdr:cNvSpPr>
      </xdr:nvSpPr>
      <xdr:spPr>
        <a:xfrm>
          <a:off x="61979" y="47634235"/>
          <a:ext cx="0" cy="192729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228</xdr:row>
      <xdr:rowOff>26442</xdr:rowOff>
    </xdr:from>
    <xdr:to>
      <xdr:col>3</xdr:col>
      <xdr:colOff>1936</xdr:colOff>
      <xdr:row>229</xdr:row>
      <xdr:rowOff>12342</xdr:rowOff>
    </xdr:to>
    <xdr:sp macro="" textlink="">
      <xdr:nvSpPr>
        <xdr:cNvPr id="423" name="Прямоугольник 422">
          <a:extLst>
            <a:ext uri="{FF2B5EF4-FFF2-40B4-BE49-F238E27FC236}">
              <a16:creationId xmlns:a16="http://schemas.microsoft.com/office/drawing/2014/main" id="{758EB6E5-3BC2-474E-A6E2-4CA6B5D760E2}"/>
            </a:ext>
          </a:extLst>
        </xdr:cNvPr>
        <xdr:cNvSpPr>
          <a:spLocks/>
        </xdr:cNvSpPr>
      </xdr:nvSpPr>
      <xdr:spPr>
        <a:xfrm>
          <a:off x="61979" y="48255599"/>
          <a:ext cx="0" cy="192729"/>
        </a:xfrm>
        <a:prstGeom prst="rect">
          <a:avLst/>
        </a:prstGeom>
        <a:blipFill>
          <a:blip xmlns:r="http://schemas.openxmlformats.org/officeDocument/2006/relationships" r:embed="rId8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229</xdr:row>
      <xdr:rowOff>26442</xdr:rowOff>
    </xdr:from>
    <xdr:to>
      <xdr:col>3</xdr:col>
      <xdr:colOff>1936</xdr:colOff>
      <xdr:row>230</xdr:row>
      <xdr:rowOff>12342</xdr:rowOff>
    </xdr:to>
    <xdr:sp macro="" textlink="">
      <xdr:nvSpPr>
        <xdr:cNvPr id="424" name="Прямоугольник 423">
          <a:extLst>
            <a:ext uri="{FF2B5EF4-FFF2-40B4-BE49-F238E27FC236}">
              <a16:creationId xmlns:a16="http://schemas.microsoft.com/office/drawing/2014/main" id="{B527DECA-9D13-458E-9562-8561712103F1}"/>
            </a:ext>
          </a:extLst>
        </xdr:cNvPr>
        <xdr:cNvSpPr>
          <a:spLocks/>
        </xdr:cNvSpPr>
      </xdr:nvSpPr>
      <xdr:spPr>
        <a:xfrm>
          <a:off x="61979" y="48462428"/>
          <a:ext cx="0" cy="192728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230</xdr:row>
      <xdr:rowOff>26442</xdr:rowOff>
    </xdr:from>
    <xdr:to>
      <xdr:col>3</xdr:col>
      <xdr:colOff>1936</xdr:colOff>
      <xdr:row>231</xdr:row>
      <xdr:rowOff>12342</xdr:rowOff>
    </xdr:to>
    <xdr:sp macro="" textlink="">
      <xdr:nvSpPr>
        <xdr:cNvPr id="425" name="Прямоугольник 424">
          <a:extLst>
            <a:ext uri="{FF2B5EF4-FFF2-40B4-BE49-F238E27FC236}">
              <a16:creationId xmlns:a16="http://schemas.microsoft.com/office/drawing/2014/main" id="{F9E8411B-7212-4086-98B4-82F8F3CD3EF9}"/>
            </a:ext>
          </a:extLst>
        </xdr:cNvPr>
        <xdr:cNvSpPr>
          <a:spLocks/>
        </xdr:cNvSpPr>
      </xdr:nvSpPr>
      <xdr:spPr>
        <a:xfrm>
          <a:off x="61979" y="48669256"/>
          <a:ext cx="0" cy="192729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231</xdr:row>
      <xdr:rowOff>26442</xdr:rowOff>
    </xdr:from>
    <xdr:to>
      <xdr:col>3</xdr:col>
      <xdr:colOff>1936</xdr:colOff>
      <xdr:row>232</xdr:row>
      <xdr:rowOff>12342</xdr:rowOff>
    </xdr:to>
    <xdr:sp macro="" textlink="">
      <xdr:nvSpPr>
        <xdr:cNvPr id="426" name="Прямоугольник 425">
          <a:extLst>
            <a:ext uri="{FF2B5EF4-FFF2-40B4-BE49-F238E27FC236}">
              <a16:creationId xmlns:a16="http://schemas.microsoft.com/office/drawing/2014/main" id="{81C955A4-7EF1-47CD-ABF1-939FF2E4C8C8}"/>
            </a:ext>
          </a:extLst>
        </xdr:cNvPr>
        <xdr:cNvSpPr>
          <a:spLocks/>
        </xdr:cNvSpPr>
      </xdr:nvSpPr>
      <xdr:spPr>
        <a:xfrm>
          <a:off x="61979" y="48876085"/>
          <a:ext cx="0" cy="192728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232</xdr:row>
      <xdr:rowOff>26442</xdr:rowOff>
    </xdr:from>
    <xdr:to>
      <xdr:col>3</xdr:col>
      <xdr:colOff>1936</xdr:colOff>
      <xdr:row>233</xdr:row>
      <xdr:rowOff>12342</xdr:rowOff>
    </xdr:to>
    <xdr:sp macro="" textlink="">
      <xdr:nvSpPr>
        <xdr:cNvPr id="427" name="Прямоугольник 426">
          <a:extLst>
            <a:ext uri="{FF2B5EF4-FFF2-40B4-BE49-F238E27FC236}">
              <a16:creationId xmlns:a16="http://schemas.microsoft.com/office/drawing/2014/main" id="{1591E02F-D251-4DAE-9500-56F10E8FBA63}"/>
            </a:ext>
          </a:extLst>
        </xdr:cNvPr>
        <xdr:cNvSpPr>
          <a:spLocks/>
        </xdr:cNvSpPr>
      </xdr:nvSpPr>
      <xdr:spPr>
        <a:xfrm>
          <a:off x="61979" y="49082913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233</xdr:row>
      <xdr:rowOff>26442</xdr:rowOff>
    </xdr:from>
    <xdr:to>
      <xdr:col>3</xdr:col>
      <xdr:colOff>1936</xdr:colOff>
      <xdr:row>234</xdr:row>
      <xdr:rowOff>12342</xdr:rowOff>
    </xdr:to>
    <xdr:sp macro="" textlink="">
      <xdr:nvSpPr>
        <xdr:cNvPr id="428" name="Прямоугольник 427">
          <a:extLst>
            <a:ext uri="{FF2B5EF4-FFF2-40B4-BE49-F238E27FC236}">
              <a16:creationId xmlns:a16="http://schemas.microsoft.com/office/drawing/2014/main" id="{3BDF7398-CC98-4256-B285-51ECEF8CD7ED}"/>
            </a:ext>
          </a:extLst>
        </xdr:cNvPr>
        <xdr:cNvSpPr>
          <a:spLocks/>
        </xdr:cNvSpPr>
      </xdr:nvSpPr>
      <xdr:spPr>
        <a:xfrm>
          <a:off x="61979" y="49289742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234</xdr:row>
      <xdr:rowOff>26442</xdr:rowOff>
    </xdr:from>
    <xdr:to>
      <xdr:col>3</xdr:col>
      <xdr:colOff>1936</xdr:colOff>
      <xdr:row>235</xdr:row>
      <xdr:rowOff>12342</xdr:rowOff>
    </xdr:to>
    <xdr:sp macro="" textlink="">
      <xdr:nvSpPr>
        <xdr:cNvPr id="429" name="Прямоугольник 428">
          <a:extLst>
            <a:ext uri="{FF2B5EF4-FFF2-40B4-BE49-F238E27FC236}">
              <a16:creationId xmlns:a16="http://schemas.microsoft.com/office/drawing/2014/main" id="{8FA0A1A1-3747-42CC-81D4-EB12CFDEF515}"/>
            </a:ext>
          </a:extLst>
        </xdr:cNvPr>
        <xdr:cNvSpPr>
          <a:spLocks/>
        </xdr:cNvSpPr>
      </xdr:nvSpPr>
      <xdr:spPr>
        <a:xfrm>
          <a:off x="61979" y="49496571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235</xdr:row>
      <xdr:rowOff>26442</xdr:rowOff>
    </xdr:from>
    <xdr:to>
      <xdr:col>3</xdr:col>
      <xdr:colOff>1936</xdr:colOff>
      <xdr:row>236</xdr:row>
      <xdr:rowOff>12342</xdr:rowOff>
    </xdr:to>
    <xdr:sp macro="" textlink="">
      <xdr:nvSpPr>
        <xdr:cNvPr id="430" name="Прямоугольник 429">
          <a:extLst>
            <a:ext uri="{FF2B5EF4-FFF2-40B4-BE49-F238E27FC236}">
              <a16:creationId xmlns:a16="http://schemas.microsoft.com/office/drawing/2014/main" id="{7A7E3B9E-A93F-4112-AA18-167A27309C09}"/>
            </a:ext>
          </a:extLst>
        </xdr:cNvPr>
        <xdr:cNvSpPr>
          <a:spLocks/>
        </xdr:cNvSpPr>
      </xdr:nvSpPr>
      <xdr:spPr>
        <a:xfrm>
          <a:off x="61979" y="49703399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236</xdr:row>
      <xdr:rowOff>26442</xdr:rowOff>
    </xdr:from>
    <xdr:to>
      <xdr:col>3</xdr:col>
      <xdr:colOff>1936</xdr:colOff>
      <xdr:row>237</xdr:row>
      <xdr:rowOff>12342</xdr:rowOff>
    </xdr:to>
    <xdr:sp macro="" textlink="">
      <xdr:nvSpPr>
        <xdr:cNvPr id="431" name="Прямоугольник 430">
          <a:extLst>
            <a:ext uri="{FF2B5EF4-FFF2-40B4-BE49-F238E27FC236}">
              <a16:creationId xmlns:a16="http://schemas.microsoft.com/office/drawing/2014/main" id="{BA4ED447-DB0B-430F-93BF-99A361B96F81}"/>
            </a:ext>
          </a:extLst>
        </xdr:cNvPr>
        <xdr:cNvSpPr>
          <a:spLocks/>
        </xdr:cNvSpPr>
      </xdr:nvSpPr>
      <xdr:spPr>
        <a:xfrm>
          <a:off x="61979" y="49910228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237</xdr:row>
      <xdr:rowOff>26442</xdr:rowOff>
    </xdr:from>
    <xdr:to>
      <xdr:col>3</xdr:col>
      <xdr:colOff>1936</xdr:colOff>
      <xdr:row>238</xdr:row>
      <xdr:rowOff>12342</xdr:rowOff>
    </xdr:to>
    <xdr:sp macro="" textlink="">
      <xdr:nvSpPr>
        <xdr:cNvPr id="432" name="Прямоугольник 431">
          <a:extLst>
            <a:ext uri="{FF2B5EF4-FFF2-40B4-BE49-F238E27FC236}">
              <a16:creationId xmlns:a16="http://schemas.microsoft.com/office/drawing/2014/main" id="{F07AAA22-C759-4DA8-9D2E-F807AB84015C}"/>
            </a:ext>
          </a:extLst>
        </xdr:cNvPr>
        <xdr:cNvSpPr>
          <a:spLocks/>
        </xdr:cNvSpPr>
      </xdr:nvSpPr>
      <xdr:spPr>
        <a:xfrm>
          <a:off x="61979" y="50117056"/>
          <a:ext cx="0" cy="192729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BEBA8EAE-BF5A-486C-A8C5-ECC9F3942E4B}">
                <a14:imgProps xmlns:a14="http://schemas.microsoft.com/office/drawing/2010/main">
                  <a14:imgLayer r:embed="rId8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238</xdr:row>
      <xdr:rowOff>26442</xdr:rowOff>
    </xdr:from>
    <xdr:to>
      <xdr:col>3</xdr:col>
      <xdr:colOff>1936</xdr:colOff>
      <xdr:row>239</xdr:row>
      <xdr:rowOff>12342</xdr:rowOff>
    </xdr:to>
    <xdr:sp macro="" textlink="">
      <xdr:nvSpPr>
        <xdr:cNvPr id="433" name="Прямоугольник 432">
          <a:extLst>
            <a:ext uri="{FF2B5EF4-FFF2-40B4-BE49-F238E27FC236}">
              <a16:creationId xmlns:a16="http://schemas.microsoft.com/office/drawing/2014/main" id="{E8B069ED-7EF3-4D82-95E7-6D6455D4574F}"/>
            </a:ext>
          </a:extLst>
        </xdr:cNvPr>
        <xdr:cNvSpPr>
          <a:spLocks/>
        </xdr:cNvSpPr>
      </xdr:nvSpPr>
      <xdr:spPr>
        <a:xfrm>
          <a:off x="61979" y="50323885"/>
          <a:ext cx="0" cy="192728"/>
        </a:xfrm>
        <a:prstGeom prst="rect">
          <a:avLst/>
        </a:prstGeom>
        <a:blipFill>
          <a:blip xmlns:r="http://schemas.openxmlformats.org/officeDocument/2006/relationships" r:embed="rId8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239</xdr:row>
      <xdr:rowOff>26442</xdr:rowOff>
    </xdr:from>
    <xdr:to>
      <xdr:col>3</xdr:col>
      <xdr:colOff>1936</xdr:colOff>
      <xdr:row>240</xdr:row>
      <xdr:rowOff>12342</xdr:rowOff>
    </xdr:to>
    <xdr:sp macro="" textlink="">
      <xdr:nvSpPr>
        <xdr:cNvPr id="434" name="Прямоугольник 433">
          <a:extLst>
            <a:ext uri="{FF2B5EF4-FFF2-40B4-BE49-F238E27FC236}">
              <a16:creationId xmlns:a16="http://schemas.microsoft.com/office/drawing/2014/main" id="{ECD4B7EF-C4D4-4BFC-86A0-61782287F5DC}"/>
            </a:ext>
          </a:extLst>
        </xdr:cNvPr>
        <xdr:cNvSpPr>
          <a:spLocks/>
        </xdr:cNvSpPr>
      </xdr:nvSpPr>
      <xdr:spPr>
        <a:xfrm>
          <a:off x="61979" y="50530713"/>
          <a:ext cx="0" cy="192729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240</xdr:row>
      <xdr:rowOff>26442</xdr:rowOff>
    </xdr:from>
    <xdr:to>
      <xdr:col>3</xdr:col>
      <xdr:colOff>1936</xdr:colOff>
      <xdr:row>241</xdr:row>
      <xdr:rowOff>12342</xdr:rowOff>
    </xdr:to>
    <xdr:sp macro="" textlink="">
      <xdr:nvSpPr>
        <xdr:cNvPr id="435" name="Прямоугольник 434">
          <a:extLst>
            <a:ext uri="{FF2B5EF4-FFF2-40B4-BE49-F238E27FC236}">
              <a16:creationId xmlns:a16="http://schemas.microsoft.com/office/drawing/2014/main" id="{F3B69E25-783A-42CA-8A68-92FFF82F8C06}"/>
            </a:ext>
          </a:extLst>
        </xdr:cNvPr>
        <xdr:cNvSpPr>
          <a:spLocks/>
        </xdr:cNvSpPr>
      </xdr:nvSpPr>
      <xdr:spPr>
        <a:xfrm>
          <a:off x="61979" y="50737542"/>
          <a:ext cx="0" cy="192729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131</xdr:row>
      <xdr:rowOff>13221</xdr:rowOff>
    </xdr:from>
    <xdr:to>
      <xdr:col>3</xdr:col>
      <xdr:colOff>1936</xdr:colOff>
      <xdr:row>131</xdr:row>
      <xdr:rowOff>189621</xdr:rowOff>
    </xdr:to>
    <xdr:sp macro="" textlink="">
      <xdr:nvSpPr>
        <xdr:cNvPr id="436" name="Прямоугольник 435">
          <a:extLst>
            <a:ext uri="{FF2B5EF4-FFF2-40B4-BE49-F238E27FC236}">
              <a16:creationId xmlns:a16="http://schemas.microsoft.com/office/drawing/2014/main" id="{0191F47B-2899-40A6-BB96-619ED8ADE598}"/>
            </a:ext>
          </a:extLst>
        </xdr:cNvPr>
        <xdr:cNvSpPr>
          <a:spLocks/>
        </xdr:cNvSpPr>
      </xdr:nvSpPr>
      <xdr:spPr>
        <a:xfrm>
          <a:off x="61979" y="50931150"/>
          <a:ext cx="0" cy="176400"/>
        </a:xfrm>
        <a:prstGeom prst="rect">
          <a:avLst/>
        </a:prstGeom>
        <a:blipFill>
          <a:blip xmlns:r="http://schemas.openxmlformats.org/officeDocument/2006/relationships" r:embed="rId9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138</xdr:row>
      <xdr:rowOff>26442</xdr:rowOff>
    </xdr:from>
    <xdr:to>
      <xdr:col>3</xdr:col>
      <xdr:colOff>1936</xdr:colOff>
      <xdr:row>139</xdr:row>
      <xdr:rowOff>12342</xdr:rowOff>
    </xdr:to>
    <xdr:sp macro="" textlink="">
      <xdr:nvSpPr>
        <xdr:cNvPr id="437" name="Прямоугольник 436">
          <a:extLst>
            <a:ext uri="{FF2B5EF4-FFF2-40B4-BE49-F238E27FC236}">
              <a16:creationId xmlns:a16="http://schemas.microsoft.com/office/drawing/2014/main" id="{D09524C7-1553-43B2-9DF8-8FA6BFEA73F9}"/>
            </a:ext>
          </a:extLst>
        </xdr:cNvPr>
        <xdr:cNvSpPr>
          <a:spLocks/>
        </xdr:cNvSpPr>
      </xdr:nvSpPr>
      <xdr:spPr>
        <a:xfrm>
          <a:off x="61979" y="28443599"/>
          <a:ext cx="0" cy="192729"/>
        </a:xfrm>
        <a:prstGeom prst="rect">
          <a:avLst/>
        </a:prstGeom>
        <a:blipFill>
          <a:blip xmlns:r="http://schemas.openxmlformats.org/officeDocument/2006/relationships" r:embed="rId9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248</xdr:row>
      <xdr:rowOff>23810</xdr:rowOff>
    </xdr:from>
    <xdr:to>
      <xdr:col>3</xdr:col>
      <xdr:colOff>3298</xdr:colOff>
      <xdr:row>249</xdr:row>
      <xdr:rowOff>9710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73AA871B-F58C-41E6-A7C0-D9ACF08D36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52623581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250</xdr:row>
      <xdr:rowOff>26442</xdr:rowOff>
    </xdr:from>
    <xdr:to>
      <xdr:col>3</xdr:col>
      <xdr:colOff>1936</xdr:colOff>
      <xdr:row>251</xdr:row>
      <xdr:rowOff>12342</xdr:rowOff>
    </xdr:to>
    <xdr:sp macro="" textlink="">
      <xdr:nvSpPr>
        <xdr:cNvPr id="439" name="Прямоугольник 438">
          <a:extLst>
            <a:ext uri="{FF2B5EF4-FFF2-40B4-BE49-F238E27FC236}">
              <a16:creationId xmlns:a16="http://schemas.microsoft.com/office/drawing/2014/main" id="{F0DD8BE2-99B5-4BA6-A865-DC06725413C6}"/>
            </a:ext>
          </a:extLst>
        </xdr:cNvPr>
        <xdr:cNvSpPr>
          <a:spLocks/>
        </xdr:cNvSpPr>
      </xdr:nvSpPr>
      <xdr:spPr>
        <a:xfrm>
          <a:off x="61979" y="53039871"/>
          <a:ext cx="0" cy="192728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</xdr:row>
      <xdr:rowOff>13221</xdr:rowOff>
    </xdr:from>
    <xdr:to>
      <xdr:col>3</xdr:col>
      <xdr:colOff>1936</xdr:colOff>
      <xdr:row>20</xdr:row>
      <xdr:rowOff>189621</xdr:rowOff>
    </xdr:to>
    <xdr:sp macro="" textlink="">
      <xdr:nvSpPr>
        <xdr:cNvPr id="440" name="Прямоугольник 439">
          <a:extLst>
            <a:ext uri="{FF2B5EF4-FFF2-40B4-BE49-F238E27FC236}">
              <a16:creationId xmlns:a16="http://schemas.microsoft.com/office/drawing/2014/main" id="{49936AEE-7570-4889-B53A-575EBB6FD78D}"/>
            </a:ext>
          </a:extLst>
        </xdr:cNvPr>
        <xdr:cNvSpPr>
          <a:spLocks/>
        </xdr:cNvSpPr>
      </xdr:nvSpPr>
      <xdr:spPr>
        <a:xfrm>
          <a:off x="61979" y="55203792"/>
          <a:ext cx="0" cy="176400"/>
        </a:xfrm>
        <a:prstGeom prst="rect">
          <a:avLst/>
        </a:prstGeom>
        <a:blipFill dpi="0" rotWithShape="1"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55</xdr:row>
      <xdr:rowOff>13221</xdr:rowOff>
    </xdr:from>
    <xdr:to>
      <xdr:col>3</xdr:col>
      <xdr:colOff>1936</xdr:colOff>
      <xdr:row>55</xdr:row>
      <xdr:rowOff>189621</xdr:rowOff>
    </xdr:to>
    <xdr:sp macro="" textlink="">
      <xdr:nvSpPr>
        <xdr:cNvPr id="441" name="Прямоугольник 440">
          <a:extLst>
            <a:ext uri="{FF2B5EF4-FFF2-40B4-BE49-F238E27FC236}">
              <a16:creationId xmlns:a16="http://schemas.microsoft.com/office/drawing/2014/main" id="{755FC857-EF70-466B-918B-1E29F1CC3F0A}"/>
            </a:ext>
          </a:extLst>
        </xdr:cNvPr>
        <xdr:cNvSpPr>
          <a:spLocks/>
        </xdr:cNvSpPr>
      </xdr:nvSpPr>
      <xdr:spPr>
        <a:xfrm>
          <a:off x="61979" y="55824278"/>
          <a:ext cx="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BEBA8EAE-BF5A-486C-A8C5-ECC9F3942E4B}">
                <a14:imgProps xmlns:a14="http://schemas.microsoft.com/office/drawing/2010/main">
                  <a14:imgLayer r:embed="rId9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270</xdr:row>
      <xdr:rowOff>13221</xdr:rowOff>
    </xdr:from>
    <xdr:to>
      <xdr:col>3</xdr:col>
      <xdr:colOff>1936</xdr:colOff>
      <xdr:row>270</xdr:row>
      <xdr:rowOff>189621</xdr:rowOff>
    </xdr:to>
    <xdr:sp macro="" textlink="">
      <xdr:nvSpPr>
        <xdr:cNvPr id="442" name="Прямоугольник 441">
          <a:extLst>
            <a:ext uri="{FF2B5EF4-FFF2-40B4-BE49-F238E27FC236}">
              <a16:creationId xmlns:a16="http://schemas.microsoft.com/office/drawing/2014/main" id="{1763E262-70E8-4FAE-952F-99124B092CF0}"/>
            </a:ext>
          </a:extLst>
        </xdr:cNvPr>
        <xdr:cNvSpPr>
          <a:spLocks/>
        </xdr:cNvSpPr>
      </xdr:nvSpPr>
      <xdr:spPr>
        <a:xfrm>
          <a:off x="61979" y="56031107"/>
          <a:ext cx="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BEBA8EAE-BF5A-486C-A8C5-ECC9F3942E4B}">
                <a14:imgProps xmlns:a14="http://schemas.microsoft.com/office/drawing/2010/main">
                  <a14:imgLayer r:embed="rId9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58</xdr:row>
      <xdr:rowOff>13221</xdr:rowOff>
    </xdr:from>
    <xdr:to>
      <xdr:col>3</xdr:col>
      <xdr:colOff>1936</xdr:colOff>
      <xdr:row>58</xdr:row>
      <xdr:rowOff>189621</xdr:rowOff>
    </xdr:to>
    <xdr:sp macro="" textlink="">
      <xdr:nvSpPr>
        <xdr:cNvPr id="443" name="Прямоугольник 442">
          <a:extLst>
            <a:ext uri="{FF2B5EF4-FFF2-40B4-BE49-F238E27FC236}">
              <a16:creationId xmlns:a16="http://schemas.microsoft.com/office/drawing/2014/main" id="{16DBCEB5-537A-4EA6-8ED8-805484A2C692}"/>
            </a:ext>
          </a:extLst>
        </xdr:cNvPr>
        <xdr:cNvSpPr>
          <a:spLocks/>
        </xdr:cNvSpPr>
      </xdr:nvSpPr>
      <xdr:spPr>
        <a:xfrm>
          <a:off x="61979" y="56237935"/>
          <a:ext cx="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271</xdr:row>
      <xdr:rowOff>13221</xdr:rowOff>
    </xdr:from>
    <xdr:to>
      <xdr:col>3</xdr:col>
      <xdr:colOff>1936</xdr:colOff>
      <xdr:row>271</xdr:row>
      <xdr:rowOff>189621</xdr:rowOff>
    </xdr:to>
    <xdr:sp macro="" textlink="">
      <xdr:nvSpPr>
        <xdr:cNvPr id="444" name="Прямоугольник 443">
          <a:extLst>
            <a:ext uri="{FF2B5EF4-FFF2-40B4-BE49-F238E27FC236}">
              <a16:creationId xmlns:a16="http://schemas.microsoft.com/office/drawing/2014/main" id="{76DE3258-6420-445C-A153-96561FC19D84}"/>
            </a:ext>
          </a:extLst>
        </xdr:cNvPr>
        <xdr:cNvSpPr>
          <a:spLocks/>
        </xdr:cNvSpPr>
      </xdr:nvSpPr>
      <xdr:spPr>
        <a:xfrm>
          <a:off x="61979" y="56444764"/>
          <a:ext cx="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272</xdr:row>
      <xdr:rowOff>13221</xdr:rowOff>
    </xdr:from>
    <xdr:to>
      <xdr:col>3</xdr:col>
      <xdr:colOff>1936</xdr:colOff>
      <xdr:row>272</xdr:row>
      <xdr:rowOff>189621</xdr:rowOff>
    </xdr:to>
    <xdr:sp macro="" textlink="">
      <xdr:nvSpPr>
        <xdr:cNvPr id="445" name="Прямоугольник 444">
          <a:extLst>
            <a:ext uri="{FF2B5EF4-FFF2-40B4-BE49-F238E27FC236}">
              <a16:creationId xmlns:a16="http://schemas.microsoft.com/office/drawing/2014/main" id="{BF1332A1-D0B1-4A99-AF09-932D6443A5B4}"/>
            </a:ext>
          </a:extLst>
        </xdr:cNvPr>
        <xdr:cNvSpPr>
          <a:spLocks/>
        </xdr:cNvSpPr>
      </xdr:nvSpPr>
      <xdr:spPr>
        <a:xfrm>
          <a:off x="61979" y="56651592"/>
          <a:ext cx="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80</xdr:row>
      <xdr:rowOff>13220</xdr:rowOff>
    </xdr:from>
    <xdr:to>
      <xdr:col>3</xdr:col>
      <xdr:colOff>1936</xdr:colOff>
      <xdr:row>80</xdr:row>
      <xdr:rowOff>189620</xdr:rowOff>
    </xdr:to>
    <xdr:sp macro="" textlink="">
      <xdr:nvSpPr>
        <xdr:cNvPr id="446" name="Прямоугольник 445">
          <a:extLst>
            <a:ext uri="{FF2B5EF4-FFF2-40B4-BE49-F238E27FC236}">
              <a16:creationId xmlns:a16="http://schemas.microsoft.com/office/drawing/2014/main" id="{FD44A66D-9E66-4812-8489-C1AF95756F67}"/>
            </a:ext>
          </a:extLst>
        </xdr:cNvPr>
        <xdr:cNvSpPr>
          <a:spLocks/>
        </xdr:cNvSpPr>
      </xdr:nvSpPr>
      <xdr:spPr>
        <a:xfrm>
          <a:off x="61979" y="57065249"/>
          <a:ext cx="0" cy="176400"/>
        </a:xfrm>
        <a:prstGeom prst="rect">
          <a:avLst/>
        </a:prstGeom>
        <a:blipFill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102</xdr:row>
      <xdr:rowOff>13221</xdr:rowOff>
    </xdr:from>
    <xdr:to>
      <xdr:col>3</xdr:col>
      <xdr:colOff>1936</xdr:colOff>
      <xdr:row>102</xdr:row>
      <xdr:rowOff>189621</xdr:rowOff>
    </xdr:to>
    <xdr:sp macro="" textlink="">
      <xdr:nvSpPr>
        <xdr:cNvPr id="447" name="Прямоугольник 446">
          <a:extLst>
            <a:ext uri="{FF2B5EF4-FFF2-40B4-BE49-F238E27FC236}">
              <a16:creationId xmlns:a16="http://schemas.microsoft.com/office/drawing/2014/main" id="{897F7502-A137-4492-9357-30858318A96C}"/>
            </a:ext>
          </a:extLst>
        </xdr:cNvPr>
        <xdr:cNvSpPr>
          <a:spLocks/>
        </xdr:cNvSpPr>
      </xdr:nvSpPr>
      <xdr:spPr>
        <a:xfrm>
          <a:off x="61979" y="57478907"/>
          <a:ext cx="0" cy="176400"/>
        </a:xfrm>
        <a:prstGeom prst="rect">
          <a:avLst/>
        </a:prstGeom>
        <a:blipFill>
          <a:blip xmlns:r="http://schemas.openxmlformats.org/officeDocument/2006/relationships" r:embed="rId9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116</xdr:row>
      <xdr:rowOff>12343</xdr:rowOff>
    </xdr:from>
    <xdr:to>
      <xdr:col>3</xdr:col>
      <xdr:colOff>3298</xdr:colOff>
      <xdr:row>116</xdr:row>
      <xdr:rowOff>188743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23744E69-ADD8-48C5-95A1-6BD333D12BA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57684857"/>
          <a:ext cx="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63341</xdr:colOff>
      <xdr:row>273</xdr:row>
      <xdr:rowOff>12343</xdr:rowOff>
    </xdr:from>
    <xdr:to>
      <xdr:col>3</xdr:col>
      <xdr:colOff>3298</xdr:colOff>
      <xdr:row>273</xdr:row>
      <xdr:rowOff>188743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1F60A6F3-83E1-42D5-BE28-F8937DB1CCA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57891686"/>
          <a:ext cx="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63341</xdr:colOff>
      <xdr:row>138</xdr:row>
      <xdr:rowOff>13494</xdr:rowOff>
    </xdr:from>
    <xdr:to>
      <xdr:col>3</xdr:col>
      <xdr:colOff>3298</xdr:colOff>
      <xdr:row>138</xdr:row>
      <xdr:rowOff>189894</xdr:rowOff>
    </xdr:to>
    <xdr:sp macro="" textlink="">
      <xdr:nvSpPr>
        <xdr:cNvPr id="450" name="Прямоугольник 449">
          <a:extLst>
            <a:ext uri="{FF2B5EF4-FFF2-40B4-BE49-F238E27FC236}">
              <a16:creationId xmlns:a16="http://schemas.microsoft.com/office/drawing/2014/main" id="{F1312012-89A3-4E8E-AE52-E1F87BB5A550}"/>
            </a:ext>
          </a:extLst>
        </xdr:cNvPr>
        <xdr:cNvSpPr>
          <a:spLocks/>
        </xdr:cNvSpPr>
      </xdr:nvSpPr>
      <xdr:spPr>
        <a:xfrm>
          <a:off x="63341" y="58099665"/>
          <a:ext cx="0" cy="176400"/>
        </a:xfrm>
        <a:prstGeom prst="rect">
          <a:avLst/>
        </a:prstGeom>
        <a:blipFill>
          <a:blip xmlns:r="http://schemas.openxmlformats.org/officeDocument/2006/relationships" r:embed="rId10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142</xdr:row>
      <xdr:rowOff>13221</xdr:rowOff>
    </xdr:from>
    <xdr:to>
      <xdr:col>3</xdr:col>
      <xdr:colOff>1936</xdr:colOff>
      <xdr:row>142</xdr:row>
      <xdr:rowOff>189621</xdr:rowOff>
    </xdr:to>
    <xdr:sp macro="" textlink="">
      <xdr:nvSpPr>
        <xdr:cNvPr id="451" name="Прямоугольник 450">
          <a:extLst>
            <a:ext uri="{FF2B5EF4-FFF2-40B4-BE49-F238E27FC236}">
              <a16:creationId xmlns:a16="http://schemas.microsoft.com/office/drawing/2014/main" id="{CEC93D7C-E259-4289-B382-49C15B42D9D3}"/>
            </a:ext>
          </a:extLst>
        </xdr:cNvPr>
        <xdr:cNvSpPr>
          <a:spLocks/>
        </xdr:cNvSpPr>
      </xdr:nvSpPr>
      <xdr:spPr>
        <a:xfrm>
          <a:off x="61979" y="58306221"/>
          <a:ext cx="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274</xdr:row>
      <xdr:rowOff>13221</xdr:rowOff>
    </xdr:from>
    <xdr:to>
      <xdr:col>3</xdr:col>
      <xdr:colOff>1936</xdr:colOff>
      <xdr:row>274</xdr:row>
      <xdr:rowOff>189621</xdr:rowOff>
    </xdr:to>
    <xdr:sp macro="" textlink="">
      <xdr:nvSpPr>
        <xdr:cNvPr id="452" name="Прямоугольник 451">
          <a:extLst>
            <a:ext uri="{FF2B5EF4-FFF2-40B4-BE49-F238E27FC236}">
              <a16:creationId xmlns:a16="http://schemas.microsoft.com/office/drawing/2014/main" id="{3AD1D224-0E7F-43ED-B1D3-856459CB2B32}"/>
            </a:ext>
          </a:extLst>
        </xdr:cNvPr>
        <xdr:cNvSpPr>
          <a:spLocks/>
        </xdr:cNvSpPr>
      </xdr:nvSpPr>
      <xdr:spPr>
        <a:xfrm>
          <a:off x="61979" y="58513050"/>
          <a:ext cx="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275</xdr:row>
      <xdr:rowOff>13221</xdr:rowOff>
    </xdr:from>
    <xdr:to>
      <xdr:col>3</xdr:col>
      <xdr:colOff>1936</xdr:colOff>
      <xdr:row>275</xdr:row>
      <xdr:rowOff>189621</xdr:rowOff>
    </xdr:to>
    <xdr:sp macro="" textlink="">
      <xdr:nvSpPr>
        <xdr:cNvPr id="453" name="Прямоугольник 452">
          <a:extLst>
            <a:ext uri="{FF2B5EF4-FFF2-40B4-BE49-F238E27FC236}">
              <a16:creationId xmlns:a16="http://schemas.microsoft.com/office/drawing/2014/main" id="{8A93057D-019E-4F90-BA5D-5452C040F445}"/>
            </a:ext>
          </a:extLst>
        </xdr:cNvPr>
        <xdr:cNvSpPr>
          <a:spLocks/>
        </xdr:cNvSpPr>
      </xdr:nvSpPr>
      <xdr:spPr>
        <a:xfrm>
          <a:off x="61979" y="58719878"/>
          <a:ext cx="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276</xdr:row>
      <xdr:rowOff>25564</xdr:rowOff>
    </xdr:from>
    <xdr:to>
      <xdr:col>3</xdr:col>
      <xdr:colOff>3298</xdr:colOff>
      <xdr:row>277</xdr:row>
      <xdr:rowOff>11464</xdr:rowOff>
    </xdr:to>
    <xdr:sp macro="" textlink="">
      <xdr:nvSpPr>
        <xdr:cNvPr id="454" name="Прямоугольник 453">
          <a:extLst>
            <a:ext uri="{FF2B5EF4-FFF2-40B4-BE49-F238E27FC236}">
              <a16:creationId xmlns:a16="http://schemas.microsoft.com/office/drawing/2014/main" id="{A78B9A14-50F2-46B2-8200-58022DB15148}"/>
            </a:ext>
          </a:extLst>
        </xdr:cNvPr>
        <xdr:cNvSpPr>
          <a:spLocks/>
        </xdr:cNvSpPr>
      </xdr:nvSpPr>
      <xdr:spPr>
        <a:xfrm>
          <a:off x="63341" y="59379921"/>
          <a:ext cx="0" cy="192729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277</xdr:row>
      <xdr:rowOff>25564</xdr:rowOff>
    </xdr:from>
    <xdr:to>
      <xdr:col>3</xdr:col>
      <xdr:colOff>3298</xdr:colOff>
      <xdr:row>278</xdr:row>
      <xdr:rowOff>11464</xdr:rowOff>
    </xdr:to>
    <xdr:sp macro="" textlink="">
      <xdr:nvSpPr>
        <xdr:cNvPr id="455" name="Прямоугольник 454">
          <a:extLst>
            <a:ext uri="{FF2B5EF4-FFF2-40B4-BE49-F238E27FC236}">
              <a16:creationId xmlns:a16="http://schemas.microsoft.com/office/drawing/2014/main" id="{E7A58E2D-B0BA-4100-A369-D5F14498CF1C}"/>
            </a:ext>
          </a:extLst>
        </xdr:cNvPr>
        <xdr:cNvSpPr>
          <a:spLocks/>
        </xdr:cNvSpPr>
      </xdr:nvSpPr>
      <xdr:spPr>
        <a:xfrm>
          <a:off x="63341" y="59586750"/>
          <a:ext cx="0" cy="192728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94</xdr:row>
      <xdr:rowOff>13221</xdr:rowOff>
    </xdr:from>
    <xdr:to>
      <xdr:col>3</xdr:col>
      <xdr:colOff>1936</xdr:colOff>
      <xdr:row>94</xdr:row>
      <xdr:rowOff>189621</xdr:rowOff>
    </xdr:to>
    <xdr:sp macro="" textlink="">
      <xdr:nvSpPr>
        <xdr:cNvPr id="456" name="Прямоугольник 455">
          <a:extLst>
            <a:ext uri="{FF2B5EF4-FFF2-40B4-BE49-F238E27FC236}">
              <a16:creationId xmlns:a16="http://schemas.microsoft.com/office/drawing/2014/main" id="{0B3CCC3B-21FE-44E8-B5F0-1637D97A0DD3}"/>
            </a:ext>
          </a:extLst>
        </xdr:cNvPr>
        <xdr:cNvSpPr>
          <a:spLocks/>
        </xdr:cNvSpPr>
      </xdr:nvSpPr>
      <xdr:spPr>
        <a:xfrm>
          <a:off x="61979" y="7709421"/>
          <a:ext cx="0" cy="176400"/>
        </a:xfrm>
        <a:prstGeom prst="rect">
          <a:avLst/>
        </a:prstGeom>
        <a:blipFill>
          <a:blip xmlns:r="http://schemas.openxmlformats.org/officeDocument/2006/relationships" r:embed="rId104" cstate="screen">
            <a:extLst>
              <a:ext uri="{BEBA8EAE-BF5A-486C-A8C5-ECC9F3942E4B}">
                <a14:imgProps xmlns:a14="http://schemas.microsoft.com/office/drawing/2010/main">
                  <a14:imgLayer r:embed="rId10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83</xdr:row>
      <xdr:rowOff>13221</xdr:rowOff>
    </xdr:from>
    <xdr:to>
      <xdr:col>3</xdr:col>
      <xdr:colOff>1936</xdr:colOff>
      <xdr:row>83</xdr:row>
      <xdr:rowOff>189621</xdr:rowOff>
    </xdr:to>
    <xdr:sp macro="" textlink="">
      <xdr:nvSpPr>
        <xdr:cNvPr id="457" name="Прямоугольник 456">
          <a:extLst>
            <a:ext uri="{FF2B5EF4-FFF2-40B4-BE49-F238E27FC236}">
              <a16:creationId xmlns:a16="http://schemas.microsoft.com/office/drawing/2014/main" id="{1A38672C-F882-407C-880A-08903D9CBAF9}"/>
            </a:ext>
          </a:extLst>
        </xdr:cNvPr>
        <xdr:cNvSpPr>
          <a:spLocks/>
        </xdr:cNvSpPr>
      </xdr:nvSpPr>
      <xdr:spPr>
        <a:xfrm>
          <a:off x="61979" y="57272078"/>
          <a:ext cx="0" cy="176400"/>
        </a:xfrm>
        <a:prstGeom prst="rect">
          <a:avLst/>
        </a:prstGeom>
        <a:blipFill>
          <a:blip xmlns:r="http://schemas.openxmlformats.org/officeDocument/2006/relationships" r:embed="rId10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78</xdr:row>
      <xdr:rowOff>13221</xdr:rowOff>
    </xdr:from>
    <xdr:to>
      <xdr:col>3</xdr:col>
      <xdr:colOff>1936</xdr:colOff>
      <xdr:row>78</xdr:row>
      <xdr:rowOff>189621</xdr:rowOff>
    </xdr:to>
    <xdr:sp macro="" textlink="">
      <xdr:nvSpPr>
        <xdr:cNvPr id="458" name="Прямоугольник 457">
          <a:extLst>
            <a:ext uri="{FF2B5EF4-FFF2-40B4-BE49-F238E27FC236}">
              <a16:creationId xmlns:a16="http://schemas.microsoft.com/office/drawing/2014/main" id="{E4410700-2F9D-4DF9-A6A3-160F97B21459}"/>
            </a:ext>
          </a:extLst>
        </xdr:cNvPr>
        <xdr:cNvSpPr>
          <a:spLocks/>
        </xdr:cNvSpPr>
      </xdr:nvSpPr>
      <xdr:spPr>
        <a:xfrm>
          <a:off x="61979" y="56858421"/>
          <a:ext cx="0" cy="176400"/>
        </a:xfrm>
        <a:prstGeom prst="rect">
          <a:avLst/>
        </a:prstGeom>
        <a:blipFill>
          <a:blip xmlns:r="http://schemas.openxmlformats.org/officeDocument/2006/relationships" r:embed="rId10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</xdr:row>
      <xdr:rowOff>13221</xdr:rowOff>
    </xdr:from>
    <xdr:to>
      <xdr:col>3</xdr:col>
      <xdr:colOff>1936</xdr:colOff>
      <xdr:row>23</xdr:row>
      <xdr:rowOff>189621</xdr:rowOff>
    </xdr:to>
    <xdr:sp macro="" textlink="">
      <xdr:nvSpPr>
        <xdr:cNvPr id="459" name="Прямоугольник 458">
          <a:extLst>
            <a:ext uri="{FF2B5EF4-FFF2-40B4-BE49-F238E27FC236}">
              <a16:creationId xmlns:a16="http://schemas.microsoft.com/office/drawing/2014/main" id="{46719760-F77F-4B0F-B4C8-245F44F27430}"/>
            </a:ext>
          </a:extLst>
        </xdr:cNvPr>
        <xdr:cNvSpPr>
          <a:spLocks/>
        </xdr:cNvSpPr>
      </xdr:nvSpPr>
      <xdr:spPr>
        <a:xfrm>
          <a:off x="61979" y="2952364"/>
          <a:ext cx="0" cy="176400"/>
        </a:xfrm>
        <a:prstGeom prst="rect">
          <a:avLst/>
        </a:prstGeom>
        <a:blipFill>
          <a:blip xmlns:r="http://schemas.openxmlformats.org/officeDocument/2006/relationships" r:embed="rId10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</xdr:row>
      <xdr:rowOff>13221</xdr:rowOff>
    </xdr:from>
    <xdr:to>
      <xdr:col>3</xdr:col>
      <xdr:colOff>1936</xdr:colOff>
      <xdr:row>24</xdr:row>
      <xdr:rowOff>189621</xdr:rowOff>
    </xdr:to>
    <xdr:sp macro="" textlink="">
      <xdr:nvSpPr>
        <xdr:cNvPr id="460" name="Прямоугольник 459">
          <a:extLst>
            <a:ext uri="{FF2B5EF4-FFF2-40B4-BE49-F238E27FC236}">
              <a16:creationId xmlns:a16="http://schemas.microsoft.com/office/drawing/2014/main" id="{F30494E9-8331-45FC-B5F4-4CD34A89BD30}"/>
            </a:ext>
          </a:extLst>
        </xdr:cNvPr>
        <xdr:cNvSpPr>
          <a:spLocks/>
        </xdr:cNvSpPr>
      </xdr:nvSpPr>
      <xdr:spPr>
        <a:xfrm>
          <a:off x="61979" y="3986507"/>
          <a:ext cx="0" cy="176400"/>
        </a:xfrm>
        <a:prstGeom prst="rect">
          <a:avLst/>
        </a:prstGeom>
        <a:blipFill>
          <a:blip xmlns:r="http://schemas.openxmlformats.org/officeDocument/2006/relationships" r:embed="rId10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41</xdr:row>
      <xdr:rowOff>26442</xdr:rowOff>
    </xdr:from>
    <xdr:to>
      <xdr:col>3</xdr:col>
      <xdr:colOff>1936</xdr:colOff>
      <xdr:row>42</xdr:row>
      <xdr:rowOff>12342</xdr:rowOff>
    </xdr:to>
    <xdr:sp macro="" textlink="">
      <xdr:nvSpPr>
        <xdr:cNvPr id="462" name="Прямоугольник 461">
          <a:extLst>
            <a:ext uri="{FF2B5EF4-FFF2-40B4-BE49-F238E27FC236}">
              <a16:creationId xmlns:a16="http://schemas.microsoft.com/office/drawing/2014/main" id="{8DC7DCE2-F83C-4271-88F9-559FEB51FFD0}"/>
            </a:ext>
          </a:extLst>
        </xdr:cNvPr>
        <xdr:cNvSpPr>
          <a:spLocks/>
        </xdr:cNvSpPr>
      </xdr:nvSpPr>
      <xdr:spPr>
        <a:xfrm>
          <a:off x="61979" y="6688499"/>
          <a:ext cx="0" cy="192729"/>
        </a:xfrm>
        <a:prstGeom prst="rect">
          <a:avLst/>
        </a:prstGeom>
        <a:blipFill>
          <a:blip xmlns:r="http://schemas.openxmlformats.org/officeDocument/2006/relationships" r:embed="rId1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83</xdr:row>
      <xdr:rowOff>26442</xdr:rowOff>
    </xdr:from>
    <xdr:to>
      <xdr:col>3</xdr:col>
      <xdr:colOff>1936</xdr:colOff>
      <xdr:row>84</xdr:row>
      <xdr:rowOff>12342</xdr:rowOff>
    </xdr:to>
    <xdr:sp macro="" textlink="">
      <xdr:nvSpPr>
        <xdr:cNvPr id="463" name="Прямоугольник 462">
          <a:extLst>
            <a:ext uri="{FF2B5EF4-FFF2-40B4-BE49-F238E27FC236}">
              <a16:creationId xmlns:a16="http://schemas.microsoft.com/office/drawing/2014/main" id="{26E85778-C0B4-4509-82F8-3AB44487B5A8}"/>
            </a:ext>
          </a:extLst>
        </xdr:cNvPr>
        <xdr:cNvSpPr>
          <a:spLocks/>
        </xdr:cNvSpPr>
      </xdr:nvSpPr>
      <xdr:spPr>
        <a:xfrm>
          <a:off x="61979" y="16338685"/>
          <a:ext cx="0" cy="192728"/>
        </a:xfrm>
        <a:prstGeom prst="rect">
          <a:avLst/>
        </a:prstGeom>
        <a:blipFill>
          <a:blip xmlns:r="http://schemas.openxmlformats.org/officeDocument/2006/relationships" r:embed="rId1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94</xdr:row>
      <xdr:rowOff>26442</xdr:rowOff>
    </xdr:from>
    <xdr:to>
      <xdr:col>3</xdr:col>
      <xdr:colOff>1936</xdr:colOff>
      <xdr:row>95</xdr:row>
      <xdr:rowOff>12342</xdr:rowOff>
    </xdr:to>
    <xdr:sp macro="" textlink="">
      <xdr:nvSpPr>
        <xdr:cNvPr id="464" name="Прямоугольник 463">
          <a:extLst>
            <a:ext uri="{FF2B5EF4-FFF2-40B4-BE49-F238E27FC236}">
              <a16:creationId xmlns:a16="http://schemas.microsoft.com/office/drawing/2014/main" id="{E2F79700-62C7-4DB0-BACD-2C753C09F2B8}"/>
            </a:ext>
          </a:extLst>
        </xdr:cNvPr>
        <xdr:cNvSpPr>
          <a:spLocks/>
        </xdr:cNvSpPr>
      </xdr:nvSpPr>
      <xdr:spPr>
        <a:xfrm>
          <a:off x="61979" y="18613799"/>
          <a:ext cx="0" cy="192729"/>
        </a:xfrm>
        <a:prstGeom prst="rect">
          <a:avLst/>
        </a:prstGeom>
        <a:blipFill>
          <a:blip xmlns:r="http://schemas.openxmlformats.org/officeDocument/2006/relationships" r:embed="rId1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96</xdr:row>
      <xdr:rowOff>26442</xdr:rowOff>
    </xdr:from>
    <xdr:to>
      <xdr:col>3</xdr:col>
      <xdr:colOff>1936</xdr:colOff>
      <xdr:row>97</xdr:row>
      <xdr:rowOff>12342</xdr:rowOff>
    </xdr:to>
    <xdr:sp macro="" textlink="">
      <xdr:nvSpPr>
        <xdr:cNvPr id="465" name="Прямоугольник 464">
          <a:extLst>
            <a:ext uri="{FF2B5EF4-FFF2-40B4-BE49-F238E27FC236}">
              <a16:creationId xmlns:a16="http://schemas.microsoft.com/office/drawing/2014/main" id="{5E4AE3A7-D094-4408-8F68-681332E1D29B}"/>
            </a:ext>
          </a:extLst>
        </xdr:cNvPr>
        <xdr:cNvSpPr>
          <a:spLocks/>
        </xdr:cNvSpPr>
      </xdr:nvSpPr>
      <xdr:spPr>
        <a:xfrm>
          <a:off x="61979" y="19027456"/>
          <a:ext cx="0" cy="192729"/>
        </a:xfrm>
        <a:prstGeom prst="rect">
          <a:avLst/>
        </a:prstGeom>
        <a:blipFill>
          <a:blip xmlns:r="http://schemas.openxmlformats.org/officeDocument/2006/relationships" r:embed="rId1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98</xdr:row>
      <xdr:rowOff>26442</xdr:rowOff>
    </xdr:from>
    <xdr:to>
      <xdr:col>3</xdr:col>
      <xdr:colOff>1936</xdr:colOff>
      <xdr:row>99</xdr:row>
      <xdr:rowOff>12342</xdr:rowOff>
    </xdr:to>
    <xdr:sp macro="" textlink="">
      <xdr:nvSpPr>
        <xdr:cNvPr id="466" name="Прямоугольник 465">
          <a:extLst>
            <a:ext uri="{FF2B5EF4-FFF2-40B4-BE49-F238E27FC236}">
              <a16:creationId xmlns:a16="http://schemas.microsoft.com/office/drawing/2014/main" id="{01686C3E-E749-4608-B6B7-CE8CAE24611A}"/>
            </a:ext>
          </a:extLst>
        </xdr:cNvPr>
        <xdr:cNvSpPr>
          <a:spLocks/>
        </xdr:cNvSpPr>
      </xdr:nvSpPr>
      <xdr:spPr>
        <a:xfrm>
          <a:off x="61979" y="19441113"/>
          <a:ext cx="0" cy="192729"/>
        </a:xfrm>
        <a:prstGeom prst="rect">
          <a:avLst/>
        </a:prstGeom>
        <a:blipFill>
          <a:blip xmlns:r="http://schemas.openxmlformats.org/officeDocument/2006/relationships" r:embed="rId11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246</xdr:row>
      <xdr:rowOff>26442</xdr:rowOff>
    </xdr:from>
    <xdr:to>
      <xdr:col>3</xdr:col>
      <xdr:colOff>1936</xdr:colOff>
      <xdr:row>247</xdr:row>
      <xdr:rowOff>12342</xdr:rowOff>
    </xdr:to>
    <xdr:sp macro="" textlink="">
      <xdr:nvSpPr>
        <xdr:cNvPr id="467" name="Прямоугольник 466">
          <a:extLst>
            <a:ext uri="{FF2B5EF4-FFF2-40B4-BE49-F238E27FC236}">
              <a16:creationId xmlns:a16="http://schemas.microsoft.com/office/drawing/2014/main" id="{F9E91ADC-081A-45CC-848F-238FB7D78123}"/>
            </a:ext>
          </a:extLst>
        </xdr:cNvPr>
        <xdr:cNvSpPr>
          <a:spLocks/>
        </xdr:cNvSpPr>
      </xdr:nvSpPr>
      <xdr:spPr>
        <a:xfrm>
          <a:off x="61979" y="52212556"/>
          <a:ext cx="0" cy="192729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247</xdr:row>
      <xdr:rowOff>26442</xdr:rowOff>
    </xdr:from>
    <xdr:to>
      <xdr:col>3</xdr:col>
      <xdr:colOff>1936</xdr:colOff>
      <xdr:row>248</xdr:row>
      <xdr:rowOff>12342</xdr:rowOff>
    </xdr:to>
    <xdr:sp macro="" textlink="">
      <xdr:nvSpPr>
        <xdr:cNvPr id="468" name="Прямоугольник 467">
          <a:extLst>
            <a:ext uri="{FF2B5EF4-FFF2-40B4-BE49-F238E27FC236}">
              <a16:creationId xmlns:a16="http://schemas.microsoft.com/office/drawing/2014/main" id="{27FAE758-6C42-417C-86FF-6733C944E18D}"/>
            </a:ext>
          </a:extLst>
        </xdr:cNvPr>
        <xdr:cNvSpPr>
          <a:spLocks/>
        </xdr:cNvSpPr>
      </xdr:nvSpPr>
      <xdr:spPr>
        <a:xfrm>
          <a:off x="61979" y="52419385"/>
          <a:ext cx="0" cy="192728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82</xdr:row>
      <xdr:rowOff>26442</xdr:rowOff>
    </xdr:from>
    <xdr:to>
      <xdr:col>3</xdr:col>
      <xdr:colOff>1936</xdr:colOff>
      <xdr:row>83</xdr:row>
      <xdr:rowOff>12342</xdr:rowOff>
    </xdr:to>
    <xdr:sp macro="" textlink="">
      <xdr:nvSpPr>
        <xdr:cNvPr id="469" name="Прямоугольник 468">
          <a:extLst>
            <a:ext uri="{FF2B5EF4-FFF2-40B4-BE49-F238E27FC236}">
              <a16:creationId xmlns:a16="http://schemas.microsoft.com/office/drawing/2014/main" id="{168D0EA8-8622-4B9B-94B3-CAE98151942E}"/>
            </a:ext>
          </a:extLst>
        </xdr:cNvPr>
        <xdr:cNvSpPr>
          <a:spLocks/>
        </xdr:cNvSpPr>
      </xdr:nvSpPr>
      <xdr:spPr>
        <a:xfrm>
          <a:off x="61979" y="16131856"/>
          <a:ext cx="0" cy="192729"/>
        </a:xfrm>
        <a:prstGeom prst="rect">
          <a:avLst/>
        </a:prstGeom>
        <a:blipFill>
          <a:blip xmlns:r="http://schemas.openxmlformats.org/officeDocument/2006/relationships" r:embed="rId1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189</xdr:row>
      <xdr:rowOff>26442</xdr:rowOff>
    </xdr:from>
    <xdr:to>
      <xdr:col>3</xdr:col>
      <xdr:colOff>1936</xdr:colOff>
      <xdr:row>190</xdr:row>
      <xdr:rowOff>12342</xdr:rowOff>
    </xdr:to>
    <xdr:sp macro="" textlink="">
      <xdr:nvSpPr>
        <xdr:cNvPr id="470" name="Прямоугольник 469">
          <a:extLst>
            <a:ext uri="{FF2B5EF4-FFF2-40B4-BE49-F238E27FC236}">
              <a16:creationId xmlns:a16="http://schemas.microsoft.com/office/drawing/2014/main" id="{5D9E0DDF-AB49-44EA-A3CE-8A949C5BAC85}"/>
            </a:ext>
          </a:extLst>
        </xdr:cNvPr>
        <xdr:cNvSpPr>
          <a:spLocks/>
        </xdr:cNvSpPr>
      </xdr:nvSpPr>
      <xdr:spPr>
        <a:xfrm>
          <a:off x="61979" y="39955242"/>
          <a:ext cx="0" cy="192729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124</xdr:row>
      <xdr:rowOff>13221</xdr:rowOff>
    </xdr:from>
    <xdr:to>
      <xdr:col>3</xdr:col>
      <xdr:colOff>1936</xdr:colOff>
      <xdr:row>124</xdr:row>
      <xdr:rowOff>189621</xdr:rowOff>
    </xdr:to>
    <xdr:sp macro="" textlink="">
      <xdr:nvSpPr>
        <xdr:cNvPr id="471" name="Прямоугольник 470">
          <a:extLst>
            <a:ext uri="{FF2B5EF4-FFF2-40B4-BE49-F238E27FC236}">
              <a16:creationId xmlns:a16="http://schemas.microsoft.com/office/drawing/2014/main" id="{9B941841-2E57-4DA5-9630-0B56AE4AF470}"/>
            </a:ext>
          </a:extLst>
        </xdr:cNvPr>
        <xdr:cNvSpPr>
          <a:spLocks/>
        </xdr:cNvSpPr>
      </xdr:nvSpPr>
      <xdr:spPr>
        <a:xfrm>
          <a:off x="61979" y="42423964"/>
          <a:ext cx="0" cy="176400"/>
        </a:xfrm>
        <a:prstGeom prst="rect">
          <a:avLst/>
        </a:prstGeom>
        <a:blipFill>
          <a:blip xmlns:r="http://schemas.openxmlformats.org/officeDocument/2006/relationships" r:embed="rId11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107</xdr:row>
      <xdr:rowOff>26442</xdr:rowOff>
    </xdr:from>
    <xdr:to>
      <xdr:col>3</xdr:col>
      <xdr:colOff>1936</xdr:colOff>
      <xdr:row>108</xdr:row>
      <xdr:rowOff>12342</xdr:rowOff>
    </xdr:to>
    <xdr:sp macro="" textlink="">
      <xdr:nvSpPr>
        <xdr:cNvPr id="472" name="Прямоугольник 471">
          <a:extLst>
            <a:ext uri="{FF2B5EF4-FFF2-40B4-BE49-F238E27FC236}">
              <a16:creationId xmlns:a16="http://schemas.microsoft.com/office/drawing/2014/main" id="{9588A898-DC1B-4C0B-BA33-5E6C8EB0B532}"/>
            </a:ext>
          </a:extLst>
        </xdr:cNvPr>
        <xdr:cNvSpPr>
          <a:spLocks/>
        </xdr:cNvSpPr>
      </xdr:nvSpPr>
      <xdr:spPr>
        <a:xfrm>
          <a:off x="61979" y="21536613"/>
          <a:ext cx="0" cy="192729"/>
        </a:xfrm>
        <a:prstGeom prst="rect">
          <a:avLst/>
        </a:prstGeom>
        <a:blipFill>
          <a:blip xmlns:r="http://schemas.openxmlformats.org/officeDocument/2006/relationships" r:embed="rId1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56</xdr:row>
      <xdr:rowOff>26442</xdr:rowOff>
    </xdr:from>
    <xdr:to>
      <xdr:col>3</xdr:col>
      <xdr:colOff>1936</xdr:colOff>
      <xdr:row>57</xdr:row>
      <xdr:rowOff>12342</xdr:rowOff>
    </xdr:to>
    <xdr:sp macro="" textlink="">
      <xdr:nvSpPr>
        <xdr:cNvPr id="473" name="Прямоугольник 472">
          <a:extLst>
            <a:ext uri="{FF2B5EF4-FFF2-40B4-BE49-F238E27FC236}">
              <a16:creationId xmlns:a16="http://schemas.microsoft.com/office/drawing/2014/main" id="{6D199EBE-97CE-46AA-AE8F-E2EE37E3CD43}"/>
            </a:ext>
          </a:extLst>
        </xdr:cNvPr>
        <xdr:cNvSpPr>
          <a:spLocks/>
        </xdr:cNvSpPr>
      </xdr:nvSpPr>
      <xdr:spPr>
        <a:xfrm>
          <a:off x="61979" y="10024971"/>
          <a:ext cx="0" cy="192728"/>
        </a:xfrm>
        <a:prstGeom prst="rect">
          <a:avLst/>
        </a:prstGeom>
        <a:blipFill>
          <a:blip xmlns:r="http://schemas.openxmlformats.org/officeDocument/2006/relationships" r:embed="rId1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226</xdr:row>
      <xdr:rowOff>26442</xdr:rowOff>
    </xdr:from>
    <xdr:to>
      <xdr:col>3</xdr:col>
      <xdr:colOff>1936</xdr:colOff>
      <xdr:row>227</xdr:row>
      <xdr:rowOff>12342</xdr:rowOff>
    </xdr:to>
    <xdr:sp macro="" textlink="">
      <xdr:nvSpPr>
        <xdr:cNvPr id="474" name="Прямоугольник 473">
          <a:extLst>
            <a:ext uri="{FF2B5EF4-FFF2-40B4-BE49-F238E27FC236}">
              <a16:creationId xmlns:a16="http://schemas.microsoft.com/office/drawing/2014/main" id="{D4A8AF56-A019-409A-BB91-32D714D268C3}"/>
            </a:ext>
          </a:extLst>
        </xdr:cNvPr>
        <xdr:cNvSpPr>
          <a:spLocks/>
        </xdr:cNvSpPr>
      </xdr:nvSpPr>
      <xdr:spPr>
        <a:xfrm>
          <a:off x="61979" y="47841942"/>
          <a:ext cx="0" cy="192729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227</xdr:row>
      <xdr:rowOff>26442</xdr:rowOff>
    </xdr:from>
    <xdr:to>
      <xdr:col>3</xdr:col>
      <xdr:colOff>1936</xdr:colOff>
      <xdr:row>228</xdr:row>
      <xdr:rowOff>12342</xdr:rowOff>
    </xdr:to>
    <xdr:sp macro="" textlink="">
      <xdr:nvSpPr>
        <xdr:cNvPr id="475" name="Прямоугольник 474">
          <a:extLst>
            <a:ext uri="{FF2B5EF4-FFF2-40B4-BE49-F238E27FC236}">
              <a16:creationId xmlns:a16="http://schemas.microsoft.com/office/drawing/2014/main" id="{0E7E6068-37FF-4074-82D6-F5E6CBDFBF2E}"/>
            </a:ext>
          </a:extLst>
        </xdr:cNvPr>
        <xdr:cNvSpPr>
          <a:spLocks/>
        </xdr:cNvSpPr>
      </xdr:nvSpPr>
      <xdr:spPr>
        <a:xfrm>
          <a:off x="61979" y="48048771"/>
          <a:ext cx="0" cy="192728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59258</xdr:colOff>
      <xdr:row>243</xdr:row>
      <xdr:rowOff>18278</xdr:rowOff>
    </xdr:from>
    <xdr:to>
      <xdr:col>3</xdr:col>
      <xdr:colOff>1936</xdr:colOff>
      <xdr:row>244</xdr:row>
      <xdr:rowOff>1456</xdr:rowOff>
    </xdr:to>
    <xdr:sp macro="" textlink="">
      <xdr:nvSpPr>
        <xdr:cNvPr id="476" name="Прямоугольник 475">
          <a:extLst>
            <a:ext uri="{FF2B5EF4-FFF2-40B4-BE49-F238E27FC236}">
              <a16:creationId xmlns:a16="http://schemas.microsoft.com/office/drawing/2014/main" id="{EA8F53EC-F51A-485C-A0F0-F0A7E38BB986}"/>
            </a:ext>
          </a:extLst>
        </xdr:cNvPr>
        <xdr:cNvSpPr>
          <a:spLocks/>
        </xdr:cNvSpPr>
      </xdr:nvSpPr>
      <xdr:spPr>
        <a:xfrm>
          <a:off x="59258" y="51349864"/>
          <a:ext cx="0" cy="190006"/>
        </a:xfrm>
        <a:prstGeom prst="rect">
          <a:avLst/>
        </a:prstGeom>
        <a:blipFill>
          <a:blip xmlns:r="http://schemas.openxmlformats.org/officeDocument/2006/relationships" r:embed="rId12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47</xdr:row>
      <xdr:rowOff>13221</xdr:rowOff>
    </xdr:from>
    <xdr:to>
      <xdr:col>3</xdr:col>
      <xdr:colOff>1936</xdr:colOff>
      <xdr:row>47</xdr:row>
      <xdr:rowOff>189621</xdr:rowOff>
    </xdr:to>
    <xdr:sp macro="" textlink="">
      <xdr:nvSpPr>
        <xdr:cNvPr id="478" name="Прямоугольник 477">
          <a:extLst>
            <a:ext uri="{FF2B5EF4-FFF2-40B4-BE49-F238E27FC236}">
              <a16:creationId xmlns:a16="http://schemas.microsoft.com/office/drawing/2014/main" id="{31FC205C-BCE7-4C5F-84E1-DDD361705E05}"/>
            </a:ext>
          </a:extLst>
        </xdr:cNvPr>
        <xdr:cNvSpPr>
          <a:spLocks/>
        </xdr:cNvSpPr>
      </xdr:nvSpPr>
      <xdr:spPr>
        <a:xfrm>
          <a:off x="61979" y="51992507"/>
          <a:ext cx="0" cy="176400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120</xdr:row>
      <xdr:rowOff>26442</xdr:rowOff>
    </xdr:from>
    <xdr:to>
      <xdr:col>3</xdr:col>
      <xdr:colOff>1936</xdr:colOff>
      <xdr:row>121</xdr:row>
      <xdr:rowOff>12342</xdr:rowOff>
    </xdr:to>
    <xdr:sp macro="" textlink="">
      <xdr:nvSpPr>
        <xdr:cNvPr id="479" name="Прямоугольник 478">
          <a:extLst>
            <a:ext uri="{FF2B5EF4-FFF2-40B4-BE49-F238E27FC236}">
              <a16:creationId xmlns:a16="http://schemas.microsoft.com/office/drawing/2014/main" id="{FA4EBCB1-A80E-472E-A1BF-EE0A3D24C76E}"/>
            </a:ext>
          </a:extLst>
        </xdr:cNvPr>
        <xdr:cNvSpPr>
          <a:spLocks/>
        </xdr:cNvSpPr>
      </xdr:nvSpPr>
      <xdr:spPr>
        <a:xfrm>
          <a:off x="61979" y="24225385"/>
          <a:ext cx="0" cy="192728"/>
        </a:xfrm>
        <a:prstGeom prst="rect">
          <a:avLst/>
        </a:prstGeom>
        <a:blipFill>
          <a:blip xmlns:r="http://schemas.openxmlformats.org/officeDocument/2006/relationships" r:embed="rId1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</xdr:row>
      <xdr:rowOff>13221</xdr:rowOff>
    </xdr:from>
    <xdr:to>
      <xdr:col>3</xdr:col>
      <xdr:colOff>1936</xdr:colOff>
      <xdr:row>27</xdr:row>
      <xdr:rowOff>189621</xdr:rowOff>
    </xdr:to>
    <xdr:sp macro="" textlink="">
      <xdr:nvSpPr>
        <xdr:cNvPr id="480" name="Прямоугольник 479">
          <a:extLst>
            <a:ext uri="{FF2B5EF4-FFF2-40B4-BE49-F238E27FC236}">
              <a16:creationId xmlns:a16="http://schemas.microsoft.com/office/drawing/2014/main" id="{5F0BAF7D-8D06-4E35-BBB1-C694013E31BB}"/>
            </a:ext>
          </a:extLst>
        </xdr:cNvPr>
        <xdr:cNvSpPr>
          <a:spLocks/>
        </xdr:cNvSpPr>
      </xdr:nvSpPr>
      <xdr:spPr>
        <a:xfrm>
          <a:off x="61979" y="55410621"/>
          <a:ext cx="0" cy="176400"/>
        </a:xfrm>
        <a:prstGeom prst="rect">
          <a:avLst/>
        </a:prstGeom>
        <a:blipFill>
          <a:blip xmlns:r="http://schemas.openxmlformats.org/officeDocument/2006/relationships" r:embed="rId12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30</xdr:row>
      <xdr:rowOff>13221</xdr:rowOff>
    </xdr:from>
    <xdr:to>
      <xdr:col>3</xdr:col>
      <xdr:colOff>1936</xdr:colOff>
      <xdr:row>30</xdr:row>
      <xdr:rowOff>189621</xdr:rowOff>
    </xdr:to>
    <xdr:sp macro="" textlink="">
      <xdr:nvSpPr>
        <xdr:cNvPr id="481" name="Прямоугольник 480">
          <a:extLst>
            <a:ext uri="{FF2B5EF4-FFF2-40B4-BE49-F238E27FC236}">
              <a16:creationId xmlns:a16="http://schemas.microsoft.com/office/drawing/2014/main" id="{2794795E-B601-415E-8D13-2895858DA0D8}"/>
            </a:ext>
          </a:extLst>
        </xdr:cNvPr>
        <xdr:cNvSpPr>
          <a:spLocks/>
        </xdr:cNvSpPr>
      </xdr:nvSpPr>
      <xdr:spPr>
        <a:xfrm>
          <a:off x="61979" y="55617450"/>
          <a:ext cx="0" cy="176400"/>
        </a:xfrm>
        <a:prstGeom prst="rect">
          <a:avLst/>
        </a:prstGeom>
        <a:blipFill>
          <a:blip xmlns:r="http://schemas.openxmlformats.org/officeDocument/2006/relationships" r:embed="rId12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171</xdr:row>
      <xdr:rowOff>12343</xdr:rowOff>
    </xdr:from>
    <xdr:to>
      <xdr:col>3</xdr:col>
      <xdr:colOff>3298</xdr:colOff>
      <xdr:row>171</xdr:row>
      <xdr:rowOff>188743</xdr:rowOff>
    </xdr:to>
    <xdr:sp macro="" textlink="">
      <xdr:nvSpPr>
        <xdr:cNvPr id="482" name="Прямоугольник 481">
          <a:extLst>
            <a:ext uri="{FF2B5EF4-FFF2-40B4-BE49-F238E27FC236}">
              <a16:creationId xmlns:a16="http://schemas.microsoft.com/office/drawing/2014/main" id="{2AAF565B-3FCC-49D1-8735-5DE677A4D7F2}"/>
            </a:ext>
          </a:extLst>
        </xdr:cNvPr>
        <xdr:cNvSpPr>
          <a:spLocks/>
        </xdr:cNvSpPr>
      </xdr:nvSpPr>
      <xdr:spPr>
        <a:xfrm>
          <a:off x="63341" y="12808500"/>
          <a:ext cx="0" cy="176400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</xdr:row>
      <xdr:rowOff>13221</xdr:rowOff>
    </xdr:from>
    <xdr:to>
      <xdr:col>3</xdr:col>
      <xdr:colOff>1936</xdr:colOff>
      <xdr:row>22</xdr:row>
      <xdr:rowOff>189621</xdr:rowOff>
    </xdr:to>
    <xdr:sp macro="" textlink="">
      <xdr:nvSpPr>
        <xdr:cNvPr id="483" name="Прямоугольник 482">
          <a:extLst>
            <a:ext uri="{FF2B5EF4-FFF2-40B4-BE49-F238E27FC236}">
              <a16:creationId xmlns:a16="http://schemas.microsoft.com/office/drawing/2014/main" id="{55974F83-AF45-4711-8F32-FCAA28243066}"/>
            </a:ext>
          </a:extLst>
        </xdr:cNvPr>
        <xdr:cNvSpPr>
          <a:spLocks/>
        </xdr:cNvSpPr>
      </xdr:nvSpPr>
      <xdr:spPr>
        <a:xfrm>
          <a:off x="61979" y="14050350"/>
          <a:ext cx="0" cy="176400"/>
        </a:xfrm>
        <a:prstGeom prst="rect">
          <a:avLst/>
        </a:prstGeom>
        <a:blipFill>
          <a:blip xmlns:r="http://schemas.openxmlformats.org/officeDocument/2006/relationships" r:embed="rId12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29</xdr:row>
      <xdr:rowOff>13221</xdr:rowOff>
    </xdr:from>
    <xdr:to>
      <xdr:col>3</xdr:col>
      <xdr:colOff>1936</xdr:colOff>
      <xdr:row>29</xdr:row>
      <xdr:rowOff>189621</xdr:rowOff>
    </xdr:to>
    <xdr:sp macro="" textlink="">
      <xdr:nvSpPr>
        <xdr:cNvPr id="484" name="Прямоугольник 483">
          <a:extLst>
            <a:ext uri="{FF2B5EF4-FFF2-40B4-BE49-F238E27FC236}">
              <a16:creationId xmlns:a16="http://schemas.microsoft.com/office/drawing/2014/main" id="{4AA2B234-E80C-4FB8-95FF-C5CEA2EFC1E8}"/>
            </a:ext>
          </a:extLst>
        </xdr:cNvPr>
        <xdr:cNvSpPr>
          <a:spLocks/>
        </xdr:cNvSpPr>
      </xdr:nvSpPr>
      <xdr:spPr>
        <a:xfrm>
          <a:off x="61979" y="14257178"/>
          <a:ext cx="0" cy="176400"/>
        </a:xfrm>
        <a:prstGeom prst="rect">
          <a:avLst/>
        </a:prstGeom>
        <a:blipFill dpi="0" rotWithShape="1">
          <a:blip xmlns:r="http://schemas.openxmlformats.org/officeDocument/2006/relationships" r:embed="rId1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56</xdr:row>
      <xdr:rowOff>13221</xdr:rowOff>
    </xdr:from>
    <xdr:to>
      <xdr:col>3</xdr:col>
      <xdr:colOff>1936</xdr:colOff>
      <xdr:row>56</xdr:row>
      <xdr:rowOff>189621</xdr:rowOff>
    </xdr:to>
    <xdr:sp macro="" textlink="">
      <xdr:nvSpPr>
        <xdr:cNvPr id="485" name="Прямоугольник 484">
          <a:extLst>
            <a:ext uri="{FF2B5EF4-FFF2-40B4-BE49-F238E27FC236}">
              <a16:creationId xmlns:a16="http://schemas.microsoft.com/office/drawing/2014/main" id="{95576684-9A3E-42B3-AA7F-18B58462AC64}"/>
            </a:ext>
          </a:extLst>
        </xdr:cNvPr>
        <xdr:cNvSpPr>
          <a:spLocks/>
        </xdr:cNvSpPr>
      </xdr:nvSpPr>
      <xdr:spPr>
        <a:xfrm>
          <a:off x="61979" y="15911807"/>
          <a:ext cx="0" cy="176400"/>
        </a:xfrm>
        <a:prstGeom prst="rect">
          <a:avLst/>
        </a:prstGeom>
        <a:blipFill>
          <a:blip xmlns:r="http://schemas.openxmlformats.org/officeDocument/2006/relationships" r:embed="rId12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268</xdr:row>
      <xdr:rowOff>13494</xdr:rowOff>
    </xdr:from>
    <xdr:to>
      <xdr:col>3</xdr:col>
      <xdr:colOff>3298</xdr:colOff>
      <xdr:row>268</xdr:row>
      <xdr:rowOff>189894</xdr:rowOff>
    </xdr:to>
    <xdr:sp macro="" textlink="">
      <xdr:nvSpPr>
        <xdr:cNvPr id="486" name="Прямоугольник 485">
          <a:extLst>
            <a:ext uri="{FF2B5EF4-FFF2-40B4-BE49-F238E27FC236}">
              <a16:creationId xmlns:a16="http://schemas.microsoft.com/office/drawing/2014/main" id="{DA3CFCA2-A0BB-4458-B385-7798F71C8718}"/>
            </a:ext>
          </a:extLst>
        </xdr:cNvPr>
        <xdr:cNvSpPr>
          <a:spLocks/>
        </xdr:cNvSpPr>
      </xdr:nvSpPr>
      <xdr:spPr>
        <a:xfrm>
          <a:off x="63341" y="54349537"/>
          <a:ext cx="0" cy="176400"/>
        </a:xfrm>
        <a:prstGeom prst="rect">
          <a:avLst/>
        </a:prstGeom>
        <a:blipFill>
          <a:blip xmlns:r="http://schemas.openxmlformats.org/officeDocument/2006/relationships" r:embed="rId130" cstate="screen">
            <a:extLst>
              <a:ext uri="{BEBA8EAE-BF5A-486C-A8C5-ECC9F3942E4B}">
                <a14:imgProps xmlns:a14="http://schemas.microsoft.com/office/drawing/2010/main">
                  <a14:imgLayer r:embed="rId131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194</xdr:row>
      <xdr:rowOff>12343</xdr:rowOff>
    </xdr:from>
    <xdr:to>
      <xdr:col>3</xdr:col>
      <xdr:colOff>3298</xdr:colOff>
      <xdr:row>194</xdr:row>
      <xdr:rowOff>188743</xdr:rowOff>
    </xdr:to>
    <xdr:sp macro="" textlink="">
      <xdr:nvSpPr>
        <xdr:cNvPr id="487" name="Прямоугольник 486">
          <a:extLst>
            <a:ext uri="{FF2B5EF4-FFF2-40B4-BE49-F238E27FC236}">
              <a16:creationId xmlns:a16="http://schemas.microsoft.com/office/drawing/2014/main" id="{0AD19A9E-7740-4BD9-AC0E-003EE212D73B}"/>
            </a:ext>
          </a:extLst>
        </xdr:cNvPr>
        <xdr:cNvSpPr>
          <a:spLocks/>
        </xdr:cNvSpPr>
      </xdr:nvSpPr>
      <xdr:spPr>
        <a:xfrm>
          <a:off x="63341" y="22970314"/>
          <a:ext cx="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215</xdr:row>
      <xdr:rowOff>13221</xdr:rowOff>
    </xdr:from>
    <xdr:to>
      <xdr:col>3</xdr:col>
      <xdr:colOff>1936</xdr:colOff>
      <xdr:row>215</xdr:row>
      <xdr:rowOff>189621</xdr:rowOff>
    </xdr:to>
    <xdr:sp macro="" textlink="">
      <xdr:nvSpPr>
        <xdr:cNvPr id="488" name="Прямоугольник 487">
          <a:extLst>
            <a:ext uri="{FF2B5EF4-FFF2-40B4-BE49-F238E27FC236}">
              <a16:creationId xmlns:a16="http://schemas.microsoft.com/office/drawing/2014/main" id="{E23A198B-0504-4B9B-9C85-39281B289C2F}"/>
            </a:ext>
          </a:extLst>
        </xdr:cNvPr>
        <xdr:cNvSpPr>
          <a:spLocks/>
        </xdr:cNvSpPr>
      </xdr:nvSpPr>
      <xdr:spPr>
        <a:xfrm>
          <a:off x="61979" y="30732707"/>
          <a:ext cx="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62797</xdr:colOff>
      <xdr:row>132</xdr:row>
      <xdr:rowOff>0</xdr:rowOff>
    </xdr:from>
    <xdr:to>
      <xdr:col>3</xdr:col>
      <xdr:colOff>2754</xdr:colOff>
      <xdr:row>132</xdr:row>
      <xdr:rowOff>176400</xdr:rowOff>
    </xdr:to>
    <xdr:pic>
      <xdr:nvPicPr>
        <xdr:cNvPr id="489" name="Рисунок 488">
          <a:extLst>
            <a:ext uri="{FF2B5EF4-FFF2-40B4-BE49-F238E27FC236}">
              <a16:creationId xmlns:a16="http://schemas.microsoft.com/office/drawing/2014/main" id="{A8016944-4E2F-405B-B30D-86042FEC04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97" y="36097029"/>
          <a:ext cx="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237</xdr:row>
      <xdr:rowOff>12342</xdr:rowOff>
    </xdr:from>
    <xdr:to>
      <xdr:col>3</xdr:col>
      <xdr:colOff>1936</xdr:colOff>
      <xdr:row>237</xdr:row>
      <xdr:rowOff>188742</xdr:rowOff>
    </xdr:to>
    <xdr:sp macro="" textlink="">
      <xdr:nvSpPr>
        <xdr:cNvPr id="490" name="Прямоугольник 489">
          <a:extLst>
            <a:ext uri="{FF2B5EF4-FFF2-40B4-BE49-F238E27FC236}">
              <a16:creationId xmlns:a16="http://schemas.microsoft.com/office/drawing/2014/main" id="{E8A75EE8-2A9F-42A8-98CC-FA37646EAE76}"/>
            </a:ext>
          </a:extLst>
        </xdr:cNvPr>
        <xdr:cNvSpPr>
          <a:spLocks/>
        </xdr:cNvSpPr>
      </xdr:nvSpPr>
      <xdr:spPr>
        <a:xfrm>
          <a:off x="61979" y="39734313"/>
          <a:ext cx="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247</xdr:row>
      <xdr:rowOff>13221</xdr:rowOff>
    </xdr:from>
    <xdr:to>
      <xdr:col>3</xdr:col>
      <xdr:colOff>1936</xdr:colOff>
      <xdr:row>247</xdr:row>
      <xdr:rowOff>189621</xdr:rowOff>
    </xdr:to>
    <xdr:sp macro="" textlink="">
      <xdr:nvSpPr>
        <xdr:cNvPr id="491" name="Прямоугольник 490">
          <a:extLst>
            <a:ext uri="{FF2B5EF4-FFF2-40B4-BE49-F238E27FC236}">
              <a16:creationId xmlns:a16="http://schemas.microsoft.com/office/drawing/2014/main" id="{3C97CD59-01BD-4A9B-B17A-B9CDD376B71F}"/>
            </a:ext>
          </a:extLst>
        </xdr:cNvPr>
        <xdr:cNvSpPr>
          <a:spLocks/>
        </xdr:cNvSpPr>
      </xdr:nvSpPr>
      <xdr:spPr>
        <a:xfrm>
          <a:off x="61979" y="44312635"/>
          <a:ext cx="0" cy="176400"/>
        </a:xfrm>
        <a:prstGeom prst="rect">
          <a:avLst/>
        </a:prstGeom>
        <a:blipFill>
          <a:blip xmlns:r="http://schemas.openxmlformats.org/officeDocument/2006/relationships" r:embed="rId7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62797</xdr:colOff>
      <xdr:row>133</xdr:row>
      <xdr:rowOff>0</xdr:rowOff>
    </xdr:from>
    <xdr:to>
      <xdr:col>3</xdr:col>
      <xdr:colOff>2754</xdr:colOff>
      <xdr:row>133</xdr:row>
      <xdr:rowOff>176400</xdr:rowOff>
    </xdr:to>
    <xdr:sp macro="" textlink="">
      <xdr:nvSpPr>
        <xdr:cNvPr id="493" name="Прямоугольник 492">
          <a:extLst>
            <a:ext uri="{FF2B5EF4-FFF2-40B4-BE49-F238E27FC236}">
              <a16:creationId xmlns:a16="http://schemas.microsoft.com/office/drawing/2014/main" id="{BC9996A6-5AEA-4D30-A7B7-4C2C9DBDCD5E}"/>
            </a:ext>
          </a:extLst>
        </xdr:cNvPr>
        <xdr:cNvSpPr>
          <a:spLocks/>
        </xdr:cNvSpPr>
      </xdr:nvSpPr>
      <xdr:spPr>
        <a:xfrm>
          <a:off x="62797" y="51124757"/>
          <a:ext cx="0" cy="176400"/>
        </a:xfrm>
        <a:prstGeom prst="rect">
          <a:avLst/>
        </a:prstGeom>
        <a:blipFill>
          <a:blip xmlns:r="http://schemas.openxmlformats.org/officeDocument/2006/relationships" r:embed="rId13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266</xdr:row>
      <xdr:rowOff>13221</xdr:rowOff>
    </xdr:from>
    <xdr:to>
      <xdr:col>3</xdr:col>
      <xdr:colOff>1936</xdr:colOff>
      <xdr:row>266</xdr:row>
      <xdr:rowOff>189621</xdr:rowOff>
    </xdr:to>
    <xdr:sp macro="" textlink="">
      <xdr:nvSpPr>
        <xdr:cNvPr id="494" name="Прямоугольник 493">
          <a:extLst>
            <a:ext uri="{FF2B5EF4-FFF2-40B4-BE49-F238E27FC236}">
              <a16:creationId xmlns:a16="http://schemas.microsoft.com/office/drawing/2014/main" id="{C1D969E5-C9F1-4519-B1D6-164BC0C18922}"/>
            </a:ext>
          </a:extLst>
        </xdr:cNvPr>
        <xdr:cNvSpPr>
          <a:spLocks/>
        </xdr:cNvSpPr>
      </xdr:nvSpPr>
      <xdr:spPr>
        <a:xfrm>
          <a:off x="61979" y="53233478"/>
          <a:ext cx="0" cy="176400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</xdr:row>
      <xdr:rowOff>26442</xdr:rowOff>
    </xdr:from>
    <xdr:to>
      <xdr:col>1</xdr:col>
      <xdr:colOff>1936</xdr:colOff>
      <xdr:row>2</xdr:row>
      <xdr:rowOff>12342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B2407A66-B942-4CFE-B9C6-71153872B80E}"/>
            </a:ext>
          </a:extLst>
        </xdr:cNvPr>
        <xdr:cNvSpPr>
          <a:spLocks/>
        </xdr:cNvSpPr>
      </xdr:nvSpPr>
      <xdr:spPr>
        <a:xfrm>
          <a:off x="345008" y="2247128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</xdr:row>
      <xdr:rowOff>26442</xdr:rowOff>
    </xdr:from>
    <xdr:to>
      <xdr:col>1</xdr:col>
      <xdr:colOff>1936</xdr:colOff>
      <xdr:row>3</xdr:row>
      <xdr:rowOff>12342</xdr:rowOff>
    </xdr:to>
    <xdr:sp macro="" textlink="">
      <xdr:nvSpPr>
        <xdr:cNvPr id="47" name="Прямоугольник 46">
          <a:extLst>
            <a:ext uri="{FF2B5EF4-FFF2-40B4-BE49-F238E27FC236}">
              <a16:creationId xmlns:a16="http://schemas.microsoft.com/office/drawing/2014/main" id="{6CA2545C-2AF2-4B8C-8C30-DE445744A759}"/>
            </a:ext>
          </a:extLst>
        </xdr:cNvPr>
        <xdr:cNvSpPr>
          <a:spLocks/>
        </xdr:cNvSpPr>
      </xdr:nvSpPr>
      <xdr:spPr>
        <a:xfrm>
          <a:off x="345008" y="2432185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</xdr:row>
      <xdr:rowOff>26442</xdr:rowOff>
    </xdr:from>
    <xdr:to>
      <xdr:col>1</xdr:col>
      <xdr:colOff>1936</xdr:colOff>
      <xdr:row>3</xdr:row>
      <xdr:rowOff>12342</xdr:rowOff>
    </xdr:to>
    <xdr:sp macro="" textlink="">
      <xdr:nvSpPr>
        <xdr:cNvPr id="461" name="Прямоугольник 460">
          <a:extLst>
            <a:ext uri="{FF2B5EF4-FFF2-40B4-BE49-F238E27FC236}">
              <a16:creationId xmlns:a16="http://schemas.microsoft.com/office/drawing/2014/main" id="{A6BAC3FA-7E75-4412-893B-1331BD8CD42B}"/>
            </a:ext>
          </a:extLst>
        </xdr:cNvPr>
        <xdr:cNvSpPr>
          <a:spLocks/>
        </xdr:cNvSpPr>
      </xdr:nvSpPr>
      <xdr:spPr>
        <a:xfrm>
          <a:off x="345008" y="2432185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</xdr:row>
      <xdr:rowOff>26442</xdr:rowOff>
    </xdr:from>
    <xdr:to>
      <xdr:col>1</xdr:col>
      <xdr:colOff>1936</xdr:colOff>
      <xdr:row>4</xdr:row>
      <xdr:rowOff>12342</xdr:rowOff>
    </xdr:to>
    <xdr:sp macro="" textlink="">
      <xdr:nvSpPr>
        <xdr:cNvPr id="477" name="Прямоугольник 476">
          <a:extLst>
            <a:ext uri="{FF2B5EF4-FFF2-40B4-BE49-F238E27FC236}">
              <a16:creationId xmlns:a16="http://schemas.microsoft.com/office/drawing/2014/main" id="{9D4C0F59-B06C-4519-949A-51E43C83C0AB}"/>
            </a:ext>
          </a:extLst>
        </xdr:cNvPr>
        <xdr:cNvSpPr>
          <a:spLocks/>
        </xdr:cNvSpPr>
      </xdr:nvSpPr>
      <xdr:spPr>
        <a:xfrm>
          <a:off x="345008" y="2617242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</xdr:row>
      <xdr:rowOff>26442</xdr:rowOff>
    </xdr:from>
    <xdr:to>
      <xdr:col>1</xdr:col>
      <xdr:colOff>1936</xdr:colOff>
      <xdr:row>4</xdr:row>
      <xdr:rowOff>12342</xdr:rowOff>
    </xdr:to>
    <xdr:sp macro="" textlink="">
      <xdr:nvSpPr>
        <xdr:cNvPr id="492" name="Прямоугольник 491">
          <a:extLst>
            <a:ext uri="{FF2B5EF4-FFF2-40B4-BE49-F238E27FC236}">
              <a16:creationId xmlns:a16="http://schemas.microsoft.com/office/drawing/2014/main" id="{429CEFAD-DE45-472F-AA7E-9C4B92E5970A}"/>
            </a:ext>
          </a:extLst>
        </xdr:cNvPr>
        <xdr:cNvSpPr>
          <a:spLocks/>
        </xdr:cNvSpPr>
      </xdr:nvSpPr>
      <xdr:spPr>
        <a:xfrm>
          <a:off x="345008" y="2617242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</xdr:row>
      <xdr:rowOff>26442</xdr:rowOff>
    </xdr:from>
    <xdr:to>
      <xdr:col>1</xdr:col>
      <xdr:colOff>1936</xdr:colOff>
      <xdr:row>5</xdr:row>
      <xdr:rowOff>12342</xdr:rowOff>
    </xdr:to>
    <xdr:sp macro="" textlink="">
      <xdr:nvSpPr>
        <xdr:cNvPr id="495" name="Прямоугольник 494">
          <a:extLst>
            <a:ext uri="{FF2B5EF4-FFF2-40B4-BE49-F238E27FC236}">
              <a16:creationId xmlns:a16="http://schemas.microsoft.com/office/drawing/2014/main" id="{ECC75CD1-2614-4521-9BF9-3B666CA81A9A}"/>
            </a:ext>
          </a:extLst>
        </xdr:cNvPr>
        <xdr:cNvSpPr>
          <a:spLocks/>
        </xdr:cNvSpPr>
      </xdr:nvSpPr>
      <xdr:spPr>
        <a:xfrm>
          <a:off x="345008" y="2802299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</xdr:row>
      <xdr:rowOff>13221</xdr:rowOff>
    </xdr:from>
    <xdr:to>
      <xdr:col>1</xdr:col>
      <xdr:colOff>1936</xdr:colOff>
      <xdr:row>4</xdr:row>
      <xdr:rowOff>189621</xdr:rowOff>
    </xdr:to>
    <xdr:sp macro="" textlink="">
      <xdr:nvSpPr>
        <xdr:cNvPr id="496" name="Прямоугольник 495">
          <a:extLst>
            <a:ext uri="{FF2B5EF4-FFF2-40B4-BE49-F238E27FC236}">
              <a16:creationId xmlns:a16="http://schemas.microsoft.com/office/drawing/2014/main" id="{257FA71B-D14E-4377-B5B9-843E92A9713D}"/>
            </a:ext>
          </a:extLst>
        </xdr:cNvPr>
        <xdr:cNvSpPr>
          <a:spLocks/>
        </xdr:cNvSpPr>
      </xdr:nvSpPr>
      <xdr:spPr>
        <a:xfrm>
          <a:off x="345008" y="2789078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6</xdr:row>
      <xdr:rowOff>26442</xdr:rowOff>
    </xdr:from>
    <xdr:to>
      <xdr:col>1</xdr:col>
      <xdr:colOff>1936</xdr:colOff>
      <xdr:row>7</xdr:row>
      <xdr:rowOff>12342</xdr:rowOff>
    </xdr:to>
    <xdr:sp macro="" textlink="">
      <xdr:nvSpPr>
        <xdr:cNvPr id="497" name="Прямоугольник 496">
          <a:extLst>
            <a:ext uri="{FF2B5EF4-FFF2-40B4-BE49-F238E27FC236}">
              <a16:creationId xmlns:a16="http://schemas.microsoft.com/office/drawing/2014/main" id="{C4DC231C-4A1E-4C42-AD55-3AE3E300F408}"/>
            </a:ext>
          </a:extLst>
        </xdr:cNvPr>
        <xdr:cNvSpPr>
          <a:spLocks/>
        </xdr:cNvSpPr>
      </xdr:nvSpPr>
      <xdr:spPr>
        <a:xfrm>
          <a:off x="345008" y="211499"/>
          <a:ext cx="0" cy="247157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</xdr:row>
      <xdr:rowOff>26442</xdr:rowOff>
    </xdr:from>
    <xdr:to>
      <xdr:col>1</xdr:col>
      <xdr:colOff>1936</xdr:colOff>
      <xdr:row>8</xdr:row>
      <xdr:rowOff>12342</xdr:rowOff>
    </xdr:to>
    <xdr:sp macro="" textlink="">
      <xdr:nvSpPr>
        <xdr:cNvPr id="498" name="Прямоугольник 497">
          <a:extLst>
            <a:ext uri="{FF2B5EF4-FFF2-40B4-BE49-F238E27FC236}">
              <a16:creationId xmlns:a16="http://schemas.microsoft.com/office/drawing/2014/main" id="{0EF79ED4-55C7-4D50-8891-0E5857E6313C}"/>
            </a:ext>
          </a:extLst>
        </xdr:cNvPr>
        <xdr:cNvSpPr>
          <a:spLocks/>
        </xdr:cNvSpPr>
      </xdr:nvSpPr>
      <xdr:spPr>
        <a:xfrm>
          <a:off x="345008" y="472756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</xdr:row>
      <xdr:rowOff>26442</xdr:rowOff>
    </xdr:from>
    <xdr:to>
      <xdr:col>1</xdr:col>
      <xdr:colOff>1936</xdr:colOff>
      <xdr:row>8</xdr:row>
      <xdr:rowOff>12342</xdr:rowOff>
    </xdr:to>
    <xdr:sp macro="" textlink="">
      <xdr:nvSpPr>
        <xdr:cNvPr id="499" name="Прямоугольник 498">
          <a:extLst>
            <a:ext uri="{FF2B5EF4-FFF2-40B4-BE49-F238E27FC236}">
              <a16:creationId xmlns:a16="http://schemas.microsoft.com/office/drawing/2014/main" id="{C49A5289-C18E-4C48-81CF-28ED0EFCFFD8}"/>
            </a:ext>
          </a:extLst>
        </xdr:cNvPr>
        <xdr:cNvSpPr>
          <a:spLocks/>
        </xdr:cNvSpPr>
      </xdr:nvSpPr>
      <xdr:spPr>
        <a:xfrm>
          <a:off x="345008" y="472756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</xdr:row>
      <xdr:rowOff>26442</xdr:rowOff>
    </xdr:from>
    <xdr:to>
      <xdr:col>1</xdr:col>
      <xdr:colOff>1936</xdr:colOff>
      <xdr:row>9</xdr:row>
      <xdr:rowOff>12342</xdr:rowOff>
    </xdr:to>
    <xdr:sp macro="" textlink="">
      <xdr:nvSpPr>
        <xdr:cNvPr id="500" name="Прямоугольник 499">
          <a:extLst>
            <a:ext uri="{FF2B5EF4-FFF2-40B4-BE49-F238E27FC236}">
              <a16:creationId xmlns:a16="http://schemas.microsoft.com/office/drawing/2014/main" id="{F12AEF8F-6A0E-4393-B210-924DBC31088B}"/>
            </a:ext>
          </a:extLst>
        </xdr:cNvPr>
        <xdr:cNvSpPr>
          <a:spLocks/>
        </xdr:cNvSpPr>
      </xdr:nvSpPr>
      <xdr:spPr>
        <a:xfrm>
          <a:off x="345008" y="657813"/>
          <a:ext cx="0" cy="170958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</xdr:row>
      <xdr:rowOff>26442</xdr:rowOff>
    </xdr:from>
    <xdr:to>
      <xdr:col>1</xdr:col>
      <xdr:colOff>1936</xdr:colOff>
      <xdr:row>9</xdr:row>
      <xdr:rowOff>12342</xdr:rowOff>
    </xdr:to>
    <xdr:sp macro="" textlink="">
      <xdr:nvSpPr>
        <xdr:cNvPr id="501" name="Прямоугольник 500">
          <a:extLst>
            <a:ext uri="{FF2B5EF4-FFF2-40B4-BE49-F238E27FC236}">
              <a16:creationId xmlns:a16="http://schemas.microsoft.com/office/drawing/2014/main" id="{49B95ACD-1777-42C8-A4D5-3500E7756AC5}"/>
            </a:ext>
          </a:extLst>
        </xdr:cNvPr>
        <xdr:cNvSpPr>
          <a:spLocks/>
        </xdr:cNvSpPr>
      </xdr:nvSpPr>
      <xdr:spPr>
        <a:xfrm>
          <a:off x="345008" y="657813"/>
          <a:ext cx="0" cy="170958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</xdr:row>
      <xdr:rowOff>26442</xdr:rowOff>
    </xdr:from>
    <xdr:to>
      <xdr:col>1</xdr:col>
      <xdr:colOff>1936</xdr:colOff>
      <xdr:row>10</xdr:row>
      <xdr:rowOff>12342</xdr:rowOff>
    </xdr:to>
    <xdr:sp macro="" textlink="">
      <xdr:nvSpPr>
        <xdr:cNvPr id="502" name="Прямоугольник 501">
          <a:extLst>
            <a:ext uri="{FF2B5EF4-FFF2-40B4-BE49-F238E27FC236}">
              <a16:creationId xmlns:a16="http://schemas.microsoft.com/office/drawing/2014/main" id="{57C55717-01C0-4215-8EAF-37EF7E74C274}"/>
            </a:ext>
          </a:extLst>
        </xdr:cNvPr>
        <xdr:cNvSpPr>
          <a:spLocks/>
        </xdr:cNvSpPr>
      </xdr:nvSpPr>
      <xdr:spPr>
        <a:xfrm>
          <a:off x="345008" y="842871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</xdr:row>
      <xdr:rowOff>13221</xdr:rowOff>
    </xdr:from>
    <xdr:to>
      <xdr:col>1</xdr:col>
      <xdr:colOff>1936</xdr:colOff>
      <xdr:row>9</xdr:row>
      <xdr:rowOff>189621</xdr:rowOff>
    </xdr:to>
    <xdr:sp macro="" textlink="">
      <xdr:nvSpPr>
        <xdr:cNvPr id="503" name="Прямоугольник 502">
          <a:extLst>
            <a:ext uri="{FF2B5EF4-FFF2-40B4-BE49-F238E27FC236}">
              <a16:creationId xmlns:a16="http://schemas.microsoft.com/office/drawing/2014/main" id="{356E61A2-8795-4F29-AAC8-40622F333ED0}"/>
            </a:ext>
          </a:extLst>
        </xdr:cNvPr>
        <xdr:cNvSpPr>
          <a:spLocks/>
        </xdr:cNvSpPr>
      </xdr:nvSpPr>
      <xdr:spPr>
        <a:xfrm>
          <a:off x="345008" y="829650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C9C124-B65F-410F-AFD6-6A950C1A20D1}"/>
            </a:ext>
          </a:extLst>
        </xdr:cNvPr>
        <xdr:cNvSpPr txBox="1"/>
      </xdr:nvSpPr>
      <xdr:spPr>
        <a:xfrm>
          <a:off x="253093" y="22151"/>
          <a:ext cx="9542689" cy="1542038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ru-RU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Растения для профессионалов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Россия, Владимирская область, Киржачский район, пос. Знаменское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Тел.: 8 (495) 280-08-97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E-mail: zakaz@plantmarket.ru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www.plantmarket.ru</a:t>
          </a:r>
          <a:endParaRPr lang="ru-RU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30125</xdr:colOff>
      <xdr:row>10</xdr:row>
      <xdr:rowOff>12847</xdr:rowOff>
    </xdr:from>
    <xdr:to>
      <xdr:col>12</xdr:col>
      <xdr:colOff>593084</xdr:colOff>
      <xdr:row>11</xdr:row>
      <xdr:rowOff>248597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40D302-E4E0-4A21-B688-C5C5C5AA1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168" y="1760004"/>
          <a:ext cx="7508045" cy="44257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0</xdr:rowOff>
    </xdr:from>
    <xdr:to>
      <xdr:col>5</xdr:col>
      <xdr:colOff>171781</xdr:colOff>
      <xdr:row>66</xdr:row>
      <xdr:rowOff>123895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950EA72-2650-4F40-A21A-E42FBBD79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093" y="16002000"/>
          <a:ext cx="2525817" cy="49400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0</xdr:rowOff>
    </xdr:from>
    <xdr:to>
      <xdr:col>6</xdr:col>
      <xdr:colOff>152813</xdr:colOff>
      <xdr:row>78</xdr:row>
      <xdr:rowOff>104843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365D8DE-D73B-4C8A-ABCC-1CA83820C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093" y="18881271"/>
          <a:ext cx="3159991" cy="47495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44302</xdr:rowOff>
    </xdr:from>
    <xdr:to>
      <xdr:col>13</xdr:col>
      <xdr:colOff>153409</xdr:colOff>
      <xdr:row>25</xdr:row>
      <xdr:rowOff>8491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CF5C181-4B73-462C-9DEA-878BABF72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3093" y="4159102"/>
          <a:ext cx="7732587" cy="51936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11076</xdr:rowOff>
    </xdr:from>
    <xdr:to>
      <xdr:col>11</xdr:col>
      <xdr:colOff>458081</xdr:colOff>
      <xdr:row>40</xdr:row>
      <xdr:rowOff>163550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9CFE3EB-8FF7-47F1-8F05-E1E9183AF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3093" y="8833947"/>
          <a:ext cx="6730974" cy="52258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0</xdr:rowOff>
    </xdr:from>
    <xdr:to>
      <xdr:col>9</xdr:col>
      <xdr:colOff>172121</xdr:colOff>
      <xdr:row>96</xdr:row>
      <xdr:rowOff>104843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B35B4283-DFEA-4EEB-9C28-BD68AB89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3093" y="24530957"/>
          <a:ext cx="5138728" cy="47495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102</xdr:row>
      <xdr:rowOff>161925</xdr:rowOff>
    </xdr:from>
    <xdr:to>
      <xdr:col>15</xdr:col>
      <xdr:colOff>647700</xdr:colOff>
      <xdr:row>118</xdr:row>
      <xdr:rowOff>95251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F96315B-4CAF-489A-8A09-CCE4FB70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3" y="25623611"/>
          <a:ext cx="9514114" cy="289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0</xdr:row>
      <xdr:rowOff>50726</xdr:rowOff>
    </xdr:from>
    <xdr:to>
      <xdr:col>7</xdr:col>
      <xdr:colOff>5774</xdr:colOff>
      <xdr:row>4</xdr:row>
      <xdr:rowOff>162512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2266A4A-317E-4824-BAE0-CCE1ED94B8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>
                      <a14:foregroundMark x1="4782" y1="62343" x2="4782" y2="62343"/>
                      <a14:foregroundMark x1="13802" y1="69797" x2="13802" y2="69797"/>
                      <a14:foregroundMark x1="20470" y1="70378" x2="20470" y2="70378"/>
                      <a14:foregroundMark x1="28199" y1="72410" x2="28199" y2="72410"/>
                      <a14:foregroundMark x1="44094" y1="68151" x2="44094" y2="68151"/>
                      <a14:foregroundMark x1="62212" y1="70378" x2="62212" y2="70378"/>
                      <a14:foregroundMark x1="72370" y1="71442" x2="72370" y2="71442"/>
                      <a14:foregroundMark x1="76712" y1="63311" x2="76712" y2="63311"/>
                      <a14:foregroundMark x1="81132" y1="75992" x2="81132" y2="75992"/>
                      <a14:foregroundMark x1="86431" y1="73959" x2="86431" y2="73959"/>
                      <a14:foregroundMark x1="96071" y1="73959" x2="96071" y2="73959"/>
                      <a14:foregroundMark x1="74800" y1="23621" x2="74800" y2="23621"/>
                      <a14:foregroundMark x1="71336" y1="53824" x2="71336" y2="53824"/>
                      <a14:foregroundMark x1="72189" y1="48693" x2="72189" y2="48693"/>
                      <a14:foregroundMark x1="81313" y1="58374" x2="81313" y2="58374"/>
                      <a14:foregroundMark x1="70716" y1="58374" x2="70716" y2="58374"/>
                      <a14:foregroundMark x1="21427" y1="79477" x2="21427" y2="79477"/>
                      <a14:foregroundMark x1="64048" y1="79864" x2="64048" y2="79864"/>
                      <a14:backgroundMark x1="20057" y1="90223" x2="20057" y2="90223"/>
                      <a14:backgroundMark x1="62910" y1="89642" x2="62910" y2="89642"/>
                      <a14:backgroundMark x1="88524" y1="78896" x2="88524" y2="78896"/>
                      <a14:backgroundMark x1="32463" y1="23621" x2="32463" y2="23621"/>
                      <a14:backgroundMark x1="39571" y1="25944" x2="39571" y2="25944"/>
                      <a14:backgroundMark x1="37477" y1="48015" x2="38692" y2="46079"/>
                      <a14:backgroundMark x1="39752" y1="44143" x2="40967" y2="44143"/>
                      <a14:backgroundMark x1="42776" y1="43756" x2="43293" y2="44724"/>
                      <a14:backgroundMark x1="37219" y1="49661" x2="36960" y2="51597"/>
                      <a14:backgroundMark x1="30551" y1="39206" x2="31507" y2="43078"/>
                      <a14:backgroundMark x1="32024" y1="44434" x2="32799" y2="45111"/>
                      <a14:backgroundMark x1="33497" y1="45111" x2="34195" y2="43756"/>
                      <a14:backgroundMark x1="41561" y1="16457" x2="40786" y2="20039"/>
                      <a14:backgroundMark x1="39752" y1="32043" x2="40010" y2="35624"/>
                    </a14:backgroundRemoval>
                  </a14:imgEffect>
                </a14:imgLayer>
              </a14:imgProps>
            </a:ext>
          </a:extLst>
        </a:blip>
        <a:srcRect b="650"/>
        <a:stretch/>
      </xdr:blipFill>
      <xdr:spPr>
        <a:xfrm>
          <a:off x="348342" y="50726"/>
          <a:ext cx="3570846" cy="85745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55</xdr:row>
      <xdr:rowOff>9525</xdr:rowOff>
    </xdr:from>
    <xdr:to>
      <xdr:col>10</xdr:col>
      <xdr:colOff>29310</xdr:colOff>
      <xdr:row>57</xdr:row>
      <xdr:rowOff>114369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33919B29-AC42-4D58-9F96-F773DB47A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2618" y="14503854"/>
          <a:ext cx="5639535" cy="4749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huzhinova\Desktop\25.09.2026\&#1052;&#1072;&#1090;&#1088;&#1080;&#1094;&#1072;%20&#1087;&#1080;&#1086;&#1085;&#1099;%202026%2015.09.26.xlsx" TargetMode="External"/><Relationship Id="rId1" Type="http://schemas.openxmlformats.org/officeDocument/2006/relationships/externalLinkPath" Target="file:///C:\Users\chuzhinova\Desktop\25.09.2026\&#1052;&#1072;&#1090;&#1088;&#1080;&#1094;&#1072;%20&#1087;&#1080;&#1086;&#1085;&#1099;%202026%2015.09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токи"/>
      <sheetName val="Матрица 2026"/>
      <sheetName val="акция"/>
      <sheetName val="Лист11"/>
      <sheetName val="Лист4"/>
      <sheetName val="сток тек"/>
      <sheetName val="акция 2"/>
      <sheetName val="Лист15"/>
      <sheetName val="подарки"/>
      <sheetName val="Лист14"/>
      <sheetName val="Лист12"/>
      <sheetName val="РФ замены"/>
      <sheetName val="сток"/>
      <sheetName val="артикулы"/>
      <sheetName val="аст корректировка"/>
      <sheetName val="Лист2"/>
      <sheetName val="Лист5"/>
      <sheetName val="Лист10"/>
      <sheetName val="корректировка 18.08.26"/>
      <sheetName val="бронь"/>
      <sheetName val="дозаказ 06.08.26"/>
      <sheetName val="добор 14.08.26"/>
      <sheetName val="Лист3"/>
      <sheetName val="ЗК 14.08.26"/>
      <sheetName val="ЗК 04.08"/>
      <sheetName val="БРОНЬ 04.08"/>
      <sheetName val="Лист9"/>
      <sheetName val="конкуренты"/>
      <sheetName val="Лист1"/>
      <sheetName val="корректировка брони 05.06."/>
      <sheetName val="пос-материалы"/>
      <sheetName val="автоматизация"/>
      <sheetName val="бронь 1с текущая"/>
      <sheetName val="ЗК 17.06"/>
      <sheetName val="ЗК 17.06 (свод)"/>
      <sheetName val="итоги"/>
      <sheetName val="в прайс"/>
      <sheetName val="ABC-анализ"/>
      <sheetName val="стат. исх"/>
      <sheetName val="Лист6"/>
      <sheetName val="Лист7"/>
      <sheetName val="Лист8"/>
    </sheetNames>
    <sheetDataSet>
      <sheetData sheetId="0"/>
      <sheetData sheetId="1"/>
      <sheetData sheetId="2">
        <row r="3">
          <cell r="H3" t="str">
            <v>С 15 июля</v>
          </cell>
          <cell r="M3" t="str">
            <v>До 15 июля</v>
          </cell>
        </row>
        <row r="4">
          <cell r="A4" t="str">
            <v>Артикул</v>
          </cell>
          <cell r="B4" t="str">
            <v>Номенклатура</v>
          </cell>
          <cell r="C4" t="str">
            <v>Характеристика</v>
          </cell>
          <cell r="D4" t="str">
            <v>В наличии</v>
          </cell>
          <cell r="E4" t="str">
            <v>В резерве</v>
          </cell>
          <cell r="F4" t="str">
            <v>Доступно</v>
          </cell>
          <cell r="G4" t="str">
            <v>БЦ евро</v>
          </cell>
          <cell r="H4" t="str">
            <v>Цена при заказе от ящика</v>
          </cell>
          <cell r="I4" t="str">
            <v>Цена при заказе от 15 шт до ящика</v>
          </cell>
          <cell r="J4" t="str">
            <v>Цена при заказе 10 шт</v>
          </cell>
          <cell r="K4" t="str">
            <v>Цена при заказе 5 шт</v>
          </cell>
          <cell r="M4" t="str">
            <v>Цена при заказе от ящика</v>
          </cell>
          <cell r="N4" t="str">
            <v>Цена при заказе от 15 шт до ящика</v>
          </cell>
          <cell r="O4" t="str">
            <v>Цена при заказе 10 шт</v>
          </cell>
          <cell r="P4" t="str">
            <v>Цена при заказе 5 шт</v>
          </cell>
          <cell r="R4" t="str">
            <v>Цена АКЦИЯ</v>
          </cell>
        </row>
        <row r="5">
          <cell r="A5" t="str">
            <v>87-110-0027</v>
          </cell>
          <cell r="B5" t="str">
            <v>Пион межвидовой гибрид  (Paeonia hybrid  Command Performance)</v>
          </cell>
          <cell r="C5" t="str">
            <v>ОКС 2-3</v>
          </cell>
          <cell r="D5">
            <v>2030</v>
          </cell>
          <cell r="E5">
            <v>725</v>
          </cell>
          <cell r="F5">
            <v>1305</v>
          </cell>
          <cell r="G5">
            <v>3.1504151282051285</v>
          </cell>
          <cell r="H5">
            <v>5.35</v>
          </cell>
          <cell r="I5">
            <v>5.5</v>
          </cell>
          <cell r="J5">
            <v>5.6</v>
          </cell>
          <cell r="K5">
            <v>5.99</v>
          </cell>
          <cell r="M5">
            <v>5.35</v>
          </cell>
          <cell r="N5">
            <v>5.5</v>
          </cell>
          <cell r="O5">
            <v>5.6</v>
          </cell>
          <cell r="P5">
            <v>5.99</v>
          </cell>
          <cell r="R5">
            <v>5.09</v>
          </cell>
        </row>
        <row r="6">
          <cell r="A6" t="str">
            <v>87-110-0029</v>
          </cell>
          <cell r="B6" t="str">
            <v>Пион межвидовой гибрид  (Paeonia hybrid  Coral Sunset)</v>
          </cell>
          <cell r="C6" t="str">
            <v>ОКС 2-3</v>
          </cell>
          <cell r="D6">
            <v>2270</v>
          </cell>
          <cell r="E6">
            <v>1150</v>
          </cell>
          <cell r="F6">
            <v>1120</v>
          </cell>
          <cell r="G6">
            <v>2.8562651282051283</v>
          </cell>
          <cell r="H6">
            <v>4.09</v>
          </cell>
          <cell r="I6">
            <v>4.2</v>
          </cell>
          <cell r="J6">
            <v>4.2799999999999994</v>
          </cell>
          <cell r="K6">
            <v>4.57</v>
          </cell>
          <cell r="M6">
            <v>3.96</v>
          </cell>
          <cell r="N6">
            <v>4.0699999999999994</v>
          </cell>
          <cell r="O6">
            <v>4.1499999999999995</v>
          </cell>
          <cell r="P6">
            <v>4.43</v>
          </cell>
          <cell r="R6">
            <v>3.9299999999999997</v>
          </cell>
        </row>
        <row r="7">
          <cell r="A7" t="str">
            <v>87-110-0130</v>
          </cell>
          <cell r="B7" t="str">
            <v>Пион Ито-гибрид  (Paeonia itoh-hybrid  Cora Louise)</v>
          </cell>
          <cell r="C7" t="str">
            <v>ОКС 3-5</v>
          </cell>
          <cell r="D7">
            <v>1395</v>
          </cell>
          <cell r="E7">
            <v>375</v>
          </cell>
          <cell r="F7">
            <v>1020</v>
          </cell>
          <cell r="G7">
            <v>8.4514673626373629</v>
          </cell>
          <cell r="H7">
            <v>13.67</v>
          </cell>
          <cell r="I7">
            <v>14.049999999999999</v>
          </cell>
          <cell r="J7">
            <v>14.31</v>
          </cell>
          <cell r="K7">
            <v>15.31</v>
          </cell>
          <cell r="M7">
            <v>13.02</v>
          </cell>
          <cell r="N7">
            <v>13.379999999999999</v>
          </cell>
          <cell r="O7">
            <v>13.629999999999999</v>
          </cell>
          <cell r="P7">
            <v>14.58</v>
          </cell>
          <cell r="R7">
            <v>12.37</v>
          </cell>
        </row>
        <row r="8">
          <cell r="A8" t="str">
            <v>87-110-0448</v>
          </cell>
          <cell r="B8" t="str">
            <v>Пион молочноцветковый  (Paeonia lactIflora  Sorbet)</v>
          </cell>
          <cell r="C8" t="str">
            <v>ОКС 3-5</v>
          </cell>
          <cell r="D8">
            <v>1000</v>
          </cell>
          <cell r="E8">
            <v>5</v>
          </cell>
          <cell r="F8">
            <v>995</v>
          </cell>
          <cell r="G8">
            <v>3.9803873626373631</v>
          </cell>
          <cell r="H8">
            <v>5.41</v>
          </cell>
          <cell r="I8">
            <v>5.56</v>
          </cell>
          <cell r="J8">
            <v>5.66</v>
          </cell>
          <cell r="K8">
            <v>6.05</v>
          </cell>
          <cell r="M8">
            <v>4.92</v>
          </cell>
          <cell r="N8">
            <v>5.05</v>
          </cell>
          <cell r="O8">
            <v>5.1499999999999995</v>
          </cell>
          <cell r="P8">
            <v>5.5</v>
          </cell>
          <cell r="R8">
            <v>5.09</v>
          </cell>
        </row>
        <row r="9">
          <cell r="A9" t="str">
            <v>87-110-0018</v>
          </cell>
          <cell r="B9" t="str">
            <v>Пион Ито-гибрид  (Paeonia itoh-hybrid  Canary Brilliants)</v>
          </cell>
          <cell r="C9" t="str">
            <v>ОКС 2-3</v>
          </cell>
          <cell r="D9">
            <v>1160</v>
          </cell>
          <cell r="E9">
            <v>315</v>
          </cell>
          <cell r="F9">
            <v>845</v>
          </cell>
          <cell r="G9">
            <v>6.5037251282051294</v>
          </cell>
          <cell r="H9">
            <v>10.879999999999999</v>
          </cell>
          <cell r="I9">
            <v>11.18</v>
          </cell>
          <cell r="J9">
            <v>11.39</v>
          </cell>
          <cell r="K9">
            <v>12.18</v>
          </cell>
          <cell r="M9">
            <v>10.36</v>
          </cell>
          <cell r="N9">
            <v>10.65</v>
          </cell>
          <cell r="O9">
            <v>10.85</v>
          </cell>
          <cell r="P9">
            <v>11.6</v>
          </cell>
          <cell r="R9">
            <v>10.26</v>
          </cell>
        </row>
        <row r="10">
          <cell r="A10" t="str">
            <v>87-110-0035</v>
          </cell>
          <cell r="B10" t="str">
            <v>Пион молочноцветковый  (Paeonia lactIflora  Elsa Sass)</v>
          </cell>
          <cell r="C10" t="str">
            <v>ОКС 2-3</v>
          </cell>
          <cell r="D10">
            <v>2000</v>
          </cell>
          <cell r="E10">
            <v>1195</v>
          </cell>
          <cell r="F10">
            <v>805</v>
          </cell>
          <cell r="G10">
            <v>3.9152051282051281</v>
          </cell>
          <cell r="H10">
            <v>6.25</v>
          </cell>
          <cell r="I10">
            <v>6.42</v>
          </cell>
          <cell r="J10">
            <v>6.54</v>
          </cell>
          <cell r="K10">
            <v>6.99</v>
          </cell>
          <cell r="M10">
            <v>6.06</v>
          </cell>
          <cell r="N10">
            <v>6.2299999999999995</v>
          </cell>
          <cell r="O10">
            <v>6.34</v>
          </cell>
          <cell r="P10">
            <v>6.7799999999999994</v>
          </cell>
          <cell r="R10">
            <v>5.88</v>
          </cell>
        </row>
        <row r="11">
          <cell r="A11" t="str">
            <v>87-110-0401</v>
          </cell>
          <cell r="B11" t="str">
            <v>Пион Ито-гибрид  (Paeonia itoh-hybrid  First Arrival)</v>
          </cell>
          <cell r="C11" t="str">
            <v>ОКС 2-3</v>
          </cell>
          <cell r="D11">
            <v>680</v>
          </cell>
          <cell r="E11">
            <v>268</v>
          </cell>
          <cell r="F11">
            <v>412</v>
          </cell>
          <cell r="G11">
            <v>6.7978751282051286</v>
          </cell>
          <cell r="H11">
            <v>12.7</v>
          </cell>
          <cell r="I11">
            <v>13.049999999999999</v>
          </cell>
          <cell r="J11">
            <v>13.29</v>
          </cell>
          <cell r="K11">
            <v>14.22</v>
          </cell>
          <cell r="M11">
            <v>12.09</v>
          </cell>
          <cell r="N11">
            <v>12.43</v>
          </cell>
          <cell r="O11">
            <v>12.66</v>
          </cell>
          <cell r="P11">
            <v>13.54</v>
          </cell>
          <cell r="R11">
            <v>11.49</v>
          </cell>
        </row>
        <row r="12">
          <cell r="A12" t="str">
            <v>87-110-0036</v>
          </cell>
          <cell r="B12" t="str">
            <v>Пион молочноцветковый  (Paeonia lactIflora  Etched Salmon)</v>
          </cell>
          <cell r="C12" t="str">
            <v>ОКС 2-3</v>
          </cell>
          <cell r="D12">
            <v>875</v>
          </cell>
          <cell r="E12">
            <v>596</v>
          </cell>
          <cell r="F12">
            <v>279</v>
          </cell>
          <cell r="G12">
            <v>18.563875128205126</v>
          </cell>
          <cell r="H12">
            <v>32.54</v>
          </cell>
          <cell r="I12">
            <v>32.85</v>
          </cell>
          <cell r="J12">
            <v>33.169999999999995</v>
          </cell>
          <cell r="K12">
            <v>34.159999999999997</v>
          </cell>
          <cell r="M12">
            <v>30.4</v>
          </cell>
          <cell r="N12">
            <v>30.700000000000003</v>
          </cell>
          <cell r="O12">
            <v>31</v>
          </cell>
          <cell r="P12">
            <v>31.92</v>
          </cell>
          <cell r="R12">
            <v>28.88</v>
          </cell>
        </row>
        <row r="13">
          <cell r="A13" t="str">
            <v>87-110-0426</v>
          </cell>
          <cell r="B13" t="str">
            <v>Пион межвидовой гибрид  (Paeonia hybrid  Vanilla Schnapps)</v>
          </cell>
          <cell r="C13" t="str">
            <v>ОКС 2-3</v>
          </cell>
          <cell r="D13">
            <v>270</v>
          </cell>
          <cell r="E13">
            <v>96</v>
          </cell>
          <cell r="F13">
            <v>174</v>
          </cell>
          <cell r="G13">
            <v>23.03495512820513</v>
          </cell>
          <cell r="H13">
            <v>38.559999999999995</v>
          </cell>
          <cell r="I13">
            <v>38.93</v>
          </cell>
          <cell r="J13">
            <v>39.309999999999995</v>
          </cell>
          <cell r="K13">
            <v>40.479999999999997</v>
          </cell>
          <cell r="M13">
            <v>36.03</v>
          </cell>
          <cell r="N13">
            <v>36.379999999999995</v>
          </cell>
          <cell r="O13">
            <v>36.729999999999997</v>
          </cell>
          <cell r="P13">
            <v>37.83</v>
          </cell>
          <cell r="R13">
            <v>34.229999999999997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943867-DB57-4960-9F5D-D2D57326FA47}" name="Таблица33" displayName="Таблица33" ref="B35:AC460" totalsRowShown="0" headerRowDxfId="52" dataDxfId="50" headerRowBorderDxfId="51" tableBorderDxfId="49" totalsRowBorderDxfId="48">
  <autoFilter ref="B35:AC460" xr:uid="{89F24D54-533C-42BA-B51C-52FAF2BC905B}">
    <filterColumn colId="1">
      <colorFilter dxfId="0" cellColor="0"/>
    </filterColumn>
  </autoFilter>
  <tableColumns count="28">
    <tableColumn id="30" xr3:uid="{DD0E7AC3-3C35-43B3-AD4F-42B28B548F59}" name="***" dataDxfId="16" dataCellStyle="Обычный 2 3"/>
    <tableColumn id="3" xr3:uid="{70D6F761-EDC9-4FA0-8228-FCB3BD7B4D97}" name="Артикул " dataDxfId="47"/>
    <tableColumn id="4" xr3:uid="{7323E83D-1E96-4B3A-A671-FCE02799883E}" name="Соглашение" dataDxfId="46"/>
    <tableColumn id="5" xr3:uid="{3A4342BE-D597-4117-8AF0-A3E2BD9AC06B}" name="Палитра оттенков" dataDxfId="45"/>
    <tableColumn id="6" xr3:uid="{0BDC7747-BD68-4938-9225-6335068AB3AE}" name="Вид" dataDxfId="44"/>
    <tableColumn id="7" xr3:uid="{1CE72794-AE66-4786-9F58-D429B1C3533F}" name="Cорт" dataDxfId="43"/>
    <tableColumn id="8" xr3:uid="{D147A316-CCB9-48DC-B284-691B8707E3A6}" name="Столбец1" dataDxfId="42"/>
    <tableColumn id="9" xr3:uid="{C9AA72E2-C5EE-4A3B-A84D-E69A1446C6FF}" name="Размер (глазков)" dataDxfId="41"/>
    <tableColumn id="10" xr3:uid="{30934A67-F345-4EAA-9372-A23058FB9C1F}" name="Вместимость в ящик шт." dataDxfId="40"/>
    <tableColumn id="28" xr3:uid="{23256A27-3990-4186-8117-CF1F763B92CE}" name="Производство" dataDxfId="39"/>
    <tableColumn id="11" xr3:uid="{66D542AE-C242-41BC-A0CF-892EB150B96D}" name="Цена при заказе от ящика" dataDxfId="38"/>
    <tableColumn id="12" xr3:uid="{91E43FC1-25D5-46FE-8C43-804E95641511}" name="Цена при заказе от 15 шт до ящика" dataDxfId="37"/>
    <tableColumn id="13" xr3:uid="{FF51A288-7A5E-492A-A454-DD199C3292A6}" name="Цена при заказе 10 шт" dataDxfId="36"/>
    <tableColumn id="14" xr3:uid="{343FC509-C35B-4C13-B60F-D7271747D964}" name="Цена при заказе 5 шт" dataDxfId="35"/>
    <tableColumn id="1" xr3:uid="{F3DBB229-BDDA-422F-B369-8A53310BF658}" name="Акционная цена" dataDxfId="34"/>
    <tableColumn id="15" xr3:uid="{48782E84-B1E5-4363-8377-E5A15E3385AD}" name="Кратность заказа" dataDxfId="33"/>
    <tableColumn id="2" xr3:uid="{3F3062B0-7EE5-4518-8FC6-DD59B296F5D3}" name="Доступно к заказу, шт" dataDxfId="1">
      <calculatedColumnFormula>Таблица33[[#This Row],[***]]</calculatedColumnFormula>
    </tableColumn>
    <tableColumn id="16" xr3:uid="{5164E70F-9371-4A16-A892-7858A16D5D52}" name="Заказ корней, шт._x000a_↓" dataDxfId="32"/>
    <tableColumn id="17" xr3:uid="{F1F1CDCA-9D0D-4771-9EBA-E012DAC27B97}" name="Ящиков (рассчетно)" dataDxfId="31"/>
    <tableColumn id="18" xr3:uid="{59DBC68A-7844-4F57-8EDB-83C31E6ACE91}" name="Сумма" dataDxfId="30"/>
    <tableColumn id="19" xr3:uid="{5054F4F2-4115-4A7E-95E7-70DC4C76EB65}" name="Подтверждение" dataDxfId="29"/>
    <tableColumn id="20" xr3:uid="{A2D36C8F-BC62-4E43-9A9B-073A78DA97E7}" name="Тип цветка" dataDxfId="28"/>
    <tableColumn id="21" xr3:uid="{A2B795D2-185A-43FF-A5E8-C9221F4F3D4C}" name="Высота" dataDxfId="27"/>
    <tableColumn id="22" xr3:uid="{505EF3DE-586A-4A10-B838-416E57FF5D63}" name="Диаметр цветка" dataDxfId="26"/>
    <tableColumn id="24" xr3:uid="{26F50039-2392-4A78-BB7D-7477AB2820DA}" name="Аромат" dataDxfId="25"/>
    <tableColumn id="25" xr3:uid="{2E6DF27B-F4B6-4E93-8775-2C6D42034738}" name="Применение в срезке" dataDxfId="24"/>
    <tableColumn id="32" xr3:uid="{235FB186-37AC-4FAE-9E3C-489A13473BEE}" name="Селекция" dataDxfId="23" dataCellStyle="Обычный 2 4"/>
    <tableColumn id="27" xr3:uid="{3A86F77C-829E-42D4-A3D0-8CCE08684D00}" name="Особенность сорта" dataDxfId="22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753C50C-A355-4524-B6A7-48F1E80820AD}" name="Таблица79" displayName="Таблица79" ref="M1:M346" totalsRowShown="0" headerRowDxfId="21" dataDxfId="19" headerRowBorderDxfId="20" tableBorderDxfId="18">
  <autoFilter ref="M1:M346" xr:uid="{C753C50C-A355-4524-B6A7-48F1E80820AD}"/>
  <tableColumns count="1">
    <tableColumn id="1" xr3:uid="{F0E9A839-0B39-4810-92F9-11519EE0A613}" name="Сорт на латыни (Растения)" dataDxfId="1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C298-D373-4E10-B611-BD1365448E1A}">
  <sheetPr codeName="Лист2">
    <pageSetUpPr fitToPage="1"/>
  </sheetPr>
  <dimension ref="A1:AE463"/>
  <sheetViews>
    <sheetView showGridLines="0" tabSelected="1" zoomScale="90" zoomScaleNormal="90" workbookViewId="0">
      <selection activeCell="S38" sqref="S38"/>
    </sheetView>
  </sheetViews>
  <sheetFormatPr defaultColWidth="11.3046875" defaultRowHeight="14.6" outlineLevelCol="1"/>
  <cols>
    <col min="1" max="1" width="4.3046875" style="48" customWidth="1"/>
    <col min="2" max="2" width="7.07421875" style="50" hidden="1" customWidth="1" outlineLevel="1"/>
    <col min="3" max="3" width="13.921875" style="48" hidden="1" customWidth="1" outlineLevel="1"/>
    <col min="4" max="4" width="10.53515625" style="48" hidden="1" customWidth="1" outlineLevel="1"/>
    <col min="5" max="5" width="7.61328125" style="48" customWidth="1" collapsed="1"/>
    <col min="6" max="6" width="6.3828125" style="48" customWidth="1"/>
    <col min="7" max="7" width="21.765625" style="48" customWidth="1"/>
    <col min="8" max="8" width="10.3046875" style="49" customWidth="1"/>
    <col min="9" max="9" width="8.15234375" style="49" customWidth="1"/>
    <col min="10" max="11" width="8.3046875" style="51" customWidth="1"/>
    <col min="12" max="12" width="9.15234375" style="49" customWidth="1"/>
    <col min="13" max="15" width="9.15234375" style="50" customWidth="1"/>
    <col min="16" max="16" width="7.3828125" style="50" customWidth="1"/>
    <col min="17" max="17" width="5.3046875" style="49" customWidth="1"/>
    <col min="18" max="18" width="7.53515625" style="49" customWidth="1"/>
    <col min="19" max="19" width="10.3828125" style="49" customWidth="1"/>
    <col min="22" max="22" width="22.69140625" style="49" customWidth="1"/>
    <col min="23" max="24" width="10.3828125" style="49" customWidth="1"/>
    <col min="25" max="25" width="16.84375" style="49" customWidth="1"/>
    <col min="26" max="26" width="11.15234375" style="49" customWidth="1"/>
    <col min="27" max="27" width="8.3046875" style="49" customWidth="1"/>
    <col min="28" max="28" width="9.3046875" style="50" customWidth="1"/>
    <col min="29" max="29" width="15.4609375" style="50" customWidth="1"/>
    <col min="30" max="30" width="30.53515625" style="49" customWidth="1"/>
    <col min="31" max="31" width="40.15234375" style="48" customWidth="1"/>
    <col min="32" max="32" width="5.53515625" style="49" customWidth="1"/>
    <col min="33" max="16384" width="11.3046875" style="49"/>
  </cols>
  <sheetData>
    <row r="1" spans="1:30" s="5" customFormat="1" ht="17.25" customHeight="1">
      <c r="A1" s="4">
        <v>46311</v>
      </c>
      <c r="B1" s="6"/>
      <c r="C1" s="7"/>
      <c r="D1" s="7"/>
      <c r="E1" s="7"/>
      <c r="F1" s="7"/>
      <c r="G1" s="7"/>
      <c r="J1" s="8"/>
      <c r="K1" s="8"/>
      <c r="M1" s="6"/>
      <c r="N1" s="6"/>
      <c r="O1" s="6"/>
      <c r="P1" s="6"/>
      <c r="U1" s="7"/>
      <c r="V1" s="7"/>
      <c r="Z1" s="6"/>
      <c r="AA1" s="6"/>
      <c r="AC1" s="14"/>
    </row>
    <row r="2" spans="1:30" s="10" customFormat="1" ht="49.3" customHeight="1">
      <c r="A2" s="9"/>
      <c r="B2" s="11"/>
      <c r="F2" s="12"/>
      <c r="G2" s="12"/>
      <c r="H2" s="12"/>
      <c r="M2" s="229" t="s">
        <v>1334</v>
      </c>
      <c r="O2" s="12"/>
      <c r="P2" s="12"/>
      <c r="Q2" s="12"/>
      <c r="R2" s="12"/>
      <c r="S2" s="12"/>
      <c r="T2" s="12"/>
      <c r="V2" s="182" t="s">
        <v>824</v>
      </c>
      <c r="W2" s="182"/>
      <c r="X2" s="13"/>
      <c r="Y2" s="112"/>
      <c r="Z2" s="112"/>
      <c r="AB2" s="111"/>
    </row>
    <row r="3" spans="1:30" s="10" customFormat="1" ht="27" customHeight="1">
      <c r="A3" s="9"/>
      <c r="B3" s="11"/>
      <c r="F3" s="12"/>
      <c r="G3" s="12"/>
      <c r="H3" s="12"/>
      <c r="K3"/>
      <c r="M3" s="142"/>
      <c r="O3" s="12"/>
      <c r="P3" s="12"/>
      <c r="Q3" s="12"/>
      <c r="R3" s="12"/>
      <c r="S3" s="12"/>
      <c r="T3" s="12"/>
      <c r="V3" s="160" t="s">
        <v>827</v>
      </c>
      <c r="W3" s="159"/>
      <c r="X3" s="13"/>
      <c r="Y3" s="112"/>
      <c r="Z3" s="112"/>
      <c r="AB3" s="111"/>
    </row>
    <row r="4" spans="1:30" s="10" customFormat="1" ht="15.9" customHeight="1">
      <c r="A4" s="9"/>
      <c r="B4" s="11"/>
      <c r="F4" s="12"/>
      <c r="G4" s="12"/>
      <c r="H4" s="12"/>
      <c r="M4" s="142"/>
      <c r="O4" s="12"/>
      <c r="P4" s="12"/>
      <c r="Q4" s="12"/>
      <c r="R4" s="12"/>
      <c r="S4" s="12"/>
      <c r="T4" s="12"/>
      <c r="W4" s="12"/>
      <c r="X4" s="13"/>
      <c r="Y4" s="112"/>
      <c r="Z4" s="112"/>
      <c r="AB4" s="111"/>
    </row>
    <row r="5" spans="1:30" s="10" customFormat="1" ht="15.9" customHeight="1">
      <c r="A5" s="9"/>
      <c r="B5" s="11"/>
      <c r="F5" s="12"/>
      <c r="G5" s="12"/>
      <c r="H5" s="12"/>
      <c r="M5" s="142"/>
      <c r="O5" s="12"/>
      <c r="P5" s="12"/>
      <c r="Q5" s="12"/>
      <c r="R5" s="12"/>
      <c r="S5" s="12"/>
      <c r="T5" s="12"/>
      <c r="V5" s="160"/>
      <c r="W5" s="12"/>
      <c r="X5" s="13"/>
      <c r="Y5" s="112"/>
      <c r="Z5" s="112"/>
      <c r="AB5" s="111"/>
    </row>
    <row r="6" spans="1:30" s="5" customFormat="1" ht="15.75" customHeight="1">
      <c r="A6" s="14"/>
      <c r="B6" s="11"/>
      <c r="C6" s="16"/>
      <c r="D6" s="16"/>
      <c r="E6" s="16"/>
      <c r="F6" s="16"/>
      <c r="G6" s="16"/>
      <c r="H6" s="15"/>
      <c r="I6" s="15"/>
      <c r="M6" s="17" t="s">
        <v>825</v>
      </c>
      <c r="O6" s="18"/>
      <c r="P6" s="18"/>
      <c r="Q6" s="18"/>
      <c r="R6" s="18"/>
      <c r="W6" s="159"/>
      <c r="X6" s="19"/>
      <c r="Y6" s="19"/>
      <c r="Z6" s="6"/>
      <c r="AA6" s="6"/>
      <c r="AC6" s="14"/>
    </row>
    <row r="7" spans="1:30" s="5" customFormat="1" ht="15.65" customHeight="1">
      <c r="A7" s="14"/>
      <c r="B7" s="11"/>
      <c r="C7" s="16"/>
      <c r="D7" s="16"/>
      <c r="E7" s="16"/>
      <c r="F7" s="16"/>
      <c r="G7" s="16"/>
      <c r="H7" s="16"/>
      <c r="J7" s="118"/>
      <c r="K7" s="118"/>
      <c r="L7" s="287" t="s">
        <v>826</v>
      </c>
      <c r="M7" s="287"/>
      <c r="N7" s="287"/>
      <c r="S7" s="19"/>
      <c r="T7" s="19"/>
      <c r="V7" s="19"/>
      <c r="W7" s="159"/>
      <c r="Z7" s="113"/>
      <c r="AA7" s="6"/>
      <c r="AB7" s="6"/>
      <c r="AC7" s="14"/>
    </row>
    <row r="8" spans="1:30" s="5" customFormat="1" ht="15.65" customHeight="1">
      <c r="A8" s="14"/>
      <c r="B8" s="11"/>
      <c r="C8" s="16"/>
      <c r="D8" s="16"/>
      <c r="E8" s="16"/>
      <c r="F8" s="16"/>
      <c r="G8"/>
      <c r="H8" s="15"/>
      <c r="I8" s="15"/>
      <c r="J8" s="20"/>
      <c r="K8" s="20"/>
      <c r="N8" s="21" t="s">
        <v>1482</v>
      </c>
      <c r="O8" s="157" t="s">
        <v>1516</v>
      </c>
      <c r="P8" s="26"/>
      <c r="V8" s="22"/>
      <c r="X8" s="19"/>
      <c r="Y8" s="19"/>
      <c r="Z8" s="6"/>
      <c r="AA8" s="6"/>
      <c r="AC8" s="14"/>
    </row>
    <row r="9" spans="1:30" s="5" customFormat="1" ht="8.25" customHeight="1">
      <c r="A9" s="14"/>
      <c r="B9" s="11"/>
      <c r="C9" s="16"/>
      <c r="D9" s="16"/>
      <c r="E9" s="16"/>
      <c r="F9" s="16"/>
      <c r="G9" s="16"/>
      <c r="H9" s="15"/>
      <c r="I9" s="15"/>
      <c r="J9" s="20"/>
      <c r="K9" s="20"/>
      <c r="L9" s="15"/>
      <c r="M9" s="6"/>
      <c r="N9" s="6"/>
      <c r="O9" s="6"/>
      <c r="P9" s="6"/>
      <c r="Q9" s="6"/>
      <c r="R9" s="6"/>
      <c r="W9" s="19"/>
      <c r="X9" s="19"/>
      <c r="Y9" s="19"/>
      <c r="Z9" s="6"/>
      <c r="AA9" s="6"/>
      <c r="AC9" s="14"/>
    </row>
    <row r="10" spans="1:30" s="26" customFormat="1" ht="15" customHeight="1">
      <c r="A10" s="23"/>
      <c r="B10" s="25"/>
      <c r="F10" s="27" t="s">
        <v>828</v>
      </c>
      <c r="G10" s="27"/>
      <c r="J10" s="28"/>
      <c r="K10" s="28"/>
      <c r="L10" s="24"/>
      <c r="T10" s="288">
        <v>102.7693</v>
      </c>
      <c r="U10" s="289"/>
      <c r="V10" s="29" t="s">
        <v>1517</v>
      </c>
      <c r="W10" s="30"/>
      <c r="X10" s="30"/>
      <c r="Y10" s="30"/>
      <c r="Z10" s="23"/>
      <c r="AA10" s="33"/>
      <c r="AB10" s="114"/>
      <c r="AC10" s="32"/>
      <c r="AD10" s="23"/>
    </row>
    <row r="11" spans="1:30" s="26" customFormat="1" ht="15" customHeight="1">
      <c r="A11" s="23"/>
      <c r="B11" s="25"/>
      <c r="F11" s="27" t="s">
        <v>1120</v>
      </c>
      <c r="G11" s="27"/>
      <c r="I11"/>
      <c r="J11" s="28"/>
      <c r="K11" s="28"/>
      <c r="L11" s="24"/>
      <c r="T11" s="290" t="s">
        <v>829</v>
      </c>
      <c r="U11" s="291"/>
      <c r="V11" s="34" t="s">
        <v>830</v>
      </c>
      <c r="W11" s="30"/>
      <c r="X11" s="30"/>
      <c r="Y11" s="30"/>
      <c r="Z11" s="23"/>
      <c r="AA11" s="33"/>
      <c r="AB11" s="114"/>
      <c r="AC11" s="32"/>
      <c r="AD11" s="23"/>
    </row>
    <row r="12" spans="1:30" s="26" customFormat="1" ht="15" customHeight="1">
      <c r="A12" s="23"/>
      <c r="B12" s="25"/>
      <c r="F12" s="59" t="s">
        <v>1672</v>
      </c>
      <c r="G12" s="35"/>
      <c r="J12" s="28"/>
      <c r="K12" s="28"/>
      <c r="L12" s="24"/>
      <c r="T12" s="292">
        <f>SUM(S38:S458)</f>
        <v>0</v>
      </c>
      <c r="U12" s="293"/>
      <c r="V12" s="29" t="s">
        <v>818</v>
      </c>
      <c r="W12" s="30"/>
      <c r="X12" s="30"/>
      <c r="Y12" s="30"/>
      <c r="Z12" s="23"/>
      <c r="AA12" s="33"/>
      <c r="AB12" s="114"/>
      <c r="AC12" s="32"/>
      <c r="AD12" s="23"/>
    </row>
    <row r="13" spans="1:30" s="26" customFormat="1" ht="15" customHeight="1">
      <c r="A13" s="23"/>
      <c r="B13" s="25"/>
      <c r="F13" s="35" t="s">
        <v>1673</v>
      </c>
      <c r="G13" s="36"/>
      <c r="H13"/>
      <c r="J13" s="28"/>
      <c r="K13" s="28"/>
      <c r="L13" s="24"/>
      <c r="T13" s="292">
        <f>ROUNDUP(SUM(T38:T458),0)</f>
        <v>0</v>
      </c>
      <c r="U13" s="293"/>
      <c r="V13" s="29" t="s">
        <v>819</v>
      </c>
      <c r="W13" s="30"/>
      <c r="X13" s="30"/>
      <c r="Y13" s="30"/>
      <c r="Z13" s="31"/>
      <c r="AA13" s="114"/>
      <c r="AB13" s="39"/>
      <c r="AC13" s="32"/>
      <c r="AD13" s="23"/>
    </row>
    <row r="14" spans="1:30" s="26" customFormat="1" ht="15" customHeight="1">
      <c r="A14" s="23"/>
      <c r="B14" s="25"/>
      <c r="G14"/>
      <c r="H14"/>
      <c r="J14" s="28"/>
      <c r="K14" s="28"/>
      <c r="L14" s="24"/>
      <c r="N14" s="38"/>
      <c r="O14" s="38"/>
      <c r="P14" s="38"/>
      <c r="Q14" s="38"/>
      <c r="R14" s="38"/>
      <c r="S14" s="38"/>
      <c r="T14" s="294">
        <f>SUMIF(D35:D458,"евро",U35:U458)</f>
        <v>0</v>
      </c>
      <c r="U14" s="295"/>
      <c r="V14" s="29" t="s">
        <v>831</v>
      </c>
      <c r="W14" s="39"/>
      <c r="X14" s="39"/>
      <c r="Y14" s="39"/>
      <c r="Z14" s="35"/>
      <c r="AA14" s="115"/>
      <c r="AB14" s="33"/>
      <c r="AC14" s="32"/>
      <c r="AD14" s="23"/>
    </row>
    <row r="15" spans="1:30" s="26" customFormat="1" ht="15" customHeight="1">
      <c r="A15" s="23"/>
      <c r="B15" s="25"/>
      <c r="E15"/>
      <c r="F15" s="35" t="s">
        <v>1515</v>
      </c>
      <c r="G15"/>
      <c r="J15" s="28"/>
      <c r="K15" s="28"/>
      <c r="L15" s="24"/>
      <c r="N15" s="38"/>
      <c r="O15"/>
      <c r="P15"/>
      <c r="Q15" s="38"/>
      <c r="R15" s="38"/>
      <c r="S15" s="38"/>
      <c r="T15" s="303">
        <f>SUMIF(D35:D458,"руб",U35:U458)</f>
        <v>0</v>
      </c>
      <c r="U15" s="304"/>
      <c r="V15" s="29" t="s">
        <v>832</v>
      </c>
      <c r="W15" s="39"/>
      <c r="X15" s="39"/>
      <c r="Y15" s="39"/>
      <c r="Z15" s="35"/>
      <c r="AA15" s="115"/>
      <c r="AB15" s="33"/>
      <c r="AC15" s="32"/>
      <c r="AD15" s="23"/>
    </row>
    <row r="16" spans="1:30" s="26" customFormat="1" ht="15" customHeight="1">
      <c r="A16" s="23"/>
      <c r="B16" s="25"/>
      <c r="F16" s="35" t="s">
        <v>1329</v>
      </c>
      <c r="G16" s="36"/>
      <c r="J16" s="28"/>
      <c r="K16" s="28"/>
      <c r="L16" s="24"/>
      <c r="M16"/>
      <c r="T16" s="305">
        <f>IF(T14+T15/T10&gt;=5000,"-5%",IF(T14+T15/T10&gt;=3000,"-4%",IF(T14+T15/T10&gt;=2000,"-3%",IF(T14+T15/T10&gt;=1500,"-2%",IF(T14+T15/T10&gt;=1000,"-1%",IF(AND(T14+T15/T10&lt;500,T14+T15/T10&gt;0),"+15%",0))))))</f>
        <v>0</v>
      </c>
      <c r="U16" s="306"/>
      <c r="V16" s="29" t="s">
        <v>833</v>
      </c>
      <c r="W16" s="39"/>
      <c r="X16" s="39"/>
      <c r="Y16" s="39"/>
      <c r="Z16" s="35"/>
      <c r="AA16" s="115"/>
      <c r="AB16" s="33"/>
      <c r="AC16" s="32"/>
      <c r="AD16" s="23"/>
    </row>
    <row r="17" spans="1:31" s="26" customFormat="1" ht="15" customHeight="1">
      <c r="A17" s="23"/>
      <c r="B17" s="25"/>
      <c r="F17" s="26" t="s">
        <v>836</v>
      </c>
      <c r="G17" s="36"/>
      <c r="J17" s="28"/>
      <c r="K17" s="28"/>
      <c r="L17"/>
      <c r="T17" s="294">
        <f>IF(T11="7 неделя 2027 (08.02-14.02) с зимним хранением",ROUNDUP(T13,0)*13*3.5,IF(T11="11 неделя 2027 (09.03-14.03) с зимним хранением",ROUNDUP(T13,0)*13*4.5,0))</f>
        <v>0</v>
      </c>
      <c r="U17" s="295"/>
      <c r="V17" s="29" t="s">
        <v>331</v>
      </c>
      <c r="W17" s="39"/>
      <c r="X17" s="39"/>
      <c r="Y17" s="39"/>
      <c r="Z17" s="35"/>
      <c r="AA17" s="115"/>
      <c r="AB17" s="33"/>
      <c r="AC17" s="32"/>
      <c r="AD17" s="23"/>
    </row>
    <row r="18" spans="1:31" s="26" customFormat="1" ht="15" customHeight="1">
      <c r="A18" s="23"/>
      <c r="B18" s="43"/>
      <c r="G18" s="36"/>
      <c r="J18" s="44"/>
      <c r="K18" s="44"/>
      <c r="L18" s="42"/>
      <c r="T18" s="294">
        <f>T14+T14*T16</f>
        <v>0</v>
      </c>
      <c r="U18" s="295"/>
      <c r="V18" s="29" t="s">
        <v>894</v>
      </c>
      <c r="W18" s="39"/>
      <c r="X18" s="39"/>
      <c r="Y18" s="39"/>
      <c r="Z18" s="35"/>
      <c r="AA18" s="115"/>
      <c r="AB18" s="33"/>
      <c r="AC18" s="32"/>
      <c r="AD18" s="23"/>
    </row>
    <row r="19" spans="1:31" s="26" customFormat="1" ht="15" customHeight="1">
      <c r="A19" s="23"/>
      <c r="B19" s="43"/>
      <c r="F19" s="36" t="s">
        <v>1674</v>
      </c>
      <c r="G19" s="27"/>
      <c r="J19" s="44"/>
      <c r="K19" s="44"/>
      <c r="L19" s="42"/>
      <c r="T19" s="300">
        <f>T15+T15*T16</f>
        <v>0</v>
      </c>
      <c r="U19" s="301"/>
      <c r="V19" s="29" t="s">
        <v>895</v>
      </c>
      <c r="W19" s="39"/>
      <c r="X19" s="39"/>
      <c r="Y19" s="39"/>
      <c r="Z19" s="35"/>
      <c r="AA19" s="115"/>
      <c r="AB19" s="33"/>
      <c r="AC19" s="32"/>
      <c r="AD19" s="23"/>
    </row>
    <row r="20" spans="1:31" s="26" customFormat="1">
      <c r="A20" s="23"/>
      <c r="B20" s="25"/>
      <c r="F20" s="35" t="s">
        <v>1518</v>
      </c>
      <c r="G20" s="36"/>
      <c r="J20" s="28"/>
      <c r="K20" s="28"/>
      <c r="L20" s="24"/>
      <c r="O20" s="43"/>
      <c r="P20" s="43"/>
      <c r="Q20" s="43"/>
      <c r="R20" s="43"/>
      <c r="S20" s="43"/>
      <c r="T20" s="296">
        <f>T18+T19/T10+T17</f>
        <v>0</v>
      </c>
      <c r="U20" s="297"/>
      <c r="V20" s="29" t="s">
        <v>834</v>
      </c>
      <c r="W20" s="45"/>
      <c r="X20" s="40"/>
      <c r="Y20" s="40"/>
      <c r="Z20" s="23"/>
      <c r="AA20" s="33"/>
      <c r="AB20" s="33"/>
      <c r="AD20" s="23"/>
    </row>
    <row r="21" spans="1:31" s="26" customFormat="1">
      <c r="A21" s="23"/>
      <c r="B21" s="25"/>
      <c r="G21"/>
      <c r="J21" s="28"/>
      <c r="K21" s="28"/>
      <c r="L21" s="24"/>
      <c r="O21" s="43"/>
      <c r="P21" s="43"/>
      <c r="Q21" s="43"/>
      <c r="R21" s="43"/>
      <c r="S21" s="43"/>
      <c r="T21" s="298">
        <f>T19+T18*T10+T17*T10</f>
        <v>0</v>
      </c>
      <c r="U21" s="299"/>
      <c r="V21" s="29" t="s">
        <v>835</v>
      </c>
      <c r="W21" s="45"/>
      <c r="X21" s="40" t="s">
        <v>815</v>
      </c>
      <c r="Y21" s="40"/>
      <c r="Z21" s="23"/>
      <c r="AA21" s="33"/>
      <c r="AB21" s="33"/>
      <c r="AD21" s="23"/>
    </row>
    <row r="22" spans="1:31" s="26" customFormat="1">
      <c r="A22" s="23"/>
      <c r="B22" s="25"/>
      <c r="F22" s="36" t="s">
        <v>896</v>
      </c>
      <c r="J22" s="28"/>
      <c r="K22" s="28"/>
      <c r="L22" s="24"/>
      <c r="M22" s="46"/>
      <c r="N22" s="46"/>
      <c r="O22" s="46"/>
      <c r="P22" s="46"/>
      <c r="Q22" s="46"/>
      <c r="R22" s="46"/>
      <c r="U22" s="47"/>
      <c r="V22" s="26" t="s">
        <v>815</v>
      </c>
      <c r="X22" s="41"/>
      <c r="Y22" s="41"/>
      <c r="Z22" s="23"/>
      <c r="AA22" s="33"/>
      <c r="AB22" s="33"/>
      <c r="AD22" s="23"/>
    </row>
    <row r="23" spans="1:31" s="26" customFormat="1" ht="15.9">
      <c r="A23" s="23"/>
      <c r="B23" s="25"/>
      <c r="F23" s="36" t="s">
        <v>1378</v>
      </c>
      <c r="J23" s="28"/>
      <c r="K23" s="28"/>
      <c r="L23" s="24"/>
      <c r="M23" s="46"/>
      <c r="N23" s="46"/>
      <c r="O23" s="46"/>
      <c r="P23" s="46"/>
      <c r="Q23" s="46"/>
      <c r="R23" s="46"/>
      <c r="T23" s="156" t="str">
        <f>IF(COUNTIF(AF35:AF575,"Ошибка!")&gt;0,"Пожалуйста, проверьте заказ на соблюдение кратности!","")</f>
        <v/>
      </c>
      <c r="U23" s="47"/>
      <c r="X23" s="41"/>
      <c r="Y23" s="41"/>
      <c r="Z23" s="23"/>
      <c r="AA23" s="33"/>
      <c r="AB23" s="33"/>
      <c r="AD23" s="23"/>
    </row>
    <row r="24" spans="1:31" s="26" customFormat="1">
      <c r="A24" s="23"/>
      <c r="B24" s="25"/>
      <c r="F24" s="36" t="s">
        <v>1377</v>
      </c>
      <c r="J24" s="28"/>
      <c r="K24" s="28"/>
      <c r="L24" s="24"/>
      <c r="M24" s="46"/>
      <c r="N24" s="46"/>
      <c r="O24" s="46"/>
      <c r="P24" s="46"/>
      <c r="Q24" s="46"/>
      <c r="R24" s="46"/>
      <c r="U24" s="47"/>
      <c r="X24" s="41"/>
      <c r="Y24" s="41"/>
      <c r="Z24" s="23"/>
      <c r="AA24" s="33"/>
      <c r="AB24" s="33"/>
      <c r="AD24" s="23"/>
    </row>
    <row r="25" spans="1:31" s="26" customFormat="1">
      <c r="A25" s="23"/>
      <c r="B25" s="25"/>
      <c r="F25" s="36" t="s">
        <v>1600</v>
      </c>
      <c r="J25" s="28"/>
      <c r="K25" s="28"/>
      <c r="L25" s="24"/>
      <c r="M25" s="46"/>
      <c r="N25" s="46"/>
      <c r="O25" s="46"/>
      <c r="P25" s="46"/>
      <c r="Q25" s="46"/>
      <c r="R25" s="46"/>
      <c r="U25" s="47"/>
      <c r="X25" s="41"/>
      <c r="Y25" s="41"/>
      <c r="Z25" s="23"/>
      <c r="AA25" s="33"/>
      <c r="AB25" s="33"/>
      <c r="AD25" s="23"/>
    </row>
    <row r="26" spans="1:31" s="26" customFormat="1">
      <c r="A26" s="23"/>
      <c r="B26" s="25"/>
      <c r="F26" s="36" t="s">
        <v>1484</v>
      </c>
      <c r="J26" s="28"/>
      <c r="K26" s="28"/>
      <c r="L26" s="24"/>
      <c r="M26" s="46"/>
      <c r="N26" s="46"/>
      <c r="O26" s="46"/>
      <c r="P26" s="46"/>
      <c r="Q26" s="46"/>
      <c r="R26" s="46"/>
      <c r="U26" s="47"/>
      <c r="X26" s="41"/>
      <c r="Y26" s="41"/>
      <c r="Z26" s="23"/>
      <c r="AA26" s="33"/>
      <c r="AB26" s="33"/>
      <c r="AD26" s="23"/>
    </row>
    <row r="27" spans="1:31" s="26" customFormat="1">
      <c r="A27" s="23"/>
      <c r="B27" s="25"/>
      <c r="F27" s="36" t="s">
        <v>1492</v>
      </c>
      <c r="J27" s="28"/>
      <c r="K27" s="28"/>
      <c r="L27" s="24"/>
      <c r="M27" s="46"/>
      <c r="N27" s="46"/>
      <c r="O27" s="46"/>
      <c r="P27" s="46"/>
      <c r="Q27" s="46"/>
      <c r="R27" s="46"/>
      <c r="U27" s="47"/>
      <c r="X27" s="41"/>
      <c r="Y27" s="41"/>
      <c r="Z27" s="23"/>
      <c r="AA27" s="33"/>
      <c r="AB27" s="33"/>
      <c r="AD27" s="23"/>
    </row>
    <row r="28" spans="1:31" s="26" customFormat="1">
      <c r="A28" s="23"/>
      <c r="B28" s="25"/>
      <c r="J28" s="28"/>
      <c r="K28" s="28"/>
      <c r="L28" s="24"/>
      <c r="M28" s="46"/>
      <c r="N28" s="46"/>
      <c r="O28" s="46"/>
      <c r="P28" s="46"/>
      <c r="Q28" s="46"/>
      <c r="R28" s="46"/>
      <c r="U28" s="47"/>
      <c r="X28" s="41"/>
      <c r="Y28" s="41"/>
      <c r="Z28" s="23"/>
      <c r="AA28" s="33"/>
      <c r="AB28" s="33"/>
      <c r="AD28" s="23"/>
    </row>
    <row r="29" spans="1:31" s="26" customFormat="1" ht="18.45">
      <c r="A29" s="23"/>
      <c r="B29" s="25"/>
      <c r="E29" s="286" t="s">
        <v>1678</v>
      </c>
      <c r="F29" s="282"/>
      <c r="G29" s="282"/>
      <c r="H29" s="282"/>
      <c r="I29" s="283"/>
      <c r="J29" s="283"/>
      <c r="K29" s="284"/>
      <c r="L29" s="285"/>
      <c r="M29" s="285"/>
      <c r="N29" s="285"/>
      <c r="O29" s="285"/>
      <c r="P29" s="285"/>
      <c r="Q29" s="282"/>
      <c r="R29" s="282"/>
      <c r="S29" s="282"/>
      <c r="U29" s="47"/>
      <c r="X29" s="41"/>
      <c r="Y29" s="41"/>
      <c r="Z29" s="23"/>
      <c r="AA29" s="33"/>
      <c r="AB29" s="33"/>
      <c r="AD29" s="23"/>
    </row>
    <row r="30" spans="1:31" s="26" customFormat="1">
      <c r="A30" s="23"/>
      <c r="B30" s="25"/>
      <c r="J30" s="28"/>
      <c r="K30" s="28"/>
      <c r="L30" s="24"/>
      <c r="M30" s="46"/>
      <c r="N30" s="46"/>
      <c r="O30" s="46"/>
      <c r="P30" s="46"/>
      <c r="Q30" s="46"/>
      <c r="R30" s="46"/>
      <c r="U30" s="47"/>
      <c r="X30" s="41"/>
      <c r="Y30" s="41"/>
      <c r="Z30" s="23"/>
      <c r="AA30" s="33"/>
      <c r="AB30" s="33"/>
      <c r="AD30" s="23"/>
    </row>
    <row r="31" spans="1:31" s="26" customFormat="1" ht="52.75" customHeight="1">
      <c r="A31" s="23"/>
      <c r="B31" s="25"/>
      <c r="E31" s="302" t="s">
        <v>837</v>
      </c>
      <c r="F31" s="302"/>
      <c r="G31" s="302"/>
      <c r="H31" s="302"/>
      <c r="I31" s="302"/>
      <c r="J31" s="302"/>
      <c r="K31" s="302"/>
      <c r="L31" s="302"/>
      <c r="M31" s="302"/>
      <c r="N31" s="302"/>
      <c r="O31" s="302"/>
      <c r="P31" s="302"/>
      <c r="Q31" s="302"/>
      <c r="R31" s="302"/>
      <c r="S31" s="302"/>
      <c r="V31" s="41"/>
      <c r="Z31" s="33"/>
      <c r="AA31" s="33"/>
      <c r="AC31" s="23"/>
    </row>
    <row r="32" spans="1:31">
      <c r="M32" s="48"/>
      <c r="N32" s="48"/>
      <c r="O32" s="48"/>
      <c r="P32" s="48"/>
      <c r="T32" s="49"/>
      <c r="U32" s="52" t="s">
        <v>815</v>
      </c>
      <c r="V32" s="52"/>
      <c r="Z32" s="50"/>
      <c r="AA32" s="50"/>
      <c r="AB32" s="49"/>
      <c r="AC32" s="48"/>
      <c r="AE32" s="49"/>
    </row>
    <row r="33" spans="1:31" ht="15" thickBot="1">
      <c r="M33" s="48"/>
      <c r="S33" s="52"/>
      <c r="T33" s="49"/>
      <c r="U33" s="49"/>
      <c r="V33" s="26"/>
      <c r="Z33" s="50"/>
      <c r="AA33" s="50"/>
      <c r="AB33" s="49"/>
      <c r="AC33" s="48"/>
      <c r="AE33" s="49"/>
    </row>
    <row r="34" spans="1:31" ht="18.45">
      <c r="B34" s="119"/>
      <c r="C34" s="120"/>
      <c r="D34" s="120"/>
      <c r="E34" s="205" t="s">
        <v>1513</v>
      </c>
      <c r="F34" s="206"/>
      <c r="G34" s="207"/>
      <c r="H34" s="206"/>
      <c r="I34" s="206"/>
      <c r="J34" s="206"/>
      <c r="K34" s="206"/>
      <c r="L34" s="208" t="s">
        <v>1514</v>
      </c>
      <c r="M34" s="206"/>
      <c r="N34" s="209"/>
      <c r="O34" s="209"/>
      <c r="P34" s="209"/>
      <c r="Q34" s="209"/>
      <c r="R34" s="209"/>
      <c r="S34" s="209"/>
      <c r="T34" s="209"/>
      <c r="U34" s="209"/>
      <c r="V34" s="210"/>
      <c r="W34" s="189" t="s">
        <v>1330</v>
      </c>
      <c r="X34" s="190"/>
      <c r="Y34" s="190"/>
      <c r="Z34" s="190"/>
      <c r="AA34" s="190"/>
      <c r="AB34" s="190"/>
      <c r="AC34" s="191"/>
      <c r="AE34" s="49"/>
    </row>
    <row r="35" spans="1:31" s="53" customFormat="1" ht="70.75" customHeight="1">
      <c r="A35" s="48"/>
      <c r="B35" s="57" t="s">
        <v>1483</v>
      </c>
      <c r="C35" s="55" t="s">
        <v>838</v>
      </c>
      <c r="D35" s="204" t="s">
        <v>1328</v>
      </c>
      <c r="E35" s="221" t="s">
        <v>839</v>
      </c>
      <c r="F35" s="56" t="s">
        <v>800</v>
      </c>
      <c r="G35" s="153" t="s">
        <v>820</v>
      </c>
      <c r="H35" s="154" t="s">
        <v>1499</v>
      </c>
      <c r="I35" s="56" t="s">
        <v>821</v>
      </c>
      <c r="J35" s="56" t="s">
        <v>840</v>
      </c>
      <c r="K35" s="56" t="s">
        <v>1331</v>
      </c>
      <c r="L35" s="57" t="s">
        <v>811</v>
      </c>
      <c r="M35" s="57" t="s">
        <v>812</v>
      </c>
      <c r="N35" s="57" t="s">
        <v>813</v>
      </c>
      <c r="O35" s="57" t="s">
        <v>814</v>
      </c>
      <c r="P35" s="273" t="s">
        <v>1677</v>
      </c>
      <c r="Q35" s="56" t="s">
        <v>822</v>
      </c>
      <c r="R35" s="317" t="s">
        <v>1679</v>
      </c>
      <c r="S35" s="233" t="s">
        <v>1572</v>
      </c>
      <c r="T35" s="56" t="s">
        <v>823</v>
      </c>
      <c r="U35" s="56" t="s">
        <v>810</v>
      </c>
      <c r="V35" s="211" t="s">
        <v>1599</v>
      </c>
      <c r="W35" s="192" t="s">
        <v>802</v>
      </c>
      <c r="X35" s="121" t="s">
        <v>801</v>
      </c>
      <c r="Y35" s="121" t="s">
        <v>1491</v>
      </c>
      <c r="Z35" s="121" t="s">
        <v>803</v>
      </c>
      <c r="AA35" s="121" t="s">
        <v>1327</v>
      </c>
      <c r="AB35" s="122" t="s">
        <v>804</v>
      </c>
      <c r="AC35" s="193" t="s">
        <v>1481</v>
      </c>
    </row>
    <row r="36" spans="1:31" s="53" customFormat="1" ht="21" customHeight="1">
      <c r="A36" s="48"/>
      <c r="B36" s="123"/>
      <c r="C36" s="123"/>
      <c r="D36" s="123"/>
      <c r="E36" s="212"/>
      <c r="F36" s="132" t="s">
        <v>1486</v>
      </c>
      <c r="G36" s="143"/>
      <c r="H36" s="124"/>
      <c r="I36" s="125"/>
      <c r="J36" s="126"/>
      <c r="K36" s="126"/>
      <c r="L36" s="127"/>
      <c r="M36" s="127"/>
      <c r="N36" s="127"/>
      <c r="O36" s="127"/>
      <c r="P36" s="127"/>
      <c r="Q36" s="126"/>
      <c r="R36" s="318"/>
      <c r="S36" s="144"/>
      <c r="T36" s="128"/>
      <c r="U36" s="129"/>
      <c r="V36" s="183"/>
      <c r="W36" s="194"/>
      <c r="X36" s="130"/>
      <c r="Y36" s="130"/>
      <c r="Z36" s="131"/>
      <c r="AA36" s="131"/>
      <c r="AB36" s="130"/>
      <c r="AC36" s="195"/>
    </row>
    <row r="37" spans="1:31" s="53" customFormat="1" ht="21" customHeight="1">
      <c r="A37" s="48"/>
      <c r="B37" s="133"/>
      <c r="C37" s="133"/>
      <c r="D37" s="133"/>
      <c r="E37" s="213"/>
      <c r="F37" s="145" t="s">
        <v>848</v>
      </c>
      <c r="G37" s="146"/>
      <c r="H37" s="134"/>
      <c r="I37" s="135"/>
      <c r="J37" s="136"/>
      <c r="K37" s="136"/>
      <c r="L37" s="137"/>
      <c r="M37" s="137"/>
      <c r="N37" s="137"/>
      <c r="O37" s="137"/>
      <c r="P37" s="137"/>
      <c r="Q37" s="136"/>
      <c r="R37" s="319"/>
      <c r="S37" s="147"/>
      <c r="T37" s="138"/>
      <c r="U37" s="139"/>
      <c r="V37" s="184"/>
      <c r="W37" s="196"/>
      <c r="X37" s="140"/>
      <c r="Y37" s="140"/>
      <c r="Z37" s="141"/>
      <c r="AA37" s="141"/>
      <c r="AB37" s="140"/>
      <c r="AC37" s="197"/>
    </row>
    <row r="38" spans="1:31" s="37" customFormat="1" ht="15" customHeight="1">
      <c r="A38" s="48"/>
      <c r="B38" s="238"/>
      <c r="C38" s="238" t="s">
        <v>1013</v>
      </c>
      <c r="D38" s="246" t="s">
        <v>816</v>
      </c>
      <c r="E38" s="248"/>
      <c r="F38" s="247" t="s">
        <v>1247</v>
      </c>
      <c r="G38" s="276" t="s">
        <v>329</v>
      </c>
      <c r="H38" s="277"/>
      <c r="I38" s="239" t="s">
        <v>1324</v>
      </c>
      <c r="J38" s="240">
        <v>60</v>
      </c>
      <c r="K38" s="240" t="s">
        <v>1332</v>
      </c>
      <c r="L38" s="244">
        <v>26.12</v>
      </c>
      <c r="M38" s="244">
        <v>26.6</v>
      </c>
      <c r="N38" s="244">
        <v>27.37</v>
      </c>
      <c r="O38" s="244">
        <v>28.46</v>
      </c>
      <c r="P38" s="244"/>
      <c r="Q38" s="240">
        <v>5</v>
      </c>
      <c r="R38" s="320" t="s">
        <v>1680</v>
      </c>
      <c r="S38" s="245"/>
      <c r="T38" s="241" t="str">
        <f t="shared" ref="T38:T138" si="0">IF(S38/J38=0,"-",S38/J38)</f>
        <v>-</v>
      </c>
      <c r="U38" s="242">
        <f t="shared" ref="U38:U138" si="1">IF(S38&lt;10,O38*S38,IF(S38&lt;15,N38*S38,IF(S38&lt;J38,M38*S38,L38*S38)))</f>
        <v>0</v>
      </c>
      <c r="V38" s="234" t="s">
        <v>1671</v>
      </c>
      <c r="W38" s="198" t="s">
        <v>920</v>
      </c>
      <c r="X38" s="150" t="s">
        <v>859</v>
      </c>
      <c r="Y38" s="150" t="s">
        <v>806</v>
      </c>
      <c r="Z38" s="3" t="s">
        <v>853</v>
      </c>
      <c r="AA38" s="3"/>
      <c r="AB38" s="58" t="s">
        <v>1251</v>
      </c>
      <c r="AC38" s="199" t="s">
        <v>1379</v>
      </c>
      <c r="AD38" s="155" t="str">
        <f>IF(MOD(Таблица33[[#This Row],[Заказ корней, шт.
↓]],Таблица33[[#This Row],[Кратность заказа]])&gt;0,"Ошибка!","")</f>
        <v/>
      </c>
    </row>
    <row r="39" spans="1:31" s="37" customFormat="1" ht="15" hidden="1" customHeight="1">
      <c r="A39" s="48"/>
      <c r="B39" s="252"/>
      <c r="C39" s="252" t="s">
        <v>1121</v>
      </c>
      <c r="D39" s="253" t="s">
        <v>816</v>
      </c>
      <c r="E39" s="254"/>
      <c r="F39" s="255" t="s">
        <v>1247</v>
      </c>
      <c r="G39" s="256" t="s">
        <v>329</v>
      </c>
      <c r="H39" s="257"/>
      <c r="I39" s="258" t="s">
        <v>1324</v>
      </c>
      <c r="J39" s="259">
        <v>50</v>
      </c>
      <c r="K39" s="259" t="s">
        <v>1332</v>
      </c>
      <c r="L39" s="260">
        <v>26.12</v>
      </c>
      <c r="M39" s="260">
        <v>26.6</v>
      </c>
      <c r="N39" s="260">
        <v>27.37</v>
      </c>
      <c r="O39" s="260">
        <v>28.46</v>
      </c>
      <c r="P39" s="260"/>
      <c r="Q39" s="259">
        <v>5</v>
      </c>
      <c r="R39" s="316"/>
      <c r="S39" s="261"/>
      <c r="T39" s="262" t="str">
        <f t="shared" si="0"/>
        <v>-</v>
      </c>
      <c r="U39" s="263">
        <f t="shared" si="1"/>
        <v>0</v>
      </c>
      <c r="V39" s="251" t="s">
        <v>1670</v>
      </c>
      <c r="W39" s="198" t="s">
        <v>920</v>
      </c>
      <c r="X39" s="150" t="s">
        <v>859</v>
      </c>
      <c r="Y39" s="150" t="s">
        <v>806</v>
      </c>
      <c r="Z39" s="3" t="s">
        <v>853</v>
      </c>
      <c r="AA39" s="3"/>
      <c r="AB39" s="58" t="s">
        <v>1251</v>
      </c>
      <c r="AC39" s="199" t="s">
        <v>1379</v>
      </c>
      <c r="AD39" s="155" t="str">
        <f>IF(MOD(Таблица33[[#This Row],[Заказ корней, шт.
↓]],Таблица33[[#This Row],[Кратность заказа]])&gt;0,"Ошибка!","")</f>
        <v/>
      </c>
    </row>
    <row r="40" spans="1:31" s="37" customFormat="1" ht="15" hidden="1" customHeight="1">
      <c r="A40" s="48"/>
      <c r="B40" s="252"/>
      <c r="C40" s="252" t="s">
        <v>1352</v>
      </c>
      <c r="D40" s="253" t="s">
        <v>816</v>
      </c>
      <c r="E40" s="254"/>
      <c r="F40" s="255" t="s">
        <v>1247</v>
      </c>
      <c r="G40" s="256" t="s">
        <v>329</v>
      </c>
      <c r="H40" s="257" t="s">
        <v>1512</v>
      </c>
      <c r="I40" s="258" t="s">
        <v>1325</v>
      </c>
      <c r="J40" s="259">
        <v>20</v>
      </c>
      <c r="K40" s="259" t="s">
        <v>1332</v>
      </c>
      <c r="L40" s="260">
        <v>58.059999999999995</v>
      </c>
      <c r="M40" s="260">
        <v>58.62</v>
      </c>
      <c r="N40" s="260">
        <v>59.19</v>
      </c>
      <c r="O40" s="260">
        <v>60.96</v>
      </c>
      <c r="P40" s="260"/>
      <c r="Q40" s="259">
        <v>1</v>
      </c>
      <c r="R40" s="316"/>
      <c r="S40" s="261"/>
      <c r="T40" s="262" t="str">
        <f t="shared" si="0"/>
        <v>-</v>
      </c>
      <c r="U40" s="263">
        <f t="shared" si="1"/>
        <v>0</v>
      </c>
      <c r="V40" s="251" t="s">
        <v>1670</v>
      </c>
      <c r="W40" s="198" t="s">
        <v>920</v>
      </c>
      <c r="X40" s="150" t="s">
        <v>859</v>
      </c>
      <c r="Y40" s="150" t="s">
        <v>806</v>
      </c>
      <c r="Z40" s="3" t="s">
        <v>853</v>
      </c>
      <c r="AA40" s="3"/>
      <c r="AB40" s="58" t="s">
        <v>1251</v>
      </c>
      <c r="AC40" s="199" t="s">
        <v>1379</v>
      </c>
      <c r="AD40" s="155" t="str">
        <f>IF(MOD(Таблица33[[#This Row],[Заказ корней, шт.
↓]],Таблица33[[#This Row],[Кратность заказа]])&gt;0,"Ошибка!","")</f>
        <v/>
      </c>
    </row>
    <row r="41" spans="1:31" s="37" customFormat="1" ht="15" hidden="1" customHeight="1">
      <c r="A41" s="48"/>
      <c r="B41" s="252"/>
      <c r="C41" s="252" t="s">
        <v>1666</v>
      </c>
      <c r="D41" s="253" t="s">
        <v>816</v>
      </c>
      <c r="E41" s="254"/>
      <c r="F41" s="255" t="s">
        <v>1247</v>
      </c>
      <c r="G41" s="256" t="s">
        <v>1603</v>
      </c>
      <c r="H41" s="257"/>
      <c r="I41" s="258" t="s">
        <v>1326</v>
      </c>
      <c r="J41" s="259">
        <v>35</v>
      </c>
      <c r="K41" s="259" t="s">
        <v>1332</v>
      </c>
      <c r="L41" s="260">
        <v>74.820000000000007</v>
      </c>
      <c r="M41" s="260">
        <v>75.540000000000006</v>
      </c>
      <c r="N41" s="260">
        <v>76.28</v>
      </c>
      <c r="O41" s="260">
        <v>78.56</v>
      </c>
      <c r="P41" s="260"/>
      <c r="Q41" s="259">
        <v>1</v>
      </c>
      <c r="R41" s="316"/>
      <c r="S41" s="261"/>
      <c r="T41" s="262" t="str">
        <f t="shared" ref="T41" si="2">IF(S41/J41=0,"-",S41/J41)</f>
        <v>-</v>
      </c>
      <c r="U41" s="263">
        <f t="shared" ref="U41" si="3">IF(S41&lt;10,O41*S41,IF(S41&lt;15,N41*S41,IF(S41&lt;J41,M41*S41,L41*S41)))</f>
        <v>0</v>
      </c>
      <c r="V41" s="251" t="s">
        <v>1670</v>
      </c>
      <c r="W41" s="198" t="s">
        <v>1669</v>
      </c>
      <c r="X41" s="150"/>
      <c r="Y41" s="150"/>
      <c r="Z41" s="3"/>
      <c r="AA41" s="3"/>
      <c r="AB41" s="58"/>
      <c r="AC41" s="199"/>
      <c r="AD41" s="155" t="str">
        <f>IF(MOD(Таблица33[[#This Row],[Заказ корней, шт.
↓]],Таблица33[[#This Row],[Кратность заказа]])&gt;0,"Ошибка!","")</f>
        <v/>
      </c>
    </row>
    <row r="42" spans="1:31" s="37" customFormat="1" ht="15" hidden="1" customHeight="1">
      <c r="A42" s="48"/>
      <c r="B42" s="252"/>
      <c r="C42" s="252" t="s">
        <v>1560</v>
      </c>
      <c r="D42" s="253" t="s">
        <v>898</v>
      </c>
      <c r="E42" s="264"/>
      <c r="F42" s="255" t="s">
        <v>1248</v>
      </c>
      <c r="G42" s="256" t="s">
        <v>244</v>
      </c>
      <c r="H42" s="230"/>
      <c r="I42" s="258" t="s">
        <v>1326</v>
      </c>
      <c r="J42" s="259">
        <v>40</v>
      </c>
      <c r="K42" s="259" t="s">
        <v>1333</v>
      </c>
      <c r="L42" s="265">
        <v>578</v>
      </c>
      <c r="M42" s="265">
        <v>594</v>
      </c>
      <c r="N42" s="265">
        <v>605</v>
      </c>
      <c r="O42" s="265">
        <v>647</v>
      </c>
      <c r="P42" s="265"/>
      <c r="Q42" s="259">
        <v>5</v>
      </c>
      <c r="R42" s="316"/>
      <c r="S42" s="261"/>
      <c r="T42" s="262" t="str">
        <f t="shared" ref="T42" si="4">IF(S42/J42=0,"-",S42/J42)</f>
        <v>-</v>
      </c>
      <c r="U42" s="232">
        <f t="shared" ref="U42" si="5">IF(S42&lt;10,O42*S42,IF(S42&lt;15,N42*S42,IF(S42&lt;J42,M42*S42,L42*S42)))</f>
        <v>0</v>
      </c>
      <c r="V42" s="251" t="s">
        <v>1670</v>
      </c>
      <c r="W42" s="198"/>
      <c r="X42" s="150"/>
      <c r="Y42" s="150"/>
      <c r="Z42" s="3"/>
      <c r="AA42" s="3"/>
      <c r="AB42" s="58"/>
      <c r="AC42" s="199"/>
      <c r="AD42" s="155" t="str">
        <f>IF(MOD(Таблица33[[#This Row],[Заказ корней, шт.
↓]],Таблица33[[#This Row],[Кратность заказа]])&gt;0,"Ошибка!","")</f>
        <v/>
      </c>
    </row>
    <row r="43" spans="1:31" s="37" customFormat="1" ht="15" hidden="1" customHeight="1">
      <c r="A43" s="48"/>
      <c r="B43" s="252"/>
      <c r="C43" s="252" t="s">
        <v>1122</v>
      </c>
      <c r="D43" s="253" t="s">
        <v>816</v>
      </c>
      <c r="E43" s="254"/>
      <c r="F43" s="255" t="s">
        <v>1248</v>
      </c>
      <c r="G43" s="256" t="s">
        <v>114</v>
      </c>
      <c r="H43" s="266" t="s">
        <v>1501</v>
      </c>
      <c r="I43" s="258" t="s">
        <v>1324</v>
      </c>
      <c r="J43" s="259">
        <v>50</v>
      </c>
      <c r="K43" s="259" t="s">
        <v>1332</v>
      </c>
      <c r="L43" s="260">
        <v>5.62</v>
      </c>
      <c r="M43" s="260">
        <v>5.7799999999999994</v>
      </c>
      <c r="N43" s="260">
        <v>5.88</v>
      </c>
      <c r="O43" s="260">
        <v>6.29</v>
      </c>
      <c r="P43" s="260"/>
      <c r="Q43" s="259">
        <v>5</v>
      </c>
      <c r="R43" s="316"/>
      <c r="S43" s="261"/>
      <c r="T43" s="262" t="str">
        <f t="shared" si="0"/>
        <v>-</v>
      </c>
      <c r="U43" s="263">
        <f t="shared" si="1"/>
        <v>0</v>
      </c>
      <c r="V43" s="251" t="s">
        <v>1670</v>
      </c>
      <c r="W43" s="198" t="s">
        <v>805</v>
      </c>
      <c r="X43" s="150">
        <v>80</v>
      </c>
      <c r="Y43" s="150">
        <v>25</v>
      </c>
      <c r="Z43" s="3" t="s">
        <v>851</v>
      </c>
      <c r="AA43" s="3" t="s">
        <v>875</v>
      </c>
      <c r="AB43" s="58" t="s">
        <v>1028</v>
      </c>
      <c r="AC43" s="200" t="s">
        <v>1380</v>
      </c>
      <c r="AD43" s="155" t="str">
        <f>IF(MOD(Таблица33[[#This Row],[Заказ корней, шт.
↓]],Таблица33[[#This Row],[Кратность заказа]])&gt;0,"Ошибка!","")</f>
        <v/>
      </c>
    </row>
    <row r="44" spans="1:31" s="37" customFormat="1" ht="15" customHeight="1">
      <c r="A44" s="48"/>
      <c r="B44" s="238"/>
      <c r="C44" s="238" t="s">
        <v>1123</v>
      </c>
      <c r="D44" s="246" t="s">
        <v>816</v>
      </c>
      <c r="E44" s="248"/>
      <c r="F44" s="247" t="s">
        <v>1248</v>
      </c>
      <c r="G44" s="237" t="s">
        <v>114</v>
      </c>
      <c r="H44" s="166" t="s">
        <v>1501</v>
      </c>
      <c r="I44" s="239" t="s">
        <v>1326</v>
      </c>
      <c r="J44" s="240">
        <v>35</v>
      </c>
      <c r="K44" s="240" t="s">
        <v>1332</v>
      </c>
      <c r="L44" s="244">
        <v>7.84</v>
      </c>
      <c r="M44" s="244">
        <v>8.0499999999999989</v>
      </c>
      <c r="N44" s="244">
        <v>8.1999999999999993</v>
      </c>
      <c r="O44" s="244">
        <v>8.77</v>
      </c>
      <c r="P44" s="244"/>
      <c r="Q44" s="240">
        <v>5</v>
      </c>
      <c r="R44" s="320" t="s">
        <v>1681</v>
      </c>
      <c r="S44" s="245"/>
      <c r="T44" s="241" t="str">
        <f t="shared" si="0"/>
        <v>-</v>
      </c>
      <c r="U44" s="242">
        <f t="shared" si="1"/>
        <v>0</v>
      </c>
      <c r="V44" s="234" t="s">
        <v>1671</v>
      </c>
      <c r="W44" s="198" t="s">
        <v>805</v>
      </c>
      <c r="X44" s="150">
        <v>80</v>
      </c>
      <c r="Y44" s="150">
        <v>25</v>
      </c>
      <c r="Z44" s="3" t="s">
        <v>851</v>
      </c>
      <c r="AA44" s="3" t="s">
        <v>875</v>
      </c>
      <c r="AB44" s="58" t="s">
        <v>1028</v>
      </c>
      <c r="AC44" s="200" t="s">
        <v>1380</v>
      </c>
      <c r="AD44" s="155" t="str">
        <f>IF(MOD(Таблица33[[#This Row],[Заказ корней, шт.
↓]],Таблица33[[#This Row],[Кратность заказа]])&gt;0,"Ошибка!","")</f>
        <v/>
      </c>
    </row>
    <row r="45" spans="1:31" s="37" customFormat="1" ht="15" hidden="1" customHeight="1">
      <c r="A45" s="48"/>
      <c r="B45" s="252"/>
      <c r="C45" s="252" t="s">
        <v>1124</v>
      </c>
      <c r="D45" s="253" t="s">
        <v>816</v>
      </c>
      <c r="E45" s="254"/>
      <c r="F45" s="255" t="s">
        <v>1248</v>
      </c>
      <c r="G45" s="256" t="s">
        <v>114</v>
      </c>
      <c r="H45" s="266" t="s">
        <v>1501</v>
      </c>
      <c r="I45" s="258" t="s">
        <v>1326</v>
      </c>
      <c r="J45" s="259">
        <v>50</v>
      </c>
      <c r="K45" s="259" t="s">
        <v>1332</v>
      </c>
      <c r="L45" s="260">
        <v>7.84</v>
      </c>
      <c r="M45" s="260">
        <v>8.0499999999999989</v>
      </c>
      <c r="N45" s="260">
        <v>8.1999999999999993</v>
      </c>
      <c r="O45" s="260">
        <v>8.77</v>
      </c>
      <c r="P45" s="260"/>
      <c r="Q45" s="259">
        <v>5</v>
      </c>
      <c r="R45" s="316"/>
      <c r="S45" s="261"/>
      <c r="T45" s="262" t="str">
        <f t="shared" si="0"/>
        <v>-</v>
      </c>
      <c r="U45" s="263">
        <f t="shared" si="1"/>
        <v>0</v>
      </c>
      <c r="V45" s="251" t="s">
        <v>1670</v>
      </c>
      <c r="W45" s="198" t="s">
        <v>805</v>
      </c>
      <c r="X45" s="150">
        <v>80</v>
      </c>
      <c r="Y45" s="150">
        <v>25</v>
      </c>
      <c r="Z45" s="3" t="s">
        <v>851</v>
      </c>
      <c r="AA45" s="3" t="s">
        <v>875</v>
      </c>
      <c r="AB45" s="58" t="s">
        <v>1028</v>
      </c>
      <c r="AC45" s="200" t="s">
        <v>1380</v>
      </c>
      <c r="AD45" s="155" t="str">
        <f>IF(MOD(Таблица33[[#This Row],[Заказ корней, шт.
↓]],Таблица33[[#This Row],[Кратность заказа]])&gt;0,"Ошибка!","")</f>
        <v/>
      </c>
    </row>
    <row r="46" spans="1:31" s="37" customFormat="1" ht="15" customHeight="1">
      <c r="A46" s="48"/>
      <c r="B46" s="238"/>
      <c r="C46" s="238" t="s">
        <v>1353</v>
      </c>
      <c r="D46" s="246" t="s">
        <v>816</v>
      </c>
      <c r="E46" s="248"/>
      <c r="F46" s="247" t="s">
        <v>1248</v>
      </c>
      <c r="G46" s="237" t="s">
        <v>114</v>
      </c>
      <c r="H46" s="166" t="s">
        <v>1501</v>
      </c>
      <c r="I46" s="239" t="s">
        <v>1325</v>
      </c>
      <c r="J46" s="240">
        <v>20</v>
      </c>
      <c r="K46" s="240" t="s">
        <v>1332</v>
      </c>
      <c r="L46" s="244">
        <v>12.209999999999999</v>
      </c>
      <c r="M46" s="244">
        <v>12.549999999999999</v>
      </c>
      <c r="N46" s="244">
        <v>12.78</v>
      </c>
      <c r="O46" s="244">
        <v>13.67</v>
      </c>
      <c r="P46" s="244"/>
      <c r="Q46" s="240">
        <v>5</v>
      </c>
      <c r="R46" s="320">
        <v>5</v>
      </c>
      <c r="S46" s="245"/>
      <c r="T46" s="241" t="str">
        <f t="shared" si="0"/>
        <v>-</v>
      </c>
      <c r="U46" s="242">
        <f t="shared" si="1"/>
        <v>0</v>
      </c>
      <c r="V46" s="234" t="s">
        <v>1671</v>
      </c>
      <c r="W46" s="198" t="s">
        <v>805</v>
      </c>
      <c r="X46" s="150">
        <v>80</v>
      </c>
      <c r="Y46" s="150">
        <v>25</v>
      </c>
      <c r="Z46" s="3" t="s">
        <v>851</v>
      </c>
      <c r="AA46" s="3" t="s">
        <v>875</v>
      </c>
      <c r="AB46" s="58" t="s">
        <v>1028</v>
      </c>
      <c r="AC46" s="200" t="s">
        <v>1380</v>
      </c>
      <c r="AD46" s="155" t="str">
        <f>IF(MOD(Таблица33[[#This Row],[Заказ корней, шт.
↓]],Таблица33[[#This Row],[Кратность заказа]])&gt;0,"Ошибка!","")</f>
        <v/>
      </c>
    </row>
    <row r="47" spans="1:31" s="53" customFormat="1" ht="15" customHeight="1">
      <c r="A47" s="48"/>
      <c r="B47" s="133"/>
      <c r="C47" s="133"/>
      <c r="D47" s="133"/>
      <c r="E47" s="214"/>
      <c r="F47" s="145" t="s">
        <v>849</v>
      </c>
      <c r="G47" s="146"/>
      <c r="H47" s="167"/>
      <c r="I47" s="135"/>
      <c r="J47" s="136"/>
      <c r="K47" s="136"/>
      <c r="L47" s="137"/>
      <c r="M47" s="137"/>
      <c r="N47" s="137"/>
      <c r="O47" s="137"/>
      <c r="P47" s="137"/>
      <c r="Q47" s="136"/>
      <c r="R47" s="319"/>
      <c r="S47" s="147"/>
      <c r="T47" s="138"/>
      <c r="U47" s="139"/>
      <c r="V47" s="184"/>
      <c r="W47" s="196"/>
      <c r="X47" s="151"/>
      <c r="Y47" s="151"/>
      <c r="Z47" s="141"/>
      <c r="AA47" s="141"/>
      <c r="AB47" s="140"/>
      <c r="AC47" s="197"/>
      <c r="AD47" s="155"/>
    </row>
    <row r="48" spans="1:31" s="37" customFormat="1" ht="15" hidden="1" customHeight="1">
      <c r="A48" s="48"/>
      <c r="B48" s="252"/>
      <c r="C48" s="252" t="s">
        <v>1011</v>
      </c>
      <c r="D48" s="253" t="s">
        <v>816</v>
      </c>
      <c r="E48" s="264"/>
      <c r="F48" s="255" t="s">
        <v>1248</v>
      </c>
      <c r="G48" s="256" t="s">
        <v>685</v>
      </c>
      <c r="H48" s="230"/>
      <c r="I48" s="258" t="s">
        <v>1324</v>
      </c>
      <c r="J48" s="259">
        <v>60</v>
      </c>
      <c r="K48" s="259" t="s">
        <v>1332</v>
      </c>
      <c r="L48" s="260">
        <v>9.18</v>
      </c>
      <c r="M48" s="260">
        <v>9.44</v>
      </c>
      <c r="N48" s="260">
        <v>9.61</v>
      </c>
      <c r="O48" s="260">
        <v>10.28</v>
      </c>
      <c r="P48" s="260"/>
      <c r="Q48" s="259">
        <v>5</v>
      </c>
      <c r="R48" s="316"/>
      <c r="S48" s="261"/>
      <c r="T48" s="262" t="str">
        <f>IF(S48/J48=0,"-",S48/J48)</f>
        <v>-</v>
      </c>
      <c r="U48" s="263">
        <f>IF(S48&lt;10,O48*S48,IF(S48&lt;15,N48*S48,IF(S48&lt;J48,M48*S48,L48*S48)))</f>
        <v>0</v>
      </c>
      <c r="V48" s="251" t="s">
        <v>1670</v>
      </c>
      <c r="W48" s="198" t="s">
        <v>901</v>
      </c>
      <c r="X48" s="150">
        <v>80</v>
      </c>
      <c r="Y48" s="150">
        <v>20</v>
      </c>
      <c r="Z48" s="3" t="s">
        <v>851</v>
      </c>
      <c r="AA48" s="3"/>
      <c r="AB48" s="58" t="s">
        <v>1260</v>
      </c>
      <c r="AC48" s="199" t="s">
        <v>1391</v>
      </c>
      <c r="AD48" s="155" t="str">
        <f>IF(MOD(Таблица33[[#This Row],[Заказ корней, шт.
↓]],Таблица33[[#This Row],[Кратность заказа]])&gt;0,"Ошибка!","")</f>
        <v/>
      </c>
    </row>
    <row r="49" spans="1:30" s="37" customFormat="1" ht="15" hidden="1" customHeight="1">
      <c r="A49" s="48"/>
      <c r="B49" s="252"/>
      <c r="C49" s="252" t="s">
        <v>1546</v>
      </c>
      <c r="D49" s="253" t="s">
        <v>816</v>
      </c>
      <c r="E49" s="264"/>
      <c r="F49" s="255" t="s">
        <v>1248</v>
      </c>
      <c r="G49" s="256" t="s">
        <v>685</v>
      </c>
      <c r="H49" s="230"/>
      <c r="I49" s="258" t="s">
        <v>1324</v>
      </c>
      <c r="J49" s="259">
        <v>50</v>
      </c>
      <c r="K49" s="259" t="s">
        <v>1332</v>
      </c>
      <c r="L49" s="260">
        <v>9.18</v>
      </c>
      <c r="M49" s="260">
        <v>9.44</v>
      </c>
      <c r="N49" s="260">
        <v>9.61</v>
      </c>
      <c r="O49" s="260">
        <v>10.28</v>
      </c>
      <c r="P49" s="260"/>
      <c r="Q49" s="259">
        <v>5</v>
      </c>
      <c r="R49" s="316"/>
      <c r="S49" s="261"/>
      <c r="T49" s="262" t="str">
        <f>IF(S49/J49=0,"-",S49/J49)</f>
        <v>-</v>
      </c>
      <c r="U49" s="263">
        <f>IF(S49&lt;10,O49*S49,IF(S49&lt;15,N49*S49,IF(S49&lt;J49,M49*S49,L49*S49)))</f>
        <v>0</v>
      </c>
      <c r="V49" s="251" t="s">
        <v>1670</v>
      </c>
      <c r="W49" s="198" t="s">
        <v>901</v>
      </c>
      <c r="X49" s="150">
        <v>80</v>
      </c>
      <c r="Y49" s="150">
        <v>20</v>
      </c>
      <c r="Z49" s="3" t="s">
        <v>851</v>
      </c>
      <c r="AA49" s="3"/>
      <c r="AB49" s="58" t="s">
        <v>1260</v>
      </c>
      <c r="AC49" s="199" t="s">
        <v>1391</v>
      </c>
      <c r="AD49" s="155" t="str">
        <f>IF(MOD(Таблица33[[#This Row],[Заказ корней, шт.
↓]],Таблица33[[#This Row],[Кратность заказа]])&gt;0,"Ошибка!","")</f>
        <v/>
      </c>
    </row>
    <row r="50" spans="1:30" s="37" customFormat="1" ht="15" hidden="1" customHeight="1">
      <c r="A50" s="48"/>
      <c r="B50" s="252"/>
      <c r="C50" s="252" t="s">
        <v>1125</v>
      </c>
      <c r="D50" s="253" t="s">
        <v>816</v>
      </c>
      <c r="E50" s="264"/>
      <c r="F50" s="255" t="s">
        <v>1248</v>
      </c>
      <c r="G50" s="256" t="s">
        <v>3</v>
      </c>
      <c r="H50" s="230"/>
      <c r="I50" s="258" t="s">
        <v>1326</v>
      </c>
      <c r="J50" s="259">
        <v>50</v>
      </c>
      <c r="K50" s="259" t="s">
        <v>1332</v>
      </c>
      <c r="L50" s="260">
        <v>11.47</v>
      </c>
      <c r="M50" s="260">
        <v>11.78</v>
      </c>
      <c r="N50" s="260">
        <v>12</v>
      </c>
      <c r="O50" s="260">
        <v>12.84</v>
      </c>
      <c r="P50" s="260"/>
      <c r="Q50" s="259">
        <v>5</v>
      </c>
      <c r="R50" s="316"/>
      <c r="S50" s="261"/>
      <c r="T50" s="262" t="str">
        <f t="shared" si="0"/>
        <v>-</v>
      </c>
      <c r="U50" s="263">
        <f t="shared" si="1"/>
        <v>0</v>
      </c>
      <c r="V50" s="251" t="s">
        <v>1670</v>
      </c>
      <c r="W50" s="198" t="s">
        <v>807</v>
      </c>
      <c r="X50" s="150">
        <v>85</v>
      </c>
      <c r="Y50" s="150" t="s">
        <v>876</v>
      </c>
      <c r="Z50" s="3" t="s">
        <v>851</v>
      </c>
      <c r="AA50" s="3"/>
      <c r="AB50" s="58"/>
      <c r="AC50" s="199" t="s">
        <v>1381</v>
      </c>
      <c r="AD50" s="155" t="str">
        <f>IF(MOD(Таблица33[[#This Row],[Заказ корней, шт.
↓]],Таблица33[[#This Row],[Кратность заказа]])&gt;0,"Ошибка!","")</f>
        <v/>
      </c>
    </row>
    <row r="51" spans="1:30" s="37" customFormat="1" ht="15" hidden="1" customHeight="1">
      <c r="A51" s="48"/>
      <c r="B51" s="252"/>
      <c r="C51" s="252" t="s">
        <v>1598</v>
      </c>
      <c r="D51" s="253" t="s">
        <v>816</v>
      </c>
      <c r="E51" s="264"/>
      <c r="F51" s="255" t="s">
        <v>1248</v>
      </c>
      <c r="G51" s="256" t="s">
        <v>3</v>
      </c>
      <c r="H51" s="230"/>
      <c r="I51" s="258" t="s">
        <v>1326</v>
      </c>
      <c r="J51" s="259">
        <v>35</v>
      </c>
      <c r="K51" s="259" t="s">
        <v>1332</v>
      </c>
      <c r="L51" s="260">
        <v>11.47</v>
      </c>
      <c r="M51" s="260">
        <v>11.78</v>
      </c>
      <c r="N51" s="260">
        <v>12</v>
      </c>
      <c r="O51" s="260">
        <v>12.84</v>
      </c>
      <c r="P51" s="260"/>
      <c r="Q51" s="259">
        <v>5</v>
      </c>
      <c r="R51" s="316"/>
      <c r="S51" s="261"/>
      <c r="T51" s="262" t="str">
        <f t="shared" ref="T51" si="6">IF(S51/J51=0,"-",S51/J51)</f>
        <v>-</v>
      </c>
      <c r="U51" s="263">
        <f t="shared" ref="U51" si="7">IF(S51&lt;10,O51*S51,IF(S51&lt;15,N51*S51,IF(S51&lt;J51,M51*S51,L51*S51)))</f>
        <v>0</v>
      </c>
      <c r="V51" s="251" t="s">
        <v>1670</v>
      </c>
      <c r="W51" s="198" t="s">
        <v>807</v>
      </c>
      <c r="X51" s="150">
        <v>85</v>
      </c>
      <c r="Y51" s="150" t="s">
        <v>876</v>
      </c>
      <c r="Z51" s="3" t="s">
        <v>851</v>
      </c>
      <c r="AA51" s="3"/>
      <c r="AB51" s="58"/>
      <c r="AC51" s="199" t="s">
        <v>1381</v>
      </c>
      <c r="AD51" s="155" t="str">
        <f>IF(MOD(Таблица33[[#This Row],[Заказ корней, шт.
↓]],Таблица33[[#This Row],[Кратность заказа]])&gt;0,"Ошибка!","")</f>
        <v/>
      </c>
    </row>
    <row r="52" spans="1:30" s="37" customFormat="1" ht="15" hidden="1" customHeight="1">
      <c r="A52" s="48"/>
      <c r="B52" s="252"/>
      <c r="C52" s="252" t="s">
        <v>999</v>
      </c>
      <c r="D52" s="253" t="s">
        <v>816</v>
      </c>
      <c r="E52" s="249"/>
      <c r="F52" s="255" t="s">
        <v>1248</v>
      </c>
      <c r="G52" s="256" t="s">
        <v>5</v>
      </c>
      <c r="H52" s="235"/>
      <c r="I52" s="258" t="s">
        <v>1324</v>
      </c>
      <c r="J52" s="259">
        <v>60</v>
      </c>
      <c r="K52" s="259" t="s">
        <v>1332</v>
      </c>
      <c r="L52" s="260">
        <v>9.0499999999999989</v>
      </c>
      <c r="M52" s="260">
        <v>9.2999999999999989</v>
      </c>
      <c r="N52" s="260">
        <v>9.4700000000000006</v>
      </c>
      <c r="O52" s="260">
        <v>10.130000000000001</v>
      </c>
      <c r="P52" s="260"/>
      <c r="Q52" s="259">
        <v>5</v>
      </c>
      <c r="R52" s="316"/>
      <c r="S52" s="261"/>
      <c r="T52" s="262" t="str">
        <f>IF(S52/J52=0,"-",S52/J52)</f>
        <v>-</v>
      </c>
      <c r="U52" s="263">
        <f>IF(S52&lt;10,O52*S52,IF(S52&lt;15,N52*S52,IF(S52&lt;J52,M52*S52,L52*S52)))</f>
        <v>0</v>
      </c>
      <c r="V52" s="251" t="s">
        <v>1670</v>
      </c>
      <c r="W52" s="198" t="s">
        <v>920</v>
      </c>
      <c r="X52" s="150" t="s">
        <v>866</v>
      </c>
      <c r="Y52" s="150">
        <v>17</v>
      </c>
      <c r="Z52" s="3" t="s">
        <v>851</v>
      </c>
      <c r="AA52" s="3"/>
      <c r="AB52" s="58" t="s">
        <v>1304</v>
      </c>
      <c r="AC52" s="199" t="s">
        <v>1424</v>
      </c>
      <c r="AD52" s="155" t="str">
        <f>IF(MOD(Таблица33[[#This Row],[Заказ корней, шт.
↓]],Таблица33[[#This Row],[Кратность заказа]])&gt;0,"Ошибка!","")</f>
        <v/>
      </c>
    </row>
    <row r="53" spans="1:30" s="37" customFormat="1" ht="15" hidden="1" customHeight="1">
      <c r="A53" s="48"/>
      <c r="B53" s="252"/>
      <c r="C53" s="252" t="s">
        <v>1210</v>
      </c>
      <c r="D53" s="253" t="s">
        <v>816</v>
      </c>
      <c r="E53" s="264"/>
      <c r="F53" s="255" t="s">
        <v>1248</v>
      </c>
      <c r="G53" s="256" t="s">
        <v>5</v>
      </c>
      <c r="H53" s="230"/>
      <c r="I53" s="258" t="s">
        <v>1324</v>
      </c>
      <c r="J53" s="259">
        <v>50</v>
      </c>
      <c r="K53" s="259" t="s">
        <v>1332</v>
      </c>
      <c r="L53" s="260">
        <v>9.0499999999999989</v>
      </c>
      <c r="M53" s="260">
        <v>9.2999999999999989</v>
      </c>
      <c r="N53" s="260">
        <v>9.4700000000000006</v>
      </c>
      <c r="O53" s="260">
        <v>10.130000000000001</v>
      </c>
      <c r="P53" s="260"/>
      <c r="Q53" s="259">
        <v>5</v>
      </c>
      <c r="R53" s="316"/>
      <c r="S53" s="261"/>
      <c r="T53" s="262" t="str">
        <f>IF(S53/J53=0,"-",S53/J53)</f>
        <v>-</v>
      </c>
      <c r="U53" s="263">
        <f>IF(S53&lt;10,O53*S53,IF(S53&lt;15,N53*S53,IF(S53&lt;J53,M53*S53,L53*S53)))</f>
        <v>0</v>
      </c>
      <c r="V53" s="251" t="s">
        <v>1670</v>
      </c>
      <c r="W53" s="198" t="s">
        <v>920</v>
      </c>
      <c r="X53" s="150" t="s">
        <v>866</v>
      </c>
      <c r="Y53" s="150">
        <v>17</v>
      </c>
      <c r="Z53" s="3" t="s">
        <v>851</v>
      </c>
      <c r="AA53" s="3"/>
      <c r="AB53" s="58" t="s">
        <v>1304</v>
      </c>
      <c r="AC53" s="199" t="s">
        <v>1424</v>
      </c>
      <c r="AD53" s="155" t="str">
        <f>IF(MOD(Таблица33[[#This Row],[Заказ корней, шт.
↓]],Таблица33[[#This Row],[Кратность заказа]])&gt;0,"Ошибка!","")</f>
        <v/>
      </c>
    </row>
    <row r="54" spans="1:30" s="37" customFormat="1" ht="15" hidden="1" customHeight="1">
      <c r="A54" s="48"/>
      <c r="B54" s="252"/>
      <c r="C54" s="252" t="s">
        <v>1211</v>
      </c>
      <c r="D54" s="253" t="s">
        <v>816</v>
      </c>
      <c r="E54" s="264"/>
      <c r="F54" s="255" t="s">
        <v>1248</v>
      </c>
      <c r="G54" s="256" t="s">
        <v>5</v>
      </c>
      <c r="H54" s="230"/>
      <c r="I54" s="258" t="s">
        <v>1326</v>
      </c>
      <c r="J54" s="259">
        <v>50</v>
      </c>
      <c r="K54" s="259" t="s">
        <v>1332</v>
      </c>
      <c r="L54" s="260">
        <v>12.28</v>
      </c>
      <c r="M54" s="260">
        <v>12.62</v>
      </c>
      <c r="N54" s="260">
        <v>12.86</v>
      </c>
      <c r="O54" s="260">
        <v>13.75</v>
      </c>
      <c r="P54" s="260"/>
      <c r="Q54" s="259">
        <v>5</v>
      </c>
      <c r="R54" s="316"/>
      <c r="S54" s="261"/>
      <c r="T54" s="262" t="str">
        <f>IF(S54/J54=0,"-",S54/J54)</f>
        <v>-</v>
      </c>
      <c r="U54" s="263">
        <f>IF(S54&lt;10,O54*S54,IF(S54&lt;15,N54*S54,IF(S54&lt;J54,M54*S54,L54*S54)))</f>
        <v>0</v>
      </c>
      <c r="V54" s="251" t="s">
        <v>1670</v>
      </c>
      <c r="W54" s="198" t="s">
        <v>920</v>
      </c>
      <c r="X54" s="150" t="s">
        <v>866</v>
      </c>
      <c r="Y54" s="150">
        <v>17</v>
      </c>
      <c r="Z54" s="3" t="s">
        <v>851</v>
      </c>
      <c r="AA54" s="3"/>
      <c r="AB54" s="58" t="s">
        <v>1304</v>
      </c>
      <c r="AC54" s="199" t="s">
        <v>1424</v>
      </c>
      <c r="AD54" s="155" t="str">
        <f>IF(MOD(Таблица33[[#This Row],[Заказ корней, шт.
↓]],Таблица33[[#This Row],[Кратность заказа]])&gt;0,"Ошибка!","")</f>
        <v/>
      </c>
    </row>
    <row r="55" spans="1:30" s="37" customFormat="1" ht="15" hidden="1" customHeight="1">
      <c r="A55" s="48"/>
      <c r="B55" s="252"/>
      <c r="C55" s="252" t="s">
        <v>1368</v>
      </c>
      <c r="D55" s="253" t="s">
        <v>816</v>
      </c>
      <c r="E55" s="264"/>
      <c r="F55" s="255" t="s">
        <v>1248</v>
      </c>
      <c r="G55" s="256" t="s">
        <v>5</v>
      </c>
      <c r="H55" s="257" t="s">
        <v>1512</v>
      </c>
      <c r="I55" s="258" t="s">
        <v>1325</v>
      </c>
      <c r="J55" s="259">
        <v>20</v>
      </c>
      <c r="K55" s="259" t="s">
        <v>1332</v>
      </c>
      <c r="L55" s="260">
        <v>21.490000000000002</v>
      </c>
      <c r="M55" s="260">
        <v>21.89</v>
      </c>
      <c r="N55" s="260">
        <v>22.520000000000003</v>
      </c>
      <c r="O55" s="260">
        <v>23.42</v>
      </c>
      <c r="P55" s="260"/>
      <c r="Q55" s="259">
        <v>5</v>
      </c>
      <c r="R55" s="316"/>
      <c r="S55" s="261"/>
      <c r="T55" s="262" t="str">
        <f>IF(S55/J55=0,"-",S55/J55)</f>
        <v>-</v>
      </c>
      <c r="U55" s="263">
        <f>IF(S55&lt;10,O55*S55,IF(S55&lt;15,N55*S55,IF(S55&lt;J55,M55*S55,L55*S55)))</f>
        <v>0</v>
      </c>
      <c r="V55" s="251" t="s">
        <v>1670</v>
      </c>
      <c r="W55" s="198" t="s">
        <v>920</v>
      </c>
      <c r="X55" s="150" t="s">
        <v>866</v>
      </c>
      <c r="Y55" s="150">
        <v>17</v>
      </c>
      <c r="Z55" s="3" t="s">
        <v>851</v>
      </c>
      <c r="AA55" s="3"/>
      <c r="AB55" s="58" t="s">
        <v>1304</v>
      </c>
      <c r="AC55" s="199" t="s">
        <v>1424</v>
      </c>
      <c r="AD55" s="155" t="str">
        <f>IF(MOD(Таблица33[[#This Row],[Заказ корней, шт.
↓]],Таблица33[[#This Row],[Кратность заказа]])&gt;0,"Ошибка!","")</f>
        <v/>
      </c>
    </row>
    <row r="56" spans="1:30" s="37" customFormat="1" ht="15" hidden="1" customHeight="1">
      <c r="A56" s="48"/>
      <c r="B56" s="252"/>
      <c r="C56" s="252" t="s">
        <v>1126</v>
      </c>
      <c r="D56" s="253" t="s">
        <v>816</v>
      </c>
      <c r="E56" s="264"/>
      <c r="F56" s="255" t="s">
        <v>1248</v>
      </c>
      <c r="G56" s="256" t="s">
        <v>4</v>
      </c>
      <c r="H56" s="230"/>
      <c r="I56" s="258" t="s">
        <v>1326</v>
      </c>
      <c r="J56" s="259">
        <v>35</v>
      </c>
      <c r="K56" s="259" t="s">
        <v>1332</v>
      </c>
      <c r="L56" s="260">
        <v>12.11</v>
      </c>
      <c r="M56" s="260">
        <v>12.45</v>
      </c>
      <c r="N56" s="260">
        <v>12.68</v>
      </c>
      <c r="O56" s="260">
        <v>13.56</v>
      </c>
      <c r="P56" s="260"/>
      <c r="Q56" s="259">
        <v>5</v>
      </c>
      <c r="R56" s="316"/>
      <c r="S56" s="261"/>
      <c r="T56" s="262" t="str">
        <f t="shared" si="0"/>
        <v>-</v>
      </c>
      <c r="U56" s="263">
        <f t="shared" si="1"/>
        <v>0</v>
      </c>
      <c r="V56" s="251" t="s">
        <v>1670</v>
      </c>
      <c r="W56" s="198" t="s">
        <v>901</v>
      </c>
      <c r="X56" s="150" t="s">
        <v>866</v>
      </c>
      <c r="Y56" s="150" t="s">
        <v>856</v>
      </c>
      <c r="Z56" s="3" t="s">
        <v>851</v>
      </c>
      <c r="AA56" s="3" t="s">
        <v>875</v>
      </c>
      <c r="AB56" s="58"/>
      <c r="AC56" s="199" t="s">
        <v>1382</v>
      </c>
      <c r="AD56" s="155" t="str">
        <f>IF(MOD(Таблица33[[#This Row],[Заказ корней, шт.
↓]],Таблица33[[#This Row],[Кратность заказа]])&gt;0,"Ошибка!","")</f>
        <v/>
      </c>
    </row>
    <row r="57" spans="1:30" s="37" customFormat="1" ht="15" hidden="1" customHeight="1">
      <c r="A57" s="48"/>
      <c r="B57" s="252"/>
      <c r="C57" s="252" t="s">
        <v>1555</v>
      </c>
      <c r="D57" s="253" t="s">
        <v>816</v>
      </c>
      <c r="E57" s="264"/>
      <c r="F57" s="255" t="s">
        <v>1248</v>
      </c>
      <c r="G57" s="256" t="s">
        <v>4</v>
      </c>
      <c r="H57" s="230"/>
      <c r="I57" s="258" t="s">
        <v>1326</v>
      </c>
      <c r="J57" s="259">
        <v>40</v>
      </c>
      <c r="K57" s="259" t="s">
        <v>1332</v>
      </c>
      <c r="L57" s="260">
        <v>12.11</v>
      </c>
      <c r="M57" s="260">
        <v>12.45</v>
      </c>
      <c r="N57" s="260">
        <v>12.68</v>
      </c>
      <c r="O57" s="260">
        <v>13.56</v>
      </c>
      <c r="P57" s="260"/>
      <c r="Q57" s="259">
        <v>5</v>
      </c>
      <c r="R57" s="316"/>
      <c r="S57" s="261"/>
      <c r="T57" s="262" t="str">
        <f t="shared" ref="T57" si="8">IF(S57/J57=0,"-",S57/J57)</f>
        <v>-</v>
      </c>
      <c r="U57" s="263">
        <f t="shared" ref="U57" si="9">IF(S57&lt;10,O57*S57,IF(S57&lt;15,N57*S57,IF(S57&lt;J57,M57*S57,L57*S57)))</f>
        <v>0</v>
      </c>
      <c r="V57" s="251" t="s">
        <v>1670</v>
      </c>
      <c r="W57" s="198" t="s">
        <v>901</v>
      </c>
      <c r="X57" s="150" t="s">
        <v>866</v>
      </c>
      <c r="Y57" s="150" t="s">
        <v>856</v>
      </c>
      <c r="Z57" s="3" t="s">
        <v>851</v>
      </c>
      <c r="AA57" s="3" t="s">
        <v>875</v>
      </c>
      <c r="AB57" s="58"/>
      <c r="AC57" s="199" t="s">
        <v>1382</v>
      </c>
      <c r="AD57" s="155" t="str">
        <f>IF(MOD(Таблица33[[#This Row],[Заказ корней, шт.
↓]],Таблица33[[#This Row],[Кратность заказа]])&gt;0,"Ошибка!","")</f>
        <v/>
      </c>
    </row>
    <row r="58" spans="1:30" s="37" customFormat="1" ht="15" hidden="1" customHeight="1">
      <c r="A58" s="48"/>
      <c r="B58" s="252"/>
      <c r="C58" s="252" t="s">
        <v>1183</v>
      </c>
      <c r="D58" s="253" t="s">
        <v>816</v>
      </c>
      <c r="E58" s="264"/>
      <c r="F58" s="255" t="s">
        <v>1248</v>
      </c>
      <c r="G58" s="256" t="s">
        <v>9</v>
      </c>
      <c r="H58" s="230"/>
      <c r="I58" s="258" t="s">
        <v>1326</v>
      </c>
      <c r="J58" s="259">
        <v>50</v>
      </c>
      <c r="K58" s="259" t="s">
        <v>1332</v>
      </c>
      <c r="L58" s="260">
        <v>9.18</v>
      </c>
      <c r="M58" s="260">
        <v>9.44</v>
      </c>
      <c r="N58" s="260">
        <v>9.61</v>
      </c>
      <c r="O58" s="260">
        <v>10.28</v>
      </c>
      <c r="P58" s="260"/>
      <c r="Q58" s="259">
        <v>5</v>
      </c>
      <c r="R58" s="316"/>
      <c r="S58" s="261"/>
      <c r="T58" s="262" t="str">
        <f>IF(S58/J58=0,"-",S58/J58)</f>
        <v>-</v>
      </c>
      <c r="U58" s="263">
        <f>IF(S58&lt;10,O58*S58,IF(S58&lt;15,N58*S58,IF(S58&lt;J58,M58*S58,L58*S58)))</f>
        <v>0</v>
      </c>
      <c r="V58" s="251" t="s">
        <v>1670</v>
      </c>
      <c r="W58" s="198" t="s">
        <v>907</v>
      </c>
      <c r="X58" s="150" t="s">
        <v>866</v>
      </c>
      <c r="Y58" s="150" t="s">
        <v>806</v>
      </c>
      <c r="Z58" s="3" t="s">
        <v>851</v>
      </c>
      <c r="AA58" s="3" t="s">
        <v>875</v>
      </c>
      <c r="AB58" s="58" t="s">
        <v>1287</v>
      </c>
      <c r="AC58" s="199" t="s">
        <v>1469</v>
      </c>
      <c r="AD58" s="155" t="str">
        <f>IF(MOD(Таблица33[[#This Row],[Заказ корней, шт.
↓]],Таблица33[[#This Row],[Кратность заказа]])&gt;0,"Ошибка!","")</f>
        <v/>
      </c>
    </row>
    <row r="59" spans="1:30" s="37" customFormat="1" ht="15" customHeight="1">
      <c r="A59" s="48"/>
      <c r="B59" s="238"/>
      <c r="C59" s="238" t="s">
        <v>1012</v>
      </c>
      <c r="D59" s="246" t="s">
        <v>816</v>
      </c>
      <c r="E59" s="249"/>
      <c r="F59" s="247" t="s">
        <v>1248</v>
      </c>
      <c r="G59" s="276" t="s">
        <v>9</v>
      </c>
      <c r="H59" s="277"/>
      <c r="I59" s="239" t="s">
        <v>1326</v>
      </c>
      <c r="J59" s="240">
        <v>35</v>
      </c>
      <c r="K59" s="240" t="s">
        <v>1332</v>
      </c>
      <c r="L59" s="244">
        <v>9.18</v>
      </c>
      <c r="M59" s="244">
        <v>9.44</v>
      </c>
      <c r="N59" s="244">
        <v>9.61</v>
      </c>
      <c r="O59" s="244">
        <v>10.28</v>
      </c>
      <c r="P59" s="244"/>
      <c r="Q59" s="240">
        <v>5</v>
      </c>
      <c r="R59" s="320" t="s">
        <v>1680</v>
      </c>
      <c r="S59" s="245"/>
      <c r="T59" s="241" t="str">
        <f>IF(S59/J59=0,"-",S59/J59)</f>
        <v>-</v>
      </c>
      <c r="U59" s="242">
        <f>IF(S59&lt;10,O59*S59,IF(S59&lt;15,N59*S59,IF(S59&lt;J59,M59*S59,L59*S59)))</f>
        <v>0</v>
      </c>
      <c r="V59" s="234" t="s">
        <v>1671</v>
      </c>
      <c r="W59" s="198" t="s">
        <v>907</v>
      </c>
      <c r="X59" s="150" t="s">
        <v>866</v>
      </c>
      <c r="Y59" s="150" t="s">
        <v>806</v>
      </c>
      <c r="Z59" s="3" t="s">
        <v>851</v>
      </c>
      <c r="AA59" s="3" t="s">
        <v>875</v>
      </c>
      <c r="AB59" s="58" t="s">
        <v>1287</v>
      </c>
      <c r="AC59" s="199" t="s">
        <v>1469</v>
      </c>
      <c r="AD59" s="155" t="str">
        <f>IF(MOD(Таблица33[[#This Row],[Заказ корней, шт.
↓]],Таблица33[[#This Row],[Кратность заказа]])&gt;0,"Ошибка!","")</f>
        <v/>
      </c>
    </row>
    <row r="60" spans="1:30" s="37" customFormat="1" ht="15" customHeight="1">
      <c r="A60" s="48"/>
      <c r="B60" s="238"/>
      <c r="C60" s="238" t="s">
        <v>1539</v>
      </c>
      <c r="D60" s="246" t="s">
        <v>816</v>
      </c>
      <c r="E60" s="249"/>
      <c r="F60" s="247" t="s">
        <v>1248</v>
      </c>
      <c r="G60" s="237" t="s">
        <v>9</v>
      </c>
      <c r="H60" s="230"/>
      <c r="I60" s="239" t="s">
        <v>1326</v>
      </c>
      <c r="J60" s="240">
        <v>50</v>
      </c>
      <c r="K60" s="240" t="s">
        <v>1332</v>
      </c>
      <c r="L60" s="244">
        <v>9.18</v>
      </c>
      <c r="M60" s="244">
        <v>9.44</v>
      </c>
      <c r="N60" s="244">
        <v>9.61</v>
      </c>
      <c r="O60" s="244">
        <v>10.28</v>
      </c>
      <c r="P60" s="244"/>
      <c r="Q60" s="240">
        <v>5</v>
      </c>
      <c r="R60" s="320" t="s">
        <v>1680</v>
      </c>
      <c r="S60" s="245"/>
      <c r="T60" s="241" t="str">
        <f>IF(S60/J60=0,"-",S60/J60)</f>
        <v>-</v>
      </c>
      <c r="U60" s="242">
        <f>IF(S60&lt;10,O60*S60,IF(S60&lt;15,N60*S60,IF(S60&lt;J60,M60*S60,L60*S60)))</f>
        <v>0</v>
      </c>
      <c r="V60" s="234" t="s">
        <v>1671</v>
      </c>
      <c r="W60" s="198" t="s">
        <v>907</v>
      </c>
      <c r="X60" s="150" t="s">
        <v>866</v>
      </c>
      <c r="Y60" s="150" t="s">
        <v>806</v>
      </c>
      <c r="Z60" s="3" t="s">
        <v>851</v>
      </c>
      <c r="AA60" s="3" t="s">
        <v>875</v>
      </c>
      <c r="AB60" s="58" t="s">
        <v>1287</v>
      </c>
      <c r="AC60" s="199" t="s">
        <v>1469</v>
      </c>
      <c r="AD60" s="155" t="str">
        <f>IF(MOD(Таблица33[[#This Row],[Заказ корней, шт.
↓]],Таблица33[[#This Row],[Кратность заказа]])&gt;0,"Ошибка!","")</f>
        <v/>
      </c>
    </row>
    <row r="61" spans="1:30" s="37" customFormat="1" ht="15" customHeight="1">
      <c r="A61" s="48"/>
      <c r="B61" s="238"/>
      <c r="C61" s="238" t="s">
        <v>1361</v>
      </c>
      <c r="D61" s="246" t="s">
        <v>816</v>
      </c>
      <c r="E61" s="249"/>
      <c r="F61" s="247" t="s">
        <v>1248</v>
      </c>
      <c r="G61" s="237" t="s">
        <v>9</v>
      </c>
      <c r="H61" s="181" t="s">
        <v>1512</v>
      </c>
      <c r="I61" s="239" t="s">
        <v>1325</v>
      </c>
      <c r="J61" s="240">
        <v>20</v>
      </c>
      <c r="K61" s="240" t="s">
        <v>1332</v>
      </c>
      <c r="L61" s="244">
        <v>16.990000000000002</v>
      </c>
      <c r="M61" s="244">
        <v>17.450000000000003</v>
      </c>
      <c r="N61" s="244">
        <v>17.78</v>
      </c>
      <c r="O61" s="244">
        <v>19.02</v>
      </c>
      <c r="P61" s="244"/>
      <c r="Q61" s="240">
        <v>5</v>
      </c>
      <c r="R61" s="320">
        <v>5</v>
      </c>
      <c r="S61" s="245"/>
      <c r="T61" s="241" t="str">
        <f>IF(S61/J61=0,"-",S61/J61)</f>
        <v>-</v>
      </c>
      <c r="U61" s="242">
        <f>IF(S61&lt;10,O61*S61,IF(S61&lt;15,N61*S61,IF(S61&lt;J61,M61*S61,L61*S61)))</f>
        <v>0</v>
      </c>
      <c r="V61" s="234" t="s">
        <v>1671</v>
      </c>
      <c r="W61" s="198" t="s">
        <v>907</v>
      </c>
      <c r="X61" s="150" t="s">
        <v>866</v>
      </c>
      <c r="Y61" s="150" t="s">
        <v>806</v>
      </c>
      <c r="Z61" s="3" t="s">
        <v>851</v>
      </c>
      <c r="AA61" s="3" t="s">
        <v>875</v>
      </c>
      <c r="AB61" s="58" t="s">
        <v>1287</v>
      </c>
      <c r="AC61" s="199" t="s">
        <v>1469</v>
      </c>
      <c r="AD61" s="155" t="str">
        <f>IF(MOD(Таблица33[[#This Row],[Заказ корней, шт.
↓]],Таблица33[[#This Row],[Кратность заказа]])&gt;0,"Ошибка!","")</f>
        <v/>
      </c>
    </row>
    <row r="62" spans="1:30" s="37" customFormat="1" ht="15" hidden="1" customHeight="1">
      <c r="A62" s="48"/>
      <c r="B62" s="252"/>
      <c r="C62" s="252" t="s">
        <v>1016</v>
      </c>
      <c r="D62" s="253" t="s">
        <v>816</v>
      </c>
      <c r="E62" s="264"/>
      <c r="F62" s="255" t="s">
        <v>1248</v>
      </c>
      <c r="G62" s="256" t="s">
        <v>226</v>
      </c>
      <c r="H62" s="231" t="s">
        <v>1571</v>
      </c>
      <c r="I62" s="258" t="s">
        <v>1324</v>
      </c>
      <c r="J62" s="259">
        <v>75</v>
      </c>
      <c r="K62" s="259" t="s">
        <v>1332</v>
      </c>
      <c r="L62" s="260">
        <v>3.8899999999999997</v>
      </c>
      <c r="M62" s="260">
        <v>4</v>
      </c>
      <c r="N62" s="260">
        <v>4.0699999999999994</v>
      </c>
      <c r="O62" s="260">
        <v>4.3499999999999996</v>
      </c>
      <c r="P62" s="260"/>
      <c r="Q62" s="259">
        <v>5</v>
      </c>
      <c r="R62" s="316"/>
      <c r="S62" s="261"/>
      <c r="T62" s="262" t="str">
        <f t="shared" si="0"/>
        <v>-</v>
      </c>
      <c r="U62" s="263">
        <f t="shared" si="1"/>
        <v>0</v>
      </c>
      <c r="V62" s="251" t="s">
        <v>1670</v>
      </c>
      <c r="W62" s="198" t="s">
        <v>901</v>
      </c>
      <c r="X62" s="150">
        <v>100</v>
      </c>
      <c r="Y62" s="150" t="s">
        <v>856</v>
      </c>
      <c r="Z62" s="3" t="s">
        <v>853</v>
      </c>
      <c r="AA62" s="3" t="s">
        <v>875</v>
      </c>
      <c r="AB62" s="58" t="s">
        <v>1252</v>
      </c>
      <c r="AC62" s="199" t="s">
        <v>1383</v>
      </c>
      <c r="AD62" s="155" t="str">
        <f>IF(MOD(Таблица33[[#This Row],[Заказ корней, шт.
↓]],Таблица33[[#This Row],[Кратность заказа]])&gt;0,"Ошибка!","")</f>
        <v/>
      </c>
    </row>
    <row r="63" spans="1:30" s="37" customFormat="1" ht="15" hidden="1" customHeight="1">
      <c r="A63" s="48"/>
      <c r="B63" s="252"/>
      <c r="C63" s="252" t="s">
        <v>1015</v>
      </c>
      <c r="D63" s="253" t="s">
        <v>898</v>
      </c>
      <c r="E63" s="264"/>
      <c r="F63" s="255" t="s">
        <v>1248</v>
      </c>
      <c r="G63" s="256" t="s">
        <v>226</v>
      </c>
      <c r="H63" s="231" t="s">
        <v>1571</v>
      </c>
      <c r="I63" s="258" t="s">
        <v>1324</v>
      </c>
      <c r="J63" s="259">
        <v>60</v>
      </c>
      <c r="K63" s="259" t="s">
        <v>1333</v>
      </c>
      <c r="L63" s="265">
        <v>335</v>
      </c>
      <c r="M63" s="265">
        <v>345</v>
      </c>
      <c r="N63" s="265">
        <v>351</v>
      </c>
      <c r="O63" s="265">
        <v>375</v>
      </c>
      <c r="P63" s="265"/>
      <c r="Q63" s="259">
        <v>5</v>
      </c>
      <c r="R63" s="316"/>
      <c r="S63" s="261"/>
      <c r="T63" s="262" t="str">
        <f t="shared" si="0"/>
        <v>-</v>
      </c>
      <c r="U63" s="232">
        <f t="shared" si="1"/>
        <v>0</v>
      </c>
      <c r="V63" s="251" t="s">
        <v>1670</v>
      </c>
      <c r="W63" s="198" t="s">
        <v>901</v>
      </c>
      <c r="X63" s="150">
        <v>100</v>
      </c>
      <c r="Y63" s="150" t="s">
        <v>856</v>
      </c>
      <c r="Z63" s="3" t="s">
        <v>853</v>
      </c>
      <c r="AA63" s="3" t="s">
        <v>875</v>
      </c>
      <c r="AB63" s="58" t="s">
        <v>1252</v>
      </c>
      <c r="AC63" s="199" t="s">
        <v>1383</v>
      </c>
      <c r="AD63" s="155" t="str">
        <f>IF(MOD(Таблица33[[#This Row],[Заказ корней, шт.
↓]],Таблица33[[#This Row],[Кратность заказа]])&gt;0,"Ошибка!","")</f>
        <v/>
      </c>
    </row>
    <row r="64" spans="1:30" s="37" customFormat="1" ht="15" hidden="1" customHeight="1">
      <c r="A64" s="48"/>
      <c r="B64" s="252"/>
      <c r="C64" s="252" t="s">
        <v>1625</v>
      </c>
      <c r="D64" s="253" t="s">
        <v>898</v>
      </c>
      <c r="E64" s="264"/>
      <c r="F64" s="255" t="s">
        <v>1248</v>
      </c>
      <c r="G64" s="256" t="s">
        <v>226</v>
      </c>
      <c r="H64" s="231" t="s">
        <v>1571</v>
      </c>
      <c r="I64" s="258" t="s">
        <v>1324</v>
      </c>
      <c r="J64" s="259">
        <v>75</v>
      </c>
      <c r="K64" s="259" t="s">
        <v>1333</v>
      </c>
      <c r="L64" s="265">
        <v>335</v>
      </c>
      <c r="M64" s="265">
        <v>345</v>
      </c>
      <c r="N64" s="265">
        <v>351</v>
      </c>
      <c r="O64" s="265">
        <v>375</v>
      </c>
      <c r="P64" s="265"/>
      <c r="Q64" s="259">
        <v>5</v>
      </c>
      <c r="R64" s="316"/>
      <c r="S64" s="261"/>
      <c r="T64" s="262" t="str">
        <f t="shared" ref="T64" si="10">IF(S64/J64=0,"-",S64/J64)</f>
        <v>-</v>
      </c>
      <c r="U64" s="232">
        <f t="shared" ref="U64" si="11">IF(S64&lt;10,O64*S64,IF(S64&lt;15,N64*S64,IF(S64&lt;J64,M64*S64,L64*S64)))</f>
        <v>0</v>
      </c>
      <c r="V64" s="251" t="s">
        <v>1670</v>
      </c>
      <c r="W64" s="198" t="s">
        <v>901</v>
      </c>
      <c r="X64" s="150">
        <v>100</v>
      </c>
      <c r="Y64" s="150" t="s">
        <v>856</v>
      </c>
      <c r="Z64" s="3" t="s">
        <v>853</v>
      </c>
      <c r="AA64" s="3" t="s">
        <v>875</v>
      </c>
      <c r="AB64" s="58" t="s">
        <v>1252</v>
      </c>
      <c r="AC64" s="199" t="s">
        <v>1383</v>
      </c>
      <c r="AD64" s="155" t="str">
        <f>IF(MOD(Таблица33[[#This Row],[Заказ корней, шт.
↓]],Таблица33[[#This Row],[Кратность заказа]])&gt;0,"Ошибка!","")</f>
        <v/>
      </c>
    </row>
    <row r="65" spans="1:30" s="37" customFormat="1" ht="15" hidden="1" customHeight="1">
      <c r="A65" s="48"/>
      <c r="B65" s="252"/>
      <c r="C65" s="252" t="s">
        <v>1017</v>
      </c>
      <c r="D65" s="253" t="s">
        <v>816</v>
      </c>
      <c r="E65" s="264"/>
      <c r="F65" s="255" t="s">
        <v>1248</v>
      </c>
      <c r="G65" s="256" t="s">
        <v>226</v>
      </c>
      <c r="H65" s="231" t="s">
        <v>1571</v>
      </c>
      <c r="I65" s="258" t="s">
        <v>1326</v>
      </c>
      <c r="J65" s="259">
        <v>50</v>
      </c>
      <c r="K65" s="259" t="s">
        <v>1332</v>
      </c>
      <c r="L65" s="260">
        <v>5.13</v>
      </c>
      <c r="M65" s="260">
        <v>5.27</v>
      </c>
      <c r="N65" s="260">
        <v>5.37</v>
      </c>
      <c r="O65" s="260">
        <v>5.74</v>
      </c>
      <c r="P65" s="260"/>
      <c r="Q65" s="259">
        <v>5</v>
      </c>
      <c r="R65" s="316"/>
      <c r="S65" s="261"/>
      <c r="T65" s="262" t="str">
        <f t="shared" si="0"/>
        <v>-</v>
      </c>
      <c r="U65" s="263">
        <f t="shared" si="1"/>
        <v>0</v>
      </c>
      <c r="V65" s="251" t="s">
        <v>1670</v>
      </c>
      <c r="W65" s="198" t="s">
        <v>901</v>
      </c>
      <c r="X65" s="150">
        <v>100</v>
      </c>
      <c r="Y65" s="150" t="s">
        <v>856</v>
      </c>
      <c r="Z65" s="3" t="s">
        <v>853</v>
      </c>
      <c r="AA65" s="3" t="s">
        <v>875</v>
      </c>
      <c r="AB65" s="58" t="s">
        <v>1252</v>
      </c>
      <c r="AC65" s="199" t="s">
        <v>1383</v>
      </c>
      <c r="AD65" s="155" t="str">
        <f>IF(MOD(Таблица33[[#This Row],[Заказ корней, шт.
↓]],Таблица33[[#This Row],[Кратность заказа]])&gt;0,"Ошибка!","")</f>
        <v/>
      </c>
    </row>
    <row r="66" spans="1:30" s="37" customFormat="1" ht="15" hidden="1" customHeight="1">
      <c r="A66" s="48"/>
      <c r="B66" s="252"/>
      <c r="C66" s="252" t="s">
        <v>1127</v>
      </c>
      <c r="D66" s="253" t="s">
        <v>816</v>
      </c>
      <c r="E66" s="264"/>
      <c r="F66" s="255" t="s">
        <v>1248</v>
      </c>
      <c r="G66" s="256" t="s">
        <v>226</v>
      </c>
      <c r="H66" s="231" t="s">
        <v>1571</v>
      </c>
      <c r="I66" s="258" t="s">
        <v>1326</v>
      </c>
      <c r="J66" s="259">
        <v>35</v>
      </c>
      <c r="K66" s="259" t="s">
        <v>1332</v>
      </c>
      <c r="L66" s="260">
        <v>5.13</v>
      </c>
      <c r="M66" s="260">
        <v>5.27</v>
      </c>
      <c r="N66" s="260">
        <v>5.37</v>
      </c>
      <c r="O66" s="260">
        <v>5.74</v>
      </c>
      <c r="P66" s="260"/>
      <c r="Q66" s="259">
        <v>5</v>
      </c>
      <c r="R66" s="316"/>
      <c r="S66" s="261"/>
      <c r="T66" s="262" t="str">
        <f t="shared" si="0"/>
        <v>-</v>
      </c>
      <c r="U66" s="263">
        <f t="shared" si="1"/>
        <v>0</v>
      </c>
      <c r="V66" s="251" t="s">
        <v>1670</v>
      </c>
      <c r="W66" s="198" t="s">
        <v>901</v>
      </c>
      <c r="X66" s="150">
        <v>100</v>
      </c>
      <c r="Y66" s="150" t="s">
        <v>856</v>
      </c>
      <c r="Z66" s="3" t="s">
        <v>853</v>
      </c>
      <c r="AA66" s="3" t="s">
        <v>875</v>
      </c>
      <c r="AB66" s="58" t="s">
        <v>1252</v>
      </c>
      <c r="AC66" s="199" t="s">
        <v>1383</v>
      </c>
      <c r="AD66" s="155" t="str">
        <f>IF(MOD(Таблица33[[#This Row],[Заказ корней, шт.
↓]],Таблица33[[#This Row],[Кратность заказа]])&gt;0,"Ошибка!","")</f>
        <v/>
      </c>
    </row>
    <row r="67" spans="1:30" s="37" customFormat="1" ht="15" hidden="1" customHeight="1">
      <c r="A67" s="48"/>
      <c r="B67" s="252"/>
      <c r="C67" s="252" t="s">
        <v>1354</v>
      </c>
      <c r="D67" s="253" t="s">
        <v>816</v>
      </c>
      <c r="E67" s="264"/>
      <c r="F67" s="255" t="s">
        <v>1248</v>
      </c>
      <c r="G67" s="256" t="s">
        <v>226</v>
      </c>
      <c r="H67" s="231" t="s">
        <v>1571</v>
      </c>
      <c r="I67" s="258" t="s">
        <v>1325</v>
      </c>
      <c r="J67" s="259">
        <v>20</v>
      </c>
      <c r="K67" s="259" t="s">
        <v>1332</v>
      </c>
      <c r="L67" s="260">
        <v>10.039999999999999</v>
      </c>
      <c r="M67" s="260">
        <v>10.32</v>
      </c>
      <c r="N67" s="260">
        <v>10.51</v>
      </c>
      <c r="O67" s="260">
        <v>11.24</v>
      </c>
      <c r="P67" s="260"/>
      <c r="Q67" s="259">
        <v>5</v>
      </c>
      <c r="R67" s="316"/>
      <c r="S67" s="261"/>
      <c r="T67" s="262" t="str">
        <f t="shared" si="0"/>
        <v>-</v>
      </c>
      <c r="U67" s="263">
        <f t="shared" si="1"/>
        <v>0</v>
      </c>
      <c r="V67" s="251" t="s">
        <v>1670</v>
      </c>
      <c r="W67" s="198" t="s">
        <v>901</v>
      </c>
      <c r="X67" s="150">
        <v>100</v>
      </c>
      <c r="Y67" s="150" t="s">
        <v>856</v>
      </c>
      <c r="Z67" s="3" t="s">
        <v>853</v>
      </c>
      <c r="AA67" s="3" t="s">
        <v>875</v>
      </c>
      <c r="AB67" s="58" t="s">
        <v>1252</v>
      </c>
      <c r="AC67" s="199" t="s">
        <v>1383</v>
      </c>
      <c r="AD67" s="155" t="str">
        <f>IF(MOD(Таблица33[[#This Row],[Заказ корней, шт.
↓]],Таблица33[[#This Row],[Кратность заказа]])&gt;0,"Ошибка!","")</f>
        <v/>
      </c>
    </row>
    <row r="68" spans="1:30" s="37" customFormat="1" ht="15" hidden="1" customHeight="1">
      <c r="A68" s="48"/>
      <c r="B68" s="252"/>
      <c r="C68" s="252" t="s">
        <v>1019</v>
      </c>
      <c r="D68" s="253" t="s">
        <v>816</v>
      </c>
      <c r="E68" s="264"/>
      <c r="F68" s="255" t="s">
        <v>1248</v>
      </c>
      <c r="G68" s="256" t="s">
        <v>15</v>
      </c>
      <c r="H68" s="230"/>
      <c r="I68" s="258" t="s">
        <v>1326</v>
      </c>
      <c r="J68" s="259">
        <v>50</v>
      </c>
      <c r="K68" s="259" t="s">
        <v>1332</v>
      </c>
      <c r="L68" s="260">
        <v>6.97</v>
      </c>
      <c r="M68" s="260">
        <v>7.16</v>
      </c>
      <c r="N68" s="260">
        <v>7.29</v>
      </c>
      <c r="O68" s="260">
        <v>7.8</v>
      </c>
      <c r="P68" s="260"/>
      <c r="Q68" s="259">
        <v>5</v>
      </c>
      <c r="R68" s="316"/>
      <c r="S68" s="261"/>
      <c r="T68" s="262" t="str">
        <f t="shared" si="0"/>
        <v>-</v>
      </c>
      <c r="U68" s="263">
        <f t="shared" si="1"/>
        <v>0</v>
      </c>
      <c r="V68" s="251" t="s">
        <v>1670</v>
      </c>
      <c r="W68" s="198" t="s">
        <v>907</v>
      </c>
      <c r="X68" s="150">
        <v>90</v>
      </c>
      <c r="Y68" s="150" t="s">
        <v>806</v>
      </c>
      <c r="Z68" s="3" t="s">
        <v>853</v>
      </c>
      <c r="AA68" s="3" t="s">
        <v>875</v>
      </c>
      <c r="AB68" s="58" t="s">
        <v>1020</v>
      </c>
      <c r="AC68" s="199" t="s">
        <v>1384</v>
      </c>
      <c r="AD68" s="155" t="str">
        <f>IF(MOD(Таблица33[[#This Row],[Заказ корней, шт.
↓]],Таблица33[[#This Row],[Кратность заказа]])&gt;0,"Ошибка!","")</f>
        <v/>
      </c>
    </row>
    <row r="69" spans="1:30" s="37" customFormat="1" ht="15" hidden="1" customHeight="1">
      <c r="A69" s="48"/>
      <c r="B69" s="252"/>
      <c r="C69" s="252" t="s">
        <v>1128</v>
      </c>
      <c r="D69" s="253" t="s">
        <v>816</v>
      </c>
      <c r="E69" s="264"/>
      <c r="F69" s="255" t="s">
        <v>1248</v>
      </c>
      <c r="G69" s="256" t="s">
        <v>15</v>
      </c>
      <c r="H69" s="230"/>
      <c r="I69" s="258" t="s">
        <v>1326</v>
      </c>
      <c r="J69" s="259">
        <v>35</v>
      </c>
      <c r="K69" s="259" t="s">
        <v>1332</v>
      </c>
      <c r="L69" s="260">
        <v>6.97</v>
      </c>
      <c r="M69" s="260">
        <v>7.16</v>
      </c>
      <c r="N69" s="260">
        <v>7.29</v>
      </c>
      <c r="O69" s="260">
        <v>7.8</v>
      </c>
      <c r="P69" s="260"/>
      <c r="Q69" s="259">
        <v>5</v>
      </c>
      <c r="R69" s="316"/>
      <c r="S69" s="261"/>
      <c r="T69" s="262" t="str">
        <f t="shared" si="0"/>
        <v>-</v>
      </c>
      <c r="U69" s="263">
        <f t="shared" si="1"/>
        <v>0</v>
      </c>
      <c r="V69" s="251" t="s">
        <v>1670</v>
      </c>
      <c r="W69" s="198" t="s">
        <v>907</v>
      </c>
      <c r="X69" s="150">
        <v>90</v>
      </c>
      <c r="Y69" s="150" t="s">
        <v>806</v>
      </c>
      <c r="Z69" s="3" t="s">
        <v>853</v>
      </c>
      <c r="AA69" s="3" t="s">
        <v>875</v>
      </c>
      <c r="AB69" s="58" t="s">
        <v>1020</v>
      </c>
      <c r="AC69" s="199" t="s">
        <v>1384</v>
      </c>
      <c r="AD69" s="155" t="str">
        <f>IF(MOD(Таблица33[[#This Row],[Заказ корней, шт.
↓]],Таблица33[[#This Row],[Кратность заказа]])&gt;0,"Ошибка!","")</f>
        <v/>
      </c>
    </row>
    <row r="70" spans="1:30" s="37" customFormat="1" ht="15" hidden="1" customHeight="1">
      <c r="A70" s="48"/>
      <c r="B70" s="252"/>
      <c r="C70" s="252" t="s">
        <v>1129</v>
      </c>
      <c r="D70" s="253" t="s">
        <v>816</v>
      </c>
      <c r="E70" s="264"/>
      <c r="F70" s="255" t="s">
        <v>1248</v>
      </c>
      <c r="G70" s="256" t="s">
        <v>15</v>
      </c>
      <c r="H70" s="230"/>
      <c r="I70" s="258" t="s">
        <v>1326</v>
      </c>
      <c r="J70" s="259">
        <v>50</v>
      </c>
      <c r="K70" s="259" t="s">
        <v>1332</v>
      </c>
      <c r="L70" s="260">
        <v>6.97</v>
      </c>
      <c r="M70" s="260">
        <v>7.16</v>
      </c>
      <c r="N70" s="260">
        <v>7.29</v>
      </c>
      <c r="O70" s="260">
        <v>7.8</v>
      </c>
      <c r="P70" s="260"/>
      <c r="Q70" s="259">
        <v>5</v>
      </c>
      <c r="R70" s="316"/>
      <c r="S70" s="261"/>
      <c r="T70" s="262" t="str">
        <f t="shared" si="0"/>
        <v>-</v>
      </c>
      <c r="U70" s="263">
        <f t="shared" si="1"/>
        <v>0</v>
      </c>
      <c r="V70" s="251" t="s">
        <v>1670</v>
      </c>
      <c r="W70" s="198" t="s">
        <v>907</v>
      </c>
      <c r="X70" s="150">
        <v>90</v>
      </c>
      <c r="Y70" s="150" t="s">
        <v>806</v>
      </c>
      <c r="Z70" s="3" t="s">
        <v>853</v>
      </c>
      <c r="AA70" s="3" t="s">
        <v>875</v>
      </c>
      <c r="AB70" s="58" t="s">
        <v>1020</v>
      </c>
      <c r="AC70" s="199" t="s">
        <v>1384</v>
      </c>
      <c r="AD70" s="155" t="str">
        <f>IF(MOD(Таблица33[[#This Row],[Заказ корней, шт.
↓]],Таблица33[[#This Row],[Кратность заказа]])&gt;0,"Ошибка!","")</f>
        <v/>
      </c>
    </row>
    <row r="71" spans="1:30" s="37" customFormat="1" ht="15" hidden="1" customHeight="1">
      <c r="A71" s="48"/>
      <c r="B71" s="252"/>
      <c r="C71" s="252" t="s">
        <v>1130</v>
      </c>
      <c r="D71" s="253" t="s">
        <v>816</v>
      </c>
      <c r="E71" s="264"/>
      <c r="F71" s="255" t="s">
        <v>1248</v>
      </c>
      <c r="G71" s="256" t="s">
        <v>19</v>
      </c>
      <c r="H71" s="230"/>
      <c r="I71" s="258" t="s">
        <v>1326</v>
      </c>
      <c r="J71" s="259">
        <v>50</v>
      </c>
      <c r="K71" s="259" t="s">
        <v>1332</v>
      </c>
      <c r="L71" s="260">
        <v>6.17</v>
      </c>
      <c r="M71" s="260">
        <v>6.34</v>
      </c>
      <c r="N71" s="260">
        <v>6.46</v>
      </c>
      <c r="O71" s="260">
        <v>6.91</v>
      </c>
      <c r="P71" s="260"/>
      <c r="Q71" s="259">
        <v>5</v>
      </c>
      <c r="R71" s="316"/>
      <c r="S71" s="261"/>
      <c r="T71" s="262" t="str">
        <f t="shared" si="0"/>
        <v>-</v>
      </c>
      <c r="U71" s="263">
        <f t="shared" si="1"/>
        <v>0</v>
      </c>
      <c r="V71" s="251" t="s">
        <v>1670</v>
      </c>
      <c r="W71" s="198" t="s">
        <v>1021</v>
      </c>
      <c r="X71" s="150">
        <v>75</v>
      </c>
      <c r="Y71" s="150" t="s">
        <v>876</v>
      </c>
      <c r="Z71" s="3" t="s">
        <v>853</v>
      </c>
      <c r="AA71" s="3" t="s">
        <v>875</v>
      </c>
      <c r="AB71" s="58" t="s">
        <v>1253</v>
      </c>
      <c r="AC71" s="199" t="s">
        <v>1385</v>
      </c>
      <c r="AD71" s="155" t="str">
        <f>IF(MOD(Таблица33[[#This Row],[Заказ корней, шт.
↓]],Таблица33[[#This Row],[Кратность заказа]])&gt;0,"Ошибка!","")</f>
        <v/>
      </c>
    </row>
    <row r="72" spans="1:30" s="37" customFormat="1" ht="15" customHeight="1">
      <c r="A72" s="48"/>
      <c r="B72" s="238"/>
      <c r="C72" s="238" t="s">
        <v>1151</v>
      </c>
      <c r="D72" s="246" t="s">
        <v>816</v>
      </c>
      <c r="E72" s="249"/>
      <c r="F72" s="247" t="s">
        <v>1248</v>
      </c>
      <c r="G72" s="276" t="s">
        <v>103</v>
      </c>
      <c r="H72" s="277"/>
      <c r="I72" s="239" t="s">
        <v>1326</v>
      </c>
      <c r="J72" s="240">
        <v>35</v>
      </c>
      <c r="K72" s="240" t="s">
        <v>1332</v>
      </c>
      <c r="L72" s="244">
        <v>12.35</v>
      </c>
      <c r="M72" s="244">
        <v>12.69</v>
      </c>
      <c r="N72" s="244">
        <v>12.93</v>
      </c>
      <c r="O72" s="244">
        <v>13.83</v>
      </c>
      <c r="P72" s="244"/>
      <c r="Q72" s="240">
        <v>5</v>
      </c>
      <c r="R72" s="320" t="s">
        <v>1680</v>
      </c>
      <c r="S72" s="245"/>
      <c r="T72" s="241" t="str">
        <f>IF(S72/J72=0,"-",S72/J72)</f>
        <v>-</v>
      </c>
      <c r="U72" s="242">
        <f>IF(S72&lt;10,O72*S72,IF(S72&lt;15,N72*S72,IF(S72&lt;J72,M72*S72,L72*S72)))</f>
        <v>0</v>
      </c>
      <c r="V72" s="234" t="s">
        <v>1671</v>
      </c>
      <c r="W72" s="198" t="s">
        <v>901</v>
      </c>
      <c r="X72" s="150">
        <v>70</v>
      </c>
      <c r="Y72" s="150" t="s">
        <v>904</v>
      </c>
      <c r="Z72" s="3" t="s">
        <v>853</v>
      </c>
      <c r="AA72" s="3"/>
      <c r="AB72" s="58"/>
      <c r="AC72" s="199" t="s">
        <v>1398</v>
      </c>
      <c r="AD72" s="155" t="str">
        <f>IF(MOD(Таблица33[[#This Row],[Заказ корней, шт.
↓]],Таблица33[[#This Row],[Кратность заказа]])&gt;0,"Ошибка!","")</f>
        <v/>
      </c>
    </row>
    <row r="73" spans="1:30" s="37" customFormat="1" ht="15" hidden="1" customHeight="1">
      <c r="A73" s="48"/>
      <c r="B73" s="252"/>
      <c r="C73" s="252" t="s">
        <v>1025</v>
      </c>
      <c r="D73" s="253" t="s">
        <v>816</v>
      </c>
      <c r="E73" s="264"/>
      <c r="F73" s="255" t="s">
        <v>1248</v>
      </c>
      <c r="G73" s="256" t="s">
        <v>109</v>
      </c>
      <c r="H73" s="230"/>
      <c r="I73" s="258" t="s">
        <v>1326</v>
      </c>
      <c r="J73" s="259">
        <v>50</v>
      </c>
      <c r="K73" s="259" t="s">
        <v>1332</v>
      </c>
      <c r="L73" s="260">
        <v>6.13</v>
      </c>
      <c r="M73" s="260">
        <v>6.3</v>
      </c>
      <c r="N73" s="260">
        <v>6.42</v>
      </c>
      <c r="O73" s="260">
        <v>6.86</v>
      </c>
      <c r="P73" s="260"/>
      <c r="Q73" s="259">
        <v>5</v>
      </c>
      <c r="R73" s="316"/>
      <c r="S73" s="261"/>
      <c r="T73" s="262" t="str">
        <f t="shared" si="0"/>
        <v>-</v>
      </c>
      <c r="U73" s="263">
        <f t="shared" si="1"/>
        <v>0</v>
      </c>
      <c r="V73" s="251" t="s">
        <v>1670</v>
      </c>
      <c r="W73" s="198" t="s">
        <v>926</v>
      </c>
      <c r="X73" s="150" t="s">
        <v>866</v>
      </c>
      <c r="Y73" s="150" t="s">
        <v>856</v>
      </c>
      <c r="Z73" s="3" t="s">
        <v>853</v>
      </c>
      <c r="AA73" s="3" t="s">
        <v>875</v>
      </c>
      <c r="AB73" s="58" t="s">
        <v>1254</v>
      </c>
      <c r="AC73" s="199" t="s">
        <v>1386</v>
      </c>
      <c r="AD73" s="155" t="str">
        <f>IF(MOD(Таблица33[[#This Row],[Заказ корней, шт.
↓]],Таблица33[[#This Row],[Кратность заказа]])&gt;0,"Ошибка!","")</f>
        <v/>
      </c>
    </row>
    <row r="74" spans="1:30" s="37" customFormat="1" ht="15" hidden="1" customHeight="1">
      <c r="A74" s="48"/>
      <c r="B74" s="252"/>
      <c r="C74" s="252" t="s">
        <v>1131</v>
      </c>
      <c r="D74" s="253" t="s">
        <v>816</v>
      </c>
      <c r="E74" s="249"/>
      <c r="F74" s="255" t="s">
        <v>1248</v>
      </c>
      <c r="G74" s="256" t="s">
        <v>26</v>
      </c>
      <c r="H74" s="230"/>
      <c r="I74" s="258" t="s">
        <v>1326</v>
      </c>
      <c r="J74" s="259">
        <v>35</v>
      </c>
      <c r="K74" s="259" t="s">
        <v>1332</v>
      </c>
      <c r="L74" s="260">
        <v>11.57</v>
      </c>
      <c r="M74" s="260">
        <v>11.89</v>
      </c>
      <c r="N74" s="260">
        <v>12.11</v>
      </c>
      <c r="O74" s="260">
        <v>12.95</v>
      </c>
      <c r="P74" s="260"/>
      <c r="Q74" s="259">
        <v>5</v>
      </c>
      <c r="R74" s="316"/>
      <c r="S74" s="261"/>
      <c r="T74" s="262" t="str">
        <f t="shared" si="0"/>
        <v>-</v>
      </c>
      <c r="U74" s="263">
        <f t="shared" si="1"/>
        <v>0</v>
      </c>
      <c r="V74" s="251" t="s">
        <v>1670</v>
      </c>
      <c r="W74" s="198" t="s">
        <v>901</v>
      </c>
      <c r="X74" s="150">
        <v>85</v>
      </c>
      <c r="Y74" s="150" t="s">
        <v>877</v>
      </c>
      <c r="Z74" s="3" t="s">
        <v>853</v>
      </c>
      <c r="AA74" s="3" t="s">
        <v>875</v>
      </c>
      <c r="AB74" s="58" t="s">
        <v>1255</v>
      </c>
      <c r="AC74" s="199" t="s">
        <v>854</v>
      </c>
      <c r="AD74" s="155" t="str">
        <f>IF(MOD(Таблица33[[#This Row],[Заказ корней, шт.
↓]],Таблица33[[#This Row],[Кратность заказа]])&gt;0,"Ошибка!","")</f>
        <v/>
      </c>
    </row>
    <row r="75" spans="1:30" s="37" customFormat="1" ht="15" customHeight="1">
      <c r="A75" s="48"/>
      <c r="B75" s="238"/>
      <c r="C75" s="238" t="s">
        <v>1132</v>
      </c>
      <c r="D75" s="246" t="s">
        <v>816</v>
      </c>
      <c r="E75" s="249"/>
      <c r="F75" s="247" t="s">
        <v>1248</v>
      </c>
      <c r="G75" s="237" t="s">
        <v>26</v>
      </c>
      <c r="H75" s="235"/>
      <c r="I75" s="239" t="s">
        <v>1326</v>
      </c>
      <c r="J75" s="240">
        <v>50</v>
      </c>
      <c r="K75" s="240" t="s">
        <v>1332</v>
      </c>
      <c r="L75" s="244">
        <v>11.57</v>
      </c>
      <c r="M75" s="244">
        <v>11.89</v>
      </c>
      <c r="N75" s="244">
        <v>12.11</v>
      </c>
      <c r="O75" s="244">
        <v>12.95</v>
      </c>
      <c r="P75" s="244"/>
      <c r="Q75" s="240">
        <v>5</v>
      </c>
      <c r="R75" s="320">
        <v>10</v>
      </c>
      <c r="S75" s="245"/>
      <c r="T75" s="241" t="str">
        <f t="shared" si="0"/>
        <v>-</v>
      </c>
      <c r="U75" s="242">
        <f t="shared" si="1"/>
        <v>0</v>
      </c>
      <c r="V75" s="234" t="s">
        <v>1671</v>
      </c>
      <c r="W75" s="198" t="s">
        <v>901</v>
      </c>
      <c r="X75" s="150">
        <v>85</v>
      </c>
      <c r="Y75" s="150" t="s">
        <v>877</v>
      </c>
      <c r="Z75" s="3" t="s">
        <v>853</v>
      </c>
      <c r="AA75" s="3" t="s">
        <v>875</v>
      </c>
      <c r="AB75" s="58" t="s">
        <v>1255</v>
      </c>
      <c r="AC75" s="199" t="s">
        <v>854</v>
      </c>
      <c r="AD75" s="155" t="str">
        <f>IF(MOD(Таблица33[[#This Row],[Заказ корней, шт.
↓]],Таблица33[[#This Row],[Кратность заказа]])&gt;0,"Ошибка!","")</f>
        <v/>
      </c>
    </row>
    <row r="76" spans="1:30" s="37" customFormat="1" ht="15" hidden="1" customHeight="1">
      <c r="A76" s="48"/>
      <c r="B76" s="252"/>
      <c r="C76" s="252" t="s">
        <v>1133</v>
      </c>
      <c r="D76" s="253" t="s">
        <v>898</v>
      </c>
      <c r="E76" s="264"/>
      <c r="F76" s="255" t="s">
        <v>1248</v>
      </c>
      <c r="G76" s="256" t="s">
        <v>26</v>
      </c>
      <c r="H76" s="230"/>
      <c r="I76" s="258" t="s">
        <v>1326</v>
      </c>
      <c r="J76" s="259">
        <v>40</v>
      </c>
      <c r="K76" s="259" t="s">
        <v>1333</v>
      </c>
      <c r="L76" s="265">
        <v>999</v>
      </c>
      <c r="M76" s="265">
        <v>1026</v>
      </c>
      <c r="N76" s="265">
        <v>1045</v>
      </c>
      <c r="O76" s="265">
        <v>1118</v>
      </c>
      <c r="P76" s="265"/>
      <c r="Q76" s="259">
        <v>5</v>
      </c>
      <c r="R76" s="316"/>
      <c r="S76" s="261"/>
      <c r="T76" s="262" t="str">
        <f t="shared" si="0"/>
        <v>-</v>
      </c>
      <c r="U76" s="232">
        <f t="shared" si="1"/>
        <v>0</v>
      </c>
      <c r="V76" s="251" t="s">
        <v>1670</v>
      </c>
      <c r="W76" s="198" t="s">
        <v>901</v>
      </c>
      <c r="X76" s="150">
        <v>85</v>
      </c>
      <c r="Y76" s="150" t="s">
        <v>877</v>
      </c>
      <c r="Z76" s="3" t="s">
        <v>853</v>
      </c>
      <c r="AA76" s="3" t="s">
        <v>875</v>
      </c>
      <c r="AB76" s="58" t="s">
        <v>1255</v>
      </c>
      <c r="AC76" s="199" t="s">
        <v>854</v>
      </c>
      <c r="AD76" s="155" t="str">
        <f>IF(MOD(Таблица33[[#This Row],[Заказ корней, шт.
↓]],Таблица33[[#This Row],[Кратность заказа]])&gt;0,"Ошибка!","")</f>
        <v/>
      </c>
    </row>
    <row r="77" spans="1:30" s="37" customFormat="1" ht="15" hidden="1" customHeight="1">
      <c r="A77" s="48"/>
      <c r="B77" s="252"/>
      <c r="C77" s="252" t="s">
        <v>1632</v>
      </c>
      <c r="D77" s="253" t="s">
        <v>898</v>
      </c>
      <c r="E77" s="264"/>
      <c r="F77" s="255" t="s">
        <v>1248</v>
      </c>
      <c r="G77" s="256" t="s">
        <v>26</v>
      </c>
      <c r="H77" s="230"/>
      <c r="I77" s="258" t="s">
        <v>1326</v>
      </c>
      <c r="J77" s="259">
        <v>35</v>
      </c>
      <c r="K77" s="259" t="s">
        <v>1333</v>
      </c>
      <c r="L77" s="265">
        <v>999</v>
      </c>
      <c r="M77" s="265">
        <v>1026</v>
      </c>
      <c r="N77" s="265">
        <v>1045</v>
      </c>
      <c r="O77" s="265">
        <v>1118</v>
      </c>
      <c r="P77" s="265"/>
      <c r="Q77" s="259">
        <v>5</v>
      </c>
      <c r="R77" s="316"/>
      <c r="S77" s="261"/>
      <c r="T77" s="262" t="str">
        <f t="shared" ref="T77" si="12">IF(S77/J77=0,"-",S77/J77)</f>
        <v>-</v>
      </c>
      <c r="U77" s="232">
        <f t="shared" ref="U77" si="13">IF(S77&lt;10,O77*S77,IF(S77&lt;15,N77*S77,IF(S77&lt;J77,M77*S77,L77*S77)))</f>
        <v>0</v>
      </c>
      <c r="V77" s="251" t="s">
        <v>1670</v>
      </c>
      <c r="W77" s="198" t="s">
        <v>901</v>
      </c>
      <c r="X77" s="150">
        <v>85</v>
      </c>
      <c r="Y77" s="150" t="s">
        <v>877</v>
      </c>
      <c r="Z77" s="3" t="s">
        <v>853</v>
      </c>
      <c r="AA77" s="3" t="s">
        <v>875</v>
      </c>
      <c r="AB77" s="58" t="s">
        <v>1255</v>
      </c>
      <c r="AC77" s="199" t="s">
        <v>854</v>
      </c>
      <c r="AD77" s="155" t="str">
        <f>IF(MOD(Таблица33[[#This Row],[Заказ корней, шт.
↓]],Таблица33[[#This Row],[Кратность заказа]])&gt;0,"Ошибка!","")</f>
        <v/>
      </c>
    </row>
    <row r="78" spans="1:30" s="37" customFormat="1" ht="15" hidden="1" customHeight="1">
      <c r="A78" s="48"/>
      <c r="B78" s="252"/>
      <c r="C78" s="252" t="s">
        <v>1242</v>
      </c>
      <c r="D78" s="253" t="s">
        <v>816</v>
      </c>
      <c r="E78" s="264"/>
      <c r="F78" s="255" t="s">
        <v>1248</v>
      </c>
      <c r="G78" s="256" t="s">
        <v>190</v>
      </c>
      <c r="H78" s="230"/>
      <c r="I78" s="258" t="s">
        <v>1326</v>
      </c>
      <c r="J78" s="259">
        <v>50</v>
      </c>
      <c r="K78" s="259" t="s">
        <v>1332</v>
      </c>
      <c r="L78" s="260">
        <v>16.8</v>
      </c>
      <c r="M78" s="260">
        <v>17.260000000000002</v>
      </c>
      <c r="N78" s="260">
        <v>17.580000000000002</v>
      </c>
      <c r="O78" s="260">
        <v>18.809999999999999</v>
      </c>
      <c r="P78" s="260"/>
      <c r="Q78" s="259">
        <v>5</v>
      </c>
      <c r="R78" s="316"/>
      <c r="S78" s="261"/>
      <c r="T78" s="262" t="str">
        <f>IF(S78/J78=0,"-",S78/J78)</f>
        <v>-</v>
      </c>
      <c r="U78" s="263">
        <f>IF(S78&lt;10,O78*S78,IF(S78&lt;15,N78*S78,IF(S78&lt;J78,M78*S78,L78*S78)))</f>
        <v>0</v>
      </c>
      <c r="V78" s="251" t="s">
        <v>1670</v>
      </c>
      <c r="W78" s="198" t="s">
        <v>901</v>
      </c>
      <c r="X78" s="150" t="s">
        <v>857</v>
      </c>
      <c r="Y78" s="150" t="s">
        <v>1250</v>
      </c>
      <c r="Z78" s="3" t="s">
        <v>851</v>
      </c>
      <c r="AA78" s="3"/>
      <c r="AB78" s="58"/>
      <c r="AC78" s="199" t="s">
        <v>1444</v>
      </c>
      <c r="AD78" s="155" t="str">
        <f>IF(MOD(Таблица33[[#This Row],[Заказ корней, шт.
↓]],Таблица33[[#This Row],[Кратность заказа]])&gt;0,"Ошибка!","")</f>
        <v/>
      </c>
    </row>
    <row r="79" spans="1:30" s="37" customFormat="1" ht="15" hidden="1" customHeight="1">
      <c r="A79" s="48"/>
      <c r="B79" s="252"/>
      <c r="C79" s="252" t="s">
        <v>1648</v>
      </c>
      <c r="D79" s="253" t="s">
        <v>816</v>
      </c>
      <c r="E79" s="264"/>
      <c r="F79" s="255" t="s">
        <v>1248</v>
      </c>
      <c r="G79" s="256" t="s">
        <v>190</v>
      </c>
      <c r="H79" s="230"/>
      <c r="I79" s="258" t="s">
        <v>1326</v>
      </c>
      <c r="J79" s="259">
        <v>35</v>
      </c>
      <c r="K79" s="259" t="s">
        <v>1332</v>
      </c>
      <c r="L79" s="260">
        <v>16.8</v>
      </c>
      <c r="M79" s="260">
        <v>17.260000000000002</v>
      </c>
      <c r="N79" s="260">
        <v>17.580000000000002</v>
      </c>
      <c r="O79" s="260">
        <v>18.809999999999999</v>
      </c>
      <c r="P79" s="260"/>
      <c r="Q79" s="259">
        <v>5</v>
      </c>
      <c r="R79" s="316"/>
      <c r="S79" s="261"/>
      <c r="T79" s="262" t="str">
        <f>IF(S79/J79=0,"-",S79/J79)</f>
        <v>-</v>
      </c>
      <c r="U79" s="263">
        <f>IF(S79&lt;10,O79*S79,IF(S79&lt;15,N79*S79,IF(S79&lt;J79,M79*S79,L79*S79)))</f>
        <v>0</v>
      </c>
      <c r="V79" s="251" t="s">
        <v>1670</v>
      </c>
      <c r="W79" s="198" t="s">
        <v>901</v>
      </c>
      <c r="X79" s="150" t="s">
        <v>857</v>
      </c>
      <c r="Y79" s="150" t="s">
        <v>1250</v>
      </c>
      <c r="Z79" s="3" t="s">
        <v>851</v>
      </c>
      <c r="AA79" s="3"/>
      <c r="AB79" s="58"/>
      <c r="AC79" s="199" t="s">
        <v>1444</v>
      </c>
      <c r="AD79" s="155" t="str">
        <f>IF(MOD(Таблица33[[#This Row],[Заказ корней, шт.
↓]],Таблица33[[#This Row],[Кратность заказа]])&gt;0,"Ошибка!","")</f>
        <v/>
      </c>
    </row>
    <row r="80" spans="1:30" s="37" customFormat="1" ht="15" hidden="1" customHeight="1">
      <c r="A80" s="48"/>
      <c r="B80" s="252"/>
      <c r="C80" s="252" t="s">
        <v>1029</v>
      </c>
      <c r="D80" s="253" t="s">
        <v>816</v>
      </c>
      <c r="E80" s="264"/>
      <c r="F80" s="255" t="s">
        <v>1248</v>
      </c>
      <c r="G80" s="256" t="s">
        <v>842</v>
      </c>
      <c r="H80" s="230"/>
      <c r="I80" s="258" t="s">
        <v>1324</v>
      </c>
      <c r="J80" s="259">
        <v>60</v>
      </c>
      <c r="K80" s="259" t="s">
        <v>1332</v>
      </c>
      <c r="L80" s="260">
        <v>11.17</v>
      </c>
      <c r="M80" s="260">
        <v>11.48</v>
      </c>
      <c r="N80" s="260">
        <v>11.7</v>
      </c>
      <c r="O80" s="260">
        <v>12.51</v>
      </c>
      <c r="P80" s="260"/>
      <c r="Q80" s="259">
        <v>5</v>
      </c>
      <c r="R80" s="316"/>
      <c r="S80" s="261"/>
      <c r="T80" s="262" t="str">
        <f>IF(S80/J80=0,"-",S80/J80)</f>
        <v>-</v>
      </c>
      <c r="U80" s="263">
        <f>IF(S80&lt;10,O80*S80,IF(S80&lt;15,N80*S80,IF(S80&lt;J80,M80*S80,L80*S80)))</f>
        <v>0</v>
      </c>
      <c r="V80" s="251" t="s">
        <v>1670</v>
      </c>
      <c r="W80" s="198" t="s">
        <v>901</v>
      </c>
      <c r="X80" s="150">
        <v>80</v>
      </c>
      <c r="Y80" s="150" t="s">
        <v>904</v>
      </c>
      <c r="Z80" s="3" t="s">
        <v>851</v>
      </c>
      <c r="AA80" s="3" t="s">
        <v>875</v>
      </c>
      <c r="AB80" s="58"/>
      <c r="AC80" s="199" t="s">
        <v>1412</v>
      </c>
      <c r="AD80" s="155" t="str">
        <f>IF(MOD(Таблица33[[#This Row],[Заказ корней, шт.
↓]],Таблица33[[#This Row],[Кратность заказа]])&gt;0,"Ошибка!","")</f>
        <v/>
      </c>
    </row>
    <row r="81" spans="1:30" s="37" customFormat="1" ht="15" hidden="1" customHeight="1">
      <c r="A81" s="48"/>
      <c r="B81" s="252"/>
      <c r="C81" s="252" t="s">
        <v>1558</v>
      </c>
      <c r="D81" s="253" t="s">
        <v>816</v>
      </c>
      <c r="E81" s="264"/>
      <c r="F81" s="255" t="s">
        <v>1248</v>
      </c>
      <c r="G81" s="256" t="s">
        <v>842</v>
      </c>
      <c r="H81" s="230"/>
      <c r="I81" s="258" t="s">
        <v>1324</v>
      </c>
      <c r="J81" s="259">
        <v>75</v>
      </c>
      <c r="K81" s="259" t="s">
        <v>1332</v>
      </c>
      <c r="L81" s="260">
        <v>11.17</v>
      </c>
      <c r="M81" s="260">
        <v>11.48</v>
      </c>
      <c r="N81" s="260">
        <v>11.7</v>
      </c>
      <c r="O81" s="260">
        <v>12.51</v>
      </c>
      <c r="P81" s="260"/>
      <c r="Q81" s="259">
        <v>5</v>
      </c>
      <c r="R81" s="316"/>
      <c r="S81" s="261"/>
      <c r="T81" s="262" t="str">
        <f>IF(S81/J81=0,"-",S81/J81)</f>
        <v>-</v>
      </c>
      <c r="U81" s="263">
        <f>IF(S81&lt;10,O81*S81,IF(S81&lt;15,N81*S81,IF(S81&lt;J81,M81*S81,L81*S81)))</f>
        <v>0</v>
      </c>
      <c r="V81" s="251" t="s">
        <v>1670</v>
      </c>
      <c r="W81" s="198" t="s">
        <v>901</v>
      </c>
      <c r="X81" s="150">
        <v>80</v>
      </c>
      <c r="Y81" s="150" t="s">
        <v>904</v>
      </c>
      <c r="Z81" s="3" t="s">
        <v>851</v>
      </c>
      <c r="AA81" s="3" t="s">
        <v>875</v>
      </c>
      <c r="AB81" s="58"/>
      <c r="AC81" s="199" t="s">
        <v>1412</v>
      </c>
      <c r="AD81" s="155" t="str">
        <f>IF(MOD(Таблица33[[#This Row],[Заказ корней, шт.
↓]],Таблица33[[#This Row],[Кратность заказа]])&gt;0,"Ошибка!","")</f>
        <v/>
      </c>
    </row>
    <row r="82" spans="1:30" s="53" customFormat="1" ht="15" customHeight="1">
      <c r="A82" s="48"/>
      <c r="B82" s="133"/>
      <c r="C82" s="133"/>
      <c r="D82" s="133"/>
      <c r="E82" s="214"/>
      <c r="F82" s="145" t="s">
        <v>850</v>
      </c>
      <c r="G82" s="146"/>
      <c r="H82" s="167"/>
      <c r="I82" s="135"/>
      <c r="J82" s="136"/>
      <c r="K82" s="136"/>
      <c r="L82" s="137"/>
      <c r="M82" s="137"/>
      <c r="N82" s="137"/>
      <c r="O82" s="137"/>
      <c r="P82" s="137"/>
      <c r="Q82" s="136"/>
      <c r="R82" s="319"/>
      <c r="S82" s="147"/>
      <c r="T82" s="138"/>
      <c r="U82" s="139"/>
      <c r="V82" s="184"/>
      <c r="W82" s="196"/>
      <c r="X82" s="151"/>
      <c r="Y82" s="151"/>
      <c r="Z82" s="141"/>
      <c r="AA82" s="141"/>
      <c r="AB82" s="140"/>
      <c r="AC82" s="197"/>
      <c r="AD82" s="155"/>
    </row>
    <row r="83" spans="1:30" s="37" customFormat="1" ht="15" customHeight="1">
      <c r="A83" s="48"/>
      <c r="B83" s="238"/>
      <c r="C83" s="238" t="s">
        <v>1651</v>
      </c>
      <c r="D83" s="246" t="s">
        <v>816</v>
      </c>
      <c r="E83" s="249"/>
      <c r="F83" s="247" t="s">
        <v>1248</v>
      </c>
      <c r="G83" s="237" t="s">
        <v>1668</v>
      </c>
      <c r="H83" s="168"/>
      <c r="I83" s="239" t="s">
        <v>1326</v>
      </c>
      <c r="J83" s="240">
        <v>35</v>
      </c>
      <c r="K83" s="240" t="s">
        <v>1332</v>
      </c>
      <c r="L83" s="244">
        <v>15.43</v>
      </c>
      <c r="M83" s="244">
        <v>15.86</v>
      </c>
      <c r="N83" s="244">
        <v>16.150000000000002</v>
      </c>
      <c r="O83" s="244">
        <v>17.28</v>
      </c>
      <c r="P83" s="244"/>
      <c r="Q83" s="240">
        <v>5</v>
      </c>
      <c r="R83" s="320">
        <v>9</v>
      </c>
      <c r="S83" s="245"/>
      <c r="T83" s="241" t="str">
        <f>IF(S83/J83=0,"-",S83/J83)</f>
        <v>-</v>
      </c>
      <c r="U83" s="242">
        <f>IF(S83&lt;10,O83*S83,IF(S83&lt;15,N83*S83,IF(S83&lt;J83,M83*S83,L83*S83)))</f>
        <v>0</v>
      </c>
      <c r="V83" s="234" t="s">
        <v>1671</v>
      </c>
      <c r="W83" s="198" t="s">
        <v>901</v>
      </c>
      <c r="X83" s="150"/>
      <c r="Y83" s="150"/>
      <c r="Z83" s="3"/>
      <c r="AA83" s="3"/>
      <c r="AB83" s="58"/>
      <c r="AC83" s="199"/>
      <c r="AD83" s="155" t="str">
        <f>IF(MOD(Таблица33[[#This Row],[Заказ корней, шт.
↓]],Таблица33[[#This Row],[Кратность заказа]])&gt;0,"Ошибка!","")</f>
        <v/>
      </c>
    </row>
    <row r="84" spans="1:30" s="37" customFormat="1" ht="15" customHeight="1">
      <c r="A84" s="48"/>
      <c r="B84" s="238"/>
      <c r="C84" s="238" t="s">
        <v>1663</v>
      </c>
      <c r="D84" s="246" t="s">
        <v>816</v>
      </c>
      <c r="E84" s="249"/>
      <c r="F84" s="247" t="s">
        <v>1248</v>
      </c>
      <c r="G84" s="276" t="s">
        <v>223</v>
      </c>
      <c r="H84" s="277"/>
      <c r="I84" s="239" t="s">
        <v>1326</v>
      </c>
      <c r="J84" s="240">
        <v>35</v>
      </c>
      <c r="K84" s="240" t="s">
        <v>1332</v>
      </c>
      <c r="L84" s="244">
        <v>23.610000000000003</v>
      </c>
      <c r="M84" s="244">
        <v>24.05</v>
      </c>
      <c r="N84" s="244">
        <v>24.75</v>
      </c>
      <c r="O84" s="244">
        <v>25.73</v>
      </c>
      <c r="P84" s="244"/>
      <c r="Q84" s="240">
        <v>5</v>
      </c>
      <c r="R84" s="320">
        <v>25</v>
      </c>
      <c r="S84" s="245"/>
      <c r="T84" s="241" t="str">
        <f>IF(S84/J84=0,"-",S84/J84)</f>
        <v>-</v>
      </c>
      <c r="U84" s="242">
        <f>IF(S84&lt;10,O84*S84,IF(S84&lt;15,N84*S84,IF(S84&lt;J84,M84*S84,L84*S84)))</f>
        <v>0</v>
      </c>
      <c r="V84" s="234" t="s">
        <v>1671</v>
      </c>
      <c r="W84" s="198" t="s">
        <v>901</v>
      </c>
      <c r="X84" s="150"/>
      <c r="Y84" s="150"/>
      <c r="Z84" s="3"/>
      <c r="AA84" s="3"/>
      <c r="AB84" s="58"/>
      <c r="AC84" s="199"/>
      <c r="AD84" s="155" t="str">
        <f>IF(MOD(Таблица33[[#This Row],[Заказ корней, шт.
↓]],Таблица33[[#This Row],[Кратность заказа]])&gt;0,"Ошибка!","")</f>
        <v/>
      </c>
    </row>
    <row r="85" spans="1:30" s="37" customFormat="1" ht="15" hidden="1" customHeight="1">
      <c r="A85" s="48"/>
      <c r="B85" s="252"/>
      <c r="C85" s="252" t="s">
        <v>1014</v>
      </c>
      <c r="D85" s="253" t="s">
        <v>816</v>
      </c>
      <c r="E85" s="264"/>
      <c r="F85" s="255" t="s">
        <v>1248</v>
      </c>
      <c r="G85" s="256" t="s">
        <v>173</v>
      </c>
      <c r="H85" s="230"/>
      <c r="I85" s="258" t="s">
        <v>1326</v>
      </c>
      <c r="J85" s="259">
        <v>50</v>
      </c>
      <c r="K85" s="259" t="s">
        <v>1332</v>
      </c>
      <c r="L85" s="260">
        <v>8.67</v>
      </c>
      <c r="M85" s="260">
        <v>8.91</v>
      </c>
      <c r="N85" s="260">
        <v>9.08</v>
      </c>
      <c r="O85" s="260">
        <v>9.7100000000000009</v>
      </c>
      <c r="P85" s="260"/>
      <c r="Q85" s="259">
        <v>5</v>
      </c>
      <c r="R85" s="316"/>
      <c r="S85" s="261"/>
      <c r="T85" s="262" t="str">
        <f>IF(S85/J85=0,"-",S85/J85)</f>
        <v>-</v>
      </c>
      <c r="U85" s="263">
        <f>IF(S85&lt;10,O85*S85,IF(S85&lt;15,N85*S85,IF(S85&lt;J85,M85*S85,L85*S85)))</f>
        <v>0</v>
      </c>
      <c r="V85" s="251" t="s">
        <v>1670</v>
      </c>
      <c r="W85" s="198" t="s">
        <v>907</v>
      </c>
      <c r="X85" s="150" t="s">
        <v>866</v>
      </c>
      <c r="Y85" s="150" t="s">
        <v>856</v>
      </c>
      <c r="Z85" s="3" t="s">
        <v>851</v>
      </c>
      <c r="AA85" s="3"/>
      <c r="AB85" s="58" t="s">
        <v>1265</v>
      </c>
      <c r="AC85" s="199" t="s">
        <v>1395</v>
      </c>
      <c r="AD85" s="155" t="str">
        <f>IF(MOD(Таблица33[[#This Row],[Заказ корней, шт.
↓]],Таблица33[[#This Row],[Кратность заказа]])&gt;0,"Ошибка!","")</f>
        <v/>
      </c>
    </row>
    <row r="86" spans="1:30" s="37" customFormat="1" ht="15" hidden="1" customHeight="1">
      <c r="A86" s="48"/>
      <c r="B86" s="252"/>
      <c r="C86" s="252" t="s">
        <v>1134</v>
      </c>
      <c r="D86" s="253" t="s">
        <v>816</v>
      </c>
      <c r="E86" s="264"/>
      <c r="F86" s="255" t="s">
        <v>1248</v>
      </c>
      <c r="G86" s="256" t="s">
        <v>13</v>
      </c>
      <c r="H86" s="230"/>
      <c r="I86" s="258" t="s">
        <v>1324</v>
      </c>
      <c r="J86" s="259">
        <v>75</v>
      </c>
      <c r="K86" s="259" t="s">
        <v>1332</v>
      </c>
      <c r="L86" s="260">
        <v>6.25</v>
      </c>
      <c r="M86" s="260">
        <v>6.42</v>
      </c>
      <c r="N86" s="260">
        <v>6.54</v>
      </c>
      <c r="O86" s="260">
        <v>6.99</v>
      </c>
      <c r="P86" s="260"/>
      <c r="Q86" s="259">
        <v>5</v>
      </c>
      <c r="R86" s="316"/>
      <c r="S86" s="261"/>
      <c r="T86" s="262" t="str">
        <f t="shared" si="0"/>
        <v>-</v>
      </c>
      <c r="U86" s="263">
        <f t="shared" si="1"/>
        <v>0</v>
      </c>
      <c r="V86" s="251" t="s">
        <v>1670</v>
      </c>
      <c r="W86" s="198" t="s">
        <v>907</v>
      </c>
      <c r="X86" s="150">
        <v>75</v>
      </c>
      <c r="Y86" s="150" t="s">
        <v>856</v>
      </c>
      <c r="Z86" s="3" t="s">
        <v>853</v>
      </c>
      <c r="AA86" s="3" t="s">
        <v>875</v>
      </c>
      <c r="AB86" s="58" t="s">
        <v>1256</v>
      </c>
      <c r="AC86" s="199" t="s">
        <v>1380</v>
      </c>
      <c r="AD86" s="155" t="str">
        <f>IF(MOD(Таблица33[[#This Row],[Заказ корней, шт.
↓]],Таблица33[[#This Row],[Кратность заказа]])&gt;0,"Ошибка!","")</f>
        <v/>
      </c>
    </row>
    <row r="87" spans="1:30" s="37" customFormat="1" ht="15" customHeight="1">
      <c r="A87" s="48"/>
      <c r="B87" s="238"/>
      <c r="C87" s="238" t="s">
        <v>1018</v>
      </c>
      <c r="D87" s="246" t="s">
        <v>816</v>
      </c>
      <c r="E87" s="249"/>
      <c r="F87" s="247" t="s">
        <v>1248</v>
      </c>
      <c r="G87" s="270" t="s">
        <v>13</v>
      </c>
      <c r="H87" s="271" t="s">
        <v>1675</v>
      </c>
      <c r="I87" s="239" t="s">
        <v>1324</v>
      </c>
      <c r="J87" s="240">
        <v>60</v>
      </c>
      <c r="K87" s="240" t="s">
        <v>1332</v>
      </c>
      <c r="L87" s="274">
        <v>6.25</v>
      </c>
      <c r="M87" s="274">
        <v>6.42</v>
      </c>
      <c r="N87" s="274">
        <v>6.54</v>
      </c>
      <c r="O87" s="274">
        <v>6.99</v>
      </c>
      <c r="P87" s="275">
        <f>VLOOKUP(Таблица33[[#This Row],[Артикул ]],[1]акция!$A:$R,18,0)</f>
        <v>5.88</v>
      </c>
      <c r="Q87" s="240">
        <v>5</v>
      </c>
      <c r="R87" s="320" t="s">
        <v>1680</v>
      </c>
      <c r="S87" s="245"/>
      <c r="T87" s="241" t="str">
        <f t="shared" si="0"/>
        <v>-</v>
      </c>
      <c r="U87" s="242">
        <f>Таблица33[[#This Row],[Акционная цена]]*Таблица33[[#This Row],[Заказ корней, шт.
↓]]</f>
        <v>0</v>
      </c>
      <c r="V87" s="234" t="s">
        <v>1671</v>
      </c>
      <c r="W87" s="198" t="s">
        <v>907</v>
      </c>
      <c r="X87" s="150">
        <v>75</v>
      </c>
      <c r="Y87" s="150" t="s">
        <v>856</v>
      </c>
      <c r="Z87" s="3" t="s">
        <v>853</v>
      </c>
      <c r="AA87" s="3" t="s">
        <v>875</v>
      </c>
      <c r="AB87" s="58" t="s">
        <v>1256</v>
      </c>
      <c r="AC87" s="199" t="s">
        <v>1380</v>
      </c>
      <c r="AD87" s="155" t="str">
        <f>IF(MOD(Таблица33[[#This Row],[Заказ корней, шт.
↓]],Таблица33[[#This Row],[Кратность заказа]])&gt;0,"Ошибка!","")</f>
        <v/>
      </c>
    </row>
    <row r="88" spans="1:30" s="37" customFormat="1" ht="15" customHeight="1">
      <c r="A88" s="48"/>
      <c r="B88" s="238"/>
      <c r="C88" s="238" t="s">
        <v>1135</v>
      </c>
      <c r="D88" s="246" t="s">
        <v>816</v>
      </c>
      <c r="E88" s="249"/>
      <c r="F88" s="247" t="s">
        <v>1248</v>
      </c>
      <c r="G88" s="237" t="s">
        <v>13</v>
      </c>
      <c r="H88" s="235"/>
      <c r="I88" s="239" t="s">
        <v>1326</v>
      </c>
      <c r="J88" s="240">
        <v>50</v>
      </c>
      <c r="K88" s="240" t="s">
        <v>1332</v>
      </c>
      <c r="L88" s="244">
        <v>8.68</v>
      </c>
      <c r="M88" s="244">
        <v>8.92</v>
      </c>
      <c r="N88" s="244">
        <v>9.09</v>
      </c>
      <c r="O88" s="244">
        <v>9.7200000000000006</v>
      </c>
      <c r="P88" s="244"/>
      <c r="Q88" s="240">
        <v>5</v>
      </c>
      <c r="R88" s="320">
        <v>20</v>
      </c>
      <c r="S88" s="245"/>
      <c r="T88" s="241" t="str">
        <f t="shared" si="0"/>
        <v>-</v>
      </c>
      <c r="U88" s="242">
        <f t="shared" si="1"/>
        <v>0</v>
      </c>
      <c r="V88" s="234" t="s">
        <v>1671</v>
      </c>
      <c r="W88" s="198" t="s">
        <v>907</v>
      </c>
      <c r="X88" s="150">
        <v>75</v>
      </c>
      <c r="Y88" s="150" t="s">
        <v>856</v>
      </c>
      <c r="Z88" s="3" t="s">
        <v>853</v>
      </c>
      <c r="AA88" s="3" t="s">
        <v>875</v>
      </c>
      <c r="AB88" s="58" t="s">
        <v>1256</v>
      </c>
      <c r="AC88" s="199" t="s">
        <v>1380</v>
      </c>
      <c r="AD88" s="155" t="str">
        <f>IF(MOD(Таблица33[[#This Row],[Заказ корней, шт.
↓]],Таблица33[[#This Row],[Кратность заказа]])&gt;0,"Ошибка!","")</f>
        <v/>
      </c>
    </row>
    <row r="89" spans="1:30" s="37" customFormat="1" ht="15" hidden="1" customHeight="1">
      <c r="A89" s="48"/>
      <c r="B89" s="252"/>
      <c r="C89" s="252" t="s">
        <v>1533</v>
      </c>
      <c r="D89" s="253" t="s">
        <v>816</v>
      </c>
      <c r="E89" s="264"/>
      <c r="F89" s="255" t="s">
        <v>1248</v>
      </c>
      <c r="G89" s="256" t="s">
        <v>13</v>
      </c>
      <c r="H89" s="230"/>
      <c r="I89" s="258" t="s">
        <v>1326</v>
      </c>
      <c r="J89" s="259">
        <v>50</v>
      </c>
      <c r="K89" s="259" t="s">
        <v>1332</v>
      </c>
      <c r="L89" s="260">
        <v>8.68</v>
      </c>
      <c r="M89" s="260">
        <v>8.92</v>
      </c>
      <c r="N89" s="260">
        <v>9.09</v>
      </c>
      <c r="O89" s="260">
        <v>9.7200000000000006</v>
      </c>
      <c r="P89" s="260"/>
      <c r="Q89" s="259">
        <v>5</v>
      </c>
      <c r="R89" s="316"/>
      <c r="S89" s="261"/>
      <c r="T89" s="262" t="str">
        <f t="shared" si="0"/>
        <v>-</v>
      </c>
      <c r="U89" s="263">
        <f t="shared" si="1"/>
        <v>0</v>
      </c>
      <c r="V89" s="251" t="s">
        <v>1670</v>
      </c>
      <c r="W89" s="198" t="s">
        <v>907</v>
      </c>
      <c r="X89" s="150">
        <v>75</v>
      </c>
      <c r="Y89" s="150" t="s">
        <v>856</v>
      </c>
      <c r="Z89" s="3" t="s">
        <v>853</v>
      </c>
      <c r="AA89" s="3" t="s">
        <v>875</v>
      </c>
      <c r="AB89" s="58" t="s">
        <v>1256</v>
      </c>
      <c r="AC89" s="199" t="s">
        <v>1380</v>
      </c>
      <c r="AD89" s="155" t="str">
        <f>IF(MOD(Таблица33[[#This Row],[Заказ корней, шт.
↓]],Таблица33[[#This Row],[Кратность заказа]])&gt;0,"Ошибка!","")</f>
        <v/>
      </c>
    </row>
    <row r="90" spans="1:30" s="37" customFormat="1" ht="15" hidden="1" customHeight="1">
      <c r="A90" s="48"/>
      <c r="B90" s="252"/>
      <c r="C90" s="252" t="s">
        <v>1534</v>
      </c>
      <c r="D90" s="253" t="s">
        <v>816</v>
      </c>
      <c r="E90" s="264"/>
      <c r="F90" s="255" t="s">
        <v>1248</v>
      </c>
      <c r="G90" s="256" t="s">
        <v>13</v>
      </c>
      <c r="H90" s="230"/>
      <c r="I90" s="258" t="s">
        <v>1326</v>
      </c>
      <c r="J90" s="259">
        <v>40</v>
      </c>
      <c r="K90" s="259" t="s">
        <v>1332</v>
      </c>
      <c r="L90" s="260">
        <v>8.68</v>
      </c>
      <c r="M90" s="260">
        <v>8.92</v>
      </c>
      <c r="N90" s="260">
        <v>9.09</v>
      </c>
      <c r="O90" s="260">
        <v>9.7200000000000006</v>
      </c>
      <c r="P90" s="260"/>
      <c r="Q90" s="259">
        <v>5</v>
      </c>
      <c r="R90" s="316"/>
      <c r="S90" s="261"/>
      <c r="T90" s="262" t="str">
        <f t="shared" ref="T90" si="14">IF(S90/J90=0,"-",S90/J90)</f>
        <v>-</v>
      </c>
      <c r="U90" s="263">
        <f t="shared" ref="U90" si="15">IF(S90&lt;10,O90*S90,IF(S90&lt;15,N90*S90,IF(S90&lt;J90,M90*S90,L90*S90)))</f>
        <v>0</v>
      </c>
      <c r="V90" s="251" t="s">
        <v>1670</v>
      </c>
      <c r="W90" s="198" t="s">
        <v>907</v>
      </c>
      <c r="X90" s="150">
        <v>75</v>
      </c>
      <c r="Y90" s="150" t="s">
        <v>856</v>
      </c>
      <c r="Z90" s="3" t="s">
        <v>853</v>
      </c>
      <c r="AA90" s="3" t="s">
        <v>875</v>
      </c>
      <c r="AB90" s="58" t="s">
        <v>1256</v>
      </c>
      <c r="AC90" s="199" t="s">
        <v>1380</v>
      </c>
      <c r="AD90" s="155" t="str">
        <f>IF(MOD(Таблица33[[#This Row],[Заказ корней, шт.
↓]],Таблица33[[#This Row],[Кратность заказа]])&gt;0,"Ошибка!","")</f>
        <v/>
      </c>
    </row>
    <row r="91" spans="1:30" s="37" customFormat="1" ht="15" customHeight="1">
      <c r="A91" s="48"/>
      <c r="B91" s="238"/>
      <c r="C91" s="238" t="s">
        <v>1355</v>
      </c>
      <c r="D91" s="246" t="s">
        <v>816</v>
      </c>
      <c r="E91" s="249"/>
      <c r="F91" s="247" t="s">
        <v>1248</v>
      </c>
      <c r="G91" s="237" t="s">
        <v>13</v>
      </c>
      <c r="H91" s="181" t="s">
        <v>1512</v>
      </c>
      <c r="I91" s="239" t="s">
        <v>1325</v>
      </c>
      <c r="J91" s="240">
        <v>20</v>
      </c>
      <c r="K91" s="240" t="s">
        <v>1332</v>
      </c>
      <c r="L91" s="244">
        <v>14.54</v>
      </c>
      <c r="M91" s="244">
        <v>14.94</v>
      </c>
      <c r="N91" s="244">
        <v>15.22</v>
      </c>
      <c r="O91" s="244">
        <v>16.28</v>
      </c>
      <c r="P91" s="244"/>
      <c r="Q91" s="240">
        <v>5</v>
      </c>
      <c r="R91" s="320" t="s">
        <v>1681</v>
      </c>
      <c r="S91" s="245"/>
      <c r="T91" s="241" t="str">
        <f t="shared" si="0"/>
        <v>-</v>
      </c>
      <c r="U91" s="242">
        <f t="shared" si="1"/>
        <v>0</v>
      </c>
      <c r="V91" s="234" t="s">
        <v>1671</v>
      </c>
      <c r="W91" s="198" t="s">
        <v>907</v>
      </c>
      <c r="X91" s="150">
        <v>75</v>
      </c>
      <c r="Y91" s="150" t="s">
        <v>856</v>
      </c>
      <c r="Z91" s="3" t="s">
        <v>853</v>
      </c>
      <c r="AA91" s="3" t="s">
        <v>875</v>
      </c>
      <c r="AB91" s="58" t="s">
        <v>1256</v>
      </c>
      <c r="AC91" s="199" t="s">
        <v>1380</v>
      </c>
      <c r="AD91" s="155" t="str">
        <f>IF(MOD(Таблица33[[#This Row],[Заказ корней, шт.
↓]],Таблица33[[#This Row],[Кратность заказа]])&gt;0,"Ошибка!","")</f>
        <v/>
      </c>
    </row>
    <row r="92" spans="1:30" s="37" customFormat="1" ht="15" hidden="1" customHeight="1">
      <c r="A92" s="48"/>
      <c r="B92" s="252"/>
      <c r="C92" s="252" t="s">
        <v>1023</v>
      </c>
      <c r="D92" s="253" t="s">
        <v>816</v>
      </c>
      <c r="E92" s="264"/>
      <c r="F92" s="255" t="s">
        <v>1248</v>
      </c>
      <c r="G92" s="256" t="s">
        <v>100</v>
      </c>
      <c r="H92" s="230"/>
      <c r="I92" s="258" t="s">
        <v>1326</v>
      </c>
      <c r="J92" s="259">
        <v>50</v>
      </c>
      <c r="K92" s="259" t="s">
        <v>1332</v>
      </c>
      <c r="L92" s="260">
        <v>10</v>
      </c>
      <c r="M92" s="260">
        <v>10.27</v>
      </c>
      <c r="N92" s="260">
        <v>10.459999999999999</v>
      </c>
      <c r="O92" s="260">
        <v>11.19</v>
      </c>
      <c r="P92" s="260"/>
      <c r="Q92" s="259">
        <v>5</v>
      </c>
      <c r="R92" s="316"/>
      <c r="S92" s="261"/>
      <c r="T92" s="262" t="str">
        <f t="shared" ref="T92:T98" si="16">IF(S92/J92=0,"-",S92/J92)</f>
        <v>-</v>
      </c>
      <c r="U92" s="263">
        <f t="shared" ref="U92:U98" si="17">IF(S92&lt;10,O92*S92,IF(S92&lt;15,N92*S92,IF(S92&lt;J92,M92*S92,L92*S92)))</f>
        <v>0</v>
      </c>
      <c r="V92" s="251" t="s">
        <v>1670</v>
      </c>
      <c r="W92" s="198" t="s">
        <v>1024</v>
      </c>
      <c r="X92" s="150">
        <v>90</v>
      </c>
      <c r="Y92" s="150">
        <v>17</v>
      </c>
      <c r="Z92" s="3" t="s">
        <v>853</v>
      </c>
      <c r="AA92" s="3"/>
      <c r="AB92" s="58" t="s">
        <v>1257</v>
      </c>
      <c r="AC92" s="199" t="s">
        <v>1388</v>
      </c>
      <c r="AD92" s="155" t="str">
        <f>IF(MOD(Таблица33[[#This Row],[Заказ корней, шт.
↓]],Таблица33[[#This Row],[Кратность заказа]])&gt;0,"Ошибка!","")</f>
        <v/>
      </c>
    </row>
    <row r="93" spans="1:30" s="37" customFormat="1" ht="15" hidden="1" customHeight="1">
      <c r="A93" s="48"/>
      <c r="B93" s="252"/>
      <c r="C93" s="252" t="s">
        <v>1137</v>
      </c>
      <c r="D93" s="253" t="s">
        <v>816</v>
      </c>
      <c r="E93" s="264"/>
      <c r="F93" s="255" t="s">
        <v>1248</v>
      </c>
      <c r="G93" s="256" t="s">
        <v>100</v>
      </c>
      <c r="H93" s="230"/>
      <c r="I93" s="258" t="s">
        <v>1326</v>
      </c>
      <c r="J93" s="259">
        <v>35</v>
      </c>
      <c r="K93" s="259" t="s">
        <v>1332</v>
      </c>
      <c r="L93" s="260">
        <v>10</v>
      </c>
      <c r="M93" s="260">
        <v>10.27</v>
      </c>
      <c r="N93" s="260">
        <v>10.459999999999999</v>
      </c>
      <c r="O93" s="260">
        <v>11.19</v>
      </c>
      <c r="P93" s="260"/>
      <c r="Q93" s="259">
        <v>5</v>
      </c>
      <c r="R93" s="316"/>
      <c r="S93" s="261"/>
      <c r="T93" s="262" t="str">
        <f t="shared" si="16"/>
        <v>-</v>
      </c>
      <c r="U93" s="263">
        <f t="shared" si="17"/>
        <v>0</v>
      </c>
      <c r="V93" s="251" t="s">
        <v>1670</v>
      </c>
      <c r="W93" s="198" t="s">
        <v>1024</v>
      </c>
      <c r="X93" s="150">
        <v>90</v>
      </c>
      <c r="Y93" s="150">
        <v>17</v>
      </c>
      <c r="Z93" s="3" t="s">
        <v>853</v>
      </c>
      <c r="AA93" s="3"/>
      <c r="AB93" s="58" t="s">
        <v>1257</v>
      </c>
      <c r="AC93" s="199" t="s">
        <v>1388</v>
      </c>
      <c r="AD93" s="155" t="str">
        <f>IF(MOD(Таблица33[[#This Row],[Заказ корней, шт.
↓]],Таблица33[[#This Row],[Кратность заказа]])&gt;0,"Ошибка!","")</f>
        <v/>
      </c>
    </row>
    <row r="94" spans="1:30" s="37" customFormat="1" ht="15" hidden="1" customHeight="1">
      <c r="A94" s="48"/>
      <c r="B94" s="252"/>
      <c r="C94" s="252" t="s">
        <v>1138</v>
      </c>
      <c r="D94" s="253" t="s">
        <v>816</v>
      </c>
      <c r="E94" s="264"/>
      <c r="F94" s="255" t="s">
        <v>1248</v>
      </c>
      <c r="G94" s="256" t="s">
        <v>100</v>
      </c>
      <c r="H94" s="230"/>
      <c r="I94" s="258" t="s">
        <v>1326</v>
      </c>
      <c r="J94" s="259">
        <v>50</v>
      </c>
      <c r="K94" s="259" t="s">
        <v>1332</v>
      </c>
      <c r="L94" s="260">
        <v>10</v>
      </c>
      <c r="M94" s="260">
        <v>10.27</v>
      </c>
      <c r="N94" s="260">
        <v>10.459999999999999</v>
      </c>
      <c r="O94" s="260">
        <v>11.19</v>
      </c>
      <c r="P94" s="260"/>
      <c r="Q94" s="259">
        <v>5</v>
      </c>
      <c r="R94" s="316"/>
      <c r="S94" s="261"/>
      <c r="T94" s="262" t="str">
        <f t="shared" si="16"/>
        <v>-</v>
      </c>
      <c r="U94" s="263">
        <f t="shared" si="17"/>
        <v>0</v>
      </c>
      <c r="V94" s="251" t="s">
        <v>1670</v>
      </c>
      <c r="W94" s="198" t="s">
        <v>1024</v>
      </c>
      <c r="X94" s="150">
        <v>90</v>
      </c>
      <c r="Y94" s="150">
        <v>17</v>
      </c>
      <c r="Z94" s="3" t="s">
        <v>853</v>
      </c>
      <c r="AA94" s="3"/>
      <c r="AB94" s="58" t="s">
        <v>1257</v>
      </c>
      <c r="AC94" s="199" t="s">
        <v>1388</v>
      </c>
      <c r="AD94" s="155" t="str">
        <f>IF(MOD(Таблица33[[#This Row],[Заказ корней, шт.
↓]],Таблица33[[#This Row],[Кратность заказа]])&gt;0,"Ошибка!","")</f>
        <v/>
      </c>
    </row>
    <row r="95" spans="1:30" s="37" customFormat="1" ht="15" hidden="1" customHeight="1">
      <c r="A95" s="48"/>
      <c r="B95" s="252"/>
      <c r="C95" s="252" t="s">
        <v>1216</v>
      </c>
      <c r="D95" s="253" t="s">
        <v>816</v>
      </c>
      <c r="E95" s="264"/>
      <c r="F95" s="255" t="s">
        <v>1248</v>
      </c>
      <c r="G95" s="256" t="s">
        <v>23</v>
      </c>
      <c r="H95" s="230"/>
      <c r="I95" s="258" t="s">
        <v>1326</v>
      </c>
      <c r="J95" s="259">
        <v>50</v>
      </c>
      <c r="K95" s="259" t="s">
        <v>1332</v>
      </c>
      <c r="L95" s="260">
        <v>8.59</v>
      </c>
      <c r="M95" s="260">
        <v>8.83</v>
      </c>
      <c r="N95" s="260">
        <v>9</v>
      </c>
      <c r="O95" s="260">
        <v>9.6199999999999992</v>
      </c>
      <c r="P95" s="260"/>
      <c r="Q95" s="259">
        <v>5</v>
      </c>
      <c r="R95" s="316"/>
      <c r="S95" s="261"/>
      <c r="T95" s="262" t="str">
        <f t="shared" si="16"/>
        <v>-</v>
      </c>
      <c r="U95" s="263">
        <f t="shared" si="17"/>
        <v>0</v>
      </c>
      <c r="V95" s="251" t="s">
        <v>1670</v>
      </c>
      <c r="W95" s="198" t="s">
        <v>926</v>
      </c>
      <c r="X95" s="150" t="s">
        <v>866</v>
      </c>
      <c r="Y95" s="150" t="s">
        <v>904</v>
      </c>
      <c r="Z95" s="3" t="s">
        <v>851</v>
      </c>
      <c r="AA95" s="3"/>
      <c r="AB95" s="58"/>
      <c r="AC95" s="199" t="s">
        <v>1472</v>
      </c>
      <c r="AD95" s="155" t="str">
        <f>IF(MOD(Таблица33[[#This Row],[Заказ корней, шт.
↓]],Таблица33[[#This Row],[Кратность заказа]])&gt;0,"Ошибка!","")</f>
        <v/>
      </c>
    </row>
    <row r="96" spans="1:30" s="37" customFormat="1" ht="15" customHeight="1">
      <c r="A96" s="48"/>
      <c r="B96" s="238"/>
      <c r="C96" s="238" t="s">
        <v>1554</v>
      </c>
      <c r="D96" s="246" t="s">
        <v>816</v>
      </c>
      <c r="E96" s="249"/>
      <c r="F96" s="247" t="s">
        <v>1248</v>
      </c>
      <c r="G96" s="237" t="s">
        <v>682</v>
      </c>
      <c r="H96" s="168"/>
      <c r="I96" s="239" t="s">
        <v>1324</v>
      </c>
      <c r="J96" s="240">
        <v>75</v>
      </c>
      <c r="K96" s="240" t="s">
        <v>1332</v>
      </c>
      <c r="L96" s="244">
        <v>7.68</v>
      </c>
      <c r="M96" s="244">
        <v>7.89</v>
      </c>
      <c r="N96" s="244">
        <v>8.0399999999999991</v>
      </c>
      <c r="O96" s="244">
        <v>8.6</v>
      </c>
      <c r="P96" s="244"/>
      <c r="Q96" s="240">
        <v>5</v>
      </c>
      <c r="R96" s="320">
        <v>5</v>
      </c>
      <c r="S96" s="245"/>
      <c r="T96" s="241" t="str">
        <f t="shared" si="16"/>
        <v>-</v>
      </c>
      <c r="U96" s="242">
        <f t="shared" si="17"/>
        <v>0</v>
      </c>
      <c r="V96" s="234" t="s">
        <v>1671</v>
      </c>
      <c r="W96" s="198" t="s">
        <v>807</v>
      </c>
      <c r="X96" s="150">
        <v>75</v>
      </c>
      <c r="Y96" s="150">
        <v>20</v>
      </c>
      <c r="Z96" s="3" t="s">
        <v>851</v>
      </c>
      <c r="AA96" s="3"/>
      <c r="AB96" s="58" t="s">
        <v>1271</v>
      </c>
      <c r="AC96" s="199" t="s">
        <v>1402</v>
      </c>
      <c r="AD96" s="155" t="str">
        <f>IF(MOD(Таблица33[[#This Row],[Заказ корней, шт.
↓]],Таблица33[[#This Row],[Кратность заказа]])&gt;0,"Ошибка!","")</f>
        <v/>
      </c>
    </row>
    <row r="97" spans="1:30" s="37" customFormat="1" ht="15" hidden="1" customHeight="1">
      <c r="A97" s="48"/>
      <c r="B97" s="252"/>
      <c r="C97" s="252" t="s">
        <v>1590</v>
      </c>
      <c r="D97" s="253" t="s">
        <v>816</v>
      </c>
      <c r="E97" s="264"/>
      <c r="F97" s="255" t="s">
        <v>1248</v>
      </c>
      <c r="G97" s="256" t="s">
        <v>682</v>
      </c>
      <c r="H97" s="230"/>
      <c r="I97" s="258" t="s">
        <v>1326</v>
      </c>
      <c r="J97" s="259">
        <v>50</v>
      </c>
      <c r="K97" s="259" t="s">
        <v>1332</v>
      </c>
      <c r="L97" s="260">
        <v>10.57</v>
      </c>
      <c r="M97" s="260">
        <v>10.86</v>
      </c>
      <c r="N97" s="260">
        <v>11.06</v>
      </c>
      <c r="O97" s="260">
        <v>11.83</v>
      </c>
      <c r="P97" s="260"/>
      <c r="Q97" s="259">
        <v>5</v>
      </c>
      <c r="R97" s="316"/>
      <c r="S97" s="261"/>
      <c r="T97" s="262" t="str">
        <f t="shared" ref="T97" si="18">IF(S97/J97=0,"-",S97/J97)</f>
        <v>-</v>
      </c>
      <c r="U97" s="263">
        <f t="shared" ref="U97" si="19">IF(S97&lt;10,O97*S97,IF(S97&lt;15,N97*S97,IF(S97&lt;J97,M97*S97,L97*S97)))</f>
        <v>0</v>
      </c>
      <c r="V97" s="251" t="s">
        <v>1670</v>
      </c>
      <c r="W97" s="198" t="s">
        <v>807</v>
      </c>
      <c r="X97" s="150">
        <v>75</v>
      </c>
      <c r="Y97" s="150">
        <v>20</v>
      </c>
      <c r="Z97" s="3" t="s">
        <v>851</v>
      </c>
      <c r="AA97" s="3"/>
      <c r="AB97" s="58" t="s">
        <v>1271</v>
      </c>
      <c r="AC97" s="199" t="s">
        <v>1402</v>
      </c>
      <c r="AD97" s="155" t="str">
        <f>IF(MOD(Таблица33[[#This Row],[Заказ корней, шт.
↓]],Таблица33[[#This Row],[Кратность заказа]])&gt;0,"Ошибка!","")</f>
        <v/>
      </c>
    </row>
    <row r="98" spans="1:30" s="37" customFormat="1" ht="15" hidden="1" customHeight="1">
      <c r="A98" s="48"/>
      <c r="B98" s="252"/>
      <c r="C98" s="252" t="s">
        <v>1027</v>
      </c>
      <c r="D98" s="253" t="s">
        <v>816</v>
      </c>
      <c r="E98" s="264"/>
      <c r="F98" s="255" t="s">
        <v>1248</v>
      </c>
      <c r="G98" s="256" t="s">
        <v>682</v>
      </c>
      <c r="H98" s="230"/>
      <c r="I98" s="258" t="s">
        <v>1326</v>
      </c>
      <c r="J98" s="259">
        <v>35</v>
      </c>
      <c r="K98" s="259" t="s">
        <v>1332</v>
      </c>
      <c r="L98" s="260">
        <v>10.57</v>
      </c>
      <c r="M98" s="260">
        <v>10.86</v>
      </c>
      <c r="N98" s="260">
        <v>11.06</v>
      </c>
      <c r="O98" s="260">
        <v>11.83</v>
      </c>
      <c r="P98" s="260"/>
      <c r="Q98" s="259">
        <v>5</v>
      </c>
      <c r="R98" s="316"/>
      <c r="S98" s="261"/>
      <c r="T98" s="262" t="str">
        <f t="shared" si="16"/>
        <v>-</v>
      </c>
      <c r="U98" s="263">
        <f t="shared" si="17"/>
        <v>0</v>
      </c>
      <c r="V98" s="251" t="s">
        <v>1670</v>
      </c>
      <c r="W98" s="198" t="s">
        <v>807</v>
      </c>
      <c r="X98" s="150">
        <v>75</v>
      </c>
      <c r="Y98" s="150">
        <v>20</v>
      </c>
      <c r="Z98" s="3" t="s">
        <v>851</v>
      </c>
      <c r="AA98" s="3"/>
      <c r="AB98" s="58" t="s">
        <v>1271</v>
      </c>
      <c r="AC98" s="199" t="s">
        <v>1402</v>
      </c>
      <c r="AD98" s="155" t="str">
        <f>IF(MOD(Таблица33[[#This Row],[Заказ корней, шт.
↓]],Таблица33[[#This Row],[Кратность заказа]])&gt;0,"Ошибка!","")</f>
        <v/>
      </c>
    </row>
    <row r="99" spans="1:30" s="37" customFormat="1" ht="15" hidden="1" customHeight="1">
      <c r="A99" s="48"/>
      <c r="B99" s="252"/>
      <c r="C99" s="252" t="s">
        <v>1551</v>
      </c>
      <c r="D99" s="253" t="s">
        <v>898</v>
      </c>
      <c r="E99" s="264"/>
      <c r="F99" s="255" t="s">
        <v>1248</v>
      </c>
      <c r="G99" s="256" t="s">
        <v>27</v>
      </c>
      <c r="H99" s="230"/>
      <c r="I99" s="258" t="s">
        <v>1326</v>
      </c>
      <c r="J99" s="259">
        <v>40</v>
      </c>
      <c r="K99" s="259" t="s">
        <v>1333</v>
      </c>
      <c r="L99" s="265">
        <v>1010</v>
      </c>
      <c r="M99" s="265">
        <v>1038</v>
      </c>
      <c r="N99" s="265">
        <v>1058</v>
      </c>
      <c r="O99" s="265">
        <v>1131</v>
      </c>
      <c r="P99" s="265"/>
      <c r="Q99" s="259">
        <v>5</v>
      </c>
      <c r="R99" s="316"/>
      <c r="S99" s="261"/>
      <c r="T99" s="262" t="str">
        <f t="shared" ref="T99" si="20">IF(S99/J99=0,"-",S99/J99)</f>
        <v>-</v>
      </c>
      <c r="U99" s="232">
        <f t="shared" ref="U99" si="21">IF(S99&lt;10,O99*S99,IF(S99&lt;15,N99*S99,IF(S99&lt;J99,M99*S99,L99*S99)))</f>
        <v>0</v>
      </c>
      <c r="V99" s="251" t="s">
        <v>1670</v>
      </c>
      <c r="W99" s="198"/>
      <c r="X99" s="150"/>
      <c r="Y99" s="150"/>
      <c r="Z99" s="3"/>
      <c r="AA99" s="3"/>
      <c r="AB99" s="58"/>
      <c r="AC99" s="199"/>
      <c r="AD99" s="155" t="str">
        <f>IF(MOD(Таблица33[[#This Row],[Заказ корней, шт.
↓]],Таблица33[[#This Row],[Кратность заказа]])&gt;0,"Ошибка!","")</f>
        <v/>
      </c>
    </row>
    <row r="100" spans="1:30" s="228" customFormat="1" ht="15" hidden="1" customHeight="1">
      <c r="A100" s="48"/>
      <c r="B100" s="252"/>
      <c r="C100" s="252" t="s">
        <v>1548</v>
      </c>
      <c r="D100" s="253" t="s">
        <v>816</v>
      </c>
      <c r="E100" s="264"/>
      <c r="F100" s="255" t="s">
        <v>1248</v>
      </c>
      <c r="G100" s="256" t="s">
        <v>205</v>
      </c>
      <c r="H100" s="230"/>
      <c r="I100" s="258" t="s">
        <v>1570</v>
      </c>
      <c r="J100" s="259">
        <v>50</v>
      </c>
      <c r="K100" s="259" t="s">
        <v>1332</v>
      </c>
      <c r="L100" s="260">
        <v>16.310000000000002</v>
      </c>
      <c r="M100" s="260">
        <v>16.760000000000002</v>
      </c>
      <c r="N100" s="260">
        <v>17.07</v>
      </c>
      <c r="O100" s="260">
        <v>18.260000000000002</v>
      </c>
      <c r="P100" s="260"/>
      <c r="Q100" s="259">
        <v>5</v>
      </c>
      <c r="R100" s="316"/>
      <c r="S100" s="261"/>
      <c r="T100" s="262" t="str">
        <f t="shared" ref="T100" si="22">IF(S100/J100=0,"-",S100/J100)</f>
        <v>-</v>
      </c>
      <c r="U100" s="263">
        <f t="shared" ref="U100" si="23">IF(S100&lt;10,O100*S100,IF(S100&lt;15,N100*S100,IF(S100&lt;J100,M100*S100,L100*S100)))</f>
        <v>0</v>
      </c>
      <c r="V100" s="251" t="s">
        <v>1670</v>
      </c>
      <c r="W100" s="222" t="s">
        <v>901</v>
      </c>
      <c r="X100" s="223">
        <v>80</v>
      </c>
      <c r="Y100" s="223" t="s">
        <v>856</v>
      </c>
      <c r="Z100" s="224" t="s">
        <v>853</v>
      </c>
      <c r="AA100" s="224"/>
      <c r="AB100" s="225"/>
      <c r="AC100" s="226" t="s">
        <v>1387</v>
      </c>
      <c r="AD100" s="227" t="str">
        <f>IF(MOD(Таблица33[[#This Row],[Заказ корней, шт.
↓]],Таблица33[[#This Row],[Кратность заказа]])&gt;0,"Ошибка!","")</f>
        <v/>
      </c>
    </row>
    <row r="101" spans="1:30" s="228" customFormat="1" ht="15" hidden="1" customHeight="1">
      <c r="A101" s="48"/>
      <c r="B101" s="252"/>
      <c r="C101" s="252" t="s">
        <v>1136</v>
      </c>
      <c r="D101" s="253" t="s">
        <v>816</v>
      </c>
      <c r="E101" s="264"/>
      <c r="F101" s="255" t="s">
        <v>1248</v>
      </c>
      <c r="G101" s="256" t="s">
        <v>205</v>
      </c>
      <c r="H101" s="230"/>
      <c r="I101" s="258" t="s">
        <v>1326</v>
      </c>
      <c r="J101" s="259">
        <v>50</v>
      </c>
      <c r="K101" s="259" t="s">
        <v>1332</v>
      </c>
      <c r="L101" s="260">
        <v>20.05</v>
      </c>
      <c r="M101" s="260">
        <v>20.430000000000003</v>
      </c>
      <c r="N101" s="260">
        <v>21.01</v>
      </c>
      <c r="O101" s="260">
        <v>21.85</v>
      </c>
      <c r="P101" s="260"/>
      <c r="Q101" s="259">
        <v>5</v>
      </c>
      <c r="R101" s="316"/>
      <c r="S101" s="261"/>
      <c r="T101" s="262" t="str">
        <f t="shared" si="0"/>
        <v>-</v>
      </c>
      <c r="U101" s="263">
        <f t="shared" si="1"/>
        <v>0</v>
      </c>
      <c r="V101" s="251" t="s">
        <v>1670</v>
      </c>
      <c r="W101" s="222" t="s">
        <v>901</v>
      </c>
      <c r="X101" s="223">
        <v>80</v>
      </c>
      <c r="Y101" s="223" t="s">
        <v>856</v>
      </c>
      <c r="Z101" s="224" t="s">
        <v>853</v>
      </c>
      <c r="AA101" s="224"/>
      <c r="AB101" s="225"/>
      <c r="AC101" s="226" t="s">
        <v>1387</v>
      </c>
      <c r="AD101" s="227" t="str">
        <f>IF(MOD(Таблица33[[#This Row],[Заказ корней, шт.
↓]],Таблица33[[#This Row],[Кратность заказа]])&gt;0,"Ошибка!","")</f>
        <v/>
      </c>
    </row>
    <row r="102" spans="1:30" s="53" customFormat="1" ht="15" customHeight="1">
      <c r="A102" s="48"/>
      <c r="B102" s="123"/>
      <c r="C102" s="123"/>
      <c r="D102" s="123"/>
      <c r="E102" s="215"/>
      <c r="F102" s="132" t="s">
        <v>1487</v>
      </c>
      <c r="G102" s="143"/>
      <c r="H102" s="170"/>
      <c r="I102" s="125"/>
      <c r="J102" s="126"/>
      <c r="K102" s="126"/>
      <c r="L102" s="127"/>
      <c r="M102" s="127"/>
      <c r="N102" s="127"/>
      <c r="O102" s="127"/>
      <c r="P102" s="127"/>
      <c r="Q102" s="126"/>
      <c r="R102" s="318"/>
      <c r="S102" s="144"/>
      <c r="T102" s="128"/>
      <c r="U102" s="129"/>
      <c r="V102" s="183"/>
      <c r="W102" s="194"/>
      <c r="X102" s="152"/>
      <c r="Y102" s="152"/>
      <c r="Z102" s="131"/>
      <c r="AA102" s="131"/>
      <c r="AB102" s="130"/>
      <c r="AC102" s="195"/>
      <c r="AD102" s="155"/>
    </row>
    <row r="103" spans="1:30" s="53" customFormat="1" ht="15" customHeight="1">
      <c r="A103" s="48"/>
      <c r="B103" s="133"/>
      <c r="C103" s="133"/>
      <c r="D103" s="133"/>
      <c r="E103" s="214"/>
      <c r="F103" s="145" t="s">
        <v>848</v>
      </c>
      <c r="G103" s="146"/>
      <c r="H103" s="167"/>
      <c r="I103" s="135"/>
      <c r="J103" s="136"/>
      <c r="K103" s="136"/>
      <c r="L103" s="137"/>
      <c r="M103" s="137"/>
      <c r="N103" s="137"/>
      <c r="O103" s="137"/>
      <c r="P103" s="137"/>
      <c r="Q103" s="136"/>
      <c r="R103" s="319"/>
      <c r="S103" s="147"/>
      <c r="T103" s="138"/>
      <c r="U103" s="139"/>
      <c r="V103" s="184"/>
      <c r="W103" s="196"/>
      <c r="X103" s="151"/>
      <c r="Y103" s="151"/>
      <c r="Z103" s="141"/>
      <c r="AA103" s="141"/>
      <c r="AB103" s="140"/>
      <c r="AC103" s="197"/>
      <c r="AD103" s="155"/>
    </row>
    <row r="104" spans="1:30" s="37" customFormat="1" ht="15" customHeight="1">
      <c r="A104" s="48"/>
      <c r="B104" s="238"/>
      <c r="C104" s="238" t="s">
        <v>997</v>
      </c>
      <c r="D104" s="246" t="s">
        <v>816</v>
      </c>
      <c r="E104" s="249"/>
      <c r="F104" s="247" t="s">
        <v>1247</v>
      </c>
      <c r="G104" s="276" t="s">
        <v>133</v>
      </c>
      <c r="H104" s="278"/>
      <c r="I104" s="239" t="s">
        <v>1326</v>
      </c>
      <c r="J104" s="240">
        <v>35</v>
      </c>
      <c r="K104" s="240" t="s">
        <v>1332</v>
      </c>
      <c r="L104" s="244">
        <v>34.78</v>
      </c>
      <c r="M104" s="244">
        <v>35.11</v>
      </c>
      <c r="N104" s="244">
        <v>35.449999999999996</v>
      </c>
      <c r="O104" s="244">
        <v>36.51</v>
      </c>
      <c r="P104" s="244"/>
      <c r="Q104" s="240">
        <v>3</v>
      </c>
      <c r="R104" s="320">
        <v>48</v>
      </c>
      <c r="S104" s="245"/>
      <c r="T104" s="241" t="str">
        <f>IF(S104/J104=0,"-",S104/J104)</f>
        <v>-</v>
      </c>
      <c r="U104" s="242">
        <f>IF(S104&lt;10,O104*S104,IF(S104&lt;15,N104*S104,IF(S104&lt;J104,M104*S104,L104*S104)))</f>
        <v>0</v>
      </c>
      <c r="V104" s="234" t="s">
        <v>1671</v>
      </c>
      <c r="W104" s="198" t="s">
        <v>998</v>
      </c>
      <c r="X104" s="150" t="s">
        <v>881</v>
      </c>
      <c r="Y104" s="150" t="s">
        <v>806</v>
      </c>
      <c r="Z104" s="3" t="s">
        <v>851</v>
      </c>
      <c r="AA104" s="3"/>
      <c r="AB104" s="58" t="s">
        <v>1262</v>
      </c>
      <c r="AC104" s="199" t="s">
        <v>1335</v>
      </c>
      <c r="AD104" s="155" t="str">
        <f>IF(MOD(Таблица33[[#This Row],[Заказ корней, шт.
↓]],Таблица33[[#This Row],[Кратность заказа]])&gt;0,"Ошибка!","")</f>
        <v/>
      </c>
    </row>
    <row r="105" spans="1:30" s="37" customFormat="1" ht="15" hidden="1" customHeight="1">
      <c r="A105" s="48"/>
      <c r="B105" s="252"/>
      <c r="C105" s="252" t="s">
        <v>1356</v>
      </c>
      <c r="D105" s="253" t="s">
        <v>816</v>
      </c>
      <c r="E105" s="264"/>
      <c r="F105" s="255" t="s">
        <v>1247</v>
      </c>
      <c r="G105" s="256" t="s">
        <v>133</v>
      </c>
      <c r="H105" s="257" t="s">
        <v>1512</v>
      </c>
      <c r="I105" s="258" t="s">
        <v>1325</v>
      </c>
      <c r="J105" s="259">
        <v>20</v>
      </c>
      <c r="K105" s="259" t="s">
        <v>1332</v>
      </c>
      <c r="L105" s="260">
        <v>58.6</v>
      </c>
      <c r="M105" s="260">
        <v>59.16</v>
      </c>
      <c r="N105" s="260">
        <v>59.73</v>
      </c>
      <c r="O105" s="260">
        <v>61.52</v>
      </c>
      <c r="P105" s="260"/>
      <c r="Q105" s="259">
        <v>1</v>
      </c>
      <c r="R105" s="316"/>
      <c r="S105" s="261"/>
      <c r="T105" s="262" t="str">
        <f>IF(S105/J105=0,"-",S105/J105)</f>
        <v>-</v>
      </c>
      <c r="U105" s="263">
        <f>IF(S105&lt;10,O105*S105,IF(S105&lt;15,N105*S105,IF(S105&lt;J105,M105*S105,L105*S105)))</f>
        <v>0</v>
      </c>
      <c r="V105" s="251" t="s">
        <v>1670</v>
      </c>
      <c r="W105" s="198" t="s">
        <v>998</v>
      </c>
      <c r="X105" s="150" t="s">
        <v>881</v>
      </c>
      <c r="Y105" s="150" t="s">
        <v>806</v>
      </c>
      <c r="Z105" s="3" t="s">
        <v>851</v>
      </c>
      <c r="AA105" s="3"/>
      <c r="AB105" s="58" t="s">
        <v>1262</v>
      </c>
      <c r="AC105" s="199" t="s">
        <v>1335</v>
      </c>
      <c r="AD105" s="155" t="str">
        <f>IF(MOD(Таблица33[[#This Row],[Заказ корней, шт.
↓]],Таблица33[[#This Row],[Кратность заказа]])&gt;0,"Ошибка!","")</f>
        <v/>
      </c>
    </row>
    <row r="106" spans="1:30" s="37" customFormat="1" ht="15" hidden="1" customHeight="1">
      <c r="A106" s="48"/>
      <c r="B106" s="252"/>
      <c r="C106" s="252" t="s">
        <v>1007</v>
      </c>
      <c r="D106" s="253" t="s">
        <v>816</v>
      </c>
      <c r="E106" s="264"/>
      <c r="F106" s="255" t="s">
        <v>1248</v>
      </c>
      <c r="G106" s="256" t="s">
        <v>195</v>
      </c>
      <c r="H106" s="230"/>
      <c r="I106" s="258" t="s">
        <v>1326</v>
      </c>
      <c r="J106" s="259">
        <v>50</v>
      </c>
      <c r="K106" s="259" t="s">
        <v>1332</v>
      </c>
      <c r="L106" s="260">
        <v>5.84</v>
      </c>
      <c r="M106" s="260">
        <v>6</v>
      </c>
      <c r="N106" s="260">
        <v>6.12</v>
      </c>
      <c r="O106" s="260">
        <v>6.54</v>
      </c>
      <c r="P106" s="260"/>
      <c r="Q106" s="259">
        <v>5</v>
      </c>
      <c r="R106" s="316"/>
      <c r="S106" s="261"/>
      <c r="T106" s="262" t="str">
        <f t="shared" si="0"/>
        <v>-</v>
      </c>
      <c r="U106" s="263">
        <f t="shared" si="1"/>
        <v>0</v>
      </c>
      <c r="V106" s="251" t="s">
        <v>1670</v>
      </c>
      <c r="W106" s="198" t="s">
        <v>901</v>
      </c>
      <c r="X106" s="150" t="s">
        <v>857</v>
      </c>
      <c r="Y106" s="150">
        <v>14</v>
      </c>
      <c r="Z106" s="3" t="s">
        <v>851</v>
      </c>
      <c r="AA106" s="3" t="s">
        <v>875</v>
      </c>
      <c r="AB106" s="58" t="s">
        <v>1258</v>
      </c>
      <c r="AC106" s="199" t="s">
        <v>1389</v>
      </c>
      <c r="AD106" s="155" t="str">
        <f>IF(MOD(Таблица33[[#This Row],[Заказ корней, шт.
↓]],Таблица33[[#This Row],[Кратность заказа]])&gt;0,"Ошибка!","")</f>
        <v/>
      </c>
    </row>
    <row r="107" spans="1:30" s="37" customFormat="1" ht="15" customHeight="1">
      <c r="A107" s="48"/>
      <c r="B107" s="238"/>
      <c r="C107" s="238" t="s">
        <v>1194</v>
      </c>
      <c r="D107" s="246" t="s">
        <v>816</v>
      </c>
      <c r="E107" s="249"/>
      <c r="F107" s="247" t="s">
        <v>1247</v>
      </c>
      <c r="G107" s="237" t="s">
        <v>843</v>
      </c>
      <c r="H107" s="168"/>
      <c r="I107" s="239" t="s">
        <v>1326</v>
      </c>
      <c r="J107" s="240">
        <v>35</v>
      </c>
      <c r="K107" s="240" t="s">
        <v>1332</v>
      </c>
      <c r="L107" s="244">
        <v>11.83</v>
      </c>
      <c r="M107" s="244">
        <v>12.15</v>
      </c>
      <c r="N107" s="244">
        <v>12.379999999999999</v>
      </c>
      <c r="O107" s="244">
        <v>13.24</v>
      </c>
      <c r="P107" s="244"/>
      <c r="Q107" s="240">
        <v>5</v>
      </c>
      <c r="R107" s="320">
        <v>5</v>
      </c>
      <c r="S107" s="245"/>
      <c r="T107" s="241" t="str">
        <f>IF(S107/J107=0,"-",S107/J107)</f>
        <v>-</v>
      </c>
      <c r="U107" s="242">
        <f>IF(S107&lt;10,O107*S107,IF(S107&lt;15,N107*S107,IF(S107&lt;J107,M107*S107,L107*S107)))</f>
        <v>0</v>
      </c>
      <c r="V107" s="234" t="s">
        <v>1671</v>
      </c>
      <c r="W107" s="198" t="s">
        <v>805</v>
      </c>
      <c r="X107" s="150" t="s">
        <v>881</v>
      </c>
      <c r="Y107" s="150" t="s">
        <v>904</v>
      </c>
      <c r="Z107" s="3" t="s">
        <v>851</v>
      </c>
      <c r="AA107" s="3"/>
      <c r="AB107" s="58"/>
      <c r="AC107" s="199" t="s">
        <v>1345</v>
      </c>
      <c r="AD107" s="155" t="str">
        <f>IF(MOD(Таблица33[[#This Row],[Заказ корней, шт.
↓]],Таблица33[[#This Row],[Кратность заказа]])&gt;0,"Ошибка!","")</f>
        <v/>
      </c>
    </row>
    <row r="108" spans="1:30" s="53" customFormat="1" ht="15" customHeight="1">
      <c r="A108" s="48"/>
      <c r="B108" s="133"/>
      <c r="C108" s="133"/>
      <c r="D108" s="133"/>
      <c r="E108" s="214"/>
      <c r="F108" s="145" t="s">
        <v>849</v>
      </c>
      <c r="G108" s="146"/>
      <c r="H108" s="167"/>
      <c r="I108" s="135"/>
      <c r="J108" s="136"/>
      <c r="K108" s="136"/>
      <c r="L108" s="137"/>
      <c r="M108" s="137"/>
      <c r="N108" s="137"/>
      <c r="O108" s="137"/>
      <c r="P108" s="137"/>
      <c r="Q108" s="136"/>
      <c r="R108" s="319"/>
      <c r="S108" s="147"/>
      <c r="T108" s="138"/>
      <c r="U108" s="139"/>
      <c r="V108" s="184"/>
      <c r="W108" s="196"/>
      <c r="X108" s="151"/>
      <c r="Y108" s="151"/>
      <c r="Z108" s="141"/>
      <c r="AA108" s="141"/>
      <c r="AB108" s="140"/>
      <c r="AC108" s="197"/>
      <c r="AD108" s="155"/>
    </row>
    <row r="109" spans="1:30" s="37" customFormat="1" ht="15" hidden="1" customHeight="1">
      <c r="A109" s="48"/>
      <c r="B109" s="252"/>
      <c r="C109" s="252" t="s">
        <v>993</v>
      </c>
      <c r="D109" s="253" t="s">
        <v>898</v>
      </c>
      <c r="E109" s="264"/>
      <c r="F109" s="255" t="s">
        <v>1248</v>
      </c>
      <c r="G109" s="256" t="s">
        <v>75</v>
      </c>
      <c r="H109" s="230"/>
      <c r="I109" s="258" t="s">
        <v>1324</v>
      </c>
      <c r="J109" s="259">
        <v>60</v>
      </c>
      <c r="K109" s="259" t="s">
        <v>1333</v>
      </c>
      <c r="L109" s="265">
        <v>327</v>
      </c>
      <c r="M109" s="265">
        <v>336</v>
      </c>
      <c r="N109" s="265">
        <v>343</v>
      </c>
      <c r="O109" s="265">
        <v>366</v>
      </c>
      <c r="P109" s="265"/>
      <c r="Q109" s="259">
        <v>5</v>
      </c>
      <c r="R109" s="316"/>
      <c r="S109" s="261"/>
      <c r="T109" s="262" t="str">
        <f t="shared" si="0"/>
        <v>-</v>
      </c>
      <c r="U109" s="232">
        <f t="shared" si="1"/>
        <v>0</v>
      </c>
      <c r="V109" s="251" t="s">
        <v>1670</v>
      </c>
      <c r="W109" s="198" t="s">
        <v>994</v>
      </c>
      <c r="X109" s="150" t="s">
        <v>866</v>
      </c>
      <c r="Y109" s="150" t="s">
        <v>918</v>
      </c>
      <c r="Z109" s="3" t="s">
        <v>852</v>
      </c>
      <c r="AA109" s="3"/>
      <c r="AB109" s="58" t="s">
        <v>1259</v>
      </c>
      <c r="AC109" s="199" t="s">
        <v>1390</v>
      </c>
      <c r="AD109" s="155" t="str">
        <f>IF(MOD(Таблица33[[#This Row],[Заказ корней, шт.
↓]],Таблица33[[#This Row],[Кратность заказа]])&gt;0,"Ошибка!","")</f>
        <v/>
      </c>
    </row>
    <row r="110" spans="1:30" s="37" customFormat="1" ht="15" hidden="1" customHeight="1">
      <c r="A110" s="48"/>
      <c r="B110" s="252"/>
      <c r="C110" s="252" t="s">
        <v>1662</v>
      </c>
      <c r="D110" s="253" t="s">
        <v>898</v>
      </c>
      <c r="E110" s="264"/>
      <c r="F110" s="255" t="s">
        <v>1248</v>
      </c>
      <c r="G110" s="256" t="s">
        <v>75</v>
      </c>
      <c r="H110" s="230"/>
      <c r="I110" s="258" t="s">
        <v>1324</v>
      </c>
      <c r="J110" s="259">
        <v>75</v>
      </c>
      <c r="K110" s="259" t="s">
        <v>1333</v>
      </c>
      <c r="L110" s="265">
        <v>327</v>
      </c>
      <c r="M110" s="265">
        <v>336</v>
      </c>
      <c r="N110" s="265">
        <v>343</v>
      </c>
      <c r="O110" s="265">
        <v>366</v>
      </c>
      <c r="P110" s="265"/>
      <c r="Q110" s="259">
        <v>5</v>
      </c>
      <c r="R110" s="316"/>
      <c r="S110" s="261"/>
      <c r="T110" s="262" t="str">
        <f t="shared" ref="T110" si="24">IF(S110/J110=0,"-",S110/J110)</f>
        <v>-</v>
      </c>
      <c r="U110" s="232">
        <f t="shared" ref="U110" si="25">IF(S110&lt;10,O110*S110,IF(S110&lt;15,N110*S110,IF(S110&lt;J110,M110*S110,L110*S110)))</f>
        <v>0</v>
      </c>
      <c r="V110" s="251" t="s">
        <v>1670</v>
      </c>
      <c r="W110" s="198" t="s">
        <v>994</v>
      </c>
      <c r="X110" s="150" t="s">
        <v>866</v>
      </c>
      <c r="Y110" s="150" t="s">
        <v>918</v>
      </c>
      <c r="Z110" s="3" t="s">
        <v>852</v>
      </c>
      <c r="AA110" s="3"/>
      <c r="AB110" s="58" t="s">
        <v>1259</v>
      </c>
      <c r="AC110" s="199" t="s">
        <v>1390</v>
      </c>
      <c r="AD110" s="155" t="str">
        <f>IF(MOD(Таблица33[[#This Row],[Заказ корней, шт.
↓]],Таблица33[[#This Row],[Кратность заказа]])&gt;0,"Ошибка!","")</f>
        <v/>
      </c>
    </row>
    <row r="111" spans="1:30" s="37" customFormat="1" ht="15" hidden="1" customHeight="1">
      <c r="A111" s="48"/>
      <c r="B111" s="252"/>
      <c r="C111" s="252" t="s">
        <v>974</v>
      </c>
      <c r="D111" s="253" t="s">
        <v>898</v>
      </c>
      <c r="E111" s="264"/>
      <c r="F111" s="255" t="s">
        <v>1248</v>
      </c>
      <c r="G111" s="256" t="s">
        <v>1</v>
      </c>
      <c r="H111" s="230"/>
      <c r="I111" s="258" t="s">
        <v>1324</v>
      </c>
      <c r="J111" s="259">
        <v>60</v>
      </c>
      <c r="K111" s="259" t="s">
        <v>1333</v>
      </c>
      <c r="L111" s="265">
        <v>344</v>
      </c>
      <c r="M111" s="265">
        <v>354</v>
      </c>
      <c r="N111" s="265">
        <v>360</v>
      </c>
      <c r="O111" s="265">
        <v>385</v>
      </c>
      <c r="P111" s="265"/>
      <c r="Q111" s="259">
        <v>5</v>
      </c>
      <c r="R111" s="316"/>
      <c r="S111" s="261"/>
      <c r="T111" s="262" t="str">
        <f t="shared" si="0"/>
        <v>-</v>
      </c>
      <c r="U111" s="232">
        <f t="shared" si="1"/>
        <v>0</v>
      </c>
      <c r="V111" s="251" t="s">
        <v>1670</v>
      </c>
      <c r="W111" s="198" t="s">
        <v>901</v>
      </c>
      <c r="X111" s="150" t="s">
        <v>866</v>
      </c>
      <c r="Y111" s="150" t="s">
        <v>856</v>
      </c>
      <c r="Z111" s="3" t="s">
        <v>851</v>
      </c>
      <c r="AA111" s="3" t="s">
        <v>875</v>
      </c>
      <c r="AB111" s="58" t="s">
        <v>975</v>
      </c>
      <c r="AC111" s="199" t="s">
        <v>1411</v>
      </c>
      <c r="AD111" s="155" t="str">
        <f>IF(MOD(Таблица33[[#This Row],[Заказ корней, шт.
↓]],Таблица33[[#This Row],[Кратность заказа]])&gt;0,"Ошибка!","")</f>
        <v/>
      </c>
    </row>
    <row r="112" spans="1:30" s="37" customFormat="1" ht="15" hidden="1" customHeight="1">
      <c r="A112" s="48"/>
      <c r="B112" s="252"/>
      <c r="C112" s="252" t="s">
        <v>976</v>
      </c>
      <c r="D112" s="253" t="s">
        <v>816</v>
      </c>
      <c r="E112" s="264"/>
      <c r="F112" s="255" t="s">
        <v>1248</v>
      </c>
      <c r="G112" s="256" t="s">
        <v>1</v>
      </c>
      <c r="H112" s="230"/>
      <c r="I112" s="258" t="s">
        <v>1326</v>
      </c>
      <c r="J112" s="259">
        <v>50</v>
      </c>
      <c r="K112" s="259" t="s">
        <v>1332</v>
      </c>
      <c r="L112" s="260">
        <v>5.24</v>
      </c>
      <c r="M112" s="260">
        <v>5.38</v>
      </c>
      <c r="N112" s="260">
        <v>5.4799999999999995</v>
      </c>
      <c r="O112" s="260">
        <v>5.86</v>
      </c>
      <c r="P112" s="260"/>
      <c r="Q112" s="259">
        <v>5</v>
      </c>
      <c r="R112" s="316"/>
      <c r="S112" s="261"/>
      <c r="T112" s="262" t="str">
        <f t="shared" si="0"/>
        <v>-</v>
      </c>
      <c r="U112" s="263">
        <f t="shared" si="1"/>
        <v>0</v>
      </c>
      <c r="V112" s="251" t="s">
        <v>1670</v>
      </c>
      <c r="W112" s="198" t="s">
        <v>901</v>
      </c>
      <c r="X112" s="150" t="s">
        <v>866</v>
      </c>
      <c r="Y112" s="150" t="s">
        <v>856</v>
      </c>
      <c r="Z112" s="3" t="s">
        <v>851</v>
      </c>
      <c r="AA112" s="3" t="s">
        <v>875</v>
      </c>
      <c r="AB112" s="58" t="s">
        <v>975</v>
      </c>
      <c r="AC112" s="199" t="s">
        <v>1411</v>
      </c>
      <c r="AD112" s="155" t="str">
        <f>IF(MOD(Таблица33[[#This Row],[Заказ корней, шт.
↓]],Таблица33[[#This Row],[Кратность заказа]])&gt;0,"Ошибка!","")</f>
        <v/>
      </c>
    </row>
    <row r="113" spans="1:30" s="37" customFormat="1" ht="15" hidden="1" customHeight="1">
      <c r="A113" s="48"/>
      <c r="B113" s="252"/>
      <c r="C113" s="252" t="s">
        <v>1644</v>
      </c>
      <c r="D113" s="253" t="s">
        <v>898</v>
      </c>
      <c r="E113" s="264"/>
      <c r="F113" s="255" t="s">
        <v>1248</v>
      </c>
      <c r="G113" s="256" t="s">
        <v>1</v>
      </c>
      <c r="H113" s="230"/>
      <c r="I113" s="258" t="s">
        <v>1326</v>
      </c>
      <c r="J113" s="259">
        <v>35</v>
      </c>
      <c r="K113" s="259" t="s">
        <v>1333</v>
      </c>
      <c r="L113" s="265">
        <v>385</v>
      </c>
      <c r="M113" s="265">
        <v>396</v>
      </c>
      <c r="N113" s="265">
        <v>403</v>
      </c>
      <c r="O113" s="265">
        <v>431</v>
      </c>
      <c r="P113" s="265"/>
      <c r="Q113" s="259">
        <v>5</v>
      </c>
      <c r="R113" s="316"/>
      <c r="S113" s="261"/>
      <c r="T113" s="262" t="str">
        <f t="shared" ref="T113" si="26">IF(S113/J113=0,"-",S113/J113)</f>
        <v>-</v>
      </c>
      <c r="U113" s="232">
        <f t="shared" ref="U113" si="27">IF(S113&lt;10,O113*S113,IF(S113&lt;15,N113*S113,IF(S113&lt;J113,M113*S113,L113*S113)))</f>
        <v>0</v>
      </c>
      <c r="V113" s="251" t="s">
        <v>1670</v>
      </c>
      <c r="W113" s="198" t="s">
        <v>901</v>
      </c>
      <c r="X113" s="150" t="s">
        <v>866</v>
      </c>
      <c r="Y113" s="150" t="s">
        <v>856</v>
      </c>
      <c r="Z113" s="3" t="s">
        <v>851</v>
      </c>
      <c r="AA113" s="3" t="s">
        <v>875</v>
      </c>
      <c r="AB113" s="58" t="s">
        <v>975</v>
      </c>
      <c r="AC113" s="199" t="s">
        <v>1411</v>
      </c>
      <c r="AD113" s="155" t="str">
        <f>IF(MOD(Таблица33[[#This Row],[Заказ корней, шт.
↓]],Таблица33[[#This Row],[Кратность заказа]])&gt;0,"Ошибка!","")</f>
        <v/>
      </c>
    </row>
    <row r="114" spans="1:30" s="37" customFormat="1" ht="15" hidden="1" customHeight="1">
      <c r="A114" s="48"/>
      <c r="B114" s="252"/>
      <c r="C114" s="252" t="s">
        <v>1139</v>
      </c>
      <c r="D114" s="253" t="s">
        <v>816</v>
      </c>
      <c r="E114" s="249"/>
      <c r="F114" s="255" t="s">
        <v>1248</v>
      </c>
      <c r="G114" s="256" t="s">
        <v>1</v>
      </c>
      <c r="H114" s="168"/>
      <c r="I114" s="258" t="s">
        <v>1326</v>
      </c>
      <c r="J114" s="259">
        <v>35</v>
      </c>
      <c r="K114" s="259" t="s">
        <v>1332</v>
      </c>
      <c r="L114" s="260">
        <v>5.24</v>
      </c>
      <c r="M114" s="260">
        <v>5.38</v>
      </c>
      <c r="N114" s="260">
        <v>5.4799999999999995</v>
      </c>
      <c r="O114" s="260">
        <v>5.86</v>
      </c>
      <c r="P114" s="260"/>
      <c r="Q114" s="259">
        <v>5</v>
      </c>
      <c r="R114" s="316"/>
      <c r="S114" s="261"/>
      <c r="T114" s="262" t="str">
        <f t="shared" si="0"/>
        <v>-</v>
      </c>
      <c r="U114" s="263">
        <f t="shared" si="1"/>
        <v>0</v>
      </c>
      <c r="V114" s="251" t="s">
        <v>1670</v>
      </c>
      <c r="W114" s="198" t="s">
        <v>901</v>
      </c>
      <c r="X114" s="150" t="s">
        <v>866</v>
      </c>
      <c r="Y114" s="150" t="s">
        <v>856</v>
      </c>
      <c r="Z114" s="3" t="s">
        <v>851</v>
      </c>
      <c r="AA114" s="3" t="s">
        <v>875</v>
      </c>
      <c r="AB114" s="58" t="s">
        <v>975</v>
      </c>
      <c r="AC114" s="199" t="s">
        <v>1411</v>
      </c>
      <c r="AD114" s="155" t="str">
        <f>IF(MOD(Таблица33[[#This Row],[Заказ корней, шт.
↓]],Таблица33[[#This Row],[Кратность заказа]])&gt;0,"Ошибка!","")</f>
        <v/>
      </c>
    </row>
    <row r="115" spans="1:30" s="37" customFormat="1" ht="15" hidden="1" customHeight="1">
      <c r="A115" s="48"/>
      <c r="B115" s="252"/>
      <c r="C115" s="252" t="s">
        <v>1140</v>
      </c>
      <c r="D115" s="253" t="s">
        <v>816</v>
      </c>
      <c r="E115" s="264"/>
      <c r="F115" s="255" t="s">
        <v>1248</v>
      </c>
      <c r="G115" s="256" t="s">
        <v>78</v>
      </c>
      <c r="H115" s="230"/>
      <c r="I115" s="258" t="s">
        <v>1324</v>
      </c>
      <c r="J115" s="259">
        <v>75</v>
      </c>
      <c r="K115" s="259" t="s">
        <v>1332</v>
      </c>
      <c r="L115" s="260">
        <v>5.01</v>
      </c>
      <c r="M115" s="260">
        <v>5.1499999999999995</v>
      </c>
      <c r="N115" s="260">
        <v>5.25</v>
      </c>
      <c r="O115" s="260">
        <v>5.61</v>
      </c>
      <c r="P115" s="260"/>
      <c r="Q115" s="259">
        <v>5</v>
      </c>
      <c r="R115" s="316"/>
      <c r="S115" s="261"/>
      <c r="T115" s="262" t="str">
        <f t="shared" si="0"/>
        <v>-</v>
      </c>
      <c r="U115" s="263">
        <f t="shared" si="1"/>
        <v>0</v>
      </c>
      <c r="V115" s="251" t="s">
        <v>1670</v>
      </c>
      <c r="W115" s="198" t="s">
        <v>920</v>
      </c>
      <c r="X115" s="150">
        <v>90</v>
      </c>
      <c r="Y115" s="150">
        <v>16</v>
      </c>
      <c r="Z115" s="3" t="s">
        <v>851</v>
      </c>
      <c r="AA115" s="3"/>
      <c r="AB115" s="58" t="s">
        <v>1261</v>
      </c>
      <c r="AC115" s="199" t="s">
        <v>1392</v>
      </c>
      <c r="AD115" s="155" t="str">
        <f>IF(MOD(Таблица33[[#This Row],[Заказ корней, шт.
↓]],Таблица33[[#This Row],[Кратность заказа]])&gt;0,"Ошибка!","")</f>
        <v/>
      </c>
    </row>
    <row r="116" spans="1:30" s="37" customFormat="1" ht="15" hidden="1" customHeight="1">
      <c r="A116" s="48"/>
      <c r="B116" s="252"/>
      <c r="C116" s="252" t="s">
        <v>1542</v>
      </c>
      <c r="D116" s="253" t="s">
        <v>816</v>
      </c>
      <c r="E116" s="264"/>
      <c r="F116" s="255" t="s">
        <v>1248</v>
      </c>
      <c r="G116" s="256" t="s">
        <v>78</v>
      </c>
      <c r="H116" s="230"/>
      <c r="I116" s="258" t="s">
        <v>1324</v>
      </c>
      <c r="J116" s="259">
        <v>75</v>
      </c>
      <c r="K116" s="259" t="s">
        <v>1332</v>
      </c>
      <c r="L116" s="260">
        <v>5.01</v>
      </c>
      <c r="M116" s="260">
        <v>5.1499999999999995</v>
      </c>
      <c r="N116" s="260">
        <v>5.25</v>
      </c>
      <c r="O116" s="260">
        <v>5.61</v>
      </c>
      <c r="P116" s="260"/>
      <c r="Q116" s="259">
        <v>5</v>
      </c>
      <c r="R116" s="316"/>
      <c r="S116" s="261"/>
      <c r="T116" s="262" t="str">
        <f t="shared" ref="T116" si="28">IF(S116/J116=0,"-",S116/J116)</f>
        <v>-</v>
      </c>
      <c r="U116" s="263">
        <f t="shared" ref="U116" si="29">IF(S116&lt;10,O116*S116,IF(S116&lt;15,N116*S116,IF(S116&lt;J116,M116*S116,L116*S116)))</f>
        <v>0</v>
      </c>
      <c r="V116" s="251" t="s">
        <v>1670</v>
      </c>
      <c r="W116" s="198" t="s">
        <v>920</v>
      </c>
      <c r="X116" s="150">
        <v>90</v>
      </c>
      <c r="Y116" s="150">
        <v>16</v>
      </c>
      <c r="Z116" s="3" t="s">
        <v>851</v>
      </c>
      <c r="AA116" s="3"/>
      <c r="AB116" s="58" t="s">
        <v>1261</v>
      </c>
      <c r="AC116" s="199" t="s">
        <v>1392</v>
      </c>
      <c r="AD116" s="155" t="str">
        <f>IF(MOD(Таблица33[[#This Row],[Заказ корней, шт.
↓]],Таблица33[[#This Row],[Кратность заказа]])&gt;0,"Ошибка!","")</f>
        <v/>
      </c>
    </row>
    <row r="117" spans="1:30" s="37" customFormat="1" ht="15" hidden="1" customHeight="1">
      <c r="A117" s="48"/>
      <c r="B117" s="252"/>
      <c r="C117" s="252" t="s">
        <v>995</v>
      </c>
      <c r="D117" s="253" t="s">
        <v>898</v>
      </c>
      <c r="E117" s="264"/>
      <c r="F117" s="255" t="s">
        <v>1248</v>
      </c>
      <c r="G117" s="256" t="s">
        <v>78</v>
      </c>
      <c r="H117" s="230"/>
      <c r="I117" s="258" t="s">
        <v>1324</v>
      </c>
      <c r="J117" s="259">
        <v>60</v>
      </c>
      <c r="K117" s="259" t="s">
        <v>1333</v>
      </c>
      <c r="L117" s="265">
        <v>433</v>
      </c>
      <c r="M117" s="265">
        <v>445</v>
      </c>
      <c r="N117" s="265">
        <v>453</v>
      </c>
      <c r="O117" s="265">
        <v>484</v>
      </c>
      <c r="P117" s="265"/>
      <c r="Q117" s="259">
        <v>5</v>
      </c>
      <c r="R117" s="316"/>
      <c r="S117" s="261"/>
      <c r="T117" s="262" t="str">
        <f t="shared" si="0"/>
        <v>-</v>
      </c>
      <c r="U117" s="232">
        <f t="shared" si="1"/>
        <v>0</v>
      </c>
      <c r="V117" s="251" t="s">
        <v>1670</v>
      </c>
      <c r="W117" s="198" t="s">
        <v>920</v>
      </c>
      <c r="X117" s="150">
        <v>90</v>
      </c>
      <c r="Y117" s="150">
        <v>16</v>
      </c>
      <c r="Z117" s="3" t="s">
        <v>851</v>
      </c>
      <c r="AA117" s="3"/>
      <c r="AB117" s="58" t="s">
        <v>1261</v>
      </c>
      <c r="AC117" s="199" t="s">
        <v>1392</v>
      </c>
      <c r="AD117" s="155" t="str">
        <f>IF(MOD(Таблица33[[#This Row],[Заказ корней, шт.
↓]],Таблица33[[#This Row],[Кратность заказа]])&gt;0,"Ошибка!","")</f>
        <v/>
      </c>
    </row>
    <row r="118" spans="1:30" s="37" customFormat="1" ht="15" hidden="1" customHeight="1">
      <c r="A118" s="48"/>
      <c r="B118" s="252"/>
      <c r="C118" s="252" t="s">
        <v>996</v>
      </c>
      <c r="D118" s="253" t="s">
        <v>816</v>
      </c>
      <c r="E118" s="264"/>
      <c r="F118" s="255" t="s">
        <v>1248</v>
      </c>
      <c r="G118" s="256" t="s">
        <v>78</v>
      </c>
      <c r="H118" s="230"/>
      <c r="I118" s="258" t="s">
        <v>1326</v>
      </c>
      <c r="J118" s="259">
        <v>50</v>
      </c>
      <c r="K118" s="259" t="s">
        <v>1332</v>
      </c>
      <c r="L118" s="260">
        <v>8.42</v>
      </c>
      <c r="M118" s="260">
        <v>8.66</v>
      </c>
      <c r="N118" s="260">
        <v>8.82</v>
      </c>
      <c r="O118" s="260">
        <v>9.43</v>
      </c>
      <c r="P118" s="260"/>
      <c r="Q118" s="259">
        <v>5</v>
      </c>
      <c r="R118" s="316"/>
      <c r="S118" s="261"/>
      <c r="T118" s="262" t="str">
        <f t="shared" si="0"/>
        <v>-</v>
      </c>
      <c r="U118" s="263">
        <f t="shared" si="1"/>
        <v>0</v>
      </c>
      <c r="V118" s="251" t="s">
        <v>1670</v>
      </c>
      <c r="W118" s="198" t="s">
        <v>920</v>
      </c>
      <c r="X118" s="150">
        <v>90</v>
      </c>
      <c r="Y118" s="150">
        <v>16</v>
      </c>
      <c r="Z118" s="3" t="s">
        <v>851</v>
      </c>
      <c r="AA118" s="3"/>
      <c r="AB118" s="58" t="s">
        <v>1261</v>
      </c>
      <c r="AC118" s="199" t="s">
        <v>1392</v>
      </c>
      <c r="AD118" s="155" t="str">
        <f>IF(MOD(Таблица33[[#This Row],[Заказ корней, шт.
↓]],Таблица33[[#This Row],[Кратность заказа]])&gt;0,"Ошибка!","")</f>
        <v/>
      </c>
    </row>
    <row r="119" spans="1:30" s="37" customFormat="1" ht="15" hidden="1" customHeight="1">
      <c r="A119" s="48"/>
      <c r="B119" s="252"/>
      <c r="C119" s="252" t="s">
        <v>1141</v>
      </c>
      <c r="D119" s="253" t="s">
        <v>816</v>
      </c>
      <c r="E119" s="264"/>
      <c r="F119" s="255" t="s">
        <v>1248</v>
      </c>
      <c r="G119" s="256" t="s">
        <v>78</v>
      </c>
      <c r="H119" s="230"/>
      <c r="I119" s="258" t="s">
        <v>1326</v>
      </c>
      <c r="J119" s="259">
        <v>35</v>
      </c>
      <c r="K119" s="259" t="s">
        <v>1332</v>
      </c>
      <c r="L119" s="260">
        <v>8.42</v>
      </c>
      <c r="M119" s="260">
        <v>8.66</v>
      </c>
      <c r="N119" s="260">
        <v>8.82</v>
      </c>
      <c r="O119" s="260">
        <v>9.43</v>
      </c>
      <c r="P119" s="260"/>
      <c r="Q119" s="259">
        <v>5</v>
      </c>
      <c r="R119" s="316"/>
      <c r="S119" s="261"/>
      <c r="T119" s="262" t="str">
        <f t="shared" si="0"/>
        <v>-</v>
      </c>
      <c r="U119" s="263">
        <f t="shared" si="1"/>
        <v>0</v>
      </c>
      <c r="V119" s="251" t="s">
        <v>1670</v>
      </c>
      <c r="W119" s="198" t="s">
        <v>920</v>
      </c>
      <c r="X119" s="150">
        <v>90</v>
      </c>
      <c r="Y119" s="150">
        <v>16</v>
      </c>
      <c r="Z119" s="3" t="s">
        <v>851</v>
      </c>
      <c r="AA119" s="3"/>
      <c r="AB119" s="58" t="s">
        <v>1261</v>
      </c>
      <c r="AC119" s="199" t="s">
        <v>1392</v>
      </c>
      <c r="AD119" s="155" t="str">
        <f>IF(MOD(Таблица33[[#This Row],[Заказ корней, шт.
↓]],Таблица33[[#This Row],[Кратность заказа]])&gt;0,"Ошибка!","")</f>
        <v/>
      </c>
    </row>
    <row r="120" spans="1:30" s="37" customFormat="1" ht="15" customHeight="1">
      <c r="A120" s="48"/>
      <c r="B120" s="238"/>
      <c r="C120" s="238" t="s">
        <v>1574</v>
      </c>
      <c r="D120" s="246" t="s">
        <v>816</v>
      </c>
      <c r="E120" s="249"/>
      <c r="F120" s="247" t="s">
        <v>1248</v>
      </c>
      <c r="G120" s="237" t="s">
        <v>78</v>
      </c>
      <c r="H120" s="235"/>
      <c r="I120" s="239" t="s">
        <v>1326</v>
      </c>
      <c r="J120" s="240">
        <v>40</v>
      </c>
      <c r="K120" s="240" t="s">
        <v>1332</v>
      </c>
      <c r="L120" s="244">
        <v>8.42</v>
      </c>
      <c r="M120" s="244">
        <v>8.66</v>
      </c>
      <c r="N120" s="244">
        <v>8.82</v>
      </c>
      <c r="O120" s="244">
        <v>9.43</v>
      </c>
      <c r="P120" s="244"/>
      <c r="Q120" s="240">
        <v>5</v>
      </c>
      <c r="R120" s="320">
        <v>5</v>
      </c>
      <c r="S120" s="245"/>
      <c r="T120" s="241" t="str">
        <f t="shared" ref="T120" si="30">IF(S120/J120=0,"-",S120/J120)</f>
        <v>-</v>
      </c>
      <c r="U120" s="242">
        <f t="shared" ref="U120" si="31">IF(S120&lt;10,O120*S120,IF(S120&lt;15,N120*S120,IF(S120&lt;J120,M120*S120,L120*S120)))</f>
        <v>0</v>
      </c>
      <c r="V120" s="234" t="s">
        <v>1671</v>
      </c>
      <c r="W120" s="198" t="s">
        <v>920</v>
      </c>
      <c r="X120" s="150">
        <v>90</v>
      </c>
      <c r="Y120" s="150">
        <v>16</v>
      </c>
      <c r="Z120" s="3" t="s">
        <v>851</v>
      </c>
      <c r="AA120" s="3"/>
      <c r="AB120" s="58" t="s">
        <v>1261</v>
      </c>
      <c r="AC120" s="199" t="s">
        <v>1392</v>
      </c>
      <c r="AD120" s="155" t="str">
        <f>IF(MOD(Таблица33[[#This Row],[Заказ корней, шт.
↓]],Таблица33[[#This Row],[Кратность заказа]])&gt;0,"Ошибка!","")</f>
        <v/>
      </c>
    </row>
    <row r="121" spans="1:30" s="37" customFormat="1" ht="15" hidden="1" customHeight="1">
      <c r="A121" s="48"/>
      <c r="B121" s="252"/>
      <c r="C121" s="252" t="s">
        <v>1142</v>
      </c>
      <c r="D121" s="253" t="s">
        <v>898</v>
      </c>
      <c r="E121" s="264"/>
      <c r="F121" s="255" t="s">
        <v>1248</v>
      </c>
      <c r="G121" s="256" t="s">
        <v>78</v>
      </c>
      <c r="H121" s="230"/>
      <c r="I121" s="258" t="s">
        <v>1326</v>
      </c>
      <c r="J121" s="259">
        <v>40</v>
      </c>
      <c r="K121" s="259" t="s">
        <v>1333</v>
      </c>
      <c r="L121" s="265">
        <v>727</v>
      </c>
      <c r="M121" s="265">
        <v>747</v>
      </c>
      <c r="N121" s="265">
        <v>761</v>
      </c>
      <c r="O121" s="265">
        <v>814</v>
      </c>
      <c r="P121" s="265"/>
      <c r="Q121" s="259">
        <v>5</v>
      </c>
      <c r="R121" s="316"/>
      <c r="S121" s="261"/>
      <c r="T121" s="262" t="str">
        <f t="shared" si="0"/>
        <v>-</v>
      </c>
      <c r="U121" s="232">
        <f t="shared" si="1"/>
        <v>0</v>
      </c>
      <c r="V121" s="251" t="s">
        <v>1670</v>
      </c>
      <c r="W121" s="198" t="s">
        <v>920</v>
      </c>
      <c r="X121" s="150">
        <v>90</v>
      </c>
      <c r="Y121" s="150">
        <v>16</v>
      </c>
      <c r="Z121" s="3" t="s">
        <v>851</v>
      </c>
      <c r="AA121" s="3"/>
      <c r="AB121" s="58" t="s">
        <v>1261</v>
      </c>
      <c r="AC121" s="199" t="s">
        <v>1392</v>
      </c>
      <c r="AD121" s="155" t="str">
        <f>IF(MOD(Таблица33[[#This Row],[Заказ корней, шт.
↓]],Таблица33[[#This Row],[Кратность заказа]])&gt;0,"Ошибка!","")</f>
        <v/>
      </c>
    </row>
    <row r="122" spans="1:30" s="37" customFormat="1" ht="15" hidden="1" customHeight="1">
      <c r="A122" s="48"/>
      <c r="B122" s="252"/>
      <c r="C122" s="252" t="s">
        <v>1631</v>
      </c>
      <c r="D122" s="253" t="s">
        <v>898</v>
      </c>
      <c r="E122" s="264"/>
      <c r="F122" s="255" t="s">
        <v>1248</v>
      </c>
      <c r="G122" s="256" t="s">
        <v>78</v>
      </c>
      <c r="H122" s="230"/>
      <c r="I122" s="258" t="s">
        <v>1326</v>
      </c>
      <c r="J122" s="259">
        <v>40</v>
      </c>
      <c r="K122" s="259" t="s">
        <v>1333</v>
      </c>
      <c r="L122" s="265">
        <v>727</v>
      </c>
      <c r="M122" s="265">
        <v>747</v>
      </c>
      <c r="N122" s="265">
        <v>761</v>
      </c>
      <c r="O122" s="265">
        <v>814</v>
      </c>
      <c r="P122" s="265"/>
      <c r="Q122" s="259">
        <v>5</v>
      </c>
      <c r="R122" s="316"/>
      <c r="S122" s="261"/>
      <c r="T122" s="262" t="str">
        <f t="shared" ref="T122" si="32">IF(S122/J122=0,"-",S122/J122)</f>
        <v>-</v>
      </c>
      <c r="U122" s="232">
        <f t="shared" ref="U122" si="33">IF(S122&lt;10,O122*S122,IF(S122&lt;15,N122*S122,IF(S122&lt;J122,M122*S122,L122*S122)))</f>
        <v>0</v>
      </c>
      <c r="V122" s="251" t="s">
        <v>1670</v>
      </c>
      <c r="W122" s="198" t="s">
        <v>920</v>
      </c>
      <c r="X122" s="150">
        <v>90</v>
      </c>
      <c r="Y122" s="150">
        <v>16</v>
      </c>
      <c r="Z122" s="3" t="s">
        <v>851</v>
      </c>
      <c r="AA122" s="3"/>
      <c r="AB122" s="58" t="s">
        <v>1261</v>
      </c>
      <c r="AC122" s="199" t="s">
        <v>1392</v>
      </c>
      <c r="AD122" s="155" t="str">
        <f>IF(MOD(Таблица33[[#This Row],[Заказ корней, шт.
↓]],Таблица33[[#This Row],[Кратность заказа]])&gt;0,"Ошибка!","")</f>
        <v/>
      </c>
    </row>
    <row r="123" spans="1:30" s="37" customFormat="1" ht="15" hidden="1" customHeight="1">
      <c r="A123" s="48"/>
      <c r="B123" s="252"/>
      <c r="C123" s="252" t="s">
        <v>1143</v>
      </c>
      <c r="D123" s="253" t="s">
        <v>816</v>
      </c>
      <c r="E123" s="264"/>
      <c r="F123" s="255" t="s">
        <v>1248</v>
      </c>
      <c r="G123" s="256" t="s">
        <v>83</v>
      </c>
      <c r="H123" s="230"/>
      <c r="I123" s="258" t="s">
        <v>1326</v>
      </c>
      <c r="J123" s="259">
        <v>35</v>
      </c>
      <c r="K123" s="259" t="s">
        <v>1332</v>
      </c>
      <c r="L123" s="260">
        <v>6.1899999999999995</v>
      </c>
      <c r="M123" s="260">
        <v>6.3599999999999994</v>
      </c>
      <c r="N123" s="260">
        <v>6.4799999999999995</v>
      </c>
      <c r="O123" s="260">
        <v>6.93</v>
      </c>
      <c r="P123" s="260"/>
      <c r="Q123" s="259">
        <v>5</v>
      </c>
      <c r="R123" s="316"/>
      <c r="S123" s="261"/>
      <c r="T123" s="262" t="str">
        <f t="shared" si="0"/>
        <v>-</v>
      </c>
      <c r="U123" s="263">
        <f t="shared" si="1"/>
        <v>0</v>
      </c>
      <c r="V123" s="251" t="s">
        <v>1670</v>
      </c>
      <c r="W123" s="198" t="s">
        <v>926</v>
      </c>
      <c r="X123" s="150">
        <v>100</v>
      </c>
      <c r="Y123" s="150">
        <v>20</v>
      </c>
      <c r="Z123" s="3" t="s">
        <v>851</v>
      </c>
      <c r="AA123" s="3" t="s">
        <v>875</v>
      </c>
      <c r="AB123" s="58"/>
      <c r="AC123" s="199" t="s">
        <v>1393</v>
      </c>
      <c r="AD123" s="155" t="str">
        <f>IF(MOD(Таблица33[[#This Row],[Заказ корней, шт.
↓]],Таблица33[[#This Row],[Кратность заказа]])&gt;0,"Ошибка!","")</f>
        <v/>
      </c>
    </row>
    <row r="124" spans="1:30" s="37" customFormat="1" ht="15" hidden="1" customHeight="1">
      <c r="A124" s="48"/>
      <c r="B124" s="252"/>
      <c r="C124" s="252" t="s">
        <v>1000</v>
      </c>
      <c r="D124" s="253" t="s">
        <v>816</v>
      </c>
      <c r="E124" s="264"/>
      <c r="F124" s="255" t="s">
        <v>1248</v>
      </c>
      <c r="G124" s="256" t="s">
        <v>85</v>
      </c>
      <c r="H124" s="230"/>
      <c r="I124" s="258" t="s">
        <v>1326</v>
      </c>
      <c r="J124" s="259">
        <v>50</v>
      </c>
      <c r="K124" s="259" t="s">
        <v>1332</v>
      </c>
      <c r="L124" s="260">
        <v>6.88</v>
      </c>
      <c r="M124" s="260">
        <v>7.0699999999999994</v>
      </c>
      <c r="N124" s="260">
        <v>7.2</v>
      </c>
      <c r="O124" s="260">
        <v>7.7</v>
      </c>
      <c r="P124" s="260"/>
      <c r="Q124" s="259">
        <v>5</v>
      </c>
      <c r="R124" s="316"/>
      <c r="S124" s="261"/>
      <c r="T124" s="262" t="str">
        <f t="shared" si="0"/>
        <v>-</v>
      </c>
      <c r="U124" s="263">
        <f t="shared" si="1"/>
        <v>0</v>
      </c>
      <c r="V124" s="251" t="s">
        <v>1670</v>
      </c>
      <c r="W124" s="198" t="s">
        <v>901</v>
      </c>
      <c r="X124" s="150">
        <v>100</v>
      </c>
      <c r="Y124" s="150" t="s">
        <v>856</v>
      </c>
      <c r="Z124" s="3" t="s">
        <v>851</v>
      </c>
      <c r="AA124" s="3"/>
      <c r="AB124" s="58" t="s">
        <v>1264</v>
      </c>
      <c r="AC124" s="199" t="s">
        <v>1394</v>
      </c>
      <c r="AD124" s="155" t="str">
        <f>IF(MOD(Таблица33[[#This Row],[Заказ корней, шт.
↓]],Таблица33[[#This Row],[Кратность заказа]])&gt;0,"Ошибка!","")</f>
        <v/>
      </c>
    </row>
    <row r="125" spans="1:30" s="37" customFormat="1" ht="15" hidden="1" customHeight="1">
      <c r="A125" s="48"/>
      <c r="B125" s="252"/>
      <c r="C125" s="252" t="s">
        <v>1147</v>
      </c>
      <c r="D125" s="253" t="s">
        <v>816</v>
      </c>
      <c r="E125" s="264"/>
      <c r="F125" s="255" t="s">
        <v>1248</v>
      </c>
      <c r="G125" s="256" t="s">
        <v>174</v>
      </c>
      <c r="H125" s="230"/>
      <c r="I125" s="258" t="s">
        <v>1324</v>
      </c>
      <c r="J125" s="259">
        <v>50</v>
      </c>
      <c r="K125" s="259" t="s">
        <v>1332</v>
      </c>
      <c r="L125" s="260">
        <v>8.64</v>
      </c>
      <c r="M125" s="260">
        <v>8.879999999999999</v>
      </c>
      <c r="N125" s="260">
        <v>9.0399999999999991</v>
      </c>
      <c r="O125" s="260">
        <v>9.67</v>
      </c>
      <c r="P125" s="260"/>
      <c r="Q125" s="259">
        <v>5</v>
      </c>
      <c r="R125" s="316"/>
      <c r="S125" s="261"/>
      <c r="T125" s="262" t="str">
        <f t="shared" si="0"/>
        <v>-</v>
      </c>
      <c r="U125" s="263">
        <f t="shared" si="1"/>
        <v>0</v>
      </c>
      <c r="V125" s="251" t="s">
        <v>1670</v>
      </c>
      <c r="W125" s="198" t="s">
        <v>808</v>
      </c>
      <c r="X125" s="150" t="s">
        <v>880</v>
      </c>
      <c r="Y125" s="150" t="s">
        <v>904</v>
      </c>
      <c r="Z125" s="3" t="s">
        <v>851</v>
      </c>
      <c r="AA125" s="3"/>
      <c r="AB125" s="58" t="s">
        <v>1266</v>
      </c>
      <c r="AC125" s="199" t="s">
        <v>1396</v>
      </c>
      <c r="AD125" s="155" t="str">
        <f>IF(MOD(Таблица33[[#This Row],[Заказ корней, шт.
↓]],Таблица33[[#This Row],[Кратность заказа]])&gt;0,"Ошибка!","")</f>
        <v/>
      </c>
    </row>
    <row r="126" spans="1:30" s="37" customFormat="1" ht="15" customHeight="1">
      <c r="A126" s="48"/>
      <c r="B126" s="238"/>
      <c r="C126" s="238" t="s">
        <v>1584</v>
      </c>
      <c r="D126" s="246" t="s">
        <v>816</v>
      </c>
      <c r="E126" s="249"/>
      <c r="F126" s="247" t="s">
        <v>1248</v>
      </c>
      <c r="G126" s="237" t="s">
        <v>174</v>
      </c>
      <c r="H126" s="235"/>
      <c r="I126" s="239" t="s">
        <v>1324</v>
      </c>
      <c r="J126" s="240">
        <v>50</v>
      </c>
      <c r="K126" s="240" t="s">
        <v>1332</v>
      </c>
      <c r="L126" s="244">
        <v>8.64</v>
      </c>
      <c r="M126" s="244">
        <v>8.879999999999999</v>
      </c>
      <c r="N126" s="244">
        <v>9.0399999999999991</v>
      </c>
      <c r="O126" s="244">
        <v>9.67</v>
      </c>
      <c r="P126" s="244"/>
      <c r="Q126" s="240">
        <v>5</v>
      </c>
      <c r="R126" s="320">
        <v>10</v>
      </c>
      <c r="S126" s="245"/>
      <c r="T126" s="241" t="str">
        <f t="shared" ref="T126" si="34">IF(S126/J126=0,"-",S126/J126)</f>
        <v>-</v>
      </c>
      <c r="U126" s="242">
        <f t="shared" ref="U126" si="35">IF(S126&lt;10,O126*S126,IF(S126&lt;15,N126*S126,IF(S126&lt;J126,M126*S126,L126*S126)))</f>
        <v>0</v>
      </c>
      <c r="V126" s="234" t="s">
        <v>1671</v>
      </c>
      <c r="W126" s="198" t="s">
        <v>808</v>
      </c>
      <c r="X126" s="150" t="s">
        <v>880</v>
      </c>
      <c r="Y126" s="150" t="s">
        <v>904</v>
      </c>
      <c r="Z126" s="3" t="s">
        <v>851</v>
      </c>
      <c r="AA126" s="3"/>
      <c r="AB126" s="58" t="s">
        <v>1266</v>
      </c>
      <c r="AC126" s="199" t="s">
        <v>1396</v>
      </c>
      <c r="AD126" s="155" t="str">
        <f>IF(MOD(Таблица33[[#This Row],[Заказ корней, шт.
↓]],Таблица33[[#This Row],[Кратность заказа]])&gt;0,"Ошибка!","")</f>
        <v/>
      </c>
    </row>
    <row r="127" spans="1:30" s="37" customFormat="1" ht="15" hidden="1" customHeight="1">
      <c r="A127" s="48"/>
      <c r="B127" s="252"/>
      <c r="C127" s="252" t="s">
        <v>978</v>
      </c>
      <c r="D127" s="253" t="s">
        <v>898</v>
      </c>
      <c r="E127" s="264"/>
      <c r="F127" s="255" t="s">
        <v>1248</v>
      </c>
      <c r="G127" s="256" t="s">
        <v>174</v>
      </c>
      <c r="H127" s="230"/>
      <c r="I127" s="258" t="s">
        <v>1324</v>
      </c>
      <c r="J127" s="259">
        <v>60</v>
      </c>
      <c r="K127" s="259" t="s">
        <v>1333</v>
      </c>
      <c r="L127" s="265">
        <v>745</v>
      </c>
      <c r="M127" s="265">
        <v>766</v>
      </c>
      <c r="N127" s="265">
        <v>780</v>
      </c>
      <c r="O127" s="265">
        <v>834</v>
      </c>
      <c r="P127" s="265"/>
      <c r="Q127" s="259">
        <v>5</v>
      </c>
      <c r="R127" s="316"/>
      <c r="S127" s="261"/>
      <c r="T127" s="262" t="str">
        <f t="shared" si="0"/>
        <v>-</v>
      </c>
      <c r="U127" s="232">
        <f t="shared" si="1"/>
        <v>0</v>
      </c>
      <c r="V127" s="251" t="s">
        <v>1670</v>
      </c>
      <c r="W127" s="198" t="s">
        <v>808</v>
      </c>
      <c r="X127" s="150" t="s">
        <v>880</v>
      </c>
      <c r="Y127" s="150" t="s">
        <v>904</v>
      </c>
      <c r="Z127" s="3" t="s">
        <v>851</v>
      </c>
      <c r="AA127" s="3"/>
      <c r="AB127" s="58" t="s">
        <v>1266</v>
      </c>
      <c r="AC127" s="199" t="s">
        <v>1396</v>
      </c>
      <c r="AD127" s="155" t="str">
        <f>IF(MOD(Таблица33[[#This Row],[Заказ корней, шт.
↓]],Таблица33[[#This Row],[Кратность заказа]])&gt;0,"Ошибка!","")</f>
        <v/>
      </c>
    </row>
    <row r="128" spans="1:30" s="37" customFormat="1" ht="15" hidden="1" customHeight="1">
      <c r="A128" s="48"/>
      <c r="B128" s="252"/>
      <c r="C128" s="252" t="s">
        <v>979</v>
      </c>
      <c r="D128" s="253" t="s">
        <v>816</v>
      </c>
      <c r="E128" s="249"/>
      <c r="F128" s="255" t="s">
        <v>1248</v>
      </c>
      <c r="G128" s="256" t="s">
        <v>174</v>
      </c>
      <c r="H128" s="235"/>
      <c r="I128" s="258" t="s">
        <v>1326</v>
      </c>
      <c r="J128" s="259">
        <v>35</v>
      </c>
      <c r="K128" s="259" t="s">
        <v>1332</v>
      </c>
      <c r="L128" s="260">
        <v>11.49</v>
      </c>
      <c r="M128" s="260">
        <v>11.799999999999999</v>
      </c>
      <c r="N128" s="260">
        <v>12.02</v>
      </c>
      <c r="O128" s="260">
        <v>12.86</v>
      </c>
      <c r="P128" s="260"/>
      <c r="Q128" s="259">
        <v>5</v>
      </c>
      <c r="R128" s="316"/>
      <c r="S128" s="261"/>
      <c r="T128" s="262" t="str">
        <f t="shared" si="0"/>
        <v>-</v>
      </c>
      <c r="U128" s="263">
        <f t="shared" si="1"/>
        <v>0</v>
      </c>
      <c r="V128" s="251" t="s">
        <v>1670</v>
      </c>
      <c r="W128" s="198" t="s">
        <v>808</v>
      </c>
      <c r="X128" s="150" t="s">
        <v>880</v>
      </c>
      <c r="Y128" s="150" t="s">
        <v>904</v>
      </c>
      <c r="Z128" s="3" t="s">
        <v>851</v>
      </c>
      <c r="AA128" s="3"/>
      <c r="AB128" s="58" t="s">
        <v>1266</v>
      </c>
      <c r="AC128" s="199" t="s">
        <v>1396</v>
      </c>
      <c r="AD128" s="155" t="str">
        <f>IF(MOD(Таблица33[[#This Row],[Заказ корней, шт.
↓]],Таблица33[[#This Row],[Кратность заказа]])&gt;0,"Ошибка!","")</f>
        <v/>
      </c>
    </row>
    <row r="129" spans="1:30" s="37" customFormat="1" ht="15" hidden="1" customHeight="1">
      <c r="A129" s="48"/>
      <c r="B129" s="252"/>
      <c r="C129" s="252" t="s">
        <v>1148</v>
      </c>
      <c r="D129" s="253" t="s">
        <v>816</v>
      </c>
      <c r="E129" s="264"/>
      <c r="F129" s="255" t="s">
        <v>1248</v>
      </c>
      <c r="G129" s="256" t="s">
        <v>174</v>
      </c>
      <c r="H129" s="230"/>
      <c r="I129" s="258" t="s">
        <v>1326</v>
      </c>
      <c r="J129" s="259">
        <v>50</v>
      </c>
      <c r="K129" s="259" t="s">
        <v>1332</v>
      </c>
      <c r="L129" s="260">
        <v>11.49</v>
      </c>
      <c r="M129" s="260">
        <v>11.799999999999999</v>
      </c>
      <c r="N129" s="260">
        <v>12.02</v>
      </c>
      <c r="O129" s="260">
        <v>12.86</v>
      </c>
      <c r="P129" s="260"/>
      <c r="Q129" s="259">
        <v>5</v>
      </c>
      <c r="R129" s="316"/>
      <c r="S129" s="261"/>
      <c r="T129" s="262" t="str">
        <f t="shared" si="0"/>
        <v>-</v>
      </c>
      <c r="U129" s="263">
        <f t="shared" si="1"/>
        <v>0</v>
      </c>
      <c r="V129" s="251" t="s">
        <v>1670</v>
      </c>
      <c r="W129" s="198" t="s">
        <v>808</v>
      </c>
      <c r="X129" s="150" t="s">
        <v>880</v>
      </c>
      <c r="Y129" s="150" t="s">
        <v>904</v>
      </c>
      <c r="Z129" s="3" t="s">
        <v>851</v>
      </c>
      <c r="AA129" s="3"/>
      <c r="AB129" s="58" t="s">
        <v>1266</v>
      </c>
      <c r="AC129" s="199" t="s">
        <v>1396</v>
      </c>
      <c r="AD129" s="155" t="str">
        <f>IF(MOD(Таблица33[[#This Row],[Заказ корней, шт.
↓]],Таблица33[[#This Row],[Кратность заказа]])&gt;0,"Ошибка!","")</f>
        <v/>
      </c>
    </row>
    <row r="130" spans="1:30" s="37" customFormat="1" ht="15" hidden="1" customHeight="1">
      <c r="A130" s="48"/>
      <c r="B130" s="252"/>
      <c r="C130" s="252" t="s">
        <v>1003</v>
      </c>
      <c r="D130" s="253" t="s">
        <v>898</v>
      </c>
      <c r="E130" s="264"/>
      <c r="F130" s="255" t="s">
        <v>1248</v>
      </c>
      <c r="G130" s="256" t="s">
        <v>17</v>
      </c>
      <c r="H130" s="230"/>
      <c r="I130" s="258" t="s">
        <v>1324</v>
      </c>
      <c r="J130" s="259">
        <v>60</v>
      </c>
      <c r="K130" s="259" t="s">
        <v>1333</v>
      </c>
      <c r="L130" s="265">
        <v>900</v>
      </c>
      <c r="M130" s="265">
        <v>925</v>
      </c>
      <c r="N130" s="265">
        <v>943</v>
      </c>
      <c r="O130" s="265">
        <v>1008</v>
      </c>
      <c r="P130" s="265"/>
      <c r="Q130" s="259">
        <v>5</v>
      </c>
      <c r="R130" s="316"/>
      <c r="S130" s="261"/>
      <c r="T130" s="262" t="str">
        <f t="shared" si="0"/>
        <v>-</v>
      </c>
      <c r="U130" s="232">
        <f t="shared" si="1"/>
        <v>0</v>
      </c>
      <c r="V130" s="251" t="s">
        <v>1670</v>
      </c>
      <c r="W130" s="198" t="s">
        <v>907</v>
      </c>
      <c r="X130" s="150" t="s">
        <v>866</v>
      </c>
      <c r="Y130" s="150" t="s">
        <v>904</v>
      </c>
      <c r="Z130" s="3" t="s">
        <v>853</v>
      </c>
      <c r="AA130" s="3"/>
      <c r="AB130" s="58" t="s">
        <v>1004</v>
      </c>
      <c r="AC130" s="199" t="s">
        <v>1463</v>
      </c>
      <c r="AD130" s="155" t="str">
        <f>IF(MOD(Таблица33[[#This Row],[Заказ корней, шт.
↓]],Таблица33[[#This Row],[Кратность заказа]])&gt;0,"Ошибка!","")</f>
        <v/>
      </c>
    </row>
    <row r="131" spans="1:30" s="37" customFormat="1" ht="15" hidden="1" customHeight="1">
      <c r="A131" s="48"/>
      <c r="B131" s="252"/>
      <c r="C131" s="252" t="s">
        <v>1149</v>
      </c>
      <c r="D131" s="253" t="s">
        <v>816</v>
      </c>
      <c r="E131" s="264"/>
      <c r="F131" s="255" t="s">
        <v>1248</v>
      </c>
      <c r="G131" s="256" t="s">
        <v>17</v>
      </c>
      <c r="H131" s="230"/>
      <c r="I131" s="258" t="s">
        <v>1326</v>
      </c>
      <c r="J131" s="259">
        <v>35</v>
      </c>
      <c r="K131" s="259" t="s">
        <v>1332</v>
      </c>
      <c r="L131" s="260">
        <v>14.64</v>
      </c>
      <c r="M131" s="260">
        <v>15.04</v>
      </c>
      <c r="N131" s="260">
        <v>15.32</v>
      </c>
      <c r="O131" s="260">
        <v>16.39</v>
      </c>
      <c r="P131" s="260"/>
      <c r="Q131" s="259">
        <v>5</v>
      </c>
      <c r="R131" s="316"/>
      <c r="S131" s="261"/>
      <c r="T131" s="262" t="str">
        <f t="shared" si="0"/>
        <v>-</v>
      </c>
      <c r="U131" s="263">
        <f t="shared" si="1"/>
        <v>0</v>
      </c>
      <c r="V131" s="251" t="s">
        <v>1670</v>
      </c>
      <c r="W131" s="198" t="s">
        <v>907</v>
      </c>
      <c r="X131" s="150" t="s">
        <v>866</v>
      </c>
      <c r="Y131" s="150" t="s">
        <v>904</v>
      </c>
      <c r="Z131" s="3" t="s">
        <v>853</v>
      </c>
      <c r="AA131" s="3"/>
      <c r="AB131" s="58" t="s">
        <v>1004</v>
      </c>
      <c r="AC131" s="199" t="s">
        <v>1463</v>
      </c>
      <c r="AD131" s="155" t="str">
        <f>IF(MOD(Таблица33[[#This Row],[Заказ корней, шт.
↓]],Таблица33[[#This Row],[Кратность заказа]])&gt;0,"Ошибка!","")</f>
        <v/>
      </c>
    </row>
    <row r="132" spans="1:30" s="37" customFormat="1" ht="15" hidden="1" customHeight="1">
      <c r="A132" s="48"/>
      <c r="B132" s="252"/>
      <c r="C132" s="252" t="s">
        <v>1150</v>
      </c>
      <c r="D132" s="253" t="s">
        <v>816</v>
      </c>
      <c r="E132" s="264"/>
      <c r="F132" s="255" t="s">
        <v>1248</v>
      </c>
      <c r="G132" s="256" t="s">
        <v>17</v>
      </c>
      <c r="H132" s="230"/>
      <c r="I132" s="258" t="s">
        <v>1326</v>
      </c>
      <c r="J132" s="259">
        <v>50</v>
      </c>
      <c r="K132" s="259" t="s">
        <v>1332</v>
      </c>
      <c r="L132" s="260">
        <v>14.64</v>
      </c>
      <c r="M132" s="260">
        <v>15.04</v>
      </c>
      <c r="N132" s="260">
        <v>15.32</v>
      </c>
      <c r="O132" s="260">
        <v>16.39</v>
      </c>
      <c r="P132" s="260"/>
      <c r="Q132" s="259">
        <v>5</v>
      </c>
      <c r="R132" s="316"/>
      <c r="S132" s="261"/>
      <c r="T132" s="262" t="str">
        <f t="shared" si="0"/>
        <v>-</v>
      </c>
      <c r="U132" s="263">
        <f t="shared" si="1"/>
        <v>0</v>
      </c>
      <c r="V132" s="251" t="s">
        <v>1670</v>
      </c>
      <c r="W132" s="198" t="s">
        <v>907</v>
      </c>
      <c r="X132" s="150" t="s">
        <v>866</v>
      </c>
      <c r="Y132" s="150" t="s">
        <v>904</v>
      </c>
      <c r="Z132" s="3" t="s">
        <v>853</v>
      </c>
      <c r="AA132" s="3"/>
      <c r="AB132" s="58" t="s">
        <v>1004</v>
      </c>
      <c r="AC132" s="199" t="s">
        <v>1463</v>
      </c>
      <c r="AD132" s="155" t="str">
        <f>IF(MOD(Таблица33[[#This Row],[Заказ корней, шт.
↓]],Таблица33[[#This Row],[Кратность заказа]])&gt;0,"Ошибка!","")</f>
        <v/>
      </c>
    </row>
    <row r="133" spans="1:30" s="37" customFormat="1" ht="15" hidden="1" customHeight="1">
      <c r="A133" s="48"/>
      <c r="B133" s="252"/>
      <c r="C133" s="252" t="s">
        <v>980</v>
      </c>
      <c r="D133" s="253" t="s">
        <v>898</v>
      </c>
      <c r="E133" s="264"/>
      <c r="F133" s="255" t="s">
        <v>1248</v>
      </c>
      <c r="G133" s="256" t="s">
        <v>178</v>
      </c>
      <c r="H133" s="230"/>
      <c r="I133" s="258" t="s">
        <v>1324</v>
      </c>
      <c r="J133" s="259">
        <v>60</v>
      </c>
      <c r="K133" s="259" t="s">
        <v>1333</v>
      </c>
      <c r="L133" s="265">
        <v>260</v>
      </c>
      <c r="M133" s="265">
        <v>267</v>
      </c>
      <c r="N133" s="265">
        <v>272</v>
      </c>
      <c r="O133" s="265">
        <v>291</v>
      </c>
      <c r="P133" s="265"/>
      <c r="Q133" s="259">
        <v>5</v>
      </c>
      <c r="R133" s="316"/>
      <c r="S133" s="261"/>
      <c r="T133" s="262" t="str">
        <f t="shared" si="0"/>
        <v>-</v>
      </c>
      <c r="U133" s="232">
        <f t="shared" si="1"/>
        <v>0</v>
      </c>
      <c r="V133" s="251" t="s">
        <v>1670</v>
      </c>
      <c r="W133" s="198" t="s">
        <v>901</v>
      </c>
      <c r="X133" s="150">
        <v>75</v>
      </c>
      <c r="Y133" s="150" t="s">
        <v>904</v>
      </c>
      <c r="Z133" s="3" t="s">
        <v>851</v>
      </c>
      <c r="AA133" s="3"/>
      <c r="AB133" s="58"/>
      <c r="AC133" s="199" t="s">
        <v>1397</v>
      </c>
      <c r="AD133" s="155" t="str">
        <f>IF(MOD(Таблица33[[#This Row],[Заказ корней, шт.
↓]],Таблица33[[#This Row],[Кратность заказа]])&gt;0,"Ошибка!","")</f>
        <v/>
      </c>
    </row>
    <row r="134" spans="1:30" s="37" customFormat="1" ht="15" hidden="1" customHeight="1">
      <c r="A134" s="48"/>
      <c r="B134" s="252"/>
      <c r="C134" s="252" t="s">
        <v>1202</v>
      </c>
      <c r="D134" s="253" t="s">
        <v>816</v>
      </c>
      <c r="E134" s="249"/>
      <c r="F134" s="255" t="s">
        <v>1247</v>
      </c>
      <c r="G134" s="256" t="s">
        <v>105</v>
      </c>
      <c r="H134" s="235"/>
      <c r="I134" s="258" t="s">
        <v>1326</v>
      </c>
      <c r="J134" s="259">
        <v>35</v>
      </c>
      <c r="K134" s="259" t="s">
        <v>1332</v>
      </c>
      <c r="L134" s="260">
        <v>21.87</v>
      </c>
      <c r="M134" s="260">
        <v>22.28</v>
      </c>
      <c r="N134" s="260">
        <v>22.92</v>
      </c>
      <c r="O134" s="260">
        <v>23.83</v>
      </c>
      <c r="P134" s="260"/>
      <c r="Q134" s="259">
        <v>5</v>
      </c>
      <c r="R134" s="316"/>
      <c r="S134" s="261"/>
      <c r="T134" s="262" t="str">
        <f>IF(S134/J134=0,"-",S134/J134)</f>
        <v>-</v>
      </c>
      <c r="U134" s="263">
        <f>IF(S134&lt;10,O134*S134,IF(S134&lt;15,N134*S134,IF(S134&lt;J134,M134*S134,L134*S134)))</f>
        <v>0</v>
      </c>
      <c r="V134" s="251" t="s">
        <v>1670</v>
      </c>
      <c r="W134" s="198" t="s">
        <v>901</v>
      </c>
      <c r="X134" s="150" t="s">
        <v>881</v>
      </c>
      <c r="Y134" s="150" t="s">
        <v>904</v>
      </c>
      <c r="Z134" s="3" t="s">
        <v>851</v>
      </c>
      <c r="AA134" s="3"/>
      <c r="AB134" s="58"/>
      <c r="AC134" s="199" t="s">
        <v>1458</v>
      </c>
      <c r="AD134" s="155" t="str">
        <f>IF(MOD(Таблица33[[#This Row],[Заказ корней, шт.
↓]],Таблица33[[#This Row],[Кратность заказа]])&gt;0,"Ошибка!","")</f>
        <v/>
      </c>
    </row>
    <row r="135" spans="1:30" s="37" customFormat="1" ht="15" hidden="1" customHeight="1">
      <c r="A135" s="48"/>
      <c r="B135" s="252"/>
      <c r="C135" s="252" t="s">
        <v>983</v>
      </c>
      <c r="D135" s="253" t="s">
        <v>898</v>
      </c>
      <c r="E135" s="249"/>
      <c r="F135" s="255" t="s">
        <v>1247</v>
      </c>
      <c r="G135" s="315" t="s">
        <v>233</v>
      </c>
      <c r="H135" s="277"/>
      <c r="I135" s="258" t="s">
        <v>1324</v>
      </c>
      <c r="J135" s="259">
        <v>60</v>
      </c>
      <c r="K135" s="259" t="s">
        <v>1333</v>
      </c>
      <c r="L135" s="265">
        <v>4045</v>
      </c>
      <c r="M135" s="265">
        <v>4084</v>
      </c>
      <c r="N135" s="265">
        <v>4124</v>
      </c>
      <c r="O135" s="265">
        <v>4247</v>
      </c>
      <c r="P135" s="265"/>
      <c r="Q135" s="259">
        <v>3</v>
      </c>
      <c r="R135" s="316"/>
      <c r="S135" s="261"/>
      <c r="T135" s="262" t="str">
        <f t="shared" si="0"/>
        <v>-</v>
      </c>
      <c r="U135" s="232">
        <f t="shared" si="1"/>
        <v>0</v>
      </c>
      <c r="V135" s="251" t="s">
        <v>1670</v>
      </c>
      <c r="W135" s="198" t="s">
        <v>901</v>
      </c>
      <c r="X135" s="150">
        <v>120</v>
      </c>
      <c r="Y135" s="150" t="s">
        <v>856</v>
      </c>
      <c r="Z135" s="3" t="s">
        <v>853</v>
      </c>
      <c r="AA135" s="3" t="s">
        <v>875</v>
      </c>
      <c r="AB135" s="58"/>
      <c r="AC135" s="199" t="s">
        <v>1464</v>
      </c>
      <c r="AD135" s="155" t="str">
        <f>IF(MOD(Таблица33[[#This Row],[Заказ корней, шт.
↓]],Таблица33[[#This Row],[Кратность заказа]])&gt;0,"Ошибка!","")</f>
        <v/>
      </c>
    </row>
    <row r="136" spans="1:30" s="37" customFormat="1" ht="15" customHeight="1">
      <c r="A136" s="48"/>
      <c r="B136" s="238"/>
      <c r="C136" s="238" t="s">
        <v>1656</v>
      </c>
      <c r="D136" s="246" t="s">
        <v>816</v>
      </c>
      <c r="E136" s="249"/>
      <c r="F136" s="247" t="s">
        <v>1248</v>
      </c>
      <c r="G136" s="237" t="s">
        <v>243</v>
      </c>
      <c r="H136" s="235"/>
      <c r="I136" s="239" t="s">
        <v>1324</v>
      </c>
      <c r="J136" s="240">
        <v>75</v>
      </c>
      <c r="K136" s="240" t="s">
        <v>1332</v>
      </c>
      <c r="L136" s="244">
        <v>5.35</v>
      </c>
      <c r="M136" s="244">
        <v>5.5</v>
      </c>
      <c r="N136" s="244">
        <v>5.6</v>
      </c>
      <c r="O136" s="244">
        <v>5.99</v>
      </c>
      <c r="P136" s="244"/>
      <c r="Q136" s="240">
        <v>5</v>
      </c>
      <c r="R136" s="320">
        <v>6</v>
      </c>
      <c r="S136" s="245"/>
      <c r="T136" s="241" t="str">
        <f>IF(S136/J136=0,"-",S136/J136)</f>
        <v>-</v>
      </c>
      <c r="U136" s="242">
        <f>IF(S136&lt;10,O136*S136,IF(S136&lt;15,N136*S136,IF(S136&lt;J136,M136*S136,L136*S136)))</f>
        <v>0</v>
      </c>
      <c r="V136" s="234" t="s">
        <v>1671</v>
      </c>
      <c r="W136" s="198" t="s">
        <v>901</v>
      </c>
      <c r="X136" s="150" t="s">
        <v>859</v>
      </c>
      <c r="Y136" s="150" t="s">
        <v>918</v>
      </c>
      <c r="Z136" s="3" t="s">
        <v>853</v>
      </c>
      <c r="AA136" s="3"/>
      <c r="AB136" s="58" t="s">
        <v>1267</v>
      </c>
      <c r="AC136" s="199" t="s">
        <v>1399</v>
      </c>
      <c r="AD136" s="155" t="str">
        <f>IF(MOD(Таблица33[[#This Row],[Заказ корней, шт.
↓]],Таблица33[[#This Row],[Кратность заказа]])&gt;0,"Ошибка!","")</f>
        <v/>
      </c>
    </row>
    <row r="137" spans="1:30" s="37" customFormat="1" ht="15" hidden="1" customHeight="1">
      <c r="A137" s="48"/>
      <c r="B137" s="252"/>
      <c r="C137" s="252" t="s">
        <v>1657</v>
      </c>
      <c r="D137" s="253" t="s">
        <v>898</v>
      </c>
      <c r="E137" s="264"/>
      <c r="F137" s="255" t="s">
        <v>1248</v>
      </c>
      <c r="G137" s="256" t="s">
        <v>243</v>
      </c>
      <c r="H137" s="230"/>
      <c r="I137" s="258" t="s">
        <v>1324</v>
      </c>
      <c r="J137" s="259">
        <v>75</v>
      </c>
      <c r="K137" s="259" t="s">
        <v>1333</v>
      </c>
      <c r="L137" s="265">
        <v>501</v>
      </c>
      <c r="M137" s="265">
        <v>515</v>
      </c>
      <c r="N137" s="265">
        <v>525</v>
      </c>
      <c r="O137" s="265">
        <v>561</v>
      </c>
      <c r="P137" s="265"/>
      <c r="Q137" s="259">
        <v>5</v>
      </c>
      <c r="R137" s="316"/>
      <c r="S137" s="261"/>
      <c r="T137" s="262" t="str">
        <f t="shared" ref="T137" si="36">IF(S137/J137=0,"-",S137/J137)</f>
        <v>-</v>
      </c>
      <c r="U137" s="232">
        <f t="shared" ref="U137" si="37">IF(S137&lt;10,O137*S137,IF(S137&lt;15,N137*S137,IF(S137&lt;J137,M137*S137,L137*S137)))</f>
        <v>0</v>
      </c>
      <c r="V137" s="251" t="s">
        <v>1670</v>
      </c>
      <c r="W137" s="198" t="s">
        <v>901</v>
      </c>
      <c r="X137" s="150" t="s">
        <v>859</v>
      </c>
      <c r="Y137" s="150" t="s">
        <v>918</v>
      </c>
      <c r="Z137" s="3" t="s">
        <v>853</v>
      </c>
      <c r="AA137" s="3"/>
      <c r="AB137" s="58" t="s">
        <v>1267</v>
      </c>
      <c r="AC137" s="199" t="s">
        <v>1399</v>
      </c>
      <c r="AD137" s="155" t="str">
        <f>IF(MOD(Таблица33[[#This Row],[Заказ корней, шт.
↓]],Таблица33[[#This Row],[Кратность заказа]])&gt;0,"Ошибка!","")</f>
        <v/>
      </c>
    </row>
    <row r="138" spans="1:30" s="37" customFormat="1" ht="15" hidden="1" customHeight="1">
      <c r="A138" s="48"/>
      <c r="B138" s="252"/>
      <c r="C138" s="252" t="s">
        <v>984</v>
      </c>
      <c r="D138" s="253" t="s">
        <v>898</v>
      </c>
      <c r="E138" s="264"/>
      <c r="F138" s="255" t="s">
        <v>1248</v>
      </c>
      <c r="G138" s="256" t="s">
        <v>243</v>
      </c>
      <c r="H138" s="230"/>
      <c r="I138" s="258" t="s">
        <v>1324</v>
      </c>
      <c r="J138" s="259">
        <v>60</v>
      </c>
      <c r="K138" s="259" t="s">
        <v>1333</v>
      </c>
      <c r="L138" s="265">
        <v>501</v>
      </c>
      <c r="M138" s="265">
        <v>515</v>
      </c>
      <c r="N138" s="265">
        <v>525</v>
      </c>
      <c r="O138" s="265">
        <v>561</v>
      </c>
      <c r="P138" s="265"/>
      <c r="Q138" s="259">
        <v>5</v>
      </c>
      <c r="R138" s="316"/>
      <c r="S138" s="261"/>
      <c r="T138" s="262" t="str">
        <f t="shared" si="0"/>
        <v>-</v>
      </c>
      <c r="U138" s="232">
        <f t="shared" si="1"/>
        <v>0</v>
      </c>
      <c r="V138" s="251" t="s">
        <v>1670</v>
      </c>
      <c r="W138" s="198" t="s">
        <v>901</v>
      </c>
      <c r="X138" s="150" t="s">
        <v>859</v>
      </c>
      <c r="Y138" s="150" t="s">
        <v>918</v>
      </c>
      <c r="Z138" s="3" t="s">
        <v>853</v>
      </c>
      <c r="AA138" s="3"/>
      <c r="AB138" s="58" t="s">
        <v>1267</v>
      </c>
      <c r="AC138" s="199" t="s">
        <v>1399</v>
      </c>
      <c r="AD138" s="155" t="str">
        <f>IF(MOD(Таблица33[[#This Row],[Заказ корней, шт.
↓]],Таблица33[[#This Row],[Кратность заказа]])&gt;0,"Ошибка!","")</f>
        <v/>
      </c>
    </row>
    <row r="139" spans="1:30" s="37" customFormat="1" ht="15" hidden="1" customHeight="1">
      <c r="A139" s="48"/>
      <c r="B139" s="252"/>
      <c r="C139" s="252" t="s">
        <v>1579</v>
      </c>
      <c r="D139" s="253" t="s">
        <v>816</v>
      </c>
      <c r="E139" s="249"/>
      <c r="F139" s="255" t="s">
        <v>1247</v>
      </c>
      <c r="G139" s="256" t="s">
        <v>797</v>
      </c>
      <c r="H139" s="235"/>
      <c r="I139" s="258" t="s">
        <v>1326</v>
      </c>
      <c r="J139" s="259">
        <v>35</v>
      </c>
      <c r="K139" s="259" t="s">
        <v>1332</v>
      </c>
      <c r="L139" s="260">
        <v>43.6</v>
      </c>
      <c r="M139" s="260">
        <v>44.019999999999996</v>
      </c>
      <c r="N139" s="260">
        <v>44.449999999999996</v>
      </c>
      <c r="O139" s="260">
        <v>45.78</v>
      </c>
      <c r="P139" s="260"/>
      <c r="Q139" s="259">
        <v>3</v>
      </c>
      <c r="R139" s="316"/>
      <c r="S139" s="261"/>
      <c r="T139" s="262" t="str">
        <f t="shared" ref="T139" si="38">IF(S139/J139=0,"-",S139/J139)</f>
        <v>-</v>
      </c>
      <c r="U139" s="263">
        <f t="shared" ref="U139" si="39">IF(S139&lt;10,O139*S139,IF(S139&lt;15,N139*S139,IF(S139&lt;J139,M139*S139,L139*S139)))</f>
        <v>0</v>
      </c>
      <c r="V139" s="251" t="s">
        <v>1670</v>
      </c>
      <c r="W139" s="198" t="s">
        <v>805</v>
      </c>
      <c r="X139" s="150">
        <v>70</v>
      </c>
      <c r="Y139" s="150" t="s">
        <v>1026</v>
      </c>
      <c r="Z139" s="3" t="s">
        <v>851</v>
      </c>
      <c r="AA139" s="3"/>
      <c r="AB139" s="58" t="s">
        <v>1269</v>
      </c>
      <c r="AC139" s="199" t="s">
        <v>1400</v>
      </c>
      <c r="AD139" s="155" t="str">
        <f>IF(MOD(Таблица33[[#This Row],[Заказ корней, шт.
↓]],Таблица33[[#This Row],[Кратность заказа]])&gt;0,"Ошибка!","")</f>
        <v/>
      </c>
    </row>
    <row r="140" spans="1:30" s="37" customFormat="1" ht="15" hidden="1" customHeight="1">
      <c r="A140" s="48"/>
      <c r="B140" s="252"/>
      <c r="C140" s="252" t="s">
        <v>1153</v>
      </c>
      <c r="D140" s="253" t="s">
        <v>816</v>
      </c>
      <c r="E140" s="264"/>
      <c r="F140" s="255" t="s">
        <v>1247</v>
      </c>
      <c r="G140" s="256" t="s">
        <v>797</v>
      </c>
      <c r="H140" s="230"/>
      <c r="I140" s="258" t="s">
        <v>1326</v>
      </c>
      <c r="J140" s="259">
        <v>50</v>
      </c>
      <c r="K140" s="259" t="s">
        <v>1332</v>
      </c>
      <c r="L140" s="260">
        <v>43.6</v>
      </c>
      <c r="M140" s="260">
        <v>44.019999999999996</v>
      </c>
      <c r="N140" s="260">
        <v>44.449999999999996</v>
      </c>
      <c r="O140" s="260">
        <v>45.78</v>
      </c>
      <c r="P140" s="260"/>
      <c r="Q140" s="259">
        <v>3</v>
      </c>
      <c r="R140" s="316"/>
      <c r="S140" s="261"/>
      <c r="T140" s="262" t="str">
        <f t="shared" ref="T140:T241" si="40">IF(S140/J140=0,"-",S140/J140)</f>
        <v>-</v>
      </c>
      <c r="U140" s="263">
        <f t="shared" ref="U140:U241" si="41">IF(S140&lt;10,O140*S140,IF(S140&lt;15,N140*S140,IF(S140&lt;J140,M140*S140,L140*S140)))</f>
        <v>0</v>
      </c>
      <c r="V140" s="251" t="s">
        <v>1670</v>
      </c>
      <c r="W140" s="198" t="s">
        <v>805</v>
      </c>
      <c r="X140" s="150">
        <v>70</v>
      </c>
      <c r="Y140" s="150" t="s">
        <v>1026</v>
      </c>
      <c r="Z140" s="3" t="s">
        <v>851</v>
      </c>
      <c r="AA140" s="3"/>
      <c r="AB140" s="58" t="s">
        <v>1269</v>
      </c>
      <c r="AC140" s="199" t="s">
        <v>1400</v>
      </c>
      <c r="AD140" s="155" t="str">
        <f>IF(MOD(Таблица33[[#This Row],[Заказ корней, шт.
↓]],Таблица33[[#This Row],[Кратность заказа]])&gt;0,"Ошибка!","")</f>
        <v/>
      </c>
    </row>
    <row r="141" spans="1:30" s="37" customFormat="1" ht="15" hidden="1" customHeight="1">
      <c r="A141" s="48"/>
      <c r="B141" s="252"/>
      <c r="C141" s="252" t="s">
        <v>1154</v>
      </c>
      <c r="D141" s="253" t="s">
        <v>816</v>
      </c>
      <c r="E141" s="264"/>
      <c r="F141" s="255" t="s">
        <v>1248</v>
      </c>
      <c r="G141" s="256" t="s">
        <v>809</v>
      </c>
      <c r="H141" s="230"/>
      <c r="I141" s="258" t="s">
        <v>1326</v>
      </c>
      <c r="J141" s="259">
        <v>50</v>
      </c>
      <c r="K141" s="259" t="s">
        <v>1332</v>
      </c>
      <c r="L141" s="260">
        <v>6.29</v>
      </c>
      <c r="M141" s="260">
        <v>6.46</v>
      </c>
      <c r="N141" s="260">
        <v>6.58</v>
      </c>
      <c r="O141" s="260">
        <v>7.04</v>
      </c>
      <c r="P141" s="260"/>
      <c r="Q141" s="259">
        <v>5</v>
      </c>
      <c r="R141" s="316"/>
      <c r="S141" s="261"/>
      <c r="T141" s="262" t="str">
        <f t="shared" si="40"/>
        <v>-</v>
      </c>
      <c r="U141" s="263">
        <f t="shared" si="41"/>
        <v>0</v>
      </c>
      <c r="V141" s="251" t="s">
        <v>1670</v>
      </c>
      <c r="W141" s="198" t="s">
        <v>901</v>
      </c>
      <c r="X141" s="150" t="s">
        <v>866</v>
      </c>
      <c r="Y141" s="150">
        <v>14</v>
      </c>
      <c r="Z141" s="3" t="s">
        <v>851</v>
      </c>
      <c r="AA141" s="3"/>
      <c r="AB141" s="58" t="s">
        <v>1005</v>
      </c>
      <c r="AC141" s="199" t="s">
        <v>1401</v>
      </c>
      <c r="AD141" s="155" t="str">
        <f>IF(MOD(Таблица33[[#This Row],[Заказ корней, шт.
↓]],Таблица33[[#This Row],[Кратность заказа]])&gt;0,"Ошибка!","")</f>
        <v/>
      </c>
    </row>
    <row r="142" spans="1:30" s="37" customFormat="1" ht="15" customHeight="1">
      <c r="A142" s="48"/>
      <c r="B142" s="238"/>
      <c r="C142" s="238" t="s">
        <v>1658</v>
      </c>
      <c r="D142" s="246" t="s">
        <v>816</v>
      </c>
      <c r="E142" s="249"/>
      <c r="F142" s="247" t="s">
        <v>1248</v>
      </c>
      <c r="G142" s="237" t="s">
        <v>809</v>
      </c>
      <c r="H142" s="230"/>
      <c r="I142" s="239" t="s">
        <v>1326</v>
      </c>
      <c r="J142" s="240">
        <v>50</v>
      </c>
      <c r="K142" s="240" t="s">
        <v>1332</v>
      </c>
      <c r="L142" s="244">
        <v>6.29</v>
      </c>
      <c r="M142" s="244">
        <v>6.46</v>
      </c>
      <c r="N142" s="244">
        <v>6.58</v>
      </c>
      <c r="O142" s="244">
        <v>7.04</v>
      </c>
      <c r="P142" s="244"/>
      <c r="Q142" s="240">
        <v>5</v>
      </c>
      <c r="R142" s="320">
        <v>15</v>
      </c>
      <c r="S142" s="245"/>
      <c r="T142" s="241" t="str">
        <f t="shared" ref="T142" si="42">IF(S142/J142=0,"-",S142/J142)</f>
        <v>-</v>
      </c>
      <c r="U142" s="242">
        <f t="shared" ref="U142" si="43">IF(S142&lt;10,O142*S142,IF(S142&lt;15,N142*S142,IF(S142&lt;J142,M142*S142,L142*S142)))</f>
        <v>0</v>
      </c>
      <c r="V142" s="234" t="s">
        <v>1671</v>
      </c>
      <c r="W142" s="198" t="s">
        <v>901</v>
      </c>
      <c r="X142" s="150" t="s">
        <v>866</v>
      </c>
      <c r="Y142" s="150">
        <v>14</v>
      </c>
      <c r="Z142" s="3" t="s">
        <v>851</v>
      </c>
      <c r="AA142" s="3"/>
      <c r="AB142" s="58" t="s">
        <v>1005</v>
      </c>
      <c r="AC142" s="199" t="s">
        <v>1401</v>
      </c>
      <c r="AD142" s="155" t="str">
        <f>IF(MOD(Таблица33[[#This Row],[Заказ корней, шт.
↓]],Таблица33[[#This Row],[Кратность заказа]])&gt;0,"Ошибка!","")</f>
        <v/>
      </c>
    </row>
    <row r="143" spans="1:30" s="37" customFormat="1" ht="15" hidden="1" customHeight="1">
      <c r="A143" s="48"/>
      <c r="B143" s="252"/>
      <c r="C143" s="252" t="s">
        <v>934</v>
      </c>
      <c r="D143" s="253" t="s">
        <v>816</v>
      </c>
      <c r="E143" s="264"/>
      <c r="F143" s="255" t="s">
        <v>1249</v>
      </c>
      <c r="G143" s="256" t="s">
        <v>158</v>
      </c>
      <c r="H143" s="230"/>
      <c r="I143" s="258" t="s">
        <v>1324</v>
      </c>
      <c r="J143" s="259">
        <v>60</v>
      </c>
      <c r="K143" s="259" t="s">
        <v>1332</v>
      </c>
      <c r="L143" s="260">
        <v>13.32</v>
      </c>
      <c r="M143" s="260">
        <v>13.68</v>
      </c>
      <c r="N143" s="260">
        <v>13.94</v>
      </c>
      <c r="O143" s="260">
        <v>14.91</v>
      </c>
      <c r="P143" s="260"/>
      <c r="Q143" s="259">
        <v>5</v>
      </c>
      <c r="R143" s="316"/>
      <c r="S143" s="261"/>
      <c r="T143" s="262" t="str">
        <f t="shared" si="40"/>
        <v>-</v>
      </c>
      <c r="U143" s="263">
        <f t="shared" si="41"/>
        <v>0</v>
      </c>
      <c r="V143" s="251" t="s">
        <v>1670</v>
      </c>
      <c r="W143" s="198" t="s">
        <v>805</v>
      </c>
      <c r="X143" s="150">
        <v>70</v>
      </c>
      <c r="Y143" s="150" t="s">
        <v>856</v>
      </c>
      <c r="Z143" s="3" t="s">
        <v>851</v>
      </c>
      <c r="AA143" s="3"/>
      <c r="AB143" s="58" t="s">
        <v>1270</v>
      </c>
      <c r="AC143" s="199" t="s">
        <v>1450</v>
      </c>
      <c r="AD143" s="155" t="str">
        <f>IF(MOD(Таблица33[[#This Row],[Заказ корней, шт.
↓]],Таблица33[[#This Row],[Кратность заказа]])&gt;0,"Ошибка!","")</f>
        <v/>
      </c>
    </row>
    <row r="144" spans="1:30" s="37" customFormat="1" ht="15" hidden="1" customHeight="1">
      <c r="A144" s="48"/>
      <c r="B144" s="252"/>
      <c r="C144" s="252" t="s">
        <v>1155</v>
      </c>
      <c r="D144" s="253" t="s">
        <v>816</v>
      </c>
      <c r="E144" s="264"/>
      <c r="F144" s="255" t="s">
        <v>1249</v>
      </c>
      <c r="G144" s="256" t="s">
        <v>158</v>
      </c>
      <c r="H144" s="230"/>
      <c r="I144" s="258" t="s">
        <v>1324</v>
      </c>
      <c r="J144" s="259">
        <v>60</v>
      </c>
      <c r="K144" s="259" t="s">
        <v>1332</v>
      </c>
      <c r="L144" s="260">
        <v>13.32</v>
      </c>
      <c r="M144" s="260">
        <v>13.68</v>
      </c>
      <c r="N144" s="260">
        <v>13.94</v>
      </c>
      <c r="O144" s="260">
        <v>14.91</v>
      </c>
      <c r="P144" s="260"/>
      <c r="Q144" s="259">
        <v>5</v>
      </c>
      <c r="R144" s="316"/>
      <c r="S144" s="261"/>
      <c r="T144" s="262" t="str">
        <f t="shared" si="40"/>
        <v>-</v>
      </c>
      <c r="U144" s="263">
        <f t="shared" si="41"/>
        <v>0</v>
      </c>
      <c r="V144" s="251" t="s">
        <v>1670</v>
      </c>
      <c r="W144" s="198" t="s">
        <v>805</v>
      </c>
      <c r="X144" s="150">
        <v>70</v>
      </c>
      <c r="Y144" s="150" t="s">
        <v>856</v>
      </c>
      <c r="Z144" s="3" t="s">
        <v>851</v>
      </c>
      <c r="AA144" s="3"/>
      <c r="AB144" s="58" t="s">
        <v>1270</v>
      </c>
      <c r="AC144" s="199" t="s">
        <v>1450</v>
      </c>
      <c r="AD144" s="155" t="str">
        <f>IF(MOD(Таблица33[[#This Row],[Заказ корней, шт.
↓]],Таблица33[[#This Row],[Кратность заказа]])&gt;0,"Ошибка!","")</f>
        <v/>
      </c>
    </row>
    <row r="145" spans="1:30" s="37" customFormat="1" ht="15" hidden="1" customHeight="1">
      <c r="A145" s="48"/>
      <c r="B145" s="252"/>
      <c r="C145" s="252" t="s">
        <v>1568</v>
      </c>
      <c r="D145" s="253" t="s">
        <v>816</v>
      </c>
      <c r="E145" s="249"/>
      <c r="F145" s="255" t="s">
        <v>1249</v>
      </c>
      <c r="G145" s="256" t="s">
        <v>1569</v>
      </c>
      <c r="H145" s="235"/>
      <c r="I145" s="258" t="s">
        <v>1324</v>
      </c>
      <c r="J145" s="259">
        <v>60</v>
      </c>
      <c r="K145" s="259" t="s">
        <v>1332</v>
      </c>
      <c r="L145" s="260">
        <v>13.32</v>
      </c>
      <c r="M145" s="260">
        <v>13.68</v>
      </c>
      <c r="N145" s="260">
        <v>13.94</v>
      </c>
      <c r="O145" s="260">
        <v>14.91</v>
      </c>
      <c r="P145" s="260"/>
      <c r="Q145" s="259">
        <v>5</v>
      </c>
      <c r="R145" s="316"/>
      <c r="S145" s="261"/>
      <c r="T145" s="262" t="str">
        <f t="shared" ref="T145" si="44">IF(S145/J145=0,"-",S145/J145)</f>
        <v>-</v>
      </c>
      <c r="U145" s="263">
        <f t="shared" ref="U145" si="45">IF(S145&lt;10,O145*S145,IF(S145&lt;15,N145*S145,IF(S145&lt;J145,M145*S145,L145*S145)))</f>
        <v>0</v>
      </c>
      <c r="V145" s="251" t="s">
        <v>1670</v>
      </c>
      <c r="W145" s="198"/>
      <c r="X145" s="150"/>
      <c r="Y145" s="150"/>
      <c r="Z145" s="3"/>
      <c r="AA145" s="3"/>
      <c r="AB145" s="58"/>
      <c r="AC145" s="199"/>
      <c r="AD145" s="155" t="str">
        <f>IF(MOD(Таблица33[[#This Row],[Заказ корней, шт.
↓]],Таблица33[[#This Row],[Кратность заказа]])&gt;0,"Ошибка!","")</f>
        <v/>
      </c>
    </row>
    <row r="146" spans="1:30" s="37" customFormat="1" ht="15" hidden="1" customHeight="1">
      <c r="A146" s="48"/>
      <c r="B146" s="252"/>
      <c r="C146" s="252" t="s">
        <v>985</v>
      </c>
      <c r="D146" s="253" t="s">
        <v>816</v>
      </c>
      <c r="E146" s="264"/>
      <c r="F146" s="255" t="s">
        <v>1248</v>
      </c>
      <c r="G146" s="256" t="s">
        <v>186</v>
      </c>
      <c r="H146" s="230"/>
      <c r="I146" s="258" t="s">
        <v>1326</v>
      </c>
      <c r="J146" s="259">
        <v>50</v>
      </c>
      <c r="K146" s="259" t="s">
        <v>1332</v>
      </c>
      <c r="L146" s="260">
        <v>6.41</v>
      </c>
      <c r="M146" s="260">
        <v>6.58</v>
      </c>
      <c r="N146" s="260">
        <v>6.71</v>
      </c>
      <c r="O146" s="260">
        <v>7.17</v>
      </c>
      <c r="P146" s="260"/>
      <c r="Q146" s="259">
        <v>5</v>
      </c>
      <c r="R146" s="316"/>
      <c r="S146" s="261"/>
      <c r="T146" s="262" t="str">
        <f t="shared" si="40"/>
        <v>-</v>
      </c>
      <c r="U146" s="263">
        <f t="shared" si="41"/>
        <v>0</v>
      </c>
      <c r="V146" s="251" t="s">
        <v>1670</v>
      </c>
      <c r="W146" s="198" t="s">
        <v>920</v>
      </c>
      <c r="X146" s="150" t="s">
        <v>888</v>
      </c>
      <c r="Y146" s="150" t="s">
        <v>856</v>
      </c>
      <c r="Z146" s="3" t="s">
        <v>853</v>
      </c>
      <c r="AA146" s="3" t="s">
        <v>875</v>
      </c>
      <c r="AB146" s="58" t="s">
        <v>1272</v>
      </c>
      <c r="AC146" s="199" t="s">
        <v>1403</v>
      </c>
      <c r="AD146" s="155" t="str">
        <f>IF(MOD(Таблица33[[#This Row],[Заказ корней, шт.
↓]],Таблица33[[#This Row],[Кратность заказа]])&gt;0,"Ошибка!","")</f>
        <v/>
      </c>
    </row>
    <row r="147" spans="1:30" s="37" customFormat="1" ht="15" hidden="1" customHeight="1">
      <c r="A147" s="48"/>
      <c r="B147" s="252"/>
      <c r="C147" s="252" t="s">
        <v>1156</v>
      </c>
      <c r="D147" s="253" t="s">
        <v>898</v>
      </c>
      <c r="E147" s="264"/>
      <c r="F147" s="255" t="s">
        <v>1248</v>
      </c>
      <c r="G147" s="256" t="s">
        <v>186</v>
      </c>
      <c r="H147" s="230"/>
      <c r="I147" s="258" t="s">
        <v>1326</v>
      </c>
      <c r="J147" s="259">
        <v>40</v>
      </c>
      <c r="K147" s="259" t="s">
        <v>1333</v>
      </c>
      <c r="L147" s="265">
        <v>552</v>
      </c>
      <c r="M147" s="265">
        <v>567</v>
      </c>
      <c r="N147" s="265">
        <v>578</v>
      </c>
      <c r="O147" s="265">
        <v>618</v>
      </c>
      <c r="P147" s="265"/>
      <c r="Q147" s="259">
        <v>5</v>
      </c>
      <c r="R147" s="316"/>
      <c r="S147" s="261"/>
      <c r="T147" s="262" t="str">
        <f t="shared" si="40"/>
        <v>-</v>
      </c>
      <c r="U147" s="232">
        <f t="shared" si="41"/>
        <v>0</v>
      </c>
      <c r="V147" s="251" t="s">
        <v>1670</v>
      </c>
      <c r="W147" s="198" t="s">
        <v>920</v>
      </c>
      <c r="X147" s="150" t="s">
        <v>888</v>
      </c>
      <c r="Y147" s="150" t="s">
        <v>856</v>
      </c>
      <c r="Z147" s="3" t="s">
        <v>853</v>
      </c>
      <c r="AA147" s="3" t="s">
        <v>875</v>
      </c>
      <c r="AB147" s="58" t="s">
        <v>1272</v>
      </c>
      <c r="AC147" s="199" t="s">
        <v>1403</v>
      </c>
      <c r="AD147" s="155" t="str">
        <f>IF(MOD(Таблица33[[#This Row],[Заказ корней, шт.
↓]],Таблица33[[#This Row],[Кратность заказа]])&gt;0,"Ошибка!","")</f>
        <v/>
      </c>
    </row>
    <row r="148" spans="1:30" s="37" customFormat="1" ht="15" hidden="1" customHeight="1">
      <c r="A148" s="48"/>
      <c r="B148" s="252"/>
      <c r="C148" s="252" t="s">
        <v>1653</v>
      </c>
      <c r="D148" s="253" t="s">
        <v>898</v>
      </c>
      <c r="E148" s="264"/>
      <c r="F148" s="255" t="s">
        <v>1248</v>
      </c>
      <c r="G148" s="256" t="s">
        <v>186</v>
      </c>
      <c r="H148" s="230"/>
      <c r="I148" s="258" t="s">
        <v>1326</v>
      </c>
      <c r="J148" s="259">
        <v>50</v>
      </c>
      <c r="K148" s="259" t="s">
        <v>1333</v>
      </c>
      <c r="L148" s="265">
        <v>552</v>
      </c>
      <c r="M148" s="265">
        <v>567</v>
      </c>
      <c r="N148" s="265">
        <v>578</v>
      </c>
      <c r="O148" s="265">
        <v>618</v>
      </c>
      <c r="P148" s="265"/>
      <c r="Q148" s="259">
        <v>5</v>
      </c>
      <c r="R148" s="316"/>
      <c r="S148" s="261"/>
      <c r="T148" s="262" t="str">
        <f t="shared" ref="T148" si="46">IF(S148/J148=0,"-",S148/J148)</f>
        <v>-</v>
      </c>
      <c r="U148" s="232">
        <f t="shared" ref="U148" si="47">IF(S148&lt;10,O148*S148,IF(S148&lt;15,N148*S148,IF(S148&lt;J148,M148*S148,L148*S148)))</f>
        <v>0</v>
      </c>
      <c r="V148" s="251" t="s">
        <v>1670</v>
      </c>
      <c r="W148" s="198" t="s">
        <v>920</v>
      </c>
      <c r="X148" s="150" t="s">
        <v>888</v>
      </c>
      <c r="Y148" s="150" t="s">
        <v>856</v>
      </c>
      <c r="Z148" s="3" t="s">
        <v>853</v>
      </c>
      <c r="AA148" s="3" t="s">
        <v>875</v>
      </c>
      <c r="AB148" s="58" t="s">
        <v>1272</v>
      </c>
      <c r="AC148" s="199" t="s">
        <v>1403</v>
      </c>
      <c r="AD148" s="155" t="str">
        <f>IF(MOD(Таблица33[[#This Row],[Заказ корней, шт.
↓]],Таблица33[[#This Row],[Кратность заказа]])&gt;0,"Ошибка!","")</f>
        <v/>
      </c>
    </row>
    <row r="149" spans="1:30" s="37" customFormat="1" ht="15" hidden="1" customHeight="1">
      <c r="A149" s="48"/>
      <c r="B149" s="252"/>
      <c r="C149" s="252" t="s">
        <v>1536</v>
      </c>
      <c r="D149" s="253" t="s">
        <v>816</v>
      </c>
      <c r="E149" s="264"/>
      <c r="F149" s="255" t="s">
        <v>1248</v>
      </c>
      <c r="G149" s="256" t="s">
        <v>192</v>
      </c>
      <c r="H149" s="230"/>
      <c r="I149" s="258" t="s">
        <v>1570</v>
      </c>
      <c r="J149" s="259">
        <v>75</v>
      </c>
      <c r="K149" s="259" t="s">
        <v>1332</v>
      </c>
      <c r="L149" s="260">
        <v>7.63</v>
      </c>
      <c r="M149" s="260">
        <v>7.84</v>
      </c>
      <c r="N149" s="260">
        <v>7.99</v>
      </c>
      <c r="O149" s="260">
        <v>8.5399999999999991</v>
      </c>
      <c r="P149" s="260"/>
      <c r="Q149" s="259">
        <v>5</v>
      </c>
      <c r="R149" s="316"/>
      <c r="S149" s="261"/>
      <c r="T149" s="262" t="str">
        <f t="shared" ref="T149" si="48">IF(S149/J149=0,"-",S149/J149)</f>
        <v>-</v>
      </c>
      <c r="U149" s="263">
        <f t="shared" ref="U149" si="49">IF(S149&lt;10,O149*S149,IF(S149&lt;15,N149*S149,IF(S149&lt;J149,M149*S149,L149*S149)))</f>
        <v>0</v>
      </c>
      <c r="V149" s="251" t="s">
        <v>1670</v>
      </c>
      <c r="W149" s="198" t="s">
        <v>907</v>
      </c>
      <c r="X149" s="150">
        <v>65</v>
      </c>
      <c r="Y149" s="150">
        <v>20</v>
      </c>
      <c r="Z149" s="3" t="s">
        <v>851</v>
      </c>
      <c r="AA149" s="3" t="s">
        <v>875</v>
      </c>
      <c r="AB149" s="58" t="s">
        <v>1273</v>
      </c>
      <c r="AC149" s="199" t="s">
        <v>1336</v>
      </c>
      <c r="AD149" s="155" t="str">
        <f>IF(MOD(Таблица33[[#This Row],[Заказ корней, шт.
↓]],Таблица33[[#This Row],[Кратность заказа]])&gt;0,"Ошибка!","")</f>
        <v/>
      </c>
    </row>
    <row r="150" spans="1:30" s="37" customFormat="1" ht="15" hidden="1" customHeight="1">
      <c r="A150" s="48"/>
      <c r="B150" s="252"/>
      <c r="C150" s="252" t="s">
        <v>1006</v>
      </c>
      <c r="D150" s="253" t="s">
        <v>816</v>
      </c>
      <c r="E150" s="264"/>
      <c r="F150" s="255" t="s">
        <v>1248</v>
      </c>
      <c r="G150" s="256" t="s">
        <v>192</v>
      </c>
      <c r="H150" s="230"/>
      <c r="I150" s="258" t="s">
        <v>1326</v>
      </c>
      <c r="J150" s="259">
        <v>50</v>
      </c>
      <c r="K150" s="259" t="s">
        <v>1332</v>
      </c>
      <c r="L150" s="260">
        <v>9.7099999999999991</v>
      </c>
      <c r="M150" s="260">
        <v>9.98</v>
      </c>
      <c r="N150" s="260">
        <v>10.16</v>
      </c>
      <c r="O150" s="260">
        <v>10.87</v>
      </c>
      <c r="P150" s="260"/>
      <c r="Q150" s="259">
        <v>5</v>
      </c>
      <c r="R150" s="316"/>
      <c r="S150" s="261"/>
      <c r="T150" s="262" t="str">
        <f t="shared" si="40"/>
        <v>-</v>
      </c>
      <c r="U150" s="263">
        <f t="shared" si="41"/>
        <v>0</v>
      </c>
      <c r="V150" s="251" t="s">
        <v>1670</v>
      </c>
      <c r="W150" s="198" t="s">
        <v>907</v>
      </c>
      <c r="X150" s="150">
        <v>65</v>
      </c>
      <c r="Y150" s="150">
        <v>20</v>
      </c>
      <c r="Z150" s="3" t="s">
        <v>851</v>
      </c>
      <c r="AA150" s="3" t="s">
        <v>875</v>
      </c>
      <c r="AB150" s="58" t="s">
        <v>1273</v>
      </c>
      <c r="AC150" s="199" t="s">
        <v>1336</v>
      </c>
      <c r="AD150" s="155" t="str">
        <f>IF(MOD(Таблица33[[#This Row],[Заказ корней, шт.
↓]],Таблица33[[#This Row],[Кратность заказа]])&gt;0,"Ошибка!","")</f>
        <v/>
      </c>
    </row>
    <row r="151" spans="1:30" s="37" customFormat="1" ht="15" customHeight="1">
      <c r="A151" s="48"/>
      <c r="B151" s="238"/>
      <c r="C151" s="238" t="s">
        <v>1157</v>
      </c>
      <c r="D151" s="246" t="s">
        <v>816</v>
      </c>
      <c r="E151" s="249"/>
      <c r="F151" s="247" t="s">
        <v>1248</v>
      </c>
      <c r="G151" s="276" t="s">
        <v>192</v>
      </c>
      <c r="H151" s="277"/>
      <c r="I151" s="239" t="s">
        <v>1326</v>
      </c>
      <c r="J151" s="240">
        <v>35</v>
      </c>
      <c r="K151" s="240" t="s">
        <v>1332</v>
      </c>
      <c r="L151" s="244">
        <v>9.7099999999999991</v>
      </c>
      <c r="M151" s="244">
        <v>9.98</v>
      </c>
      <c r="N151" s="244">
        <v>10.16</v>
      </c>
      <c r="O151" s="244">
        <v>10.87</v>
      </c>
      <c r="P151" s="244"/>
      <c r="Q151" s="240">
        <v>5</v>
      </c>
      <c r="R151" s="320" t="s">
        <v>1680</v>
      </c>
      <c r="S151" s="245"/>
      <c r="T151" s="241" t="str">
        <f t="shared" si="40"/>
        <v>-</v>
      </c>
      <c r="U151" s="242">
        <f t="shared" si="41"/>
        <v>0</v>
      </c>
      <c r="V151" s="234" t="s">
        <v>1671</v>
      </c>
      <c r="W151" s="198" t="s">
        <v>907</v>
      </c>
      <c r="X151" s="150">
        <v>65</v>
      </c>
      <c r="Y151" s="150">
        <v>20</v>
      </c>
      <c r="Z151" s="3" t="s">
        <v>851</v>
      </c>
      <c r="AA151" s="3" t="s">
        <v>875</v>
      </c>
      <c r="AB151" s="58" t="s">
        <v>1273</v>
      </c>
      <c r="AC151" s="199" t="s">
        <v>1336</v>
      </c>
      <c r="AD151" s="155" t="str">
        <f>IF(MOD(Таблица33[[#This Row],[Заказ корней, шт.
↓]],Таблица33[[#This Row],[Кратность заказа]])&gt;0,"Ошибка!","")</f>
        <v/>
      </c>
    </row>
    <row r="152" spans="1:30" s="37" customFormat="1" ht="15" hidden="1" customHeight="1">
      <c r="A152" s="48"/>
      <c r="B152" s="252"/>
      <c r="C152" s="252" t="s">
        <v>1357</v>
      </c>
      <c r="D152" s="253" t="s">
        <v>816</v>
      </c>
      <c r="E152" s="264"/>
      <c r="F152" s="255" t="s">
        <v>1248</v>
      </c>
      <c r="G152" s="256" t="s">
        <v>192</v>
      </c>
      <c r="H152" s="257" t="s">
        <v>1512</v>
      </c>
      <c r="I152" s="258" t="s">
        <v>1325</v>
      </c>
      <c r="J152" s="259">
        <v>20</v>
      </c>
      <c r="K152" s="259" t="s">
        <v>1332</v>
      </c>
      <c r="L152" s="260">
        <v>17.55</v>
      </c>
      <c r="M152" s="260">
        <v>18.03</v>
      </c>
      <c r="N152" s="260">
        <v>18.37</v>
      </c>
      <c r="O152" s="260">
        <v>19.649999999999999</v>
      </c>
      <c r="P152" s="260"/>
      <c r="Q152" s="259">
        <v>5</v>
      </c>
      <c r="R152" s="316"/>
      <c r="S152" s="261"/>
      <c r="T152" s="262" t="str">
        <f t="shared" si="40"/>
        <v>-</v>
      </c>
      <c r="U152" s="263">
        <f t="shared" si="41"/>
        <v>0</v>
      </c>
      <c r="V152" s="251" t="s">
        <v>1670</v>
      </c>
      <c r="W152" s="198" t="s">
        <v>907</v>
      </c>
      <c r="X152" s="150">
        <v>65</v>
      </c>
      <c r="Y152" s="150">
        <v>20</v>
      </c>
      <c r="Z152" s="3" t="s">
        <v>851</v>
      </c>
      <c r="AA152" s="3" t="s">
        <v>875</v>
      </c>
      <c r="AB152" s="58" t="s">
        <v>1273</v>
      </c>
      <c r="AC152" s="199" t="s">
        <v>1336</v>
      </c>
      <c r="AD152" s="155" t="str">
        <f>IF(MOD(Таблица33[[#This Row],[Заказ корней, шт.
↓]],Таблица33[[#This Row],[Кратность заказа]])&gt;0,"Ошибка!","")</f>
        <v/>
      </c>
    </row>
    <row r="153" spans="1:30" s="37" customFormat="1" ht="15" hidden="1" customHeight="1">
      <c r="A153" s="48"/>
      <c r="B153" s="252"/>
      <c r="C153" s="252" t="s">
        <v>1158</v>
      </c>
      <c r="D153" s="253" t="s">
        <v>816</v>
      </c>
      <c r="E153" s="264"/>
      <c r="F153" s="255" t="s">
        <v>1248</v>
      </c>
      <c r="G153" s="256" t="s">
        <v>193</v>
      </c>
      <c r="H153" s="230"/>
      <c r="I153" s="258" t="s">
        <v>1326</v>
      </c>
      <c r="J153" s="259">
        <v>50</v>
      </c>
      <c r="K153" s="259" t="s">
        <v>1332</v>
      </c>
      <c r="L153" s="260">
        <v>29.34</v>
      </c>
      <c r="M153" s="260">
        <v>29.62</v>
      </c>
      <c r="N153" s="260">
        <v>29.91</v>
      </c>
      <c r="O153" s="260">
        <v>30.8</v>
      </c>
      <c r="P153" s="260"/>
      <c r="Q153" s="259">
        <v>3</v>
      </c>
      <c r="R153" s="316"/>
      <c r="S153" s="261"/>
      <c r="T153" s="262" t="str">
        <f t="shared" si="40"/>
        <v>-</v>
      </c>
      <c r="U153" s="263">
        <f t="shared" si="41"/>
        <v>0</v>
      </c>
      <c r="V153" s="251" t="s">
        <v>1670</v>
      </c>
      <c r="W153" s="198" t="s">
        <v>807</v>
      </c>
      <c r="X153" s="150">
        <v>80</v>
      </c>
      <c r="Y153" s="150" t="s">
        <v>904</v>
      </c>
      <c r="Z153" s="3" t="s">
        <v>853</v>
      </c>
      <c r="AA153" s="3"/>
      <c r="AB153" s="58"/>
      <c r="AC153" s="199" t="s">
        <v>1451</v>
      </c>
      <c r="AD153" s="155" t="str">
        <f>IF(MOD(Таблица33[[#This Row],[Заказ корней, шт.
↓]],Таблица33[[#This Row],[Кратность заказа]])&gt;0,"Ошибка!","")</f>
        <v/>
      </c>
    </row>
    <row r="154" spans="1:30" s="37" customFormat="1" ht="15" hidden="1" customHeight="1">
      <c r="A154" s="48"/>
      <c r="B154" s="252"/>
      <c r="C154" s="252" t="s">
        <v>1159</v>
      </c>
      <c r="D154" s="253" t="s">
        <v>898</v>
      </c>
      <c r="E154" s="264"/>
      <c r="F154" s="255" t="s">
        <v>1249</v>
      </c>
      <c r="G154" s="256" t="s">
        <v>56</v>
      </c>
      <c r="H154" s="230"/>
      <c r="I154" s="258" t="s">
        <v>1326</v>
      </c>
      <c r="J154" s="259">
        <v>40</v>
      </c>
      <c r="K154" s="259" t="s">
        <v>1333</v>
      </c>
      <c r="L154" s="265">
        <v>1099</v>
      </c>
      <c r="M154" s="265">
        <v>1129</v>
      </c>
      <c r="N154" s="265">
        <v>1150</v>
      </c>
      <c r="O154" s="265">
        <v>1230</v>
      </c>
      <c r="P154" s="265"/>
      <c r="Q154" s="259">
        <v>5</v>
      </c>
      <c r="R154" s="316"/>
      <c r="S154" s="261"/>
      <c r="T154" s="262" t="str">
        <f t="shared" si="40"/>
        <v>-</v>
      </c>
      <c r="U154" s="232">
        <f t="shared" si="41"/>
        <v>0</v>
      </c>
      <c r="V154" s="251" t="s">
        <v>1670</v>
      </c>
      <c r="W154" s="198" t="s">
        <v>901</v>
      </c>
      <c r="X154" s="150" t="s">
        <v>859</v>
      </c>
      <c r="Y154" s="150" t="s">
        <v>904</v>
      </c>
      <c r="Z154" s="3" t="s">
        <v>853</v>
      </c>
      <c r="AA154" s="3"/>
      <c r="AB154" s="58"/>
      <c r="AC154" s="200" t="s">
        <v>1337</v>
      </c>
      <c r="AD154" s="155" t="str">
        <f>IF(MOD(Таблица33[[#This Row],[Заказ корней, шт.
↓]],Таблица33[[#This Row],[Кратность заказа]])&gt;0,"Ошибка!","")</f>
        <v/>
      </c>
    </row>
    <row r="155" spans="1:30" s="37" customFormat="1" ht="15" customHeight="1">
      <c r="A155" s="48"/>
      <c r="B155" s="238"/>
      <c r="C155" s="238" t="s">
        <v>1637</v>
      </c>
      <c r="D155" s="246" t="s">
        <v>816</v>
      </c>
      <c r="E155" s="249"/>
      <c r="F155" s="247" t="s">
        <v>1249</v>
      </c>
      <c r="G155" s="237" t="s">
        <v>56</v>
      </c>
      <c r="H155" s="230"/>
      <c r="I155" s="239" t="s">
        <v>1326</v>
      </c>
      <c r="J155" s="240">
        <v>40</v>
      </c>
      <c r="K155" s="240" t="s">
        <v>1332</v>
      </c>
      <c r="L155" s="244">
        <v>11.6</v>
      </c>
      <c r="M155" s="244">
        <v>11.92</v>
      </c>
      <c r="N155" s="244">
        <v>12.15</v>
      </c>
      <c r="O155" s="244">
        <v>12.99</v>
      </c>
      <c r="P155" s="244"/>
      <c r="Q155" s="240">
        <v>5</v>
      </c>
      <c r="R155" s="320">
        <v>17</v>
      </c>
      <c r="S155" s="245"/>
      <c r="T155" s="241" t="str">
        <f t="shared" si="40"/>
        <v>-</v>
      </c>
      <c r="U155" s="242">
        <f t="shared" si="41"/>
        <v>0</v>
      </c>
      <c r="V155" s="234" t="s">
        <v>1671</v>
      </c>
      <c r="W155" s="198" t="s">
        <v>901</v>
      </c>
      <c r="X155" s="150" t="s">
        <v>859</v>
      </c>
      <c r="Y155" s="150" t="s">
        <v>904</v>
      </c>
      <c r="Z155" s="3" t="s">
        <v>853</v>
      </c>
      <c r="AA155" s="3"/>
      <c r="AB155" s="58"/>
      <c r="AC155" s="200" t="s">
        <v>1337</v>
      </c>
      <c r="AD155" s="155" t="str">
        <f>IF(MOD(Таблица33[[#This Row],[Заказ корней, шт.
↓]],Таблица33[[#This Row],[Кратность заказа]])&gt;0,"Ошибка!","")</f>
        <v/>
      </c>
    </row>
    <row r="156" spans="1:30" s="37" customFormat="1" ht="15" hidden="1" customHeight="1">
      <c r="A156" s="48"/>
      <c r="B156" s="252"/>
      <c r="C156" s="252" t="s">
        <v>1638</v>
      </c>
      <c r="D156" s="253" t="s">
        <v>898</v>
      </c>
      <c r="E156" s="264"/>
      <c r="F156" s="255" t="s">
        <v>1249</v>
      </c>
      <c r="G156" s="256" t="s">
        <v>56</v>
      </c>
      <c r="H156" s="230"/>
      <c r="I156" s="258" t="s">
        <v>1326</v>
      </c>
      <c r="J156" s="259">
        <v>40</v>
      </c>
      <c r="K156" s="259" t="s">
        <v>1333</v>
      </c>
      <c r="L156" s="265">
        <v>1099</v>
      </c>
      <c r="M156" s="265">
        <v>1129</v>
      </c>
      <c r="N156" s="265">
        <v>1150</v>
      </c>
      <c r="O156" s="265">
        <v>1230</v>
      </c>
      <c r="P156" s="265"/>
      <c r="Q156" s="259">
        <v>5</v>
      </c>
      <c r="R156" s="316"/>
      <c r="S156" s="261"/>
      <c r="T156" s="262" t="str">
        <f t="shared" ref="T156" si="50">IF(S156/J156=0,"-",S156/J156)</f>
        <v>-</v>
      </c>
      <c r="U156" s="232">
        <f t="shared" ref="U156" si="51">IF(S156&lt;10,O156*S156,IF(S156&lt;15,N156*S156,IF(S156&lt;J156,M156*S156,L156*S156)))</f>
        <v>0</v>
      </c>
      <c r="V156" s="251" t="s">
        <v>1670</v>
      </c>
      <c r="W156" s="198" t="s">
        <v>901</v>
      </c>
      <c r="X156" s="150" t="s">
        <v>859</v>
      </c>
      <c r="Y156" s="150" t="s">
        <v>904</v>
      </c>
      <c r="Z156" s="3" t="s">
        <v>853</v>
      </c>
      <c r="AA156" s="3"/>
      <c r="AB156" s="58"/>
      <c r="AC156" s="200" t="s">
        <v>1337</v>
      </c>
      <c r="AD156" s="155" t="str">
        <f>IF(MOD(Таблица33[[#This Row],[Заказ корней, шт.
↓]],Таблица33[[#This Row],[Кратность заказа]])&gt;0,"Ошибка!","")</f>
        <v/>
      </c>
    </row>
    <row r="157" spans="1:30" s="37" customFormat="1" ht="15" customHeight="1">
      <c r="A157" s="48"/>
      <c r="B157" s="238"/>
      <c r="C157" s="238" t="s">
        <v>1567</v>
      </c>
      <c r="D157" s="246" t="s">
        <v>816</v>
      </c>
      <c r="E157" s="249"/>
      <c r="F157" s="247" t="s">
        <v>1248</v>
      </c>
      <c r="G157" s="237" t="s">
        <v>203</v>
      </c>
      <c r="H157" s="168"/>
      <c r="I157" s="239" t="s">
        <v>1324</v>
      </c>
      <c r="J157" s="240">
        <v>75</v>
      </c>
      <c r="K157" s="240" t="s">
        <v>1332</v>
      </c>
      <c r="L157" s="244">
        <v>14.36</v>
      </c>
      <c r="M157" s="244">
        <v>14.76</v>
      </c>
      <c r="N157" s="244">
        <v>15.03</v>
      </c>
      <c r="O157" s="244">
        <v>16.079999999999998</v>
      </c>
      <c r="P157" s="244"/>
      <c r="Q157" s="240">
        <v>5</v>
      </c>
      <c r="R157" s="320" t="s">
        <v>1681</v>
      </c>
      <c r="S157" s="245"/>
      <c r="T157" s="241" t="str">
        <f t="shared" ref="T157:T158" si="52">IF(S157/J157=0,"-",S157/J157)</f>
        <v>-</v>
      </c>
      <c r="U157" s="242">
        <f t="shared" ref="U157:U158" si="53">IF(S157&lt;10,O157*S157,IF(S157&lt;15,N157*S157,IF(S157&lt;J157,M157*S157,L157*S157)))</f>
        <v>0</v>
      </c>
      <c r="V157" s="234" t="s">
        <v>1671</v>
      </c>
      <c r="W157" s="198" t="s">
        <v>901</v>
      </c>
      <c r="X157" s="150" t="s">
        <v>886</v>
      </c>
      <c r="Y157" s="150" t="s">
        <v>856</v>
      </c>
      <c r="Z157" s="3" t="s">
        <v>851</v>
      </c>
      <c r="AA157" s="3"/>
      <c r="AB157" s="58"/>
      <c r="AC157" s="199" t="s">
        <v>1465</v>
      </c>
      <c r="AD157" s="155" t="str">
        <f>IF(MOD(Таблица33[[#This Row],[Заказ корней, шт.
↓]],Таблица33[[#This Row],[Кратность заказа]])&gt;0,"Ошибка!","")</f>
        <v/>
      </c>
    </row>
    <row r="158" spans="1:30" s="37" customFormat="1" ht="15" customHeight="1">
      <c r="A158" s="48"/>
      <c r="B158" s="238"/>
      <c r="C158" s="238" t="s">
        <v>1580</v>
      </c>
      <c r="D158" s="246" t="s">
        <v>816</v>
      </c>
      <c r="E158" s="249"/>
      <c r="F158" s="247" t="s">
        <v>1248</v>
      </c>
      <c r="G158" s="276" t="s">
        <v>203</v>
      </c>
      <c r="H158" s="277"/>
      <c r="I158" s="239" t="s">
        <v>1326</v>
      </c>
      <c r="J158" s="240">
        <v>50</v>
      </c>
      <c r="K158" s="240" t="s">
        <v>1332</v>
      </c>
      <c r="L158" s="244">
        <v>21.89</v>
      </c>
      <c r="M158" s="244">
        <v>22.290000000000003</v>
      </c>
      <c r="N158" s="244">
        <v>22.94</v>
      </c>
      <c r="O158" s="244">
        <v>23.85</v>
      </c>
      <c r="P158" s="244"/>
      <c r="Q158" s="240">
        <v>5</v>
      </c>
      <c r="R158" s="320">
        <v>25</v>
      </c>
      <c r="S158" s="245"/>
      <c r="T158" s="241" t="str">
        <f t="shared" si="52"/>
        <v>-</v>
      </c>
      <c r="U158" s="242">
        <f t="shared" si="53"/>
        <v>0</v>
      </c>
      <c r="V158" s="234" t="s">
        <v>1671</v>
      </c>
      <c r="W158" s="198" t="s">
        <v>901</v>
      </c>
      <c r="X158" s="150" t="s">
        <v>886</v>
      </c>
      <c r="Y158" s="150" t="s">
        <v>856</v>
      </c>
      <c r="Z158" s="3" t="s">
        <v>851</v>
      </c>
      <c r="AA158" s="3"/>
      <c r="AB158" s="58"/>
      <c r="AC158" s="199" t="s">
        <v>1465</v>
      </c>
      <c r="AD158" s="155" t="str">
        <f>IF(MOD(Таблица33[[#This Row],[Заказ корней, шт.
↓]],Таблица33[[#This Row],[Кратность заказа]])&gt;0,"Ошибка!","")</f>
        <v/>
      </c>
    </row>
    <row r="159" spans="1:30" s="37" customFormat="1" ht="15" hidden="1" customHeight="1">
      <c r="A159" s="48"/>
      <c r="B159" s="252"/>
      <c r="C159" s="252" t="s">
        <v>1161</v>
      </c>
      <c r="D159" s="253" t="s">
        <v>816</v>
      </c>
      <c r="E159" s="264"/>
      <c r="F159" s="255" t="s">
        <v>1248</v>
      </c>
      <c r="G159" s="256" t="s">
        <v>203</v>
      </c>
      <c r="H159" s="230"/>
      <c r="I159" s="258" t="s">
        <v>1326</v>
      </c>
      <c r="J159" s="259">
        <v>50</v>
      </c>
      <c r="K159" s="259" t="s">
        <v>1332</v>
      </c>
      <c r="L159" s="260">
        <v>21.89</v>
      </c>
      <c r="M159" s="260">
        <v>22.290000000000003</v>
      </c>
      <c r="N159" s="260">
        <v>22.94</v>
      </c>
      <c r="O159" s="260">
        <v>23.85</v>
      </c>
      <c r="P159" s="260"/>
      <c r="Q159" s="259">
        <v>5</v>
      </c>
      <c r="R159" s="316"/>
      <c r="S159" s="261"/>
      <c r="T159" s="262" t="str">
        <f t="shared" si="40"/>
        <v>-</v>
      </c>
      <c r="U159" s="263">
        <f t="shared" si="41"/>
        <v>0</v>
      </c>
      <c r="V159" s="251" t="s">
        <v>1670</v>
      </c>
      <c r="W159" s="198" t="s">
        <v>901</v>
      </c>
      <c r="X159" s="150" t="s">
        <v>886</v>
      </c>
      <c r="Y159" s="150" t="s">
        <v>856</v>
      </c>
      <c r="Z159" s="3" t="s">
        <v>851</v>
      </c>
      <c r="AA159" s="3"/>
      <c r="AB159" s="58"/>
      <c r="AC159" s="199" t="s">
        <v>1465</v>
      </c>
      <c r="AD159" s="155" t="str">
        <f>IF(MOD(Таблица33[[#This Row],[Заказ корней, шт.
↓]],Таблица33[[#This Row],[Кратность заказа]])&gt;0,"Ошибка!","")</f>
        <v/>
      </c>
    </row>
    <row r="160" spans="1:30" s="37" customFormat="1" ht="15" hidden="1" customHeight="1">
      <c r="A160" s="48"/>
      <c r="B160" s="252"/>
      <c r="C160" s="252" t="s">
        <v>945</v>
      </c>
      <c r="D160" s="253" t="s">
        <v>816</v>
      </c>
      <c r="E160" s="264"/>
      <c r="F160" s="255" t="s">
        <v>1249</v>
      </c>
      <c r="G160" s="256" t="s">
        <v>798</v>
      </c>
      <c r="H160" s="230"/>
      <c r="I160" s="258" t="s">
        <v>1326</v>
      </c>
      <c r="J160" s="259">
        <v>35</v>
      </c>
      <c r="K160" s="259" t="s">
        <v>1332</v>
      </c>
      <c r="L160" s="260">
        <v>51.16</v>
      </c>
      <c r="M160" s="260">
        <v>51.65</v>
      </c>
      <c r="N160" s="260">
        <v>52.15</v>
      </c>
      <c r="O160" s="260">
        <v>53.71</v>
      </c>
      <c r="P160" s="260"/>
      <c r="Q160" s="259">
        <v>3</v>
      </c>
      <c r="R160" s="316"/>
      <c r="S160" s="261"/>
      <c r="T160" s="262" t="str">
        <f t="shared" si="40"/>
        <v>-</v>
      </c>
      <c r="U160" s="263">
        <f t="shared" si="41"/>
        <v>0</v>
      </c>
      <c r="V160" s="251" t="s">
        <v>1670</v>
      </c>
      <c r="W160" s="198" t="s">
        <v>901</v>
      </c>
      <c r="X160" s="150">
        <v>85</v>
      </c>
      <c r="Y160" s="150">
        <v>20</v>
      </c>
      <c r="Z160" s="3" t="s">
        <v>851</v>
      </c>
      <c r="AA160" s="3"/>
      <c r="AB160" s="58"/>
      <c r="AC160" s="199" t="s">
        <v>1452</v>
      </c>
      <c r="AD160" s="155" t="str">
        <f>IF(MOD(Таблица33[[#This Row],[Заказ корней, шт.
↓]],Таблица33[[#This Row],[Кратность заказа]])&gt;0,"Ошибка!","")</f>
        <v/>
      </c>
    </row>
    <row r="161" spans="1:30" s="37" customFormat="1" ht="15" hidden="1" customHeight="1">
      <c r="A161" s="48"/>
      <c r="B161" s="252"/>
      <c r="C161" s="252" t="s">
        <v>1162</v>
      </c>
      <c r="D161" s="253" t="s">
        <v>816</v>
      </c>
      <c r="E161" s="264"/>
      <c r="F161" s="255" t="s">
        <v>1249</v>
      </c>
      <c r="G161" s="256" t="s">
        <v>219</v>
      </c>
      <c r="H161" s="230"/>
      <c r="I161" s="258" t="s">
        <v>1326</v>
      </c>
      <c r="J161" s="259">
        <v>35</v>
      </c>
      <c r="K161" s="259" t="s">
        <v>1332</v>
      </c>
      <c r="L161" s="260">
        <v>23.64</v>
      </c>
      <c r="M161" s="260">
        <v>24.080000000000002</v>
      </c>
      <c r="N161" s="260">
        <v>24.770000000000003</v>
      </c>
      <c r="O161" s="260">
        <v>25.76</v>
      </c>
      <c r="P161" s="260"/>
      <c r="Q161" s="259">
        <v>5</v>
      </c>
      <c r="R161" s="316"/>
      <c r="S161" s="261"/>
      <c r="T161" s="262" t="str">
        <f t="shared" si="40"/>
        <v>-</v>
      </c>
      <c r="U161" s="263">
        <f t="shared" si="41"/>
        <v>0</v>
      </c>
      <c r="V161" s="251" t="s">
        <v>1670</v>
      </c>
      <c r="W161" s="198" t="s">
        <v>901</v>
      </c>
      <c r="X161" s="150" t="s">
        <v>879</v>
      </c>
      <c r="Y161" s="150" t="s">
        <v>904</v>
      </c>
      <c r="Z161" s="3" t="s">
        <v>851</v>
      </c>
      <c r="AA161" s="3"/>
      <c r="AB161" s="58"/>
      <c r="AC161" s="199" t="s">
        <v>1466</v>
      </c>
      <c r="AD161" s="155" t="str">
        <f>IF(MOD(Таблица33[[#This Row],[Заказ корней, шт.
↓]],Таблица33[[#This Row],[Кратность заказа]])&gt;0,"Ошибка!","")</f>
        <v/>
      </c>
    </row>
    <row r="162" spans="1:30" s="37" customFormat="1" ht="15" hidden="1" customHeight="1">
      <c r="A162" s="48"/>
      <c r="B162" s="252"/>
      <c r="C162" s="252" t="s">
        <v>1008</v>
      </c>
      <c r="D162" s="253" t="s">
        <v>898</v>
      </c>
      <c r="E162" s="264"/>
      <c r="F162" s="255" t="s">
        <v>1248</v>
      </c>
      <c r="G162" s="256" t="s">
        <v>126</v>
      </c>
      <c r="H162" s="230"/>
      <c r="I162" s="258" t="s">
        <v>1324</v>
      </c>
      <c r="J162" s="259">
        <v>60</v>
      </c>
      <c r="K162" s="259" t="s">
        <v>1333</v>
      </c>
      <c r="L162" s="265">
        <v>339</v>
      </c>
      <c r="M162" s="265">
        <v>348</v>
      </c>
      <c r="N162" s="265">
        <v>355</v>
      </c>
      <c r="O162" s="265">
        <v>379</v>
      </c>
      <c r="P162" s="265"/>
      <c r="Q162" s="259">
        <v>5</v>
      </c>
      <c r="R162" s="316"/>
      <c r="S162" s="261"/>
      <c r="T162" s="262" t="str">
        <f t="shared" si="40"/>
        <v>-</v>
      </c>
      <c r="U162" s="232">
        <f t="shared" si="41"/>
        <v>0</v>
      </c>
      <c r="V162" s="251" t="s">
        <v>1670</v>
      </c>
      <c r="W162" s="198" t="s">
        <v>901</v>
      </c>
      <c r="X162" s="150">
        <v>75</v>
      </c>
      <c r="Y162" s="150" t="s">
        <v>856</v>
      </c>
      <c r="Z162" s="3" t="s">
        <v>851</v>
      </c>
      <c r="AA162" s="3" t="s">
        <v>875</v>
      </c>
      <c r="AB162" s="58" t="s">
        <v>1276</v>
      </c>
      <c r="AC162" s="199" t="s">
        <v>861</v>
      </c>
      <c r="AD162" s="155" t="str">
        <f>IF(MOD(Таблица33[[#This Row],[Заказ корней, шт.
↓]],Таблица33[[#This Row],[Кратность заказа]])&gt;0,"Ошибка!","")</f>
        <v/>
      </c>
    </row>
    <row r="163" spans="1:30" s="37" customFormat="1" ht="15" hidden="1" customHeight="1">
      <c r="A163" s="48"/>
      <c r="B163" s="252"/>
      <c r="C163" s="252" t="s">
        <v>1643</v>
      </c>
      <c r="D163" s="253" t="s">
        <v>898</v>
      </c>
      <c r="E163" s="264"/>
      <c r="F163" s="255" t="s">
        <v>1248</v>
      </c>
      <c r="G163" s="256" t="s">
        <v>126</v>
      </c>
      <c r="H163" s="230"/>
      <c r="I163" s="258" t="s">
        <v>1324</v>
      </c>
      <c r="J163" s="259">
        <v>75</v>
      </c>
      <c r="K163" s="259" t="s">
        <v>1333</v>
      </c>
      <c r="L163" s="265">
        <v>339</v>
      </c>
      <c r="M163" s="265">
        <v>348</v>
      </c>
      <c r="N163" s="265">
        <v>355</v>
      </c>
      <c r="O163" s="265">
        <v>379</v>
      </c>
      <c r="P163" s="265"/>
      <c r="Q163" s="259">
        <v>5</v>
      </c>
      <c r="R163" s="316"/>
      <c r="S163" s="261"/>
      <c r="T163" s="262" t="str">
        <f t="shared" ref="T163" si="54">IF(S163/J163=0,"-",S163/J163)</f>
        <v>-</v>
      </c>
      <c r="U163" s="232">
        <f t="shared" ref="U163" si="55">IF(S163&lt;10,O163*S163,IF(S163&lt;15,N163*S163,IF(S163&lt;J163,M163*S163,L163*S163)))</f>
        <v>0</v>
      </c>
      <c r="V163" s="251" t="s">
        <v>1670</v>
      </c>
      <c r="W163" s="198" t="s">
        <v>901</v>
      </c>
      <c r="X163" s="150">
        <v>75</v>
      </c>
      <c r="Y163" s="150" t="s">
        <v>856</v>
      </c>
      <c r="Z163" s="3" t="s">
        <v>851</v>
      </c>
      <c r="AA163" s="3" t="s">
        <v>875</v>
      </c>
      <c r="AB163" s="58" t="s">
        <v>1276</v>
      </c>
      <c r="AC163" s="199" t="s">
        <v>861</v>
      </c>
      <c r="AD163" s="155" t="str">
        <f>IF(MOD(Таблица33[[#This Row],[Заказ корней, шт.
↓]],Таблица33[[#This Row],[Кратность заказа]])&gt;0,"Ошибка!","")</f>
        <v/>
      </c>
    </row>
    <row r="164" spans="1:30" s="37" customFormat="1" ht="15" hidden="1" customHeight="1">
      <c r="A164" s="48"/>
      <c r="B164" s="252"/>
      <c r="C164" s="252" t="s">
        <v>1163</v>
      </c>
      <c r="D164" s="253" t="s">
        <v>816</v>
      </c>
      <c r="E164" s="264"/>
      <c r="F164" s="255" t="s">
        <v>1248</v>
      </c>
      <c r="G164" s="256" t="s">
        <v>126</v>
      </c>
      <c r="H164" s="230"/>
      <c r="I164" s="258" t="s">
        <v>1326</v>
      </c>
      <c r="J164" s="259">
        <v>50</v>
      </c>
      <c r="K164" s="259" t="s">
        <v>1332</v>
      </c>
      <c r="L164" s="260">
        <v>5.13</v>
      </c>
      <c r="M164" s="260">
        <v>5.27</v>
      </c>
      <c r="N164" s="260">
        <v>5.37</v>
      </c>
      <c r="O164" s="260">
        <v>5.74</v>
      </c>
      <c r="P164" s="260"/>
      <c r="Q164" s="259">
        <v>5</v>
      </c>
      <c r="R164" s="316"/>
      <c r="S164" s="261"/>
      <c r="T164" s="262" t="str">
        <f t="shared" si="40"/>
        <v>-</v>
      </c>
      <c r="U164" s="263">
        <f t="shared" si="41"/>
        <v>0</v>
      </c>
      <c r="V164" s="251" t="s">
        <v>1670</v>
      </c>
      <c r="W164" s="198" t="s">
        <v>901</v>
      </c>
      <c r="X164" s="150">
        <v>75</v>
      </c>
      <c r="Y164" s="150" t="s">
        <v>856</v>
      </c>
      <c r="Z164" s="3" t="s">
        <v>851</v>
      </c>
      <c r="AA164" s="3" t="s">
        <v>875</v>
      </c>
      <c r="AB164" s="58" t="s">
        <v>1276</v>
      </c>
      <c r="AC164" s="199" t="s">
        <v>861</v>
      </c>
      <c r="AD164" s="155" t="str">
        <f>IF(MOD(Таблица33[[#This Row],[Заказ корней, шт.
↓]],Таблица33[[#This Row],[Кратность заказа]])&gt;0,"Ошибка!","")</f>
        <v/>
      </c>
    </row>
    <row r="165" spans="1:30" s="37" customFormat="1" ht="15" hidden="1" customHeight="1">
      <c r="A165" s="48"/>
      <c r="B165" s="252"/>
      <c r="C165" s="252" t="s">
        <v>1009</v>
      </c>
      <c r="D165" s="253" t="s">
        <v>816</v>
      </c>
      <c r="E165" s="264"/>
      <c r="F165" s="255" t="s">
        <v>1248</v>
      </c>
      <c r="G165" s="256" t="s">
        <v>126</v>
      </c>
      <c r="H165" s="230"/>
      <c r="I165" s="258" t="s">
        <v>1326</v>
      </c>
      <c r="J165" s="259">
        <v>35</v>
      </c>
      <c r="K165" s="259" t="s">
        <v>1332</v>
      </c>
      <c r="L165" s="260">
        <v>5.13</v>
      </c>
      <c r="M165" s="260">
        <v>5.27</v>
      </c>
      <c r="N165" s="260">
        <v>5.37</v>
      </c>
      <c r="O165" s="260">
        <v>5.74</v>
      </c>
      <c r="P165" s="260"/>
      <c r="Q165" s="259">
        <v>5</v>
      </c>
      <c r="R165" s="316"/>
      <c r="S165" s="261"/>
      <c r="T165" s="262" t="str">
        <f t="shared" si="40"/>
        <v>-</v>
      </c>
      <c r="U165" s="263">
        <f t="shared" si="41"/>
        <v>0</v>
      </c>
      <c r="V165" s="251" t="s">
        <v>1670</v>
      </c>
      <c r="W165" s="198" t="s">
        <v>901</v>
      </c>
      <c r="X165" s="150">
        <v>75</v>
      </c>
      <c r="Y165" s="150" t="s">
        <v>856</v>
      </c>
      <c r="Z165" s="3" t="s">
        <v>851</v>
      </c>
      <c r="AA165" s="3" t="s">
        <v>875</v>
      </c>
      <c r="AB165" s="58" t="s">
        <v>1276</v>
      </c>
      <c r="AC165" s="199" t="s">
        <v>861</v>
      </c>
      <c r="AD165" s="155" t="str">
        <f>IF(MOD(Таблица33[[#This Row],[Заказ корней, шт.
↓]],Таблица33[[#This Row],[Кратность заказа]])&gt;0,"Ошибка!","")</f>
        <v/>
      </c>
    </row>
    <row r="166" spans="1:30" s="37" customFormat="1" ht="15" hidden="1" customHeight="1">
      <c r="A166" s="48"/>
      <c r="B166" s="252"/>
      <c r="C166" s="252" t="s">
        <v>1164</v>
      </c>
      <c r="D166" s="253" t="s">
        <v>898</v>
      </c>
      <c r="E166" s="264"/>
      <c r="F166" s="255" t="s">
        <v>1248</v>
      </c>
      <c r="G166" s="256" t="s">
        <v>126</v>
      </c>
      <c r="H166" s="230"/>
      <c r="I166" s="258" t="s">
        <v>1326</v>
      </c>
      <c r="J166" s="259">
        <v>40</v>
      </c>
      <c r="K166" s="259" t="s">
        <v>1333</v>
      </c>
      <c r="L166" s="265">
        <v>442</v>
      </c>
      <c r="M166" s="265">
        <v>455</v>
      </c>
      <c r="N166" s="265">
        <v>463</v>
      </c>
      <c r="O166" s="265">
        <v>495</v>
      </c>
      <c r="P166" s="265"/>
      <c r="Q166" s="259">
        <v>5</v>
      </c>
      <c r="R166" s="316"/>
      <c r="S166" s="261"/>
      <c r="T166" s="262" t="str">
        <f t="shared" si="40"/>
        <v>-</v>
      </c>
      <c r="U166" s="232">
        <f t="shared" si="41"/>
        <v>0</v>
      </c>
      <c r="V166" s="251" t="s">
        <v>1670</v>
      </c>
      <c r="W166" s="198" t="s">
        <v>901</v>
      </c>
      <c r="X166" s="150">
        <v>75</v>
      </c>
      <c r="Y166" s="150" t="s">
        <v>856</v>
      </c>
      <c r="Z166" s="3" t="s">
        <v>851</v>
      </c>
      <c r="AA166" s="3" t="s">
        <v>875</v>
      </c>
      <c r="AB166" s="58" t="s">
        <v>1276</v>
      </c>
      <c r="AC166" s="199" t="s">
        <v>861</v>
      </c>
      <c r="AD166" s="155" t="str">
        <f>IF(MOD(Таблица33[[#This Row],[Заказ корней, шт.
↓]],Таблица33[[#This Row],[Кратность заказа]])&gt;0,"Ошибка!","")</f>
        <v/>
      </c>
    </row>
    <row r="167" spans="1:30" s="37" customFormat="1" ht="15" hidden="1" customHeight="1">
      <c r="A167" s="48"/>
      <c r="B167" s="252"/>
      <c r="C167" s="252" t="s">
        <v>940</v>
      </c>
      <c r="D167" s="253" t="s">
        <v>816</v>
      </c>
      <c r="E167" s="264"/>
      <c r="F167" s="255" t="s">
        <v>1249</v>
      </c>
      <c r="G167" s="256" t="s">
        <v>799</v>
      </c>
      <c r="H167" s="230"/>
      <c r="I167" s="258" t="s">
        <v>1326</v>
      </c>
      <c r="J167" s="259">
        <v>35</v>
      </c>
      <c r="K167" s="259" t="s">
        <v>1332</v>
      </c>
      <c r="L167" s="260">
        <v>38.6</v>
      </c>
      <c r="M167" s="260">
        <v>38.979999999999997</v>
      </c>
      <c r="N167" s="260">
        <v>39.35</v>
      </c>
      <c r="O167" s="260">
        <v>40.53</v>
      </c>
      <c r="P167" s="260"/>
      <c r="Q167" s="259">
        <v>3</v>
      </c>
      <c r="R167" s="316"/>
      <c r="S167" s="261"/>
      <c r="T167" s="262" t="str">
        <f t="shared" si="40"/>
        <v>-</v>
      </c>
      <c r="U167" s="263">
        <f t="shared" si="41"/>
        <v>0</v>
      </c>
      <c r="V167" s="251" t="s">
        <v>1670</v>
      </c>
      <c r="W167" s="198" t="s">
        <v>805</v>
      </c>
      <c r="X167" s="150" t="s">
        <v>881</v>
      </c>
      <c r="Y167" s="150">
        <v>18</v>
      </c>
      <c r="Z167" s="3" t="s">
        <v>851</v>
      </c>
      <c r="AA167" s="3"/>
      <c r="AB167" s="58"/>
      <c r="AC167" s="199" t="s">
        <v>1339</v>
      </c>
      <c r="AD167" s="155" t="str">
        <f>IF(MOD(Таблица33[[#This Row],[Заказ корней, шт.
↓]],Таблица33[[#This Row],[Кратность заказа]])&gt;0,"Ошибка!","")</f>
        <v/>
      </c>
    </row>
    <row r="168" spans="1:30" s="37" customFormat="1" ht="15" hidden="1" customHeight="1">
      <c r="A168" s="48"/>
      <c r="B168" s="252"/>
      <c r="C168" s="252" t="s">
        <v>1010</v>
      </c>
      <c r="D168" s="253" t="s">
        <v>816</v>
      </c>
      <c r="E168" s="249"/>
      <c r="F168" s="255" t="s">
        <v>1248</v>
      </c>
      <c r="G168" s="256" t="s">
        <v>212</v>
      </c>
      <c r="H168" s="230"/>
      <c r="I168" s="258" t="s">
        <v>1326</v>
      </c>
      <c r="J168" s="259">
        <v>50</v>
      </c>
      <c r="K168" s="259" t="s">
        <v>1332</v>
      </c>
      <c r="L168" s="260">
        <v>8.23</v>
      </c>
      <c r="M168" s="260">
        <v>8.4499999999999993</v>
      </c>
      <c r="N168" s="260">
        <v>8.61</v>
      </c>
      <c r="O168" s="260">
        <v>9.2100000000000009</v>
      </c>
      <c r="P168" s="260"/>
      <c r="Q168" s="259">
        <v>5</v>
      </c>
      <c r="R168" s="316"/>
      <c r="S168" s="261"/>
      <c r="T168" s="262" t="str">
        <f t="shared" si="40"/>
        <v>-</v>
      </c>
      <c r="U168" s="263">
        <f t="shared" si="41"/>
        <v>0</v>
      </c>
      <c r="V168" s="251" t="s">
        <v>1670</v>
      </c>
      <c r="W168" s="198" t="s">
        <v>901</v>
      </c>
      <c r="X168" s="150" t="s">
        <v>866</v>
      </c>
      <c r="Y168" s="150">
        <v>20</v>
      </c>
      <c r="Z168" s="3" t="s">
        <v>853</v>
      </c>
      <c r="AA168" s="3"/>
      <c r="AB168" s="58" t="s">
        <v>1277</v>
      </c>
      <c r="AC168" s="199" t="s">
        <v>1467</v>
      </c>
      <c r="AD168" s="155" t="str">
        <f>IF(MOD(Таблица33[[#This Row],[Заказ корней, шт.
↓]],Таблица33[[#This Row],[Кратность заказа]])&gt;0,"Ошибка!","")</f>
        <v/>
      </c>
    </row>
    <row r="169" spans="1:30" s="37" customFormat="1" ht="15" hidden="1" customHeight="1">
      <c r="A169" s="48"/>
      <c r="B169" s="252"/>
      <c r="C169" s="252" t="s">
        <v>1639</v>
      </c>
      <c r="D169" s="253" t="s">
        <v>898</v>
      </c>
      <c r="E169" s="264"/>
      <c r="F169" s="255" t="s">
        <v>1248</v>
      </c>
      <c r="G169" s="256" t="s">
        <v>212</v>
      </c>
      <c r="H169" s="230"/>
      <c r="I169" s="258" t="s">
        <v>1326</v>
      </c>
      <c r="J169" s="259">
        <v>50</v>
      </c>
      <c r="K169" s="259" t="s">
        <v>1333</v>
      </c>
      <c r="L169" s="265">
        <v>709</v>
      </c>
      <c r="M169" s="265">
        <v>729</v>
      </c>
      <c r="N169" s="265">
        <v>743</v>
      </c>
      <c r="O169" s="265">
        <v>794</v>
      </c>
      <c r="P169" s="265"/>
      <c r="Q169" s="259">
        <v>5</v>
      </c>
      <c r="R169" s="316"/>
      <c r="S169" s="261"/>
      <c r="T169" s="262" t="str">
        <f t="shared" ref="T169" si="56">IF(S169/J169=0,"-",S169/J169)</f>
        <v>-</v>
      </c>
      <c r="U169" s="232">
        <f t="shared" ref="U169" si="57">IF(S169&lt;10,O169*S169,IF(S169&lt;15,N169*S169,IF(S169&lt;J169,M169*S169,L169*S169)))</f>
        <v>0</v>
      </c>
      <c r="V169" s="251" t="s">
        <v>1670</v>
      </c>
      <c r="W169" s="198" t="s">
        <v>901</v>
      </c>
      <c r="X169" s="150" t="s">
        <v>866</v>
      </c>
      <c r="Y169" s="150">
        <v>20</v>
      </c>
      <c r="Z169" s="3" t="s">
        <v>853</v>
      </c>
      <c r="AA169" s="3"/>
      <c r="AB169" s="58" t="s">
        <v>1277</v>
      </c>
      <c r="AC169" s="199" t="s">
        <v>1467</v>
      </c>
      <c r="AD169" s="155" t="str">
        <f>IF(MOD(Таблица33[[#This Row],[Заказ корней, шт.
↓]],Таблица33[[#This Row],[Кратность заказа]])&gt;0,"Ошибка!","")</f>
        <v/>
      </c>
    </row>
    <row r="170" spans="1:30" s="37" customFormat="1" ht="15" hidden="1" customHeight="1">
      <c r="A170" s="48"/>
      <c r="B170" s="252"/>
      <c r="C170" s="252" t="s">
        <v>1165</v>
      </c>
      <c r="D170" s="253" t="s">
        <v>898</v>
      </c>
      <c r="E170" s="264"/>
      <c r="F170" s="255" t="s">
        <v>1248</v>
      </c>
      <c r="G170" s="256" t="s">
        <v>212</v>
      </c>
      <c r="H170" s="230"/>
      <c r="I170" s="258" t="s">
        <v>1326</v>
      </c>
      <c r="J170" s="259">
        <v>40</v>
      </c>
      <c r="K170" s="259" t="s">
        <v>1333</v>
      </c>
      <c r="L170" s="265">
        <v>709</v>
      </c>
      <c r="M170" s="265">
        <v>729</v>
      </c>
      <c r="N170" s="265">
        <v>743</v>
      </c>
      <c r="O170" s="265">
        <v>794</v>
      </c>
      <c r="P170" s="265"/>
      <c r="Q170" s="259">
        <v>5</v>
      </c>
      <c r="R170" s="316"/>
      <c r="S170" s="261"/>
      <c r="T170" s="262" t="str">
        <f t="shared" si="40"/>
        <v>-</v>
      </c>
      <c r="U170" s="232">
        <f t="shared" si="41"/>
        <v>0</v>
      </c>
      <c r="V170" s="251" t="s">
        <v>1670</v>
      </c>
      <c r="W170" s="198" t="s">
        <v>901</v>
      </c>
      <c r="X170" s="150" t="s">
        <v>866</v>
      </c>
      <c r="Y170" s="150">
        <v>20</v>
      </c>
      <c r="Z170" s="3" t="s">
        <v>853</v>
      </c>
      <c r="AA170" s="3"/>
      <c r="AB170" s="58" t="s">
        <v>1277</v>
      </c>
      <c r="AC170" s="199" t="s">
        <v>1467</v>
      </c>
      <c r="AD170" s="155" t="str">
        <f>IF(MOD(Таблица33[[#This Row],[Заказ корней, шт.
↓]],Таблица33[[#This Row],[Кратность заказа]])&gt;0,"Ошибка!","")</f>
        <v/>
      </c>
    </row>
    <row r="171" spans="1:30" s="53" customFormat="1" ht="15" customHeight="1">
      <c r="A171" s="48"/>
      <c r="B171" s="133"/>
      <c r="C171" s="133"/>
      <c r="D171" s="133"/>
      <c r="E171" s="214"/>
      <c r="F171" s="145" t="s">
        <v>850</v>
      </c>
      <c r="G171" s="146"/>
      <c r="H171" s="167"/>
      <c r="I171" s="135"/>
      <c r="J171" s="136"/>
      <c r="K171" s="136"/>
      <c r="L171" s="137"/>
      <c r="M171" s="137"/>
      <c r="N171" s="137"/>
      <c r="O171" s="137"/>
      <c r="P171" s="137"/>
      <c r="Q171" s="136"/>
      <c r="R171" s="319"/>
      <c r="S171" s="147"/>
      <c r="T171" s="138"/>
      <c r="U171" s="139"/>
      <c r="V171" s="184"/>
      <c r="W171" s="196"/>
      <c r="X171" s="151"/>
      <c r="Y171" s="151"/>
      <c r="Z171" s="141"/>
      <c r="AA171" s="141"/>
      <c r="AB171" s="140"/>
      <c r="AC171" s="197"/>
      <c r="AD171" s="155"/>
    </row>
    <row r="172" spans="1:30" s="37" customFormat="1" ht="15" customHeight="1">
      <c r="A172" s="48"/>
      <c r="B172" s="238"/>
      <c r="C172" s="238" t="s">
        <v>1001</v>
      </c>
      <c r="D172" s="246" t="s">
        <v>816</v>
      </c>
      <c r="E172" s="249"/>
      <c r="F172" s="247" t="s">
        <v>1248</v>
      </c>
      <c r="G172" s="237" t="s">
        <v>796</v>
      </c>
      <c r="H172" s="230"/>
      <c r="I172" s="239" t="s">
        <v>1326</v>
      </c>
      <c r="J172" s="240">
        <v>50</v>
      </c>
      <c r="K172" s="240" t="s">
        <v>1332</v>
      </c>
      <c r="L172" s="244">
        <v>11.79</v>
      </c>
      <c r="M172" s="244">
        <v>12.12</v>
      </c>
      <c r="N172" s="244">
        <v>12.34</v>
      </c>
      <c r="O172" s="244">
        <v>13.2</v>
      </c>
      <c r="P172" s="244"/>
      <c r="Q172" s="240">
        <v>5</v>
      </c>
      <c r="R172" s="320">
        <v>5</v>
      </c>
      <c r="S172" s="245"/>
      <c r="T172" s="241" t="str">
        <f t="shared" si="40"/>
        <v>-</v>
      </c>
      <c r="U172" s="242">
        <f t="shared" si="41"/>
        <v>0</v>
      </c>
      <c r="V172" s="234" t="s">
        <v>1671</v>
      </c>
      <c r="W172" s="198" t="s">
        <v>915</v>
      </c>
      <c r="X172" s="150" t="s">
        <v>857</v>
      </c>
      <c r="Y172" s="150" t="s">
        <v>806</v>
      </c>
      <c r="Z172" s="3" t="s">
        <v>851</v>
      </c>
      <c r="AA172" s="3"/>
      <c r="AB172" s="58" t="s">
        <v>1002</v>
      </c>
      <c r="AC172" s="199" t="s">
        <v>863</v>
      </c>
      <c r="AD172" s="155" t="str">
        <f>IF(MOD(Таблица33[[#This Row],[Заказ корней, шт.
↓]],Таблица33[[#This Row],[Кратность заказа]])&gt;0,"Ошибка!","")</f>
        <v/>
      </c>
    </row>
    <row r="173" spans="1:30" s="37" customFormat="1" ht="15" hidden="1" customHeight="1">
      <c r="A173" s="48"/>
      <c r="B173" s="252"/>
      <c r="C173" s="252" t="s">
        <v>1582</v>
      </c>
      <c r="D173" s="253" t="s">
        <v>816</v>
      </c>
      <c r="E173" s="264"/>
      <c r="F173" s="255" t="s">
        <v>1248</v>
      </c>
      <c r="G173" s="256" t="s">
        <v>7</v>
      </c>
      <c r="H173" s="230"/>
      <c r="I173" s="258" t="s">
        <v>1324</v>
      </c>
      <c r="J173" s="259">
        <v>60</v>
      </c>
      <c r="K173" s="259" t="s">
        <v>1332</v>
      </c>
      <c r="L173" s="260">
        <v>11.51</v>
      </c>
      <c r="M173" s="260">
        <v>11.83</v>
      </c>
      <c r="N173" s="260">
        <v>12.049999999999999</v>
      </c>
      <c r="O173" s="260">
        <v>12.89</v>
      </c>
      <c r="P173" s="260"/>
      <c r="Q173" s="259">
        <v>5</v>
      </c>
      <c r="R173" s="316"/>
      <c r="S173" s="261"/>
      <c r="T173" s="262" t="str">
        <f>IF(S173/J173=0,"-",S173/J173)</f>
        <v>-</v>
      </c>
      <c r="U173" s="263">
        <f>IF(S173&lt;10,O173*S173,IF(S173&lt;15,N173*S173,IF(S173&lt;J173,M173*S173,L173*S173)))</f>
        <v>0</v>
      </c>
      <c r="V173" s="251" t="s">
        <v>1670</v>
      </c>
      <c r="W173" s="198"/>
      <c r="X173" s="150"/>
      <c r="Y173" s="150"/>
      <c r="Z173" s="3"/>
      <c r="AA173" s="3"/>
      <c r="AB173" s="58"/>
      <c r="AC173" s="199"/>
      <c r="AD173" s="155"/>
    </row>
    <row r="174" spans="1:30" s="37" customFormat="1" ht="15" hidden="1" customHeight="1">
      <c r="A174" s="48"/>
      <c r="B174" s="252"/>
      <c r="C174" s="252" t="s">
        <v>1214</v>
      </c>
      <c r="D174" s="253" t="s">
        <v>816</v>
      </c>
      <c r="E174" s="249"/>
      <c r="F174" s="255" t="s">
        <v>1248</v>
      </c>
      <c r="G174" s="256" t="s">
        <v>844</v>
      </c>
      <c r="H174" s="230"/>
      <c r="I174" s="258" t="s">
        <v>1326</v>
      </c>
      <c r="J174" s="259">
        <v>35</v>
      </c>
      <c r="K174" s="259" t="s">
        <v>1332</v>
      </c>
      <c r="L174" s="260">
        <v>23.180000000000003</v>
      </c>
      <c r="M174" s="260">
        <v>23.610000000000003</v>
      </c>
      <c r="N174" s="260">
        <v>24.290000000000003</v>
      </c>
      <c r="O174" s="260">
        <v>25.26</v>
      </c>
      <c r="P174" s="260"/>
      <c r="Q174" s="259">
        <v>5</v>
      </c>
      <c r="R174" s="316"/>
      <c r="S174" s="261"/>
      <c r="T174" s="262" t="str">
        <f>IF(S174/J174=0,"-",S174/J174)</f>
        <v>-</v>
      </c>
      <c r="U174" s="263">
        <f>IF(S174&lt;10,O174*S174,IF(S174&lt;15,N174*S174,IF(S174&lt;J174,M174*S174,L174*S174)))</f>
        <v>0</v>
      </c>
      <c r="V174" s="251" t="s">
        <v>1670</v>
      </c>
      <c r="W174" s="198" t="s">
        <v>901</v>
      </c>
      <c r="X174" s="150" t="s">
        <v>874</v>
      </c>
      <c r="Y174" s="150" t="s">
        <v>806</v>
      </c>
      <c r="Z174" s="3" t="s">
        <v>851</v>
      </c>
      <c r="AA174" s="3"/>
      <c r="AB174" s="58"/>
      <c r="AC174" s="199" t="s">
        <v>1461</v>
      </c>
      <c r="AD174" s="155" t="str">
        <f>IF(MOD(Таблица33[[#This Row],[Заказ корней, шт.
↓]],Таблица33[[#This Row],[Кратность заказа]])&gt;0,"Ошибка!","")</f>
        <v/>
      </c>
    </row>
    <row r="175" spans="1:30" s="37" customFormat="1" ht="15" customHeight="1">
      <c r="A175" s="48"/>
      <c r="B175" s="238"/>
      <c r="C175" s="238" t="s">
        <v>1565</v>
      </c>
      <c r="D175" s="246" t="s">
        <v>816</v>
      </c>
      <c r="E175" s="249"/>
      <c r="F175" s="247" t="s">
        <v>1248</v>
      </c>
      <c r="G175" s="237" t="s">
        <v>844</v>
      </c>
      <c r="H175" s="168"/>
      <c r="I175" s="239" t="s">
        <v>1326</v>
      </c>
      <c r="J175" s="240">
        <v>40</v>
      </c>
      <c r="K175" s="240" t="s">
        <v>1332</v>
      </c>
      <c r="L175" s="244">
        <v>23.180000000000003</v>
      </c>
      <c r="M175" s="244">
        <v>23.610000000000003</v>
      </c>
      <c r="N175" s="244">
        <v>24.290000000000003</v>
      </c>
      <c r="O175" s="244">
        <v>25.26</v>
      </c>
      <c r="P175" s="244"/>
      <c r="Q175" s="240">
        <v>5</v>
      </c>
      <c r="R175" s="320">
        <v>15</v>
      </c>
      <c r="S175" s="245"/>
      <c r="T175" s="241" t="str">
        <f>IF(S175/J175=0,"-",S175/J175)</f>
        <v>-</v>
      </c>
      <c r="U175" s="242">
        <f>IF(S175&lt;10,O175*S175,IF(S175&lt;15,N175*S175,IF(S175&lt;J175,M175*S175,L175*S175)))</f>
        <v>0</v>
      </c>
      <c r="V175" s="234" t="s">
        <v>1671</v>
      </c>
      <c r="W175" s="198" t="s">
        <v>901</v>
      </c>
      <c r="X175" s="150" t="s">
        <v>874</v>
      </c>
      <c r="Y175" s="150" t="s">
        <v>806</v>
      </c>
      <c r="Z175" s="3" t="s">
        <v>851</v>
      </c>
      <c r="AA175" s="3"/>
      <c r="AB175" s="58"/>
      <c r="AC175" s="199" t="s">
        <v>1461</v>
      </c>
      <c r="AD175" s="155" t="str">
        <f>IF(MOD(Таблица33[[#This Row],[Заказ корней, шт.
↓]],Таблица33[[#This Row],[Кратность заказа]])&gt;0,"Ошибка!","")</f>
        <v/>
      </c>
    </row>
    <row r="176" spans="1:30" s="37" customFormat="1" ht="15" hidden="1" customHeight="1">
      <c r="A176" s="48"/>
      <c r="B176" s="252"/>
      <c r="C176" s="252" t="s">
        <v>1166</v>
      </c>
      <c r="D176" s="253" t="s">
        <v>816</v>
      </c>
      <c r="E176" s="264"/>
      <c r="F176" s="255" t="s">
        <v>1248</v>
      </c>
      <c r="G176" s="256" t="s">
        <v>93</v>
      </c>
      <c r="H176" s="230"/>
      <c r="I176" s="258" t="s">
        <v>1324</v>
      </c>
      <c r="J176" s="259">
        <v>75</v>
      </c>
      <c r="K176" s="259" t="s">
        <v>1332</v>
      </c>
      <c r="L176" s="260">
        <v>6.63</v>
      </c>
      <c r="M176" s="260">
        <v>6.81</v>
      </c>
      <c r="N176" s="260">
        <v>6.9399999999999995</v>
      </c>
      <c r="O176" s="260">
        <v>7.42</v>
      </c>
      <c r="P176" s="260"/>
      <c r="Q176" s="259">
        <v>5</v>
      </c>
      <c r="R176" s="316"/>
      <c r="S176" s="261"/>
      <c r="T176" s="262" t="str">
        <f t="shared" si="40"/>
        <v>-</v>
      </c>
      <c r="U176" s="263">
        <f t="shared" si="41"/>
        <v>0</v>
      </c>
      <c r="V176" s="251" t="s">
        <v>1670</v>
      </c>
      <c r="W176" s="198" t="s">
        <v>907</v>
      </c>
      <c r="X176" s="150">
        <v>90</v>
      </c>
      <c r="Y176" s="150">
        <v>17</v>
      </c>
      <c r="Z176" s="3" t="s">
        <v>851</v>
      </c>
      <c r="AA176" s="3"/>
      <c r="AB176" s="58" t="s">
        <v>1278</v>
      </c>
      <c r="AC176" s="199" t="s">
        <v>864</v>
      </c>
      <c r="AD176" s="155" t="str">
        <f>IF(MOD(Таблица33[[#This Row],[Заказ корней, шт.
↓]],Таблица33[[#This Row],[Кратность заказа]])&gt;0,"Ошибка!","")</f>
        <v/>
      </c>
    </row>
    <row r="177" spans="1:30" s="37" customFormat="1" ht="15" hidden="1" customHeight="1">
      <c r="A177" s="48"/>
      <c r="B177" s="252"/>
      <c r="C177" s="252" t="s">
        <v>977</v>
      </c>
      <c r="D177" s="253" t="s">
        <v>816</v>
      </c>
      <c r="E177" s="249"/>
      <c r="F177" s="255" t="s">
        <v>1248</v>
      </c>
      <c r="G177" s="256" t="s">
        <v>93</v>
      </c>
      <c r="H177" s="230"/>
      <c r="I177" s="258" t="s">
        <v>1324</v>
      </c>
      <c r="J177" s="259">
        <v>60</v>
      </c>
      <c r="K177" s="259" t="s">
        <v>1332</v>
      </c>
      <c r="L177" s="260">
        <v>6.63</v>
      </c>
      <c r="M177" s="260">
        <v>6.81</v>
      </c>
      <c r="N177" s="260">
        <v>6.9399999999999995</v>
      </c>
      <c r="O177" s="260">
        <v>7.42</v>
      </c>
      <c r="P177" s="260"/>
      <c r="Q177" s="259">
        <v>5</v>
      </c>
      <c r="R177" s="316"/>
      <c r="S177" s="261"/>
      <c r="T177" s="262" t="str">
        <f t="shared" si="40"/>
        <v>-</v>
      </c>
      <c r="U177" s="263">
        <f t="shared" si="41"/>
        <v>0</v>
      </c>
      <c r="V177" s="251" t="s">
        <v>1670</v>
      </c>
      <c r="W177" s="198" t="s">
        <v>907</v>
      </c>
      <c r="X177" s="150">
        <v>90</v>
      </c>
      <c r="Y177" s="150">
        <v>17</v>
      </c>
      <c r="Z177" s="3" t="s">
        <v>851</v>
      </c>
      <c r="AA177" s="3"/>
      <c r="AB177" s="58" t="s">
        <v>1278</v>
      </c>
      <c r="AC177" s="199" t="s">
        <v>864</v>
      </c>
      <c r="AD177" s="155" t="str">
        <f>IF(MOD(Таблица33[[#This Row],[Заказ корней, шт.
↓]],Таблица33[[#This Row],[Кратность заказа]])&gt;0,"Ошибка!","")</f>
        <v/>
      </c>
    </row>
    <row r="178" spans="1:30" s="37" customFormat="1" ht="15" customHeight="1">
      <c r="A178" s="48"/>
      <c r="B178" s="238"/>
      <c r="C178" s="238" t="s">
        <v>1167</v>
      </c>
      <c r="D178" s="246" t="s">
        <v>816</v>
      </c>
      <c r="E178" s="249"/>
      <c r="F178" s="247" t="s">
        <v>1248</v>
      </c>
      <c r="G178" s="237" t="s">
        <v>93</v>
      </c>
      <c r="H178" s="168"/>
      <c r="I178" s="239" t="s">
        <v>1324</v>
      </c>
      <c r="J178" s="240">
        <v>50</v>
      </c>
      <c r="K178" s="240" t="s">
        <v>1332</v>
      </c>
      <c r="L178" s="244">
        <v>6.63</v>
      </c>
      <c r="M178" s="244">
        <v>6.81</v>
      </c>
      <c r="N178" s="244">
        <v>6.9399999999999995</v>
      </c>
      <c r="O178" s="244">
        <v>7.42</v>
      </c>
      <c r="P178" s="244"/>
      <c r="Q178" s="240">
        <v>5</v>
      </c>
      <c r="R178" s="320" t="s">
        <v>1680</v>
      </c>
      <c r="S178" s="245"/>
      <c r="T178" s="241" t="str">
        <f t="shared" si="40"/>
        <v>-</v>
      </c>
      <c r="U178" s="242">
        <f t="shared" si="41"/>
        <v>0</v>
      </c>
      <c r="V178" s="234" t="s">
        <v>1671</v>
      </c>
      <c r="W178" s="198" t="s">
        <v>907</v>
      </c>
      <c r="X178" s="150">
        <v>90</v>
      </c>
      <c r="Y178" s="150">
        <v>17</v>
      </c>
      <c r="Z178" s="3" t="s">
        <v>851</v>
      </c>
      <c r="AA178" s="3"/>
      <c r="AB178" s="58" t="s">
        <v>1278</v>
      </c>
      <c r="AC178" s="199" t="s">
        <v>864</v>
      </c>
      <c r="AD178" s="155" t="str">
        <f>IF(MOD(Таблица33[[#This Row],[Заказ корней, шт.
↓]],Таблица33[[#This Row],[Кратность заказа]])&gt;0,"Ошибка!","")</f>
        <v/>
      </c>
    </row>
    <row r="179" spans="1:30" s="37" customFormat="1" ht="15" hidden="1" customHeight="1">
      <c r="A179" s="48"/>
      <c r="B179" s="252"/>
      <c r="C179" s="252" t="s">
        <v>1168</v>
      </c>
      <c r="D179" s="253" t="s">
        <v>898</v>
      </c>
      <c r="E179" s="264"/>
      <c r="F179" s="255" t="s">
        <v>1248</v>
      </c>
      <c r="G179" s="256" t="s">
        <v>93</v>
      </c>
      <c r="H179" s="230"/>
      <c r="I179" s="258" t="s">
        <v>1324</v>
      </c>
      <c r="J179" s="259">
        <v>60</v>
      </c>
      <c r="K179" s="259" t="s">
        <v>1333</v>
      </c>
      <c r="L179" s="265">
        <v>588</v>
      </c>
      <c r="M179" s="265">
        <v>604</v>
      </c>
      <c r="N179" s="265">
        <v>615</v>
      </c>
      <c r="O179" s="265">
        <v>658</v>
      </c>
      <c r="P179" s="265"/>
      <c r="Q179" s="259">
        <v>5</v>
      </c>
      <c r="R179" s="316"/>
      <c r="S179" s="261"/>
      <c r="T179" s="262" t="str">
        <f t="shared" si="40"/>
        <v>-</v>
      </c>
      <c r="U179" s="232">
        <f t="shared" si="41"/>
        <v>0</v>
      </c>
      <c r="V179" s="251" t="s">
        <v>1670</v>
      </c>
      <c r="W179" s="198" t="s">
        <v>907</v>
      </c>
      <c r="X179" s="150">
        <v>90</v>
      </c>
      <c r="Y179" s="150">
        <v>17</v>
      </c>
      <c r="Z179" s="3" t="s">
        <v>851</v>
      </c>
      <c r="AA179" s="3"/>
      <c r="AB179" s="58" t="s">
        <v>1278</v>
      </c>
      <c r="AC179" s="199" t="s">
        <v>864</v>
      </c>
      <c r="AD179" s="155" t="str">
        <f>IF(MOD(Таблица33[[#This Row],[Заказ корней, шт.
↓]],Таблица33[[#This Row],[Кратность заказа]])&gt;0,"Ошибка!","")</f>
        <v/>
      </c>
    </row>
    <row r="180" spans="1:30" s="37" customFormat="1" ht="15" hidden="1" customHeight="1">
      <c r="A180" s="48"/>
      <c r="B180" s="252"/>
      <c r="C180" s="252" t="s">
        <v>1620</v>
      </c>
      <c r="D180" s="253" t="s">
        <v>898</v>
      </c>
      <c r="E180" s="264"/>
      <c r="F180" s="255" t="s">
        <v>1248</v>
      </c>
      <c r="G180" s="256" t="s">
        <v>93</v>
      </c>
      <c r="H180" s="230"/>
      <c r="I180" s="258" t="s">
        <v>1324</v>
      </c>
      <c r="J180" s="259">
        <v>50</v>
      </c>
      <c r="K180" s="259" t="s">
        <v>1333</v>
      </c>
      <c r="L180" s="265">
        <v>588</v>
      </c>
      <c r="M180" s="265">
        <v>604</v>
      </c>
      <c r="N180" s="265">
        <v>615</v>
      </c>
      <c r="O180" s="265">
        <v>658</v>
      </c>
      <c r="P180" s="265"/>
      <c r="Q180" s="259">
        <v>5</v>
      </c>
      <c r="R180" s="316"/>
      <c r="S180" s="261"/>
      <c r="T180" s="262" t="str">
        <f t="shared" ref="T180:T181" si="58">IF(S180/J180=0,"-",S180/J180)</f>
        <v>-</v>
      </c>
      <c r="U180" s="232">
        <f t="shared" ref="U180:U181" si="59">IF(S180&lt;10,O180*S180,IF(S180&lt;15,N180*S180,IF(S180&lt;J180,M180*S180,L180*S180)))</f>
        <v>0</v>
      </c>
      <c r="V180" s="251" t="s">
        <v>1670</v>
      </c>
      <c r="W180" s="198" t="s">
        <v>907</v>
      </c>
      <c r="X180" s="150">
        <v>90</v>
      </c>
      <c r="Y180" s="150">
        <v>17</v>
      </c>
      <c r="Z180" s="3" t="s">
        <v>851</v>
      </c>
      <c r="AA180" s="3"/>
      <c r="AB180" s="58" t="s">
        <v>1278</v>
      </c>
      <c r="AC180" s="199" t="s">
        <v>864</v>
      </c>
      <c r="AD180" s="155" t="str">
        <f>IF(MOD(Таблица33[[#This Row],[Заказ корней, шт.
↓]],Таблица33[[#This Row],[Кратность заказа]])&gt;0,"Ошибка!","")</f>
        <v/>
      </c>
    </row>
    <row r="181" spans="1:30" s="37" customFormat="1" ht="15" hidden="1" customHeight="1">
      <c r="A181" s="48"/>
      <c r="B181" s="252"/>
      <c r="C181" s="252" t="s">
        <v>1621</v>
      </c>
      <c r="D181" s="253" t="s">
        <v>816</v>
      </c>
      <c r="E181" s="264"/>
      <c r="F181" s="255" t="s">
        <v>1248</v>
      </c>
      <c r="G181" s="256" t="s">
        <v>93</v>
      </c>
      <c r="H181" s="230"/>
      <c r="I181" s="258" t="s">
        <v>1326</v>
      </c>
      <c r="J181" s="259">
        <v>35</v>
      </c>
      <c r="K181" s="259" t="s">
        <v>1332</v>
      </c>
      <c r="L181" s="260">
        <v>9.36</v>
      </c>
      <c r="M181" s="260">
        <v>9.6199999999999992</v>
      </c>
      <c r="N181" s="260">
        <v>9.7999999999999989</v>
      </c>
      <c r="O181" s="260">
        <v>10.48</v>
      </c>
      <c r="P181" s="260"/>
      <c r="Q181" s="259">
        <v>5</v>
      </c>
      <c r="R181" s="316"/>
      <c r="S181" s="261"/>
      <c r="T181" s="262" t="str">
        <f t="shared" si="58"/>
        <v>-</v>
      </c>
      <c r="U181" s="263">
        <f t="shared" si="59"/>
        <v>0</v>
      </c>
      <c r="V181" s="251" t="s">
        <v>1670</v>
      </c>
      <c r="W181" s="198" t="s">
        <v>907</v>
      </c>
      <c r="X181" s="150">
        <v>90</v>
      </c>
      <c r="Y181" s="150">
        <v>17</v>
      </c>
      <c r="Z181" s="3" t="s">
        <v>851</v>
      </c>
      <c r="AA181" s="3"/>
      <c r="AB181" s="58" t="s">
        <v>1278</v>
      </c>
      <c r="AC181" s="199" t="s">
        <v>864</v>
      </c>
      <c r="AD181" s="155" t="str">
        <f>IF(MOD(Таблица33[[#This Row],[Заказ корней, шт.
↓]],Таблица33[[#This Row],[Кратность заказа]])&gt;0,"Ошибка!","")</f>
        <v/>
      </c>
    </row>
    <row r="182" spans="1:30" s="37" customFormat="1" ht="15" hidden="1" customHeight="1">
      <c r="A182" s="48"/>
      <c r="B182" s="252"/>
      <c r="C182" s="252" t="s">
        <v>1622</v>
      </c>
      <c r="D182" s="253" t="s">
        <v>898</v>
      </c>
      <c r="E182" s="264"/>
      <c r="F182" s="255" t="s">
        <v>1248</v>
      </c>
      <c r="G182" s="256" t="s">
        <v>93</v>
      </c>
      <c r="H182" s="230"/>
      <c r="I182" s="258" t="s">
        <v>1326</v>
      </c>
      <c r="J182" s="259">
        <v>35</v>
      </c>
      <c r="K182" s="259" t="s">
        <v>1333</v>
      </c>
      <c r="L182" s="265">
        <v>831</v>
      </c>
      <c r="M182" s="265">
        <v>854</v>
      </c>
      <c r="N182" s="265">
        <v>870</v>
      </c>
      <c r="O182" s="265">
        <v>930</v>
      </c>
      <c r="P182" s="265"/>
      <c r="Q182" s="259">
        <v>5</v>
      </c>
      <c r="R182" s="316"/>
      <c r="S182" s="261"/>
      <c r="T182" s="262" t="str">
        <f t="shared" ref="T182" si="60">IF(S182/J182=0,"-",S182/J182)</f>
        <v>-</v>
      </c>
      <c r="U182" s="232">
        <f t="shared" ref="U182" si="61">IF(S182&lt;10,O182*S182,IF(S182&lt;15,N182*S182,IF(S182&lt;J182,M182*S182,L182*S182)))</f>
        <v>0</v>
      </c>
      <c r="V182" s="251" t="s">
        <v>1670</v>
      </c>
      <c r="W182" s="198" t="s">
        <v>907</v>
      </c>
      <c r="X182" s="150">
        <v>90</v>
      </c>
      <c r="Y182" s="150">
        <v>17</v>
      </c>
      <c r="Z182" s="3" t="s">
        <v>851</v>
      </c>
      <c r="AA182" s="3"/>
      <c r="AB182" s="58" t="s">
        <v>1278</v>
      </c>
      <c r="AC182" s="199" t="s">
        <v>864</v>
      </c>
      <c r="AD182" s="155" t="str">
        <f>IF(MOD(Таблица33[[#This Row],[Заказ корней, шт.
↓]],Таблица33[[#This Row],[Кратность заказа]])&gt;0,"Ошибка!","")</f>
        <v/>
      </c>
    </row>
    <row r="183" spans="1:30" s="37" customFormat="1" ht="15" hidden="1" customHeight="1">
      <c r="A183" s="48"/>
      <c r="B183" s="252"/>
      <c r="C183" s="252" t="s">
        <v>1169</v>
      </c>
      <c r="D183" s="253" t="s">
        <v>816</v>
      </c>
      <c r="E183" s="264"/>
      <c r="F183" s="255" t="s">
        <v>1248</v>
      </c>
      <c r="G183" s="256" t="s">
        <v>93</v>
      </c>
      <c r="H183" s="230"/>
      <c r="I183" s="258" t="s">
        <v>1326</v>
      </c>
      <c r="J183" s="259">
        <v>50</v>
      </c>
      <c r="K183" s="259" t="s">
        <v>1332</v>
      </c>
      <c r="L183" s="260">
        <v>9.36</v>
      </c>
      <c r="M183" s="260">
        <v>9.6199999999999992</v>
      </c>
      <c r="N183" s="260">
        <v>9.7999999999999989</v>
      </c>
      <c r="O183" s="260">
        <v>10.48</v>
      </c>
      <c r="P183" s="260"/>
      <c r="Q183" s="259">
        <v>5</v>
      </c>
      <c r="R183" s="316"/>
      <c r="S183" s="261"/>
      <c r="T183" s="262" t="str">
        <f t="shared" si="40"/>
        <v>-</v>
      </c>
      <c r="U183" s="263">
        <f t="shared" si="41"/>
        <v>0</v>
      </c>
      <c r="V183" s="251" t="s">
        <v>1670</v>
      </c>
      <c r="W183" s="198" t="s">
        <v>907</v>
      </c>
      <c r="X183" s="150">
        <v>90</v>
      </c>
      <c r="Y183" s="150">
        <v>17</v>
      </c>
      <c r="Z183" s="3" t="s">
        <v>851</v>
      </c>
      <c r="AA183" s="3"/>
      <c r="AB183" s="58" t="s">
        <v>1278</v>
      </c>
      <c r="AC183" s="199" t="s">
        <v>864</v>
      </c>
      <c r="AD183" s="155" t="str">
        <f>IF(MOD(Таблица33[[#This Row],[Заказ корней, шт.
↓]],Таблица33[[#This Row],[Кратность заказа]])&gt;0,"Ошибка!","")</f>
        <v/>
      </c>
    </row>
    <row r="184" spans="1:30" s="37" customFormat="1" ht="15" hidden="1" customHeight="1">
      <c r="A184" s="48"/>
      <c r="B184" s="252"/>
      <c r="C184" s="252" t="s">
        <v>1170</v>
      </c>
      <c r="D184" s="253" t="s">
        <v>898</v>
      </c>
      <c r="E184" s="264"/>
      <c r="F184" s="255" t="s">
        <v>1248</v>
      </c>
      <c r="G184" s="256" t="s">
        <v>93</v>
      </c>
      <c r="H184" s="230"/>
      <c r="I184" s="258" t="s">
        <v>1326</v>
      </c>
      <c r="J184" s="259">
        <v>40</v>
      </c>
      <c r="K184" s="259" t="s">
        <v>1333</v>
      </c>
      <c r="L184" s="265">
        <v>831</v>
      </c>
      <c r="M184" s="265">
        <v>854</v>
      </c>
      <c r="N184" s="265">
        <v>870</v>
      </c>
      <c r="O184" s="265">
        <v>930</v>
      </c>
      <c r="P184" s="265"/>
      <c r="Q184" s="259">
        <v>5</v>
      </c>
      <c r="R184" s="316"/>
      <c r="S184" s="261"/>
      <c r="T184" s="262" t="str">
        <f t="shared" si="40"/>
        <v>-</v>
      </c>
      <c r="U184" s="232">
        <f t="shared" si="41"/>
        <v>0</v>
      </c>
      <c r="V184" s="251" t="s">
        <v>1670</v>
      </c>
      <c r="W184" s="198" t="s">
        <v>907</v>
      </c>
      <c r="X184" s="150">
        <v>90</v>
      </c>
      <c r="Y184" s="150">
        <v>17</v>
      </c>
      <c r="Z184" s="3" t="s">
        <v>851</v>
      </c>
      <c r="AA184" s="3"/>
      <c r="AB184" s="58" t="s">
        <v>1278</v>
      </c>
      <c r="AC184" s="199" t="s">
        <v>864</v>
      </c>
      <c r="AD184" s="155" t="str">
        <f>IF(MOD(Таблица33[[#This Row],[Заказ корней, шт.
↓]],Таблица33[[#This Row],[Кратность заказа]])&gt;0,"Ошибка!","")</f>
        <v/>
      </c>
    </row>
    <row r="185" spans="1:30" s="37" customFormat="1" ht="15" hidden="1" customHeight="1">
      <c r="A185" s="48"/>
      <c r="B185" s="252"/>
      <c r="C185" s="252" t="s">
        <v>1358</v>
      </c>
      <c r="D185" s="253" t="s">
        <v>816</v>
      </c>
      <c r="E185" s="264"/>
      <c r="F185" s="255" t="s">
        <v>1248</v>
      </c>
      <c r="G185" s="256" t="s">
        <v>93</v>
      </c>
      <c r="H185" s="257" t="s">
        <v>1512</v>
      </c>
      <c r="I185" s="258" t="s">
        <v>1325</v>
      </c>
      <c r="J185" s="259">
        <v>20</v>
      </c>
      <c r="K185" s="259" t="s">
        <v>1332</v>
      </c>
      <c r="L185" s="260">
        <v>16.520000000000003</v>
      </c>
      <c r="M185" s="260">
        <v>16.98</v>
      </c>
      <c r="N185" s="260">
        <v>17.290000000000003</v>
      </c>
      <c r="O185" s="260">
        <v>18.5</v>
      </c>
      <c r="P185" s="260"/>
      <c r="Q185" s="259">
        <v>5</v>
      </c>
      <c r="R185" s="316"/>
      <c r="S185" s="261"/>
      <c r="T185" s="262" t="str">
        <f t="shared" si="40"/>
        <v>-</v>
      </c>
      <c r="U185" s="263">
        <f t="shared" si="41"/>
        <v>0</v>
      </c>
      <c r="V185" s="251" t="s">
        <v>1670</v>
      </c>
      <c r="W185" s="198" t="s">
        <v>907</v>
      </c>
      <c r="X185" s="150">
        <v>90</v>
      </c>
      <c r="Y185" s="150">
        <v>17</v>
      </c>
      <c r="Z185" s="3" t="s">
        <v>851</v>
      </c>
      <c r="AA185" s="3"/>
      <c r="AB185" s="58" t="s">
        <v>1278</v>
      </c>
      <c r="AC185" s="199" t="s">
        <v>864</v>
      </c>
      <c r="AD185" s="155" t="str">
        <f>IF(MOD(Таблица33[[#This Row],[Заказ корней, шт.
↓]],Таблица33[[#This Row],[Кратность заказа]])&gt;0,"Ошибка!","")</f>
        <v/>
      </c>
    </row>
    <row r="186" spans="1:30" s="37" customFormat="1" ht="15" hidden="1" customHeight="1">
      <c r="A186" s="48"/>
      <c r="B186" s="252"/>
      <c r="C186" s="252" t="s">
        <v>981</v>
      </c>
      <c r="D186" s="253" t="s">
        <v>816</v>
      </c>
      <c r="E186" s="264"/>
      <c r="F186" s="255" t="s">
        <v>1248</v>
      </c>
      <c r="G186" s="256" t="s">
        <v>104</v>
      </c>
      <c r="H186" s="230"/>
      <c r="I186" s="258" t="s">
        <v>1326</v>
      </c>
      <c r="J186" s="259">
        <v>50</v>
      </c>
      <c r="K186" s="259" t="s">
        <v>1332</v>
      </c>
      <c r="L186" s="260">
        <v>6.41</v>
      </c>
      <c r="M186" s="260">
        <v>6.58</v>
      </c>
      <c r="N186" s="260">
        <v>6.71</v>
      </c>
      <c r="O186" s="260">
        <v>7.17</v>
      </c>
      <c r="P186" s="260"/>
      <c r="Q186" s="259">
        <v>5</v>
      </c>
      <c r="R186" s="316"/>
      <c r="S186" s="261"/>
      <c r="T186" s="262" t="str">
        <f t="shared" si="40"/>
        <v>-</v>
      </c>
      <c r="U186" s="263">
        <f t="shared" si="41"/>
        <v>0</v>
      </c>
      <c r="V186" s="251" t="s">
        <v>1670</v>
      </c>
      <c r="W186" s="198" t="s">
        <v>805</v>
      </c>
      <c r="X186" s="150">
        <v>90</v>
      </c>
      <c r="Y186" s="150" t="s">
        <v>885</v>
      </c>
      <c r="Z186" s="3" t="s">
        <v>851</v>
      </c>
      <c r="AA186" s="3"/>
      <c r="AB186" s="58" t="s">
        <v>1279</v>
      </c>
      <c r="AC186" s="199" t="s">
        <v>1340</v>
      </c>
      <c r="AD186" s="155" t="str">
        <f>IF(MOD(Таблица33[[#This Row],[Заказ корней, шт.
↓]],Таблица33[[#This Row],[Кратность заказа]])&gt;0,"Ошибка!","")</f>
        <v/>
      </c>
    </row>
    <row r="187" spans="1:30" s="37" customFormat="1" ht="15" hidden="1" customHeight="1">
      <c r="A187" s="48"/>
      <c r="B187" s="252"/>
      <c r="C187" s="252" t="s">
        <v>1171</v>
      </c>
      <c r="D187" s="253" t="s">
        <v>898</v>
      </c>
      <c r="E187" s="264"/>
      <c r="F187" s="255" t="s">
        <v>1248</v>
      </c>
      <c r="G187" s="256" t="s">
        <v>104</v>
      </c>
      <c r="H187" s="230"/>
      <c r="I187" s="258" t="s">
        <v>1326</v>
      </c>
      <c r="J187" s="259">
        <v>40</v>
      </c>
      <c r="K187" s="259" t="s">
        <v>1333</v>
      </c>
      <c r="L187" s="265">
        <v>552</v>
      </c>
      <c r="M187" s="265">
        <v>567</v>
      </c>
      <c r="N187" s="265">
        <v>578</v>
      </c>
      <c r="O187" s="265">
        <v>618</v>
      </c>
      <c r="P187" s="265"/>
      <c r="Q187" s="259">
        <v>5</v>
      </c>
      <c r="R187" s="316"/>
      <c r="S187" s="261"/>
      <c r="T187" s="262" t="str">
        <f t="shared" si="40"/>
        <v>-</v>
      </c>
      <c r="U187" s="232">
        <f t="shared" si="41"/>
        <v>0</v>
      </c>
      <c r="V187" s="251" t="s">
        <v>1670</v>
      </c>
      <c r="W187" s="198" t="s">
        <v>805</v>
      </c>
      <c r="X187" s="150">
        <v>90</v>
      </c>
      <c r="Y187" s="150" t="s">
        <v>885</v>
      </c>
      <c r="Z187" s="3" t="s">
        <v>851</v>
      </c>
      <c r="AA187" s="3"/>
      <c r="AB187" s="58" t="s">
        <v>1279</v>
      </c>
      <c r="AC187" s="199" t="s">
        <v>1340</v>
      </c>
      <c r="AD187" s="155" t="str">
        <f>IF(MOD(Таблица33[[#This Row],[Заказ корней, шт.
↓]],Таблица33[[#This Row],[Кратность заказа]])&gt;0,"Ошибка!","")</f>
        <v/>
      </c>
    </row>
    <row r="188" spans="1:30" s="37" customFormat="1" ht="15" hidden="1" customHeight="1">
      <c r="A188" s="48"/>
      <c r="B188" s="252"/>
      <c r="C188" s="252" t="s">
        <v>1650</v>
      </c>
      <c r="D188" s="253" t="s">
        <v>898</v>
      </c>
      <c r="E188" s="264"/>
      <c r="F188" s="255" t="s">
        <v>1248</v>
      </c>
      <c r="G188" s="256" t="s">
        <v>104</v>
      </c>
      <c r="H188" s="230"/>
      <c r="I188" s="258" t="s">
        <v>1326</v>
      </c>
      <c r="J188" s="259">
        <v>50</v>
      </c>
      <c r="K188" s="259" t="s">
        <v>1333</v>
      </c>
      <c r="L188" s="265">
        <v>552</v>
      </c>
      <c r="M188" s="265">
        <v>567</v>
      </c>
      <c r="N188" s="265">
        <v>578</v>
      </c>
      <c r="O188" s="265">
        <v>618</v>
      </c>
      <c r="P188" s="265"/>
      <c r="Q188" s="259">
        <v>5</v>
      </c>
      <c r="R188" s="316"/>
      <c r="S188" s="261"/>
      <c r="T188" s="262" t="str">
        <f t="shared" ref="T188" si="62">IF(S188/J188=0,"-",S188/J188)</f>
        <v>-</v>
      </c>
      <c r="U188" s="232">
        <f t="shared" ref="U188" si="63">IF(S188&lt;10,O188*S188,IF(S188&lt;15,N188*S188,IF(S188&lt;J188,M188*S188,L188*S188)))</f>
        <v>0</v>
      </c>
      <c r="V188" s="251" t="s">
        <v>1670</v>
      </c>
      <c r="W188" s="198" t="s">
        <v>805</v>
      </c>
      <c r="X188" s="150">
        <v>90</v>
      </c>
      <c r="Y188" s="150" t="s">
        <v>885</v>
      </c>
      <c r="Z188" s="3" t="s">
        <v>851</v>
      </c>
      <c r="AA188" s="3"/>
      <c r="AB188" s="58" t="s">
        <v>1279</v>
      </c>
      <c r="AC188" s="199" t="s">
        <v>1340</v>
      </c>
      <c r="AD188" s="155" t="str">
        <f>IF(MOD(Таблица33[[#This Row],[Заказ корней, шт.
↓]],Таблица33[[#This Row],[Кратность заказа]])&gt;0,"Ошибка!","")</f>
        <v/>
      </c>
    </row>
    <row r="189" spans="1:30" s="37" customFormat="1" ht="15" hidden="1" customHeight="1">
      <c r="A189" s="48"/>
      <c r="B189" s="252"/>
      <c r="C189" s="252" t="s">
        <v>1563</v>
      </c>
      <c r="D189" s="253" t="s">
        <v>898</v>
      </c>
      <c r="E189" s="264"/>
      <c r="F189" s="255" t="s">
        <v>1248</v>
      </c>
      <c r="G189" s="256" t="s">
        <v>245</v>
      </c>
      <c r="H189" s="230"/>
      <c r="I189" s="258" t="s">
        <v>1324</v>
      </c>
      <c r="J189" s="259">
        <v>60</v>
      </c>
      <c r="K189" s="259" t="s">
        <v>1333</v>
      </c>
      <c r="L189" s="265">
        <v>550</v>
      </c>
      <c r="M189" s="265">
        <v>565</v>
      </c>
      <c r="N189" s="265">
        <v>575</v>
      </c>
      <c r="O189" s="265">
        <v>615</v>
      </c>
      <c r="P189" s="265"/>
      <c r="Q189" s="259">
        <v>5</v>
      </c>
      <c r="R189" s="316"/>
      <c r="S189" s="261"/>
      <c r="T189" s="262" t="str">
        <f t="shared" ref="T189" si="64">IF(S189/J189=0,"-",S189/J189)</f>
        <v>-</v>
      </c>
      <c r="U189" s="232">
        <f t="shared" ref="U189" si="65">IF(S189&lt;10,O189*S189,IF(S189&lt;15,N189*S189,IF(S189&lt;J189,M189*S189,L189*S189)))</f>
        <v>0</v>
      </c>
      <c r="V189" s="251" t="s">
        <v>1670</v>
      </c>
      <c r="W189" s="198"/>
      <c r="X189" s="150"/>
      <c r="Y189" s="150"/>
      <c r="Z189" s="3"/>
      <c r="AA189" s="3"/>
      <c r="AB189" s="58"/>
      <c r="AC189" s="199"/>
      <c r="AD189" s="155" t="str">
        <f>IF(MOD(Таблица33[[#This Row],[Заказ корней, шт.
↓]],Таблица33[[#This Row],[Кратность заказа]])&gt;0,"Ошибка!","")</f>
        <v/>
      </c>
    </row>
    <row r="190" spans="1:30" s="37" customFormat="1" ht="15" hidden="1" customHeight="1">
      <c r="A190" s="48"/>
      <c r="B190" s="252"/>
      <c r="C190" s="252" t="s">
        <v>1172</v>
      </c>
      <c r="D190" s="253" t="s">
        <v>816</v>
      </c>
      <c r="E190" s="264"/>
      <c r="F190" s="255" t="s">
        <v>1248</v>
      </c>
      <c r="G190" s="256" t="s">
        <v>116</v>
      </c>
      <c r="H190" s="230"/>
      <c r="I190" s="258" t="s">
        <v>1324</v>
      </c>
      <c r="J190" s="259">
        <v>50</v>
      </c>
      <c r="K190" s="259" t="s">
        <v>1332</v>
      </c>
      <c r="L190" s="260">
        <v>9.91</v>
      </c>
      <c r="M190" s="260">
        <v>10.18</v>
      </c>
      <c r="N190" s="260">
        <v>10.37</v>
      </c>
      <c r="O190" s="260">
        <v>11.09</v>
      </c>
      <c r="P190" s="260"/>
      <c r="Q190" s="259">
        <v>5</v>
      </c>
      <c r="R190" s="316"/>
      <c r="S190" s="261"/>
      <c r="T190" s="262" t="str">
        <f t="shared" si="40"/>
        <v>-</v>
      </c>
      <c r="U190" s="263">
        <f t="shared" si="41"/>
        <v>0</v>
      </c>
      <c r="V190" s="251" t="s">
        <v>1670</v>
      </c>
      <c r="W190" s="198" t="s">
        <v>907</v>
      </c>
      <c r="X190" s="150" t="s">
        <v>938</v>
      </c>
      <c r="Y190" s="150">
        <v>16</v>
      </c>
      <c r="Z190" s="3" t="s">
        <v>851</v>
      </c>
      <c r="AA190" s="3" t="s">
        <v>875</v>
      </c>
      <c r="AB190" s="58" t="s">
        <v>1280</v>
      </c>
      <c r="AC190" s="199" t="s">
        <v>1405</v>
      </c>
      <c r="AD190" s="155" t="str">
        <f>IF(MOD(Таблица33[[#This Row],[Заказ корней, шт.
↓]],Таблица33[[#This Row],[Кратность заказа]])&gt;0,"Ошибка!","")</f>
        <v/>
      </c>
    </row>
    <row r="191" spans="1:30" s="37" customFormat="1" ht="15" hidden="1" customHeight="1">
      <c r="A191" s="48"/>
      <c r="B191" s="252"/>
      <c r="C191" s="252" t="s">
        <v>1173</v>
      </c>
      <c r="D191" s="253" t="s">
        <v>816</v>
      </c>
      <c r="E191" s="264"/>
      <c r="F191" s="255" t="s">
        <v>1248</v>
      </c>
      <c r="G191" s="256" t="s">
        <v>116</v>
      </c>
      <c r="H191" s="230"/>
      <c r="I191" s="258" t="s">
        <v>1326</v>
      </c>
      <c r="J191" s="259">
        <v>50</v>
      </c>
      <c r="K191" s="259" t="s">
        <v>1332</v>
      </c>
      <c r="L191" s="260">
        <v>11.04</v>
      </c>
      <c r="M191" s="260">
        <v>11.34</v>
      </c>
      <c r="N191" s="260">
        <v>11.56</v>
      </c>
      <c r="O191" s="260">
        <v>12.36</v>
      </c>
      <c r="P191" s="260"/>
      <c r="Q191" s="259">
        <v>5</v>
      </c>
      <c r="R191" s="316"/>
      <c r="S191" s="261"/>
      <c r="T191" s="262" t="str">
        <f t="shared" si="40"/>
        <v>-</v>
      </c>
      <c r="U191" s="263">
        <f t="shared" si="41"/>
        <v>0</v>
      </c>
      <c r="V191" s="251" t="s">
        <v>1670</v>
      </c>
      <c r="W191" s="198" t="s">
        <v>907</v>
      </c>
      <c r="X191" s="150" t="s">
        <v>938</v>
      </c>
      <c r="Y191" s="150">
        <v>16</v>
      </c>
      <c r="Z191" s="3" t="s">
        <v>851</v>
      </c>
      <c r="AA191" s="3" t="s">
        <v>875</v>
      </c>
      <c r="AB191" s="58" t="s">
        <v>1280</v>
      </c>
      <c r="AC191" s="199" t="s">
        <v>1405</v>
      </c>
      <c r="AD191" s="155" t="str">
        <f>IF(MOD(Таблица33[[#This Row],[Заказ корней, шт.
↓]],Таблица33[[#This Row],[Кратность заказа]])&gt;0,"Ошибка!","")</f>
        <v/>
      </c>
    </row>
    <row r="192" spans="1:30" s="37" customFormat="1" ht="15" hidden="1" customHeight="1">
      <c r="A192" s="48"/>
      <c r="B192" s="252"/>
      <c r="C192" s="252" t="s">
        <v>986</v>
      </c>
      <c r="D192" s="253" t="s">
        <v>816</v>
      </c>
      <c r="E192" s="264"/>
      <c r="F192" s="255" t="s">
        <v>1248</v>
      </c>
      <c r="G192" s="256" t="s">
        <v>196</v>
      </c>
      <c r="H192" s="230"/>
      <c r="I192" s="258" t="s">
        <v>1326</v>
      </c>
      <c r="J192" s="259">
        <v>35</v>
      </c>
      <c r="K192" s="259" t="s">
        <v>1332</v>
      </c>
      <c r="L192" s="260">
        <v>6.41</v>
      </c>
      <c r="M192" s="260">
        <v>6.58</v>
      </c>
      <c r="N192" s="260">
        <v>6.71</v>
      </c>
      <c r="O192" s="260">
        <v>7.17</v>
      </c>
      <c r="P192" s="260"/>
      <c r="Q192" s="259">
        <v>5</v>
      </c>
      <c r="R192" s="316"/>
      <c r="S192" s="261"/>
      <c r="T192" s="262" t="str">
        <f t="shared" si="40"/>
        <v>-</v>
      </c>
      <c r="U192" s="263">
        <f t="shared" si="41"/>
        <v>0</v>
      </c>
      <c r="V192" s="251" t="s">
        <v>1670</v>
      </c>
      <c r="W192" s="198" t="s">
        <v>901</v>
      </c>
      <c r="X192" s="150" t="s">
        <v>886</v>
      </c>
      <c r="Y192" s="150">
        <v>19</v>
      </c>
      <c r="Z192" s="3" t="s">
        <v>851</v>
      </c>
      <c r="AA192" s="3" t="s">
        <v>875</v>
      </c>
      <c r="AB192" s="58" t="s">
        <v>1281</v>
      </c>
      <c r="AC192" s="199" t="s">
        <v>1453</v>
      </c>
      <c r="AD192" s="155" t="str">
        <f>IF(MOD(Таблица33[[#This Row],[Заказ корней, шт.
↓]],Таблица33[[#This Row],[Кратность заказа]])&gt;0,"Ошибка!","")</f>
        <v/>
      </c>
    </row>
    <row r="193" spans="1:30" s="37" customFormat="1" ht="15" customHeight="1">
      <c r="A193" s="48"/>
      <c r="B193" s="238"/>
      <c r="C193" s="238" t="s">
        <v>1543</v>
      </c>
      <c r="D193" s="246" t="s">
        <v>816</v>
      </c>
      <c r="E193" s="249"/>
      <c r="F193" s="247" t="s">
        <v>1248</v>
      </c>
      <c r="G193" s="237" t="s">
        <v>196</v>
      </c>
      <c r="H193" s="168"/>
      <c r="I193" s="239" t="s">
        <v>1326</v>
      </c>
      <c r="J193" s="240">
        <v>50</v>
      </c>
      <c r="K193" s="240" t="s">
        <v>1332</v>
      </c>
      <c r="L193" s="244">
        <v>6.41</v>
      </c>
      <c r="M193" s="244">
        <v>6.58</v>
      </c>
      <c r="N193" s="244">
        <v>6.71</v>
      </c>
      <c r="O193" s="244">
        <v>7.17</v>
      </c>
      <c r="P193" s="244"/>
      <c r="Q193" s="240">
        <v>5</v>
      </c>
      <c r="R193" s="320">
        <v>10</v>
      </c>
      <c r="S193" s="245"/>
      <c r="T193" s="241" t="str">
        <f t="shared" ref="T193:T194" si="66">IF(S193/J193=0,"-",S193/J193)</f>
        <v>-</v>
      </c>
      <c r="U193" s="242">
        <f t="shared" ref="U193:U194" si="67">IF(S193&lt;10,O193*S193,IF(S193&lt;15,N193*S193,IF(S193&lt;J193,M193*S193,L193*S193)))</f>
        <v>0</v>
      </c>
      <c r="V193" s="234" t="s">
        <v>1671</v>
      </c>
      <c r="W193" s="198" t="s">
        <v>901</v>
      </c>
      <c r="X193" s="150" t="s">
        <v>886</v>
      </c>
      <c r="Y193" s="150">
        <v>19</v>
      </c>
      <c r="Z193" s="3" t="s">
        <v>851</v>
      </c>
      <c r="AA193" s="3" t="s">
        <v>875</v>
      </c>
      <c r="AB193" s="58" t="s">
        <v>1281</v>
      </c>
      <c r="AC193" s="199" t="s">
        <v>1453</v>
      </c>
      <c r="AD193" s="155" t="str">
        <f>IF(MOD(Таблица33[[#This Row],[Заказ корней, шт.
↓]],Таблица33[[#This Row],[Кратность заказа]])&gt;0,"Ошибка!","")</f>
        <v/>
      </c>
    </row>
    <row r="194" spans="1:30" s="37" customFormat="1" ht="15" hidden="1" customHeight="1">
      <c r="A194" s="48"/>
      <c r="B194" s="252"/>
      <c r="C194" s="252" t="s">
        <v>1564</v>
      </c>
      <c r="D194" s="253" t="s">
        <v>898</v>
      </c>
      <c r="E194" s="249"/>
      <c r="F194" s="255" t="s">
        <v>1248</v>
      </c>
      <c r="G194" s="256" t="s">
        <v>72</v>
      </c>
      <c r="H194" s="230"/>
      <c r="I194" s="258" t="s">
        <v>1326</v>
      </c>
      <c r="J194" s="259">
        <v>40</v>
      </c>
      <c r="K194" s="259" t="s">
        <v>1333</v>
      </c>
      <c r="L194" s="265">
        <v>1081</v>
      </c>
      <c r="M194" s="265">
        <v>1111</v>
      </c>
      <c r="N194" s="265">
        <v>1131</v>
      </c>
      <c r="O194" s="265">
        <v>1210</v>
      </c>
      <c r="P194" s="265"/>
      <c r="Q194" s="259">
        <v>5</v>
      </c>
      <c r="R194" s="316"/>
      <c r="S194" s="261"/>
      <c r="T194" s="262" t="str">
        <f t="shared" si="66"/>
        <v>-</v>
      </c>
      <c r="U194" s="232">
        <f t="shared" si="67"/>
        <v>0</v>
      </c>
      <c r="V194" s="251" t="s">
        <v>1670</v>
      </c>
      <c r="W194" s="198"/>
      <c r="X194" s="150"/>
      <c r="Y194" s="150"/>
      <c r="Z194" s="3"/>
      <c r="AA194" s="3"/>
      <c r="AB194" s="58"/>
      <c r="AC194" s="199"/>
      <c r="AD194" s="155" t="str">
        <f>IF(MOD(Таблица33[[#This Row],[Заказ корней, шт.
↓]],Таблица33[[#This Row],[Кратность заказа]])&gt;0,"Ошибка!","")</f>
        <v/>
      </c>
    </row>
    <row r="195" spans="1:30" s="37" customFormat="1" ht="15" hidden="1" customHeight="1">
      <c r="A195" s="48"/>
      <c r="B195" s="252"/>
      <c r="C195" s="252" t="s">
        <v>1236</v>
      </c>
      <c r="D195" s="253" t="s">
        <v>816</v>
      </c>
      <c r="E195" s="264"/>
      <c r="F195" s="255" t="s">
        <v>1248</v>
      </c>
      <c r="G195" s="256" t="s">
        <v>198</v>
      </c>
      <c r="H195" s="230"/>
      <c r="I195" s="258" t="s">
        <v>1324</v>
      </c>
      <c r="J195" s="259">
        <v>50</v>
      </c>
      <c r="K195" s="259" t="s">
        <v>1332</v>
      </c>
      <c r="L195" s="260">
        <v>10.08</v>
      </c>
      <c r="M195" s="260">
        <v>10.35</v>
      </c>
      <c r="N195" s="260">
        <v>10.549999999999999</v>
      </c>
      <c r="O195" s="260">
        <v>11.28</v>
      </c>
      <c r="P195" s="260"/>
      <c r="Q195" s="259">
        <v>5</v>
      </c>
      <c r="R195" s="316"/>
      <c r="S195" s="261"/>
      <c r="T195" s="262" t="str">
        <f>IF(S195/J195=0,"-",S195/J195)</f>
        <v>-</v>
      </c>
      <c r="U195" s="263">
        <f>IF(S195&lt;10,O195*S195,IF(S195&lt;15,N195*S195,IF(S195&lt;J195,M195*S195,L195*S195)))</f>
        <v>0</v>
      </c>
      <c r="V195" s="251" t="s">
        <v>1670</v>
      </c>
      <c r="W195" s="198" t="s">
        <v>901</v>
      </c>
      <c r="X195" s="150" t="s">
        <v>879</v>
      </c>
      <c r="Y195" s="150" t="s">
        <v>904</v>
      </c>
      <c r="Z195" s="3" t="s">
        <v>851</v>
      </c>
      <c r="AA195" s="3" t="s">
        <v>875</v>
      </c>
      <c r="AB195" s="58"/>
      <c r="AC195" s="199" t="s">
        <v>1438</v>
      </c>
      <c r="AD195" s="155" t="str">
        <f>IF(MOD(Таблица33[[#This Row],[Заказ корней, шт.
↓]],Таблица33[[#This Row],[Кратность заказа]])&gt;0,"Ошибка!","")</f>
        <v/>
      </c>
    </row>
    <row r="196" spans="1:30" s="37" customFormat="1" ht="15" customHeight="1">
      <c r="A196" s="48"/>
      <c r="B196" s="238"/>
      <c r="C196" s="238" t="s">
        <v>1597</v>
      </c>
      <c r="D196" s="246" t="s">
        <v>816</v>
      </c>
      <c r="E196" s="249"/>
      <c r="F196" s="247" t="s">
        <v>1248</v>
      </c>
      <c r="G196" s="237" t="s">
        <v>198</v>
      </c>
      <c r="H196" s="235"/>
      <c r="I196" s="239" t="s">
        <v>1324</v>
      </c>
      <c r="J196" s="240">
        <v>75</v>
      </c>
      <c r="K196" s="240" t="s">
        <v>1332</v>
      </c>
      <c r="L196" s="244">
        <v>10.08</v>
      </c>
      <c r="M196" s="244">
        <v>10.35</v>
      </c>
      <c r="N196" s="244">
        <v>10.549999999999999</v>
      </c>
      <c r="O196" s="244">
        <v>11.28</v>
      </c>
      <c r="P196" s="244"/>
      <c r="Q196" s="240">
        <v>5</v>
      </c>
      <c r="R196" s="320">
        <v>30</v>
      </c>
      <c r="S196" s="245"/>
      <c r="T196" s="241" t="str">
        <f>IF(S196/J196=0,"-",S196/J196)</f>
        <v>-</v>
      </c>
      <c r="U196" s="242">
        <f>IF(S196&lt;10,O196*S196,IF(S196&lt;15,N196*S196,IF(S196&lt;J196,M196*S196,L196*S196)))</f>
        <v>0</v>
      </c>
      <c r="V196" s="234" t="s">
        <v>1671</v>
      </c>
      <c r="W196" s="198" t="s">
        <v>901</v>
      </c>
      <c r="X196" s="150" t="s">
        <v>879</v>
      </c>
      <c r="Y196" s="150" t="s">
        <v>904</v>
      </c>
      <c r="Z196" s="3" t="s">
        <v>851</v>
      </c>
      <c r="AA196" s="3" t="s">
        <v>875</v>
      </c>
      <c r="AB196" s="58"/>
      <c r="AC196" s="199" t="s">
        <v>1438</v>
      </c>
      <c r="AD196" s="35" t="str">
        <f>IF(MOD(Таблица33[[#This Row],[Заказ корней, шт.
↓]],Таблица33[[#This Row],[Кратность заказа]])&gt;0,"Ошибка!","")</f>
        <v/>
      </c>
    </row>
    <row r="197" spans="1:30" s="37" customFormat="1" ht="15" hidden="1" customHeight="1">
      <c r="A197" s="48"/>
      <c r="B197" s="252"/>
      <c r="C197" s="252" t="s">
        <v>987</v>
      </c>
      <c r="D197" s="253" t="s">
        <v>816</v>
      </c>
      <c r="E197" s="264"/>
      <c r="F197" s="255" t="s">
        <v>1248</v>
      </c>
      <c r="G197" s="256" t="s">
        <v>122</v>
      </c>
      <c r="H197" s="230"/>
      <c r="I197" s="258" t="s">
        <v>1326</v>
      </c>
      <c r="J197" s="259">
        <v>50</v>
      </c>
      <c r="K197" s="259" t="s">
        <v>1332</v>
      </c>
      <c r="L197" s="260">
        <v>22.67</v>
      </c>
      <c r="M197" s="260">
        <v>23.09</v>
      </c>
      <c r="N197" s="260">
        <v>23.75</v>
      </c>
      <c r="O197" s="260">
        <v>24.7</v>
      </c>
      <c r="P197" s="260"/>
      <c r="Q197" s="259">
        <v>5</v>
      </c>
      <c r="R197" s="316"/>
      <c r="S197" s="261"/>
      <c r="T197" s="262" t="str">
        <f t="shared" si="40"/>
        <v>-</v>
      </c>
      <c r="U197" s="263">
        <f t="shared" si="41"/>
        <v>0</v>
      </c>
      <c r="V197" s="251" t="s">
        <v>1670</v>
      </c>
      <c r="W197" s="198" t="s">
        <v>807</v>
      </c>
      <c r="X197" s="150" t="s">
        <v>866</v>
      </c>
      <c r="Y197" s="150" t="s">
        <v>876</v>
      </c>
      <c r="Z197" s="3" t="s">
        <v>851</v>
      </c>
      <c r="AA197" s="3"/>
      <c r="AB197" s="58" t="s">
        <v>1282</v>
      </c>
      <c r="AC197" s="199" t="s">
        <v>1406</v>
      </c>
      <c r="AD197" s="155" t="str">
        <f>IF(MOD(Таблица33[[#This Row],[Заказ корней, шт.
↓]],Таблица33[[#This Row],[Кратность заказа]])&gt;0,"Ошибка!","")</f>
        <v/>
      </c>
    </row>
    <row r="198" spans="1:30" s="37" customFormat="1" ht="15" hidden="1" customHeight="1">
      <c r="A198" s="48"/>
      <c r="B198" s="252"/>
      <c r="C198" s="252" t="s">
        <v>1174</v>
      </c>
      <c r="D198" s="253" t="s">
        <v>816</v>
      </c>
      <c r="E198" s="264"/>
      <c r="F198" s="255" t="s">
        <v>1248</v>
      </c>
      <c r="G198" s="256" t="s">
        <v>122</v>
      </c>
      <c r="H198" s="230"/>
      <c r="I198" s="258" t="s">
        <v>1326</v>
      </c>
      <c r="J198" s="259">
        <v>35</v>
      </c>
      <c r="K198" s="259" t="s">
        <v>1332</v>
      </c>
      <c r="L198" s="260">
        <v>22.67</v>
      </c>
      <c r="M198" s="260">
        <v>23.09</v>
      </c>
      <c r="N198" s="260">
        <v>23.75</v>
      </c>
      <c r="O198" s="260">
        <v>24.7</v>
      </c>
      <c r="P198" s="260"/>
      <c r="Q198" s="259">
        <v>5</v>
      </c>
      <c r="R198" s="316"/>
      <c r="S198" s="261"/>
      <c r="T198" s="262" t="str">
        <f t="shared" si="40"/>
        <v>-</v>
      </c>
      <c r="U198" s="263">
        <f t="shared" si="41"/>
        <v>0</v>
      </c>
      <c r="V198" s="251" t="s">
        <v>1670</v>
      </c>
      <c r="W198" s="198" t="s">
        <v>807</v>
      </c>
      <c r="X198" s="150" t="s">
        <v>866</v>
      </c>
      <c r="Y198" s="150" t="s">
        <v>876</v>
      </c>
      <c r="Z198" s="3" t="s">
        <v>851</v>
      </c>
      <c r="AA198" s="3"/>
      <c r="AB198" s="58" t="s">
        <v>1282</v>
      </c>
      <c r="AC198" s="199" t="s">
        <v>1406</v>
      </c>
      <c r="AD198" s="155" t="str">
        <f>IF(MOD(Таблица33[[#This Row],[Заказ корней, шт.
↓]],Таблица33[[#This Row],[Кратность заказа]])&gt;0,"Ошибка!","")</f>
        <v/>
      </c>
    </row>
    <row r="199" spans="1:30" s="37" customFormat="1" ht="15" customHeight="1">
      <c r="A199" s="48"/>
      <c r="B199" s="238"/>
      <c r="C199" s="238" t="s">
        <v>1530</v>
      </c>
      <c r="D199" s="246" t="s">
        <v>816</v>
      </c>
      <c r="E199" s="249"/>
      <c r="F199" s="247" t="s">
        <v>1248</v>
      </c>
      <c r="G199" s="276" t="s">
        <v>122</v>
      </c>
      <c r="H199" s="277"/>
      <c r="I199" s="239" t="s">
        <v>1326</v>
      </c>
      <c r="J199" s="240">
        <v>40</v>
      </c>
      <c r="K199" s="240" t="s">
        <v>1332</v>
      </c>
      <c r="L199" s="244">
        <v>22.67</v>
      </c>
      <c r="M199" s="244">
        <v>23.09</v>
      </c>
      <c r="N199" s="244">
        <v>23.75</v>
      </c>
      <c r="O199" s="244">
        <v>24.7</v>
      </c>
      <c r="P199" s="244"/>
      <c r="Q199" s="240">
        <v>5</v>
      </c>
      <c r="R199" s="320" t="s">
        <v>1681</v>
      </c>
      <c r="S199" s="245"/>
      <c r="T199" s="241" t="str">
        <f t="shared" ref="T199" si="68">IF(S199/J199=0,"-",S199/J199)</f>
        <v>-</v>
      </c>
      <c r="U199" s="242">
        <f t="shared" ref="U199" si="69">IF(S199&lt;10,O199*S199,IF(S199&lt;15,N199*S199,IF(S199&lt;J199,M199*S199,L199*S199)))</f>
        <v>0</v>
      </c>
      <c r="V199" s="234" t="s">
        <v>1671</v>
      </c>
      <c r="W199" s="198" t="s">
        <v>807</v>
      </c>
      <c r="X199" s="150" t="s">
        <v>866</v>
      </c>
      <c r="Y199" s="150" t="s">
        <v>876</v>
      </c>
      <c r="Z199" s="3" t="s">
        <v>851</v>
      </c>
      <c r="AA199" s="3"/>
      <c r="AB199" s="58" t="s">
        <v>1282</v>
      </c>
      <c r="AC199" s="199" t="s">
        <v>1406</v>
      </c>
      <c r="AD199" s="155" t="str">
        <f>IF(MOD(Таблица33[[#This Row],[Заказ корней, шт.
↓]],Таблица33[[#This Row],[Кратность заказа]])&gt;0,"Ошибка!","")</f>
        <v/>
      </c>
    </row>
    <row r="200" spans="1:30" s="37" customFormat="1" ht="15" hidden="1" customHeight="1">
      <c r="A200" s="48"/>
      <c r="B200" s="252"/>
      <c r="C200" s="252" t="s">
        <v>1175</v>
      </c>
      <c r="D200" s="253" t="s">
        <v>816</v>
      </c>
      <c r="E200" s="264"/>
      <c r="F200" s="255" t="s">
        <v>1248</v>
      </c>
      <c r="G200" s="256" t="s">
        <v>122</v>
      </c>
      <c r="H200" s="230"/>
      <c r="I200" s="258" t="s">
        <v>1326</v>
      </c>
      <c r="J200" s="259">
        <v>50</v>
      </c>
      <c r="K200" s="259" t="s">
        <v>1332</v>
      </c>
      <c r="L200" s="260">
        <v>22.67</v>
      </c>
      <c r="M200" s="260">
        <v>23.09</v>
      </c>
      <c r="N200" s="260">
        <v>23.75</v>
      </c>
      <c r="O200" s="260">
        <v>24.7</v>
      </c>
      <c r="P200" s="260"/>
      <c r="Q200" s="259">
        <v>5</v>
      </c>
      <c r="R200" s="316"/>
      <c r="S200" s="261"/>
      <c r="T200" s="262" t="str">
        <f t="shared" si="40"/>
        <v>-</v>
      </c>
      <c r="U200" s="263">
        <f t="shared" si="41"/>
        <v>0</v>
      </c>
      <c r="V200" s="251" t="s">
        <v>1670</v>
      </c>
      <c r="W200" s="198" t="s">
        <v>807</v>
      </c>
      <c r="X200" s="150" t="s">
        <v>866</v>
      </c>
      <c r="Y200" s="150" t="s">
        <v>876</v>
      </c>
      <c r="Z200" s="3" t="s">
        <v>851</v>
      </c>
      <c r="AA200" s="3"/>
      <c r="AB200" s="58" t="s">
        <v>1282</v>
      </c>
      <c r="AC200" s="199" t="s">
        <v>1406</v>
      </c>
      <c r="AD200" s="155" t="str">
        <f>IF(MOD(Таблица33[[#This Row],[Заказ корней, шт.
↓]],Таблица33[[#This Row],[Кратность заказа]])&gt;0,"Ошибка!","")</f>
        <v/>
      </c>
    </row>
    <row r="201" spans="1:30" s="37" customFormat="1" ht="15" hidden="1" customHeight="1">
      <c r="A201" s="48"/>
      <c r="B201" s="252"/>
      <c r="C201" s="252" t="s">
        <v>1359</v>
      </c>
      <c r="D201" s="253" t="s">
        <v>816</v>
      </c>
      <c r="E201" s="264"/>
      <c r="F201" s="255" t="s">
        <v>1248</v>
      </c>
      <c r="G201" s="256" t="s">
        <v>122</v>
      </c>
      <c r="H201" s="257" t="s">
        <v>1512</v>
      </c>
      <c r="I201" s="258" t="s">
        <v>1325</v>
      </c>
      <c r="J201" s="259">
        <v>20</v>
      </c>
      <c r="K201" s="259" t="s">
        <v>1332</v>
      </c>
      <c r="L201" s="260">
        <v>41.11</v>
      </c>
      <c r="M201" s="260">
        <v>41.5</v>
      </c>
      <c r="N201" s="260">
        <v>41.91</v>
      </c>
      <c r="O201" s="260">
        <v>43.16</v>
      </c>
      <c r="P201" s="260"/>
      <c r="Q201" s="259">
        <v>3</v>
      </c>
      <c r="R201" s="316"/>
      <c r="S201" s="261"/>
      <c r="T201" s="262" t="str">
        <f t="shared" si="40"/>
        <v>-</v>
      </c>
      <c r="U201" s="263">
        <f t="shared" si="41"/>
        <v>0</v>
      </c>
      <c r="V201" s="251" t="s">
        <v>1670</v>
      </c>
      <c r="W201" s="198" t="s">
        <v>807</v>
      </c>
      <c r="X201" s="150" t="s">
        <v>866</v>
      </c>
      <c r="Y201" s="150" t="s">
        <v>876</v>
      </c>
      <c r="Z201" s="3" t="s">
        <v>851</v>
      </c>
      <c r="AA201" s="3"/>
      <c r="AB201" s="58" t="s">
        <v>1282</v>
      </c>
      <c r="AC201" s="199" t="s">
        <v>1406</v>
      </c>
      <c r="AD201" s="155" t="str">
        <f>IF(MOD(Таблица33[[#This Row],[Заказ корней, шт.
↓]],Таблица33[[#This Row],[Кратность заказа]])&gt;0,"Ошибка!","")</f>
        <v/>
      </c>
    </row>
    <row r="202" spans="1:30" s="37" customFormat="1" ht="15" hidden="1" customHeight="1">
      <c r="A202" s="48"/>
      <c r="B202" s="252"/>
      <c r="C202" s="252" t="s">
        <v>991</v>
      </c>
      <c r="D202" s="253" t="s">
        <v>816</v>
      </c>
      <c r="E202" s="249"/>
      <c r="F202" s="255" t="s">
        <v>1248</v>
      </c>
      <c r="G202" s="256" t="s">
        <v>39</v>
      </c>
      <c r="H202" s="169" t="s">
        <v>1503</v>
      </c>
      <c r="I202" s="258" t="s">
        <v>1324</v>
      </c>
      <c r="J202" s="259">
        <v>60</v>
      </c>
      <c r="K202" s="259" t="s">
        <v>1332</v>
      </c>
      <c r="L202" s="260">
        <v>3.36</v>
      </c>
      <c r="M202" s="260">
        <v>3.4499999999999997</v>
      </c>
      <c r="N202" s="260">
        <v>3.5199999999999996</v>
      </c>
      <c r="O202" s="260">
        <v>3.76</v>
      </c>
      <c r="P202" s="260"/>
      <c r="Q202" s="259">
        <v>5</v>
      </c>
      <c r="R202" s="316"/>
      <c r="S202" s="261"/>
      <c r="T202" s="262" t="str">
        <f t="shared" si="40"/>
        <v>-</v>
      </c>
      <c r="U202" s="263">
        <f t="shared" si="41"/>
        <v>0</v>
      </c>
      <c r="V202" s="251" t="s">
        <v>1670</v>
      </c>
      <c r="W202" s="198" t="s">
        <v>901</v>
      </c>
      <c r="X202" s="150" t="s">
        <v>990</v>
      </c>
      <c r="Y202" s="150" t="s">
        <v>887</v>
      </c>
      <c r="Z202" s="3" t="s">
        <v>851</v>
      </c>
      <c r="AA202" s="3" t="s">
        <v>875</v>
      </c>
      <c r="AB202" s="58" t="s">
        <v>1283</v>
      </c>
      <c r="AC202" s="199" t="s">
        <v>1341</v>
      </c>
      <c r="AD202" s="155" t="str">
        <f>IF(MOD(Таблица33[[#This Row],[Заказ корней, шт.
↓]],Таблица33[[#This Row],[Кратность заказа]])&gt;0,"Ошибка!","")</f>
        <v/>
      </c>
    </row>
    <row r="203" spans="1:30" s="37" customFormat="1" ht="15" hidden="1" customHeight="1">
      <c r="A203" s="48"/>
      <c r="B203" s="252"/>
      <c r="C203" s="252" t="s">
        <v>989</v>
      </c>
      <c r="D203" s="253" t="s">
        <v>898</v>
      </c>
      <c r="E203" s="264"/>
      <c r="F203" s="255" t="s">
        <v>1248</v>
      </c>
      <c r="G203" s="256" t="s">
        <v>39</v>
      </c>
      <c r="H203" s="231" t="s">
        <v>1571</v>
      </c>
      <c r="I203" s="258" t="s">
        <v>1324</v>
      </c>
      <c r="J203" s="259">
        <v>60</v>
      </c>
      <c r="K203" s="259" t="s">
        <v>1333</v>
      </c>
      <c r="L203" s="265">
        <v>298</v>
      </c>
      <c r="M203" s="265">
        <v>306</v>
      </c>
      <c r="N203" s="265">
        <v>312</v>
      </c>
      <c r="O203" s="265">
        <v>333</v>
      </c>
      <c r="P203" s="265"/>
      <c r="Q203" s="259">
        <v>5</v>
      </c>
      <c r="R203" s="316"/>
      <c r="S203" s="261"/>
      <c r="T203" s="262" t="str">
        <f t="shared" si="40"/>
        <v>-</v>
      </c>
      <c r="U203" s="232">
        <f t="shared" si="41"/>
        <v>0</v>
      </c>
      <c r="V203" s="251" t="s">
        <v>1670</v>
      </c>
      <c r="W203" s="198" t="s">
        <v>901</v>
      </c>
      <c r="X203" s="150" t="s">
        <v>990</v>
      </c>
      <c r="Y203" s="150" t="s">
        <v>887</v>
      </c>
      <c r="Z203" s="3" t="s">
        <v>851</v>
      </c>
      <c r="AA203" s="3" t="s">
        <v>875</v>
      </c>
      <c r="AB203" s="58" t="s">
        <v>1283</v>
      </c>
      <c r="AC203" s="199" t="s">
        <v>1341</v>
      </c>
      <c r="AD203" s="155" t="str">
        <f>IF(MOD(Таблица33[[#This Row],[Заказ корней, шт.
↓]],Таблица33[[#This Row],[Кратность заказа]])&gt;0,"Ошибка!","")</f>
        <v/>
      </c>
    </row>
    <row r="204" spans="1:30" s="37" customFormat="1" ht="15" customHeight="1">
      <c r="A204" s="48"/>
      <c r="B204" s="238"/>
      <c r="C204" s="238" t="s">
        <v>992</v>
      </c>
      <c r="D204" s="246" t="s">
        <v>816</v>
      </c>
      <c r="E204" s="249"/>
      <c r="F204" s="247" t="s">
        <v>1248</v>
      </c>
      <c r="G204" s="237" t="s">
        <v>39</v>
      </c>
      <c r="H204" s="169" t="s">
        <v>1503</v>
      </c>
      <c r="I204" s="239" t="s">
        <v>1326</v>
      </c>
      <c r="J204" s="240">
        <v>35</v>
      </c>
      <c r="K204" s="240" t="s">
        <v>1332</v>
      </c>
      <c r="L204" s="244">
        <v>5.09</v>
      </c>
      <c r="M204" s="244">
        <v>5.2299999999999995</v>
      </c>
      <c r="N204" s="244">
        <v>5.3199999999999994</v>
      </c>
      <c r="O204" s="244">
        <v>5.69</v>
      </c>
      <c r="P204" s="244"/>
      <c r="Q204" s="240">
        <v>5</v>
      </c>
      <c r="R204" s="320" t="s">
        <v>1680</v>
      </c>
      <c r="S204" s="245"/>
      <c r="T204" s="241" t="str">
        <f t="shared" si="40"/>
        <v>-</v>
      </c>
      <c r="U204" s="242">
        <f t="shared" si="41"/>
        <v>0</v>
      </c>
      <c r="V204" s="234" t="s">
        <v>1671</v>
      </c>
      <c r="W204" s="198" t="s">
        <v>901</v>
      </c>
      <c r="X204" s="150" t="s">
        <v>990</v>
      </c>
      <c r="Y204" s="150" t="s">
        <v>887</v>
      </c>
      <c r="Z204" s="3" t="s">
        <v>851</v>
      </c>
      <c r="AA204" s="3" t="s">
        <v>875</v>
      </c>
      <c r="AB204" s="58" t="s">
        <v>1283</v>
      </c>
      <c r="AC204" s="199" t="s">
        <v>1341</v>
      </c>
      <c r="AD204" s="155" t="str">
        <f>IF(MOD(Таблица33[[#This Row],[Заказ корней, шт.
↓]],Таблица33[[#This Row],[Кратность заказа]])&gt;0,"Ошибка!","")</f>
        <v/>
      </c>
    </row>
    <row r="205" spans="1:30" s="37" customFormat="1" ht="15" customHeight="1">
      <c r="A205" s="48"/>
      <c r="B205" s="238"/>
      <c r="C205" s="238" t="s">
        <v>1523</v>
      </c>
      <c r="D205" s="246" t="s">
        <v>816</v>
      </c>
      <c r="E205" s="249"/>
      <c r="F205" s="247" t="s">
        <v>1248</v>
      </c>
      <c r="G205" s="237" t="s">
        <v>39</v>
      </c>
      <c r="H205" s="169" t="s">
        <v>1503</v>
      </c>
      <c r="I205" s="239" t="s">
        <v>1326</v>
      </c>
      <c r="J205" s="240">
        <v>50</v>
      </c>
      <c r="K205" s="240" t="s">
        <v>1332</v>
      </c>
      <c r="L205" s="244">
        <v>5.09</v>
      </c>
      <c r="M205" s="244">
        <v>5.2299999999999995</v>
      </c>
      <c r="N205" s="244">
        <v>5.3199999999999994</v>
      </c>
      <c r="O205" s="244">
        <v>5.69</v>
      </c>
      <c r="P205" s="244"/>
      <c r="Q205" s="240">
        <v>5</v>
      </c>
      <c r="R205" s="320" t="s">
        <v>1681</v>
      </c>
      <c r="S205" s="245"/>
      <c r="T205" s="241" t="str">
        <f t="shared" ref="T205" si="70">IF(S205/J205=0,"-",S205/J205)</f>
        <v>-</v>
      </c>
      <c r="U205" s="242">
        <f t="shared" ref="U205" si="71">IF(S205&lt;10,O205*S205,IF(S205&lt;15,N205*S205,IF(S205&lt;J205,M205*S205,L205*S205)))</f>
        <v>0</v>
      </c>
      <c r="V205" s="234" t="s">
        <v>1671</v>
      </c>
      <c r="W205" s="198" t="s">
        <v>901</v>
      </c>
      <c r="X205" s="150" t="s">
        <v>990</v>
      </c>
      <c r="Y205" s="150" t="s">
        <v>887</v>
      </c>
      <c r="Z205" s="3" t="s">
        <v>851</v>
      </c>
      <c r="AA205" s="3" t="s">
        <v>875</v>
      </c>
      <c r="AB205" s="58" t="s">
        <v>1283</v>
      </c>
      <c r="AC205" s="199" t="s">
        <v>1341</v>
      </c>
      <c r="AD205" s="155" t="str">
        <f>IF(MOD(Таблица33[[#This Row],[Заказ корней, шт.
↓]],Таблица33[[#This Row],[Кратность заказа]])&gt;0,"Ошибка!","")</f>
        <v/>
      </c>
    </row>
    <row r="206" spans="1:30" s="37" customFormat="1" ht="15" hidden="1" customHeight="1">
      <c r="A206" s="48"/>
      <c r="B206" s="252"/>
      <c r="C206" s="252" t="s">
        <v>1176</v>
      </c>
      <c r="D206" s="253" t="s">
        <v>816</v>
      </c>
      <c r="E206" s="264"/>
      <c r="F206" s="255" t="s">
        <v>1248</v>
      </c>
      <c r="G206" s="256" t="s">
        <v>39</v>
      </c>
      <c r="H206" s="231" t="s">
        <v>1571</v>
      </c>
      <c r="I206" s="258" t="s">
        <v>1326</v>
      </c>
      <c r="J206" s="259">
        <v>50</v>
      </c>
      <c r="K206" s="259" t="s">
        <v>1332</v>
      </c>
      <c r="L206" s="260">
        <v>5.09</v>
      </c>
      <c r="M206" s="260">
        <v>5.2299999999999995</v>
      </c>
      <c r="N206" s="260">
        <v>5.3199999999999994</v>
      </c>
      <c r="O206" s="260">
        <v>5.69</v>
      </c>
      <c r="P206" s="260"/>
      <c r="Q206" s="259">
        <v>5</v>
      </c>
      <c r="R206" s="316"/>
      <c r="S206" s="261"/>
      <c r="T206" s="262" t="str">
        <f t="shared" si="40"/>
        <v>-</v>
      </c>
      <c r="U206" s="263">
        <f t="shared" si="41"/>
        <v>0</v>
      </c>
      <c r="V206" s="251" t="s">
        <v>1670</v>
      </c>
      <c r="W206" s="198" t="s">
        <v>901</v>
      </c>
      <c r="X206" s="150" t="s">
        <v>990</v>
      </c>
      <c r="Y206" s="150" t="s">
        <v>887</v>
      </c>
      <c r="Z206" s="3" t="s">
        <v>851</v>
      </c>
      <c r="AA206" s="3" t="s">
        <v>875</v>
      </c>
      <c r="AB206" s="58" t="s">
        <v>1283</v>
      </c>
      <c r="AC206" s="199" t="s">
        <v>1341</v>
      </c>
      <c r="AD206" s="155" t="str">
        <f>IF(MOD(Таблица33[[#This Row],[Заказ корней, шт.
↓]],Таблица33[[#This Row],[Кратность заказа]])&gt;0,"Ошибка!","")</f>
        <v/>
      </c>
    </row>
    <row r="207" spans="1:30" s="37" customFormat="1" ht="15" hidden="1" customHeight="1">
      <c r="A207" s="48"/>
      <c r="B207" s="252"/>
      <c r="C207" s="252" t="s">
        <v>1360</v>
      </c>
      <c r="D207" s="253" t="s">
        <v>816</v>
      </c>
      <c r="E207" s="264"/>
      <c r="F207" s="255" t="s">
        <v>1248</v>
      </c>
      <c r="G207" s="256" t="s">
        <v>39</v>
      </c>
      <c r="H207" s="231" t="s">
        <v>1571</v>
      </c>
      <c r="I207" s="258" t="s">
        <v>1325</v>
      </c>
      <c r="J207" s="259">
        <v>20</v>
      </c>
      <c r="K207" s="259" t="s">
        <v>1332</v>
      </c>
      <c r="L207" s="260">
        <v>10.37</v>
      </c>
      <c r="M207" s="260">
        <v>10.66</v>
      </c>
      <c r="N207" s="260">
        <v>10.86</v>
      </c>
      <c r="O207" s="260">
        <v>11.61</v>
      </c>
      <c r="P207" s="260"/>
      <c r="Q207" s="259">
        <v>5</v>
      </c>
      <c r="R207" s="316"/>
      <c r="S207" s="261"/>
      <c r="T207" s="262" t="str">
        <f t="shared" si="40"/>
        <v>-</v>
      </c>
      <c r="U207" s="263">
        <f t="shared" si="41"/>
        <v>0</v>
      </c>
      <c r="V207" s="251" t="s">
        <v>1670</v>
      </c>
      <c r="W207" s="198" t="s">
        <v>901</v>
      </c>
      <c r="X207" s="150" t="s">
        <v>990</v>
      </c>
      <c r="Y207" s="150" t="s">
        <v>887</v>
      </c>
      <c r="Z207" s="3" t="s">
        <v>851</v>
      </c>
      <c r="AA207" s="3" t="s">
        <v>875</v>
      </c>
      <c r="AB207" s="58" t="s">
        <v>1283</v>
      </c>
      <c r="AC207" s="199" t="s">
        <v>1341</v>
      </c>
      <c r="AD207" s="155" t="str">
        <f>IF(MOD(Таблица33[[#This Row],[Заказ корней, шт.
↓]],Таблица33[[#This Row],[Кратность заказа]])&gt;0,"Ошибка!","")</f>
        <v/>
      </c>
    </row>
    <row r="208" spans="1:30" s="53" customFormat="1" ht="15" customHeight="1">
      <c r="A208" s="48"/>
      <c r="B208" s="123"/>
      <c r="C208" s="123"/>
      <c r="D208" s="123"/>
      <c r="E208" s="215"/>
      <c r="F208" s="132" t="s">
        <v>1488</v>
      </c>
      <c r="G208" s="143"/>
      <c r="H208" s="170"/>
      <c r="I208" s="125"/>
      <c r="J208" s="126"/>
      <c r="K208" s="126"/>
      <c r="L208" s="127"/>
      <c r="M208" s="127"/>
      <c r="N208" s="127"/>
      <c r="O208" s="127"/>
      <c r="P208" s="127"/>
      <c r="Q208" s="126"/>
      <c r="R208" s="318"/>
      <c r="S208" s="144"/>
      <c r="T208" s="128"/>
      <c r="U208" s="129"/>
      <c r="V208" s="183"/>
      <c r="W208" s="194"/>
      <c r="X208" s="152"/>
      <c r="Y208" s="152"/>
      <c r="Z208" s="131"/>
      <c r="AA208" s="131"/>
      <c r="AB208" s="130"/>
      <c r="AC208" s="195"/>
      <c r="AD208" s="155"/>
    </row>
    <row r="209" spans="1:30" s="53" customFormat="1" ht="15" customHeight="1">
      <c r="A209" s="48"/>
      <c r="B209" s="133"/>
      <c r="C209" s="133"/>
      <c r="D209" s="133"/>
      <c r="E209" s="214"/>
      <c r="F209" s="145" t="s">
        <v>848</v>
      </c>
      <c r="G209" s="146"/>
      <c r="H209" s="167"/>
      <c r="I209" s="135"/>
      <c r="J209" s="136"/>
      <c r="K209" s="136"/>
      <c r="L209" s="137"/>
      <c r="M209" s="137"/>
      <c r="N209" s="137"/>
      <c r="O209" s="137"/>
      <c r="P209" s="137"/>
      <c r="Q209" s="136"/>
      <c r="R209" s="319"/>
      <c r="S209" s="147"/>
      <c r="T209" s="138"/>
      <c r="U209" s="139"/>
      <c r="V209" s="184"/>
      <c r="W209" s="196"/>
      <c r="X209" s="151"/>
      <c r="Y209" s="151"/>
      <c r="Z209" s="141"/>
      <c r="AA209" s="141"/>
      <c r="AB209" s="140"/>
      <c r="AC209" s="197"/>
      <c r="AD209" s="155"/>
    </row>
    <row r="210" spans="1:30" s="37" customFormat="1" ht="15" hidden="1" customHeight="1">
      <c r="A210" s="48"/>
      <c r="B210" s="252"/>
      <c r="C210" s="252" t="s">
        <v>1566</v>
      </c>
      <c r="D210" s="253" t="s">
        <v>898</v>
      </c>
      <c r="E210" s="264"/>
      <c r="F210" s="255" t="s">
        <v>1247</v>
      </c>
      <c r="G210" s="256" t="s">
        <v>43</v>
      </c>
      <c r="H210" s="266" t="s">
        <v>1501</v>
      </c>
      <c r="I210" s="258" t="s">
        <v>1324</v>
      </c>
      <c r="J210" s="259">
        <v>60</v>
      </c>
      <c r="K210" s="259" t="s">
        <v>1333</v>
      </c>
      <c r="L210" s="265">
        <v>701</v>
      </c>
      <c r="M210" s="265">
        <v>721</v>
      </c>
      <c r="N210" s="265">
        <v>734</v>
      </c>
      <c r="O210" s="265">
        <v>785</v>
      </c>
      <c r="P210" s="265"/>
      <c r="Q210" s="259">
        <v>5</v>
      </c>
      <c r="R210" s="316"/>
      <c r="S210" s="261"/>
      <c r="T210" s="262" t="str">
        <f t="shared" ref="T210" si="72">IF(S210/J210=0,"-",S210/J210)</f>
        <v>-</v>
      </c>
      <c r="U210" s="232">
        <f t="shared" ref="U210" si="73">IF(S210&lt;10,O210*S210,IF(S210&lt;15,N210*S210,IF(S210&lt;J210,M210*S210,L210*S210)))</f>
        <v>0</v>
      </c>
      <c r="V210" s="251" t="s">
        <v>1670</v>
      </c>
      <c r="W210" s="198"/>
      <c r="X210" s="150"/>
      <c r="Y210" s="150"/>
      <c r="Z210" s="3"/>
      <c r="AA210" s="3"/>
      <c r="AB210" s="58"/>
      <c r="AC210" s="199"/>
      <c r="AD210" s="155" t="str">
        <f>IF(MOD(Таблица33[[#This Row],[Заказ корней, шт.
↓]],Таблица33[[#This Row],[Кратность заказа]])&gt;0,"Ошибка!","")</f>
        <v/>
      </c>
    </row>
    <row r="211" spans="1:30" s="37" customFormat="1" ht="15" hidden="1" customHeight="1">
      <c r="A211" s="48"/>
      <c r="B211" s="252"/>
      <c r="C211" s="252" t="s">
        <v>917</v>
      </c>
      <c r="D211" s="253" t="s">
        <v>816</v>
      </c>
      <c r="E211" s="249"/>
      <c r="F211" s="255" t="s">
        <v>1247</v>
      </c>
      <c r="G211" s="256" t="s">
        <v>263</v>
      </c>
      <c r="H211" s="168"/>
      <c r="I211" s="258" t="s">
        <v>1326</v>
      </c>
      <c r="J211" s="259">
        <v>35</v>
      </c>
      <c r="K211" s="259" t="s">
        <v>1332</v>
      </c>
      <c r="L211" s="260">
        <v>15.54</v>
      </c>
      <c r="M211" s="260">
        <v>15.97</v>
      </c>
      <c r="N211" s="260">
        <v>16.270000000000003</v>
      </c>
      <c r="O211" s="260">
        <v>17.399999999999999</v>
      </c>
      <c r="P211" s="260"/>
      <c r="Q211" s="259">
        <v>5</v>
      </c>
      <c r="R211" s="316"/>
      <c r="S211" s="261"/>
      <c r="T211" s="262" t="str">
        <f>IF(S211/J211=0,"-",S211/J211)</f>
        <v>-</v>
      </c>
      <c r="U211" s="263">
        <f>IF(S211&lt;10,O211*S211,IF(S211&lt;15,N211*S211,IF(S211&lt;J211,M211*S211,L211*S211)))</f>
        <v>0</v>
      </c>
      <c r="V211" s="251" t="s">
        <v>1670</v>
      </c>
      <c r="W211" s="198" t="s">
        <v>805</v>
      </c>
      <c r="X211" s="150" t="s">
        <v>866</v>
      </c>
      <c r="Y211" s="150" t="s">
        <v>918</v>
      </c>
      <c r="Z211" s="3" t="s">
        <v>851</v>
      </c>
      <c r="AA211" s="3" t="s">
        <v>875</v>
      </c>
      <c r="AB211" s="58">
        <v>2019</v>
      </c>
      <c r="AC211" s="199" t="s">
        <v>1410</v>
      </c>
      <c r="AD211" s="155" t="str">
        <f>IF(MOD(Таблица33[[#This Row],[Заказ корней, шт.
↓]],Таблица33[[#This Row],[Кратность заказа]])&gt;0,"Ошибка!","")</f>
        <v/>
      </c>
    </row>
    <row r="212" spans="1:30" s="37" customFormat="1" ht="15" hidden="1" customHeight="1">
      <c r="A212" s="48"/>
      <c r="B212" s="252"/>
      <c r="C212" s="252" t="s">
        <v>1364</v>
      </c>
      <c r="D212" s="253" t="s">
        <v>816</v>
      </c>
      <c r="E212" s="264"/>
      <c r="F212" s="255" t="s">
        <v>1247</v>
      </c>
      <c r="G212" s="256" t="s">
        <v>263</v>
      </c>
      <c r="H212" s="257" t="s">
        <v>1512</v>
      </c>
      <c r="I212" s="258" t="s">
        <v>1325</v>
      </c>
      <c r="J212" s="259">
        <v>20</v>
      </c>
      <c r="K212" s="259" t="s">
        <v>1332</v>
      </c>
      <c r="L212" s="260">
        <v>27.09</v>
      </c>
      <c r="M212" s="260">
        <v>27.59</v>
      </c>
      <c r="N212" s="260">
        <v>28.39</v>
      </c>
      <c r="O212" s="260">
        <v>29.52</v>
      </c>
      <c r="P212" s="260"/>
      <c r="Q212" s="259">
        <v>5</v>
      </c>
      <c r="R212" s="316"/>
      <c r="S212" s="261"/>
      <c r="T212" s="262" t="str">
        <f>IF(S212/J212=0,"-",S212/J212)</f>
        <v>-</v>
      </c>
      <c r="U212" s="263">
        <f>IF(S212&lt;10,O212*S212,IF(S212&lt;15,N212*S212,IF(S212&lt;J212,M212*S212,L212*S212)))</f>
        <v>0</v>
      </c>
      <c r="V212" s="251" t="s">
        <v>1670</v>
      </c>
      <c r="W212" s="198" t="s">
        <v>805</v>
      </c>
      <c r="X212" s="150" t="s">
        <v>866</v>
      </c>
      <c r="Y212" s="150" t="s">
        <v>918</v>
      </c>
      <c r="Z212" s="3" t="s">
        <v>851</v>
      </c>
      <c r="AA212" s="3" t="s">
        <v>875</v>
      </c>
      <c r="AB212" s="58">
        <v>2019</v>
      </c>
      <c r="AC212" s="199" t="s">
        <v>1410</v>
      </c>
      <c r="AD212" s="155" t="str">
        <f>IF(MOD(Таблица33[[#This Row],[Заказ корней, шт.
↓]],Таблица33[[#This Row],[Кратность заказа]])&gt;0,"Ошибка!","")</f>
        <v/>
      </c>
    </row>
    <row r="213" spans="1:30" s="37" customFormat="1" ht="15" hidden="1" customHeight="1">
      <c r="A213" s="48"/>
      <c r="B213" s="252"/>
      <c r="C213" s="252" t="s">
        <v>1177</v>
      </c>
      <c r="D213" s="253" t="s">
        <v>816</v>
      </c>
      <c r="E213" s="264"/>
      <c r="F213" s="255" t="s">
        <v>1247</v>
      </c>
      <c r="G213" s="256" t="s">
        <v>110</v>
      </c>
      <c r="H213" s="230"/>
      <c r="I213" s="258" t="s">
        <v>1324</v>
      </c>
      <c r="J213" s="259">
        <v>50</v>
      </c>
      <c r="K213" s="259" t="s">
        <v>1332</v>
      </c>
      <c r="L213" s="260">
        <v>16.310000000000002</v>
      </c>
      <c r="M213" s="260">
        <v>16.760000000000002</v>
      </c>
      <c r="N213" s="260">
        <v>17.07</v>
      </c>
      <c r="O213" s="260">
        <v>18.260000000000002</v>
      </c>
      <c r="P213" s="260"/>
      <c r="Q213" s="259">
        <v>5</v>
      </c>
      <c r="R213" s="316"/>
      <c r="S213" s="261"/>
      <c r="T213" s="262" t="str">
        <f t="shared" si="40"/>
        <v>-</v>
      </c>
      <c r="U213" s="263">
        <f t="shared" si="41"/>
        <v>0</v>
      </c>
      <c r="V213" s="251" t="s">
        <v>1670</v>
      </c>
      <c r="W213" s="198" t="s">
        <v>805</v>
      </c>
      <c r="X213" s="150">
        <v>90</v>
      </c>
      <c r="Y213" s="150">
        <v>22</v>
      </c>
      <c r="Z213" s="3" t="s">
        <v>851</v>
      </c>
      <c r="AA213" s="3" t="s">
        <v>875</v>
      </c>
      <c r="AB213" s="58" t="s">
        <v>1284</v>
      </c>
      <c r="AC213" s="199" t="s">
        <v>1479</v>
      </c>
      <c r="AD213" s="155" t="str">
        <f>IF(MOD(Таблица33[[#This Row],[Заказ корней, шт.
↓]],Таблица33[[#This Row],[Кратность заказа]])&gt;0,"Ошибка!","")</f>
        <v/>
      </c>
    </row>
    <row r="214" spans="1:30" s="37" customFormat="1" ht="15" customHeight="1">
      <c r="A214" s="48"/>
      <c r="B214" s="238"/>
      <c r="C214" s="238" t="s">
        <v>902</v>
      </c>
      <c r="D214" s="246" t="s">
        <v>816</v>
      </c>
      <c r="E214" s="249"/>
      <c r="F214" s="247" t="s">
        <v>1247</v>
      </c>
      <c r="G214" s="276" t="s">
        <v>110</v>
      </c>
      <c r="H214" s="277"/>
      <c r="I214" s="239" t="s">
        <v>1326</v>
      </c>
      <c r="J214" s="240">
        <v>35</v>
      </c>
      <c r="K214" s="240" t="s">
        <v>1332</v>
      </c>
      <c r="L214" s="244">
        <v>21.200000000000003</v>
      </c>
      <c r="M214" s="244">
        <v>21.59</v>
      </c>
      <c r="N214" s="244">
        <v>22.220000000000002</v>
      </c>
      <c r="O214" s="244">
        <v>23.1</v>
      </c>
      <c r="P214" s="244"/>
      <c r="Q214" s="240">
        <v>5</v>
      </c>
      <c r="R214" s="320" t="s">
        <v>1680</v>
      </c>
      <c r="S214" s="245"/>
      <c r="T214" s="241" t="str">
        <f t="shared" si="40"/>
        <v>-</v>
      </c>
      <c r="U214" s="242">
        <f t="shared" si="41"/>
        <v>0</v>
      </c>
      <c r="V214" s="234" t="s">
        <v>1671</v>
      </c>
      <c r="W214" s="198" t="s">
        <v>805</v>
      </c>
      <c r="X214" s="150">
        <v>90</v>
      </c>
      <c r="Y214" s="150">
        <v>22</v>
      </c>
      <c r="Z214" s="3" t="s">
        <v>851</v>
      </c>
      <c r="AA214" s="3" t="s">
        <v>875</v>
      </c>
      <c r="AB214" s="58" t="s">
        <v>1284</v>
      </c>
      <c r="AC214" s="199" t="s">
        <v>1479</v>
      </c>
      <c r="AD214" s="155" t="str">
        <f>IF(MOD(Таблица33[[#This Row],[Заказ корней, шт.
↓]],Таблица33[[#This Row],[Кратность заказа]])&gt;0,"Ошибка!","")</f>
        <v/>
      </c>
    </row>
    <row r="215" spans="1:30" s="37" customFormat="1" ht="15" hidden="1" customHeight="1">
      <c r="A215" s="48"/>
      <c r="B215" s="252"/>
      <c r="C215" s="252" t="s">
        <v>1178</v>
      </c>
      <c r="D215" s="253" t="s">
        <v>816</v>
      </c>
      <c r="E215" s="264"/>
      <c r="F215" s="255" t="s">
        <v>1247</v>
      </c>
      <c r="G215" s="256" t="s">
        <v>110</v>
      </c>
      <c r="H215" s="230"/>
      <c r="I215" s="258" t="s">
        <v>1326</v>
      </c>
      <c r="J215" s="259">
        <v>50</v>
      </c>
      <c r="K215" s="259" t="s">
        <v>1332</v>
      </c>
      <c r="L215" s="260">
        <v>21.200000000000003</v>
      </c>
      <c r="M215" s="260">
        <v>21.59</v>
      </c>
      <c r="N215" s="260">
        <v>22.220000000000002</v>
      </c>
      <c r="O215" s="260">
        <v>23.1</v>
      </c>
      <c r="P215" s="260"/>
      <c r="Q215" s="259">
        <v>5</v>
      </c>
      <c r="R215" s="316"/>
      <c r="S215" s="261"/>
      <c r="T215" s="262" t="str">
        <f t="shared" si="40"/>
        <v>-</v>
      </c>
      <c r="U215" s="263">
        <f t="shared" si="41"/>
        <v>0</v>
      </c>
      <c r="V215" s="251" t="s">
        <v>1670</v>
      </c>
      <c r="W215" s="198" t="s">
        <v>805</v>
      </c>
      <c r="X215" s="150">
        <v>90</v>
      </c>
      <c r="Y215" s="150">
        <v>22</v>
      </c>
      <c r="Z215" s="3" t="s">
        <v>851</v>
      </c>
      <c r="AA215" s="3" t="s">
        <v>875</v>
      </c>
      <c r="AB215" s="58" t="s">
        <v>1284</v>
      </c>
      <c r="AC215" s="199" t="s">
        <v>1479</v>
      </c>
      <c r="AD215" s="155" t="str">
        <f>IF(MOD(Таблица33[[#This Row],[Заказ корней, шт.
↓]],Таблица33[[#This Row],[Кратность заказа]])&gt;0,"Ошибка!","")</f>
        <v/>
      </c>
    </row>
    <row r="216" spans="1:30" s="37" customFormat="1" ht="15" hidden="1" customHeight="1">
      <c r="A216" s="48"/>
      <c r="B216" s="252"/>
      <c r="C216" s="252" t="s">
        <v>939</v>
      </c>
      <c r="D216" s="253" t="s">
        <v>816</v>
      </c>
      <c r="E216" s="264"/>
      <c r="F216" s="255" t="s">
        <v>1247</v>
      </c>
      <c r="G216" s="256" t="s">
        <v>123</v>
      </c>
      <c r="H216" s="266" t="s">
        <v>1501</v>
      </c>
      <c r="I216" s="258" t="s">
        <v>1324</v>
      </c>
      <c r="J216" s="259">
        <v>75</v>
      </c>
      <c r="K216" s="259" t="s">
        <v>1332</v>
      </c>
      <c r="L216" s="260">
        <v>5.22</v>
      </c>
      <c r="M216" s="260">
        <v>5.3599999999999994</v>
      </c>
      <c r="N216" s="260">
        <v>5.46</v>
      </c>
      <c r="O216" s="260">
        <v>5.84</v>
      </c>
      <c r="P216" s="260"/>
      <c r="Q216" s="259">
        <v>5</v>
      </c>
      <c r="R216" s="316"/>
      <c r="S216" s="261"/>
      <c r="T216" s="262" t="str">
        <f t="shared" si="40"/>
        <v>-</v>
      </c>
      <c r="U216" s="263">
        <f t="shared" si="41"/>
        <v>0</v>
      </c>
      <c r="V216" s="251" t="s">
        <v>1670</v>
      </c>
      <c r="W216" s="198" t="s">
        <v>805</v>
      </c>
      <c r="X216" s="150" t="s">
        <v>888</v>
      </c>
      <c r="Y216" s="150" t="s">
        <v>856</v>
      </c>
      <c r="Z216" s="3" t="s">
        <v>851</v>
      </c>
      <c r="AA216" s="3" t="s">
        <v>875</v>
      </c>
      <c r="AB216" s="58" t="s">
        <v>1285</v>
      </c>
      <c r="AC216" s="199" t="s">
        <v>1478</v>
      </c>
      <c r="AD216" s="155" t="str">
        <f>IF(MOD(Таблица33[[#This Row],[Заказ корней, шт.
↓]],Таблица33[[#This Row],[Кратность заказа]])&gt;0,"Ошибка!","")</f>
        <v/>
      </c>
    </row>
    <row r="217" spans="1:30" s="37" customFormat="1" ht="15" hidden="1" customHeight="1">
      <c r="A217" s="48"/>
      <c r="B217" s="252"/>
      <c r="C217" s="252" t="s">
        <v>937</v>
      </c>
      <c r="D217" s="253" t="s">
        <v>898</v>
      </c>
      <c r="E217" s="264"/>
      <c r="F217" s="255" t="s">
        <v>1247</v>
      </c>
      <c r="G217" s="256" t="s">
        <v>123</v>
      </c>
      <c r="H217" s="266" t="s">
        <v>1501</v>
      </c>
      <c r="I217" s="258" t="s">
        <v>1324</v>
      </c>
      <c r="J217" s="259">
        <v>60</v>
      </c>
      <c r="K217" s="259" t="s">
        <v>1333</v>
      </c>
      <c r="L217" s="265">
        <v>462</v>
      </c>
      <c r="M217" s="265">
        <v>475</v>
      </c>
      <c r="N217" s="265">
        <v>484</v>
      </c>
      <c r="O217" s="265">
        <v>517</v>
      </c>
      <c r="P217" s="265"/>
      <c r="Q217" s="259">
        <v>5</v>
      </c>
      <c r="R217" s="316"/>
      <c r="S217" s="261"/>
      <c r="T217" s="262" t="str">
        <f t="shared" si="40"/>
        <v>-</v>
      </c>
      <c r="U217" s="232">
        <f t="shared" si="41"/>
        <v>0</v>
      </c>
      <c r="V217" s="251" t="s">
        <v>1670</v>
      </c>
      <c r="W217" s="198" t="s">
        <v>805</v>
      </c>
      <c r="X217" s="150" t="s">
        <v>888</v>
      </c>
      <c r="Y217" s="150" t="s">
        <v>856</v>
      </c>
      <c r="Z217" s="3" t="s">
        <v>851</v>
      </c>
      <c r="AA217" s="3" t="s">
        <v>875</v>
      </c>
      <c r="AB217" s="58" t="s">
        <v>1285</v>
      </c>
      <c r="AC217" s="199" t="s">
        <v>1478</v>
      </c>
      <c r="AD217" s="155" t="str">
        <f>IF(MOD(Таблица33[[#This Row],[Заказ корней, шт.
↓]],Таблица33[[#This Row],[Кратность заказа]])&gt;0,"Ошибка!","")</f>
        <v/>
      </c>
    </row>
    <row r="218" spans="1:30" s="37" customFormat="1" ht="15" customHeight="1">
      <c r="A218" s="48"/>
      <c r="B218" s="238"/>
      <c r="C218" s="238" t="s">
        <v>1179</v>
      </c>
      <c r="D218" s="246" t="s">
        <v>816</v>
      </c>
      <c r="E218" s="249"/>
      <c r="F218" s="247" t="s">
        <v>1247</v>
      </c>
      <c r="G218" s="276" t="s">
        <v>123</v>
      </c>
      <c r="H218" s="279" t="s">
        <v>1501</v>
      </c>
      <c r="I218" s="239" t="s">
        <v>1326</v>
      </c>
      <c r="J218" s="240">
        <v>35</v>
      </c>
      <c r="K218" s="240" t="s">
        <v>1332</v>
      </c>
      <c r="L218" s="244">
        <v>8.7799999999999994</v>
      </c>
      <c r="M218" s="244">
        <v>9.02</v>
      </c>
      <c r="N218" s="244">
        <v>9.19</v>
      </c>
      <c r="O218" s="244">
        <v>9.83</v>
      </c>
      <c r="P218" s="244"/>
      <c r="Q218" s="240">
        <v>5</v>
      </c>
      <c r="R218" s="320">
        <v>5</v>
      </c>
      <c r="S218" s="245"/>
      <c r="T218" s="241" t="str">
        <f t="shared" ref="T218" si="74">IF(S218/J218=0,"-",S218/J218)</f>
        <v>-</v>
      </c>
      <c r="U218" s="242">
        <f t="shared" ref="U218" si="75">IF(S218&lt;10,O218*S218,IF(S218&lt;15,N218*S218,IF(S218&lt;J218,M218*S218,L218*S218)))</f>
        <v>0</v>
      </c>
      <c r="V218" s="234" t="s">
        <v>1671</v>
      </c>
      <c r="W218" s="198" t="s">
        <v>805</v>
      </c>
      <c r="X218" s="150" t="s">
        <v>888</v>
      </c>
      <c r="Y218" s="150" t="s">
        <v>856</v>
      </c>
      <c r="Z218" s="3" t="s">
        <v>851</v>
      </c>
      <c r="AA218" s="3" t="s">
        <v>875</v>
      </c>
      <c r="AB218" s="58" t="s">
        <v>1285</v>
      </c>
      <c r="AC218" s="199" t="s">
        <v>1478</v>
      </c>
      <c r="AD218" s="155" t="str">
        <f>IF(MOD(Таблица33[[#This Row],[Заказ корней, шт.
↓]],Таблица33[[#This Row],[Кратность заказа]])&gt;0,"Ошибка!","")</f>
        <v/>
      </c>
    </row>
    <row r="219" spans="1:30" s="37" customFormat="1" ht="15" hidden="1" customHeight="1">
      <c r="A219" s="48"/>
      <c r="B219" s="252"/>
      <c r="C219" s="252" t="s">
        <v>1573</v>
      </c>
      <c r="D219" s="253" t="s">
        <v>816</v>
      </c>
      <c r="E219" s="264"/>
      <c r="F219" s="255" t="s">
        <v>1247</v>
      </c>
      <c r="G219" s="256" t="s">
        <v>123</v>
      </c>
      <c r="H219" s="266" t="s">
        <v>1501</v>
      </c>
      <c r="I219" s="258" t="s">
        <v>1326</v>
      </c>
      <c r="J219" s="259">
        <v>40</v>
      </c>
      <c r="K219" s="259" t="s">
        <v>1332</v>
      </c>
      <c r="L219" s="260">
        <v>8.7799999999999994</v>
      </c>
      <c r="M219" s="260">
        <v>9.02</v>
      </c>
      <c r="N219" s="260">
        <v>9.19</v>
      </c>
      <c r="O219" s="260">
        <v>9.83</v>
      </c>
      <c r="P219" s="260"/>
      <c r="Q219" s="259">
        <v>5</v>
      </c>
      <c r="R219" s="316"/>
      <c r="S219" s="261"/>
      <c r="T219" s="262" t="str">
        <f t="shared" si="40"/>
        <v>-</v>
      </c>
      <c r="U219" s="263">
        <f t="shared" si="41"/>
        <v>0</v>
      </c>
      <c r="V219" s="251" t="s">
        <v>1670</v>
      </c>
      <c r="W219" s="198" t="s">
        <v>805</v>
      </c>
      <c r="X219" s="150" t="s">
        <v>888</v>
      </c>
      <c r="Y219" s="150" t="s">
        <v>856</v>
      </c>
      <c r="Z219" s="3" t="s">
        <v>851</v>
      </c>
      <c r="AA219" s="3" t="s">
        <v>875</v>
      </c>
      <c r="AB219" s="58" t="s">
        <v>1285</v>
      </c>
      <c r="AC219" s="199" t="s">
        <v>1478</v>
      </c>
      <c r="AD219" s="155" t="str">
        <f>IF(MOD(Таблица33[[#This Row],[Заказ корней, шт.
↓]],Таблица33[[#This Row],[Кратность заказа]])&gt;0,"Ошибка!","")</f>
        <v/>
      </c>
    </row>
    <row r="220" spans="1:30" s="37" customFormat="1" ht="15" hidden="1" customHeight="1">
      <c r="A220" s="48"/>
      <c r="B220" s="252"/>
      <c r="C220" s="252" t="s">
        <v>908</v>
      </c>
      <c r="D220" s="253" t="s">
        <v>816</v>
      </c>
      <c r="E220" s="264"/>
      <c r="F220" s="255" t="s">
        <v>1249</v>
      </c>
      <c r="G220" s="256" t="s">
        <v>222</v>
      </c>
      <c r="H220" s="266" t="s">
        <v>1501</v>
      </c>
      <c r="I220" s="258" t="s">
        <v>1326</v>
      </c>
      <c r="J220" s="259">
        <v>35</v>
      </c>
      <c r="K220" s="259" t="s">
        <v>1332</v>
      </c>
      <c r="L220" s="260">
        <v>36.71</v>
      </c>
      <c r="M220" s="260">
        <v>37.059999999999995</v>
      </c>
      <c r="N220" s="260">
        <v>37.419999999999995</v>
      </c>
      <c r="O220" s="260">
        <v>38.54</v>
      </c>
      <c r="P220" s="260"/>
      <c r="Q220" s="259">
        <v>3</v>
      </c>
      <c r="R220" s="316"/>
      <c r="S220" s="261"/>
      <c r="T220" s="262" t="str">
        <f>IF(S220/J220=0,"-",S220/J220)</f>
        <v>-</v>
      </c>
      <c r="U220" s="263">
        <f>IF(S220&lt;10,O220*S220,IF(S220&lt;15,N220*S220,IF(S220&lt;J220,M220*S220,L220*S220)))</f>
        <v>0</v>
      </c>
      <c r="V220" s="251" t="s">
        <v>1670</v>
      </c>
      <c r="W220" s="198" t="s">
        <v>901</v>
      </c>
      <c r="X220" s="150" t="s">
        <v>880</v>
      </c>
      <c r="Y220" s="150">
        <v>20</v>
      </c>
      <c r="Z220" s="3" t="s">
        <v>851</v>
      </c>
      <c r="AA220" s="3" t="s">
        <v>875</v>
      </c>
      <c r="AB220" s="58" t="s">
        <v>1316</v>
      </c>
      <c r="AC220" s="199" t="s">
        <v>1434</v>
      </c>
      <c r="AD220" s="155" t="str">
        <f>IF(MOD(Таблица33[[#This Row],[Заказ корней, шт.
↓]],Таблица33[[#This Row],[Кратность заказа]])&gt;0,"Ошибка!","")</f>
        <v/>
      </c>
    </row>
    <row r="221" spans="1:30" s="37" customFormat="1" ht="15" hidden="1" customHeight="1">
      <c r="A221" s="48"/>
      <c r="B221" s="252"/>
      <c r="C221" s="252" t="s">
        <v>1531</v>
      </c>
      <c r="D221" s="253" t="s">
        <v>816</v>
      </c>
      <c r="E221" s="264"/>
      <c r="F221" s="255" t="s">
        <v>1249</v>
      </c>
      <c r="G221" s="256" t="s">
        <v>222</v>
      </c>
      <c r="H221" s="266" t="s">
        <v>1501</v>
      </c>
      <c r="I221" s="258" t="s">
        <v>1326</v>
      </c>
      <c r="J221" s="259">
        <v>35</v>
      </c>
      <c r="K221" s="259" t="s">
        <v>1332</v>
      </c>
      <c r="L221" s="260">
        <v>36.71</v>
      </c>
      <c r="M221" s="260">
        <v>37.059999999999995</v>
      </c>
      <c r="N221" s="260">
        <v>37.419999999999995</v>
      </c>
      <c r="O221" s="260">
        <v>38.54</v>
      </c>
      <c r="P221" s="260"/>
      <c r="Q221" s="259">
        <v>3</v>
      </c>
      <c r="R221" s="316"/>
      <c r="S221" s="261"/>
      <c r="T221" s="262" t="str">
        <f>IF(S221/J221=0,"-",S221/J221)</f>
        <v>-</v>
      </c>
      <c r="U221" s="263">
        <f>IF(S221&lt;10,O221*S221,IF(S221&lt;15,N221*S221,IF(S221&lt;J221,M221*S221,L221*S221)))</f>
        <v>0</v>
      </c>
      <c r="V221" s="251" t="s">
        <v>1670</v>
      </c>
      <c r="W221" s="198" t="s">
        <v>901</v>
      </c>
      <c r="X221" s="150" t="s">
        <v>880</v>
      </c>
      <c r="Y221" s="150">
        <v>20</v>
      </c>
      <c r="Z221" s="3" t="s">
        <v>851</v>
      </c>
      <c r="AA221" s="3" t="s">
        <v>875</v>
      </c>
      <c r="AB221" s="58" t="s">
        <v>1316</v>
      </c>
      <c r="AC221" s="199" t="s">
        <v>1434</v>
      </c>
      <c r="AD221" s="155" t="str">
        <f>IF(MOD(Таблица33[[#This Row],[Заказ корней, шт.
↓]],Таблица33[[#This Row],[Кратность заказа]])&gt;0,"Ошибка!","")</f>
        <v/>
      </c>
    </row>
    <row r="222" spans="1:30" s="37" customFormat="1" ht="15" customHeight="1">
      <c r="A222" s="48"/>
      <c r="B222" s="238"/>
      <c r="C222" s="238" t="s">
        <v>1616</v>
      </c>
      <c r="D222" s="246" t="s">
        <v>816</v>
      </c>
      <c r="E222" s="249"/>
      <c r="F222" s="247" t="s">
        <v>1249</v>
      </c>
      <c r="G222" s="276" t="s">
        <v>222</v>
      </c>
      <c r="H222" s="279" t="s">
        <v>1501</v>
      </c>
      <c r="I222" s="239" t="s">
        <v>1325</v>
      </c>
      <c r="J222" s="240">
        <v>30</v>
      </c>
      <c r="K222" s="240" t="s">
        <v>1332</v>
      </c>
      <c r="L222" s="244">
        <v>36.71</v>
      </c>
      <c r="M222" s="244">
        <v>37.059999999999995</v>
      </c>
      <c r="N222" s="244">
        <v>37.419999999999995</v>
      </c>
      <c r="O222" s="244">
        <v>38.54</v>
      </c>
      <c r="P222" s="244"/>
      <c r="Q222" s="240">
        <v>3</v>
      </c>
      <c r="R222" s="320" t="s">
        <v>1681</v>
      </c>
      <c r="S222" s="245"/>
      <c r="T222" s="241" t="str">
        <f>IF(S222/J222=0,"-",S222/J222)</f>
        <v>-</v>
      </c>
      <c r="U222" s="242">
        <f>IF(S222&lt;10,O222*S222,IF(S222&lt;15,N222*S222,IF(S222&lt;J222,M222*S222,L222*S222)))</f>
        <v>0</v>
      </c>
      <c r="V222" s="234" t="s">
        <v>1671</v>
      </c>
      <c r="W222" s="198" t="s">
        <v>901</v>
      </c>
      <c r="X222" s="150" t="s">
        <v>880</v>
      </c>
      <c r="Y222" s="150">
        <v>20</v>
      </c>
      <c r="Z222" s="3" t="s">
        <v>851</v>
      </c>
      <c r="AA222" s="3" t="s">
        <v>875</v>
      </c>
      <c r="AB222" s="58" t="s">
        <v>1316</v>
      </c>
      <c r="AC222" s="199" t="s">
        <v>1434</v>
      </c>
      <c r="AD222" s="155" t="str">
        <f>IF(MOD(Таблица33[[#This Row],[Заказ корней, шт.
↓]],Таблица33[[#This Row],[Кратность заказа]])&gt;0,"Ошибка!","")</f>
        <v/>
      </c>
    </row>
    <row r="223" spans="1:30" s="37" customFormat="1" ht="15" customHeight="1">
      <c r="A223" s="48"/>
      <c r="B223" s="238"/>
      <c r="C223" s="238" t="s">
        <v>910</v>
      </c>
      <c r="D223" s="246" t="s">
        <v>816</v>
      </c>
      <c r="E223" s="249"/>
      <c r="F223" s="247" t="s">
        <v>1247</v>
      </c>
      <c r="G223" s="270" t="s">
        <v>264</v>
      </c>
      <c r="H223" s="271" t="s">
        <v>1675</v>
      </c>
      <c r="I223" s="239" t="s">
        <v>1324</v>
      </c>
      <c r="J223" s="240">
        <v>60</v>
      </c>
      <c r="K223" s="240" t="s">
        <v>1332</v>
      </c>
      <c r="L223" s="274">
        <v>38.559999999999995</v>
      </c>
      <c r="M223" s="274">
        <v>38.93</v>
      </c>
      <c r="N223" s="274">
        <v>39.309999999999995</v>
      </c>
      <c r="O223" s="274">
        <v>40.479999999999997</v>
      </c>
      <c r="P223" s="275">
        <f>VLOOKUP(Таблица33[[#This Row],[Артикул ]],[1]акция!$A:$R,18,0)</f>
        <v>34.229999999999997</v>
      </c>
      <c r="Q223" s="240">
        <v>3</v>
      </c>
      <c r="R223" s="320" t="s">
        <v>1680</v>
      </c>
      <c r="S223" s="245"/>
      <c r="T223" s="241" t="str">
        <f t="shared" si="40"/>
        <v>-</v>
      </c>
      <c r="U223" s="242">
        <f>Таблица33[[#This Row],[Акционная цена]]*Таблица33[[#This Row],[Заказ корней, шт.
↓]]</f>
        <v>0</v>
      </c>
      <c r="V223" s="234" t="s">
        <v>1671</v>
      </c>
      <c r="W223" s="198" t="s">
        <v>901</v>
      </c>
      <c r="X223" s="150">
        <v>90</v>
      </c>
      <c r="Y223" s="150">
        <v>18</v>
      </c>
      <c r="Z223" s="3" t="s">
        <v>851</v>
      </c>
      <c r="AA223" s="3"/>
      <c r="AB223" s="58" t="s">
        <v>911</v>
      </c>
      <c r="AC223" s="199" t="s">
        <v>1454</v>
      </c>
      <c r="AD223" s="155" t="str">
        <f>IF(MOD(Таблица33[[#This Row],[Заказ корней, шт.
↓]],Таблица33[[#This Row],[Кратность заказа]])&gt;0,"Ошибка!","")</f>
        <v/>
      </c>
    </row>
    <row r="224" spans="1:30" s="37" customFormat="1" ht="15" hidden="1" customHeight="1">
      <c r="A224" s="48"/>
      <c r="B224" s="252"/>
      <c r="C224" s="252" t="s">
        <v>1180</v>
      </c>
      <c r="D224" s="253" t="s">
        <v>816</v>
      </c>
      <c r="E224" s="249"/>
      <c r="F224" s="255" t="s">
        <v>1247</v>
      </c>
      <c r="G224" s="256" t="s">
        <v>264</v>
      </c>
      <c r="H224" s="168"/>
      <c r="I224" s="258" t="s">
        <v>1326</v>
      </c>
      <c r="J224" s="259">
        <v>50</v>
      </c>
      <c r="K224" s="259" t="s">
        <v>1332</v>
      </c>
      <c r="L224" s="260">
        <v>53.75</v>
      </c>
      <c r="M224" s="260">
        <v>54.26</v>
      </c>
      <c r="N224" s="260">
        <v>54.79</v>
      </c>
      <c r="O224" s="260">
        <v>56.43</v>
      </c>
      <c r="P224" s="260"/>
      <c r="Q224" s="259">
        <v>1</v>
      </c>
      <c r="R224" s="316"/>
      <c r="S224" s="261"/>
      <c r="T224" s="262" t="str">
        <f t="shared" si="40"/>
        <v>-</v>
      </c>
      <c r="U224" s="263">
        <f t="shared" si="41"/>
        <v>0</v>
      </c>
      <c r="V224" s="251" t="s">
        <v>1670</v>
      </c>
      <c r="W224" s="198" t="s">
        <v>901</v>
      </c>
      <c r="X224" s="150">
        <v>90</v>
      </c>
      <c r="Y224" s="150">
        <v>18</v>
      </c>
      <c r="Z224" s="3" t="s">
        <v>851</v>
      </c>
      <c r="AA224" s="3"/>
      <c r="AB224" s="58" t="s">
        <v>911</v>
      </c>
      <c r="AC224" s="199" t="s">
        <v>1454</v>
      </c>
      <c r="AD224" s="155" t="str">
        <f>IF(MOD(Таблица33[[#This Row],[Заказ корней, шт.
↓]],Таблица33[[#This Row],[Кратность заказа]])&gt;0,"Ошибка!","")</f>
        <v/>
      </c>
    </row>
    <row r="225" spans="1:30" s="53" customFormat="1" ht="15" customHeight="1">
      <c r="A225" s="48"/>
      <c r="B225" s="133"/>
      <c r="C225" s="133"/>
      <c r="D225" s="133"/>
      <c r="E225" s="214"/>
      <c r="F225" s="145" t="s">
        <v>849</v>
      </c>
      <c r="G225" s="146"/>
      <c r="H225" s="167"/>
      <c r="I225" s="135"/>
      <c r="J225" s="136"/>
      <c r="K225" s="136"/>
      <c r="L225" s="137"/>
      <c r="M225" s="137"/>
      <c r="N225" s="137"/>
      <c r="O225" s="137"/>
      <c r="P225" s="137"/>
      <c r="Q225" s="136"/>
      <c r="R225" s="319"/>
      <c r="S225" s="147"/>
      <c r="T225" s="138"/>
      <c r="U225" s="139"/>
      <c r="V225" s="184"/>
      <c r="W225" s="196"/>
      <c r="X225" s="151"/>
      <c r="Y225" s="151"/>
      <c r="Z225" s="141"/>
      <c r="AA225" s="141"/>
      <c r="AB225" s="140"/>
      <c r="AC225" s="197"/>
      <c r="AD225" s="155"/>
    </row>
    <row r="226" spans="1:30" s="37" customFormat="1" ht="15" hidden="1" customHeight="1">
      <c r="A226" s="48"/>
      <c r="B226" s="252"/>
      <c r="C226" s="252" t="s">
        <v>236</v>
      </c>
      <c r="D226" s="253" t="s">
        <v>816</v>
      </c>
      <c r="E226" s="249"/>
      <c r="F226" s="255" t="s">
        <v>1249</v>
      </c>
      <c r="G226" s="256" t="s">
        <v>130</v>
      </c>
      <c r="H226" s="169" t="s">
        <v>1503</v>
      </c>
      <c r="I226" s="258" t="s">
        <v>1324</v>
      </c>
      <c r="J226" s="259">
        <v>60</v>
      </c>
      <c r="K226" s="259" t="s">
        <v>1332</v>
      </c>
      <c r="L226" s="260">
        <v>9.43</v>
      </c>
      <c r="M226" s="260">
        <v>9.69</v>
      </c>
      <c r="N226" s="260">
        <v>9.8699999999999992</v>
      </c>
      <c r="O226" s="260">
        <v>10.56</v>
      </c>
      <c r="P226" s="260"/>
      <c r="Q226" s="259">
        <v>5</v>
      </c>
      <c r="R226" s="316"/>
      <c r="S226" s="261"/>
      <c r="T226" s="262" t="str">
        <f t="shared" si="40"/>
        <v>-</v>
      </c>
      <c r="U226" s="263">
        <f t="shared" si="41"/>
        <v>0</v>
      </c>
      <c r="V226" s="251" t="s">
        <v>1670</v>
      </c>
      <c r="W226" s="198" t="s">
        <v>805</v>
      </c>
      <c r="X226" s="150" t="s">
        <v>884</v>
      </c>
      <c r="Y226" s="150" t="s">
        <v>806</v>
      </c>
      <c r="Z226" s="3" t="s">
        <v>851</v>
      </c>
      <c r="AA226" s="3" t="s">
        <v>875</v>
      </c>
      <c r="AB226" s="58" t="s">
        <v>1286</v>
      </c>
      <c r="AC226" s="199" t="s">
        <v>1468</v>
      </c>
      <c r="AD226" s="155" t="str">
        <f>IF(MOD(Таблица33[[#This Row],[Заказ корней, шт.
↓]],Таблица33[[#This Row],[Кратность заказа]])&gt;0,"Ошибка!","")</f>
        <v/>
      </c>
    </row>
    <row r="227" spans="1:30" s="37" customFormat="1" ht="15" hidden="1" customHeight="1">
      <c r="A227" s="48"/>
      <c r="B227" s="252"/>
      <c r="C227" s="252" t="s">
        <v>1519</v>
      </c>
      <c r="D227" s="253" t="s">
        <v>898</v>
      </c>
      <c r="E227" s="264"/>
      <c r="F227" s="255" t="s">
        <v>1249</v>
      </c>
      <c r="G227" s="256" t="s">
        <v>130</v>
      </c>
      <c r="H227" s="231" t="s">
        <v>1571</v>
      </c>
      <c r="I227" s="258" t="s">
        <v>1324</v>
      </c>
      <c r="J227" s="259">
        <v>60</v>
      </c>
      <c r="K227" s="259" t="s">
        <v>1333</v>
      </c>
      <c r="L227" s="265">
        <v>889</v>
      </c>
      <c r="M227" s="265">
        <v>913</v>
      </c>
      <c r="N227" s="265">
        <v>930</v>
      </c>
      <c r="O227" s="265">
        <v>995</v>
      </c>
      <c r="P227" s="265"/>
      <c r="Q227" s="259">
        <v>5</v>
      </c>
      <c r="R227" s="316"/>
      <c r="S227" s="261"/>
      <c r="T227" s="262" t="str">
        <f t="shared" ref="T227" si="76">IF(S227/J227=0,"-",S227/J227)</f>
        <v>-</v>
      </c>
      <c r="U227" s="232">
        <f>IF(S227&lt;10,O227*S227,IF(S227&lt;15,N227*S227,IF(S227&lt;J227,M227*S227,L227*S227)))</f>
        <v>0</v>
      </c>
      <c r="V227" s="251" t="s">
        <v>1670</v>
      </c>
      <c r="W227" s="198" t="s">
        <v>805</v>
      </c>
      <c r="X227" s="150" t="s">
        <v>884</v>
      </c>
      <c r="Y227" s="150" t="s">
        <v>806</v>
      </c>
      <c r="Z227" s="3" t="s">
        <v>851</v>
      </c>
      <c r="AA227" s="3" t="s">
        <v>875</v>
      </c>
      <c r="AB227" s="58" t="s">
        <v>1286</v>
      </c>
      <c r="AC227" s="199" t="s">
        <v>1468</v>
      </c>
      <c r="AD227" s="155" t="str">
        <f>IF(MOD(Таблица33[[#This Row],[Заказ корней, шт.
↓]],Таблица33[[#This Row],[Кратность заказа]])&gt;0,"Ошибка!","")</f>
        <v/>
      </c>
    </row>
    <row r="228" spans="1:30" s="37" customFormat="1" ht="15" hidden="1" customHeight="1">
      <c r="A228" s="48"/>
      <c r="B228" s="252"/>
      <c r="C228" s="252" t="s">
        <v>1604</v>
      </c>
      <c r="D228" s="253" t="s">
        <v>898</v>
      </c>
      <c r="E228" s="264"/>
      <c r="F228" s="255" t="s">
        <v>1249</v>
      </c>
      <c r="G228" s="256" t="s">
        <v>130</v>
      </c>
      <c r="H228" s="231" t="s">
        <v>1571</v>
      </c>
      <c r="I228" s="258" t="s">
        <v>1324</v>
      </c>
      <c r="J228" s="259">
        <v>60</v>
      </c>
      <c r="K228" s="259" t="s">
        <v>1333</v>
      </c>
      <c r="L228" s="265">
        <v>889</v>
      </c>
      <c r="M228" s="265">
        <v>913</v>
      </c>
      <c r="N228" s="265">
        <v>930</v>
      </c>
      <c r="O228" s="265">
        <v>995</v>
      </c>
      <c r="P228" s="265"/>
      <c r="Q228" s="259">
        <v>5</v>
      </c>
      <c r="R228" s="316"/>
      <c r="S228" s="261"/>
      <c r="T228" s="262" t="str">
        <f t="shared" ref="T228" si="77">IF(S228/J228=0,"-",S228/J228)</f>
        <v>-</v>
      </c>
      <c r="U228" s="232">
        <f>IF(S228&lt;10,O228*S228,IF(S228&lt;15,N228*S228,IF(S228&lt;J228,M228*S228,L228*S228)))</f>
        <v>0</v>
      </c>
      <c r="V228" s="251" t="s">
        <v>1670</v>
      </c>
      <c r="W228" s="198" t="s">
        <v>805</v>
      </c>
      <c r="X228" s="150" t="s">
        <v>884</v>
      </c>
      <c r="Y228" s="150" t="s">
        <v>806</v>
      </c>
      <c r="Z228" s="3" t="s">
        <v>851</v>
      </c>
      <c r="AA228" s="3" t="s">
        <v>875</v>
      </c>
      <c r="AB228" s="58" t="s">
        <v>1286</v>
      </c>
      <c r="AC228" s="199" t="s">
        <v>1468</v>
      </c>
      <c r="AD228" s="155" t="str">
        <f>IF(MOD(Таблица33[[#This Row],[Заказ корней, шт.
↓]],Таблица33[[#This Row],[Кратность заказа]])&gt;0,"Ошибка!","")</f>
        <v/>
      </c>
    </row>
    <row r="229" spans="1:30" s="37" customFormat="1" ht="15" customHeight="1">
      <c r="A229" s="48"/>
      <c r="B229" s="238"/>
      <c r="C229" s="238" t="s">
        <v>1520</v>
      </c>
      <c r="D229" s="246" t="s">
        <v>816</v>
      </c>
      <c r="E229" s="249"/>
      <c r="F229" s="247" t="s">
        <v>1249</v>
      </c>
      <c r="G229" s="237" t="s">
        <v>130</v>
      </c>
      <c r="H229" s="169" t="s">
        <v>1503</v>
      </c>
      <c r="I229" s="239" t="s">
        <v>1326</v>
      </c>
      <c r="J229" s="240">
        <v>40</v>
      </c>
      <c r="K229" s="240" t="s">
        <v>1332</v>
      </c>
      <c r="L229" s="244">
        <v>11.34</v>
      </c>
      <c r="M229" s="244">
        <v>11.66</v>
      </c>
      <c r="N229" s="244">
        <v>11.87</v>
      </c>
      <c r="O229" s="244">
        <v>12.7</v>
      </c>
      <c r="P229" s="244"/>
      <c r="Q229" s="240">
        <v>5</v>
      </c>
      <c r="R229" s="320" t="s">
        <v>1680</v>
      </c>
      <c r="S229" s="245"/>
      <c r="T229" s="241" t="str">
        <f t="shared" ref="T229" si="78">IF(S229/J229=0,"-",S229/J229)</f>
        <v>-</v>
      </c>
      <c r="U229" s="242">
        <f t="shared" ref="U229" si="79">IF(S229&lt;10,O229*S229,IF(S229&lt;15,N229*S229,IF(S229&lt;J229,M229*S229,L229*S229)))</f>
        <v>0</v>
      </c>
      <c r="V229" s="234" t="s">
        <v>1671</v>
      </c>
      <c r="W229" s="198" t="s">
        <v>805</v>
      </c>
      <c r="X229" s="150" t="s">
        <v>884</v>
      </c>
      <c r="Y229" s="150" t="s">
        <v>806</v>
      </c>
      <c r="Z229" s="3" t="s">
        <v>851</v>
      </c>
      <c r="AA229" s="3" t="s">
        <v>875</v>
      </c>
      <c r="AB229" s="58" t="s">
        <v>1286</v>
      </c>
      <c r="AC229" s="199" t="s">
        <v>1468</v>
      </c>
      <c r="AD229" s="155" t="str">
        <f>IF(MOD(Таблица33[[#This Row],[Заказ корней, шт.
↓]],Таблица33[[#This Row],[Кратность заказа]])&gt;0,"Ошибка!","")</f>
        <v/>
      </c>
    </row>
    <row r="230" spans="1:30" s="37" customFormat="1" ht="15" hidden="1" customHeight="1">
      <c r="A230" s="48"/>
      <c r="B230" s="252"/>
      <c r="C230" s="252" t="s">
        <v>1181</v>
      </c>
      <c r="D230" s="253" t="s">
        <v>816</v>
      </c>
      <c r="E230" s="264"/>
      <c r="F230" s="255" t="s">
        <v>1249</v>
      </c>
      <c r="G230" s="256" t="s">
        <v>130</v>
      </c>
      <c r="H230" s="231" t="s">
        <v>1571</v>
      </c>
      <c r="I230" s="258" t="s">
        <v>1326</v>
      </c>
      <c r="J230" s="259">
        <v>40</v>
      </c>
      <c r="K230" s="259" t="s">
        <v>1332</v>
      </c>
      <c r="L230" s="260">
        <v>11.34</v>
      </c>
      <c r="M230" s="260">
        <v>11.66</v>
      </c>
      <c r="N230" s="260">
        <v>11.87</v>
      </c>
      <c r="O230" s="260">
        <v>12.7</v>
      </c>
      <c r="P230" s="260"/>
      <c r="Q230" s="259">
        <v>5</v>
      </c>
      <c r="R230" s="316"/>
      <c r="S230" s="261"/>
      <c r="T230" s="262" t="str">
        <f t="shared" si="40"/>
        <v>-</v>
      </c>
      <c r="U230" s="263">
        <f t="shared" si="41"/>
        <v>0</v>
      </c>
      <c r="V230" s="251" t="s">
        <v>1670</v>
      </c>
      <c r="W230" s="198" t="s">
        <v>805</v>
      </c>
      <c r="X230" s="150" t="s">
        <v>884</v>
      </c>
      <c r="Y230" s="150" t="s">
        <v>806</v>
      </c>
      <c r="Z230" s="3" t="s">
        <v>851</v>
      </c>
      <c r="AA230" s="3" t="s">
        <v>875</v>
      </c>
      <c r="AB230" s="58" t="s">
        <v>1286</v>
      </c>
      <c r="AC230" s="199" t="s">
        <v>1468</v>
      </c>
      <c r="AD230" s="155" t="str">
        <f>IF(MOD(Таблица33[[#This Row],[Заказ корней, шт.
↓]],Таблица33[[#This Row],[Кратность заказа]])&gt;0,"Ошибка!","")</f>
        <v/>
      </c>
    </row>
    <row r="231" spans="1:30" s="37" customFormat="1" ht="15" customHeight="1">
      <c r="A231" s="48"/>
      <c r="B231" s="238"/>
      <c r="C231" s="238" t="s">
        <v>1182</v>
      </c>
      <c r="D231" s="246" t="s">
        <v>898</v>
      </c>
      <c r="E231" s="249"/>
      <c r="F231" s="247" t="s">
        <v>1249</v>
      </c>
      <c r="G231" s="237" t="s">
        <v>130</v>
      </c>
      <c r="H231" s="169" t="s">
        <v>1503</v>
      </c>
      <c r="I231" s="239" t="s">
        <v>1326</v>
      </c>
      <c r="J231" s="240">
        <v>40</v>
      </c>
      <c r="K231" s="240" t="s">
        <v>1333</v>
      </c>
      <c r="L231" s="243">
        <v>1026</v>
      </c>
      <c r="M231" s="243">
        <v>1055</v>
      </c>
      <c r="N231" s="243">
        <v>1074</v>
      </c>
      <c r="O231" s="243">
        <v>1149</v>
      </c>
      <c r="P231" s="243"/>
      <c r="Q231" s="240">
        <v>5</v>
      </c>
      <c r="R231" s="320" t="s">
        <v>1680</v>
      </c>
      <c r="S231" s="245"/>
      <c r="T231" s="241" t="str">
        <f t="shared" si="40"/>
        <v>-</v>
      </c>
      <c r="U231" s="60">
        <f t="shared" si="41"/>
        <v>0</v>
      </c>
      <c r="V231" s="234" t="s">
        <v>1671</v>
      </c>
      <c r="W231" s="198" t="s">
        <v>805</v>
      </c>
      <c r="X231" s="150" t="s">
        <v>884</v>
      </c>
      <c r="Y231" s="150" t="s">
        <v>806</v>
      </c>
      <c r="Z231" s="3" t="s">
        <v>851</v>
      </c>
      <c r="AA231" s="3" t="s">
        <v>875</v>
      </c>
      <c r="AB231" s="58" t="s">
        <v>1286</v>
      </c>
      <c r="AC231" s="199" t="s">
        <v>1468</v>
      </c>
      <c r="AD231" s="155" t="str">
        <f>IF(MOD(Таблица33[[#This Row],[Заказ корней, шт.
↓]],Таблица33[[#This Row],[Кратность заказа]])&gt;0,"Ошибка!","")</f>
        <v/>
      </c>
    </row>
    <row r="232" spans="1:30" s="37" customFormat="1" ht="15" hidden="1" customHeight="1">
      <c r="A232" s="48"/>
      <c r="B232" s="252"/>
      <c r="C232" s="252" t="s">
        <v>913</v>
      </c>
      <c r="D232" s="253" t="s">
        <v>816</v>
      </c>
      <c r="E232" s="264"/>
      <c r="F232" s="255" t="s">
        <v>1249</v>
      </c>
      <c r="G232" s="256" t="s">
        <v>146</v>
      </c>
      <c r="H232" s="230"/>
      <c r="I232" s="258" t="s">
        <v>1324</v>
      </c>
      <c r="J232" s="259">
        <v>60</v>
      </c>
      <c r="K232" s="259" t="s">
        <v>1332</v>
      </c>
      <c r="L232" s="260">
        <v>10.879999999999999</v>
      </c>
      <c r="M232" s="260">
        <v>11.18</v>
      </c>
      <c r="N232" s="260">
        <v>11.39</v>
      </c>
      <c r="O232" s="260">
        <v>12.18</v>
      </c>
      <c r="P232" s="260"/>
      <c r="Q232" s="259">
        <v>5</v>
      </c>
      <c r="R232" s="316"/>
      <c r="S232" s="261"/>
      <c r="T232" s="262" t="str">
        <f t="shared" ref="T232:T237" si="80">IF(S232/J232=0,"-",S232/J232)</f>
        <v>-</v>
      </c>
      <c r="U232" s="263">
        <f t="shared" ref="U232:U237" si="81">IF(S232&lt;10,O232*S232,IF(S232&lt;15,N232*S232,IF(S232&lt;J232,M232*S232,L232*S232)))</f>
        <v>0</v>
      </c>
      <c r="V232" s="251" t="s">
        <v>1670</v>
      </c>
      <c r="W232" s="198" t="s">
        <v>805</v>
      </c>
      <c r="X232" s="150" t="s">
        <v>882</v>
      </c>
      <c r="Y232" s="150" t="s">
        <v>883</v>
      </c>
      <c r="Z232" s="3" t="s">
        <v>851</v>
      </c>
      <c r="AA232" s="3" t="s">
        <v>875</v>
      </c>
      <c r="AB232" s="58" t="s">
        <v>1263</v>
      </c>
      <c r="AC232" s="199" t="s">
        <v>860</v>
      </c>
      <c r="AD232" s="155" t="str">
        <f>IF(MOD(Таблица33[[#This Row],[Заказ корней, шт.
↓]],Таблица33[[#This Row],[Кратность заказа]])&gt;0,"Ошибка!","")</f>
        <v/>
      </c>
    </row>
    <row r="233" spans="1:30" s="37" customFormat="1" ht="15" customHeight="1">
      <c r="A233" s="48"/>
      <c r="B233" s="238"/>
      <c r="C233" s="238" t="s">
        <v>1144</v>
      </c>
      <c r="D233" s="246" t="s">
        <v>816</v>
      </c>
      <c r="E233" s="249"/>
      <c r="F233" s="247" t="s">
        <v>1249</v>
      </c>
      <c r="G233" s="270" t="s">
        <v>146</v>
      </c>
      <c r="H233" s="271" t="s">
        <v>1675</v>
      </c>
      <c r="I233" s="239" t="s">
        <v>1324</v>
      </c>
      <c r="J233" s="240">
        <v>60</v>
      </c>
      <c r="K233" s="240" t="s">
        <v>1332</v>
      </c>
      <c r="L233" s="274">
        <v>10.879999999999999</v>
      </c>
      <c r="M233" s="274">
        <v>11.18</v>
      </c>
      <c r="N233" s="274">
        <v>11.39</v>
      </c>
      <c r="O233" s="274">
        <v>12.18</v>
      </c>
      <c r="P233" s="275">
        <f>VLOOKUP(Таблица33[[#This Row],[Артикул ]],[1]акция!$A:$R,18,0)</f>
        <v>10.26</v>
      </c>
      <c r="Q233" s="240">
        <v>5</v>
      </c>
      <c r="R233" s="320" t="s">
        <v>1680</v>
      </c>
      <c r="S233" s="245"/>
      <c r="T233" s="241" t="str">
        <f t="shared" si="80"/>
        <v>-</v>
      </c>
      <c r="U233" s="242">
        <f>Таблица33[[#This Row],[Акционная цена]]*Таблица33[[#This Row],[Заказ корней, шт.
↓]]</f>
        <v>0</v>
      </c>
      <c r="V233" s="234" t="s">
        <v>1671</v>
      </c>
      <c r="W233" s="198" t="s">
        <v>805</v>
      </c>
      <c r="X233" s="150" t="s">
        <v>882</v>
      </c>
      <c r="Y233" s="150" t="s">
        <v>883</v>
      </c>
      <c r="Z233" s="3" t="s">
        <v>851</v>
      </c>
      <c r="AA233" s="3" t="s">
        <v>875</v>
      </c>
      <c r="AB233" s="58" t="s">
        <v>1263</v>
      </c>
      <c r="AC233" s="199" t="s">
        <v>860</v>
      </c>
      <c r="AD233" s="155" t="str">
        <f>IF(MOD(Таблица33[[#This Row],[Заказ корней, шт.
↓]],Таблица33[[#This Row],[Кратность заказа]])&gt;0,"Ошибка!","")</f>
        <v/>
      </c>
    </row>
    <row r="234" spans="1:30" s="37" customFormat="1" ht="15" hidden="1" customHeight="1">
      <c r="A234" s="48"/>
      <c r="B234" s="252"/>
      <c r="C234" s="252" t="s">
        <v>1145</v>
      </c>
      <c r="D234" s="253" t="s">
        <v>816</v>
      </c>
      <c r="E234" s="264"/>
      <c r="F234" s="255" t="s">
        <v>1249</v>
      </c>
      <c r="G234" s="256" t="s">
        <v>146</v>
      </c>
      <c r="H234" s="230"/>
      <c r="I234" s="258" t="s">
        <v>1324</v>
      </c>
      <c r="J234" s="259">
        <v>60</v>
      </c>
      <c r="K234" s="259" t="s">
        <v>1332</v>
      </c>
      <c r="L234" s="260">
        <v>10.879999999999999</v>
      </c>
      <c r="M234" s="260">
        <v>11.18</v>
      </c>
      <c r="N234" s="260">
        <v>11.39</v>
      </c>
      <c r="O234" s="260">
        <v>12.18</v>
      </c>
      <c r="P234" s="260"/>
      <c r="Q234" s="259">
        <v>5</v>
      </c>
      <c r="R234" s="316"/>
      <c r="S234" s="261"/>
      <c r="T234" s="262" t="str">
        <f t="shared" si="80"/>
        <v>-</v>
      </c>
      <c r="U234" s="263">
        <f t="shared" si="81"/>
        <v>0</v>
      </c>
      <c r="V234" s="251" t="s">
        <v>1670</v>
      </c>
      <c r="W234" s="198" t="s">
        <v>805</v>
      </c>
      <c r="X234" s="150" t="s">
        <v>882</v>
      </c>
      <c r="Y234" s="150" t="s">
        <v>883</v>
      </c>
      <c r="Z234" s="3" t="s">
        <v>851</v>
      </c>
      <c r="AA234" s="3" t="s">
        <v>875</v>
      </c>
      <c r="AB234" s="58" t="s">
        <v>1263</v>
      </c>
      <c r="AC234" s="199" t="s">
        <v>860</v>
      </c>
      <c r="AD234" s="155" t="str">
        <f>IF(MOD(Таблица33[[#This Row],[Заказ корней, шт.
↓]],Таблица33[[#This Row],[Кратность заказа]])&gt;0,"Ошибка!","")</f>
        <v/>
      </c>
    </row>
    <row r="235" spans="1:30" s="37" customFormat="1" ht="15" hidden="1" customHeight="1">
      <c r="A235" s="48"/>
      <c r="B235" s="252"/>
      <c r="C235" s="252" t="s">
        <v>912</v>
      </c>
      <c r="D235" s="253" t="s">
        <v>898</v>
      </c>
      <c r="E235" s="264"/>
      <c r="F235" s="255" t="s">
        <v>1249</v>
      </c>
      <c r="G235" s="256" t="s">
        <v>146</v>
      </c>
      <c r="H235" s="230"/>
      <c r="I235" s="258" t="s">
        <v>1324</v>
      </c>
      <c r="J235" s="259">
        <v>60</v>
      </c>
      <c r="K235" s="259" t="s">
        <v>1333</v>
      </c>
      <c r="L235" s="265">
        <v>984</v>
      </c>
      <c r="M235" s="265">
        <v>1011</v>
      </c>
      <c r="N235" s="265">
        <v>1029</v>
      </c>
      <c r="O235" s="265">
        <v>1101</v>
      </c>
      <c r="P235" s="265"/>
      <c r="Q235" s="259">
        <v>5</v>
      </c>
      <c r="R235" s="316"/>
      <c r="S235" s="261"/>
      <c r="T235" s="262" t="str">
        <f t="shared" si="80"/>
        <v>-</v>
      </c>
      <c r="U235" s="232">
        <f t="shared" si="81"/>
        <v>0</v>
      </c>
      <c r="V235" s="251" t="s">
        <v>1670</v>
      </c>
      <c r="W235" s="198" t="s">
        <v>805</v>
      </c>
      <c r="X235" s="150" t="s">
        <v>882</v>
      </c>
      <c r="Y235" s="150" t="s">
        <v>883</v>
      </c>
      <c r="Z235" s="3" t="s">
        <v>851</v>
      </c>
      <c r="AA235" s="3" t="s">
        <v>875</v>
      </c>
      <c r="AB235" s="58" t="s">
        <v>1263</v>
      </c>
      <c r="AC235" s="199" t="s">
        <v>860</v>
      </c>
      <c r="AD235" s="155" t="str">
        <f>IF(MOD(Таблица33[[#This Row],[Заказ корней, шт.
↓]],Таблица33[[#This Row],[Кратность заказа]])&gt;0,"Ошибка!","")</f>
        <v/>
      </c>
    </row>
    <row r="236" spans="1:30" s="37" customFormat="1" ht="15" hidden="1" customHeight="1">
      <c r="A236" s="48"/>
      <c r="B236" s="252"/>
      <c r="C236" s="252" t="s">
        <v>1146</v>
      </c>
      <c r="D236" s="253" t="s">
        <v>816</v>
      </c>
      <c r="E236" s="264"/>
      <c r="F236" s="255" t="s">
        <v>1249</v>
      </c>
      <c r="G236" s="256" t="s">
        <v>146</v>
      </c>
      <c r="H236" s="230"/>
      <c r="I236" s="258" t="s">
        <v>1326</v>
      </c>
      <c r="J236" s="259">
        <v>30</v>
      </c>
      <c r="K236" s="259" t="s">
        <v>1332</v>
      </c>
      <c r="L236" s="260">
        <v>14.04</v>
      </c>
      <c r="M236" s="260">
        <v>14.43</v>
      </c>
      <c r="N236" s="260">
        <v>14.7</v>
      </c>
      <c r="O236" s="260">
        <v>15.72</v>
      </c>
      <c r="P236" s="260"/>
      <c r="Q236" s="259">
        <v>5</v>
      </c>
      <c r="R236" s="316"/>
      <c r="S236" s="261"/>
      <c r="T236" s="262" t="str">
        <f t="shared" si="80"/>
        <v>-</v>
      </c>
      <c r="U236" s="263">
        <f t="shared" si="81"/>
        <v>0</v>
      </c>
      <c r="V236" s="251" t="s">
        <v>1670</v>
      </c>
      <c r="W236" s="198" t="s">
        <v>805</v>
      </c>
      <c r="X236" s="150" t="s">
        <v>882</v>
      </c>
      <c r="Y236" s="150" t="s">
        <v>883</v>
      </c>
      <c r="Z236" s="3" t="s">
        <v>851</v>
      </c>
      <c r="AA236" s="3" t="s">
        <v>875</v>
      </c>
      <c r="AB236" s="58" t="s">
        <v>1263</v>
      </c>
      <c r="AC236" s="199" t="s">
        <v>860</v>
      </c>
      <c r="AD236" s="155" t="str">
        <f>IF(MOD(Таблица33[[#This Row],[Заказ корней, шт.
↓]],Таблица33[[#This Row],[Кратность заказа]])&gt;0,"Ошибка!","")</f>
        <v/>
      </c>
    </row>
    <row r="237" spans="1:30" s="37" customFormat="1" ht="15" hidden="1" customHeight="1">
      <c r="A237" s="48"/>
      <c r="B237" s="252"/>
      <c r="C237" s="252" t="s">
        <v>1532</v>
      </c>
      <c r="D237" s="253" t="s">
        <v>816</v>
      </c>
      <c r="E237" s="264"/>
      <c r="F237" s="255" t="s">
        <v>1249</v>
      </c>
      <c r="G237" s="256" t="s">
        <v>146</v>
      </c>
      <c r="H237" s="230"/>
      <c r="I237" s="258" t="s">
        <v>1326</v>
      </c>
      <c r="J237" s="259">
        <v>40</v>
      </c>
      <c r="K237" s="259" t="s">
        <v>1332</v>
      </c>
      <c r="L237" s="260">
        <v>14.04</v>
      </c>
      <c r="M237" s="260">
        <v>14.43</v>
      </c>
      <c r="N237" s="260">
        <v>14.7</v>
      </c>
      <c r="O237" s="260">
        <v>15.72</v>
      </c>
      <c r="P237" s="260"/>
      <c r="Q237" s="259">
        <v>5</v>
      </c>
      <c r="R237" s="316"/>
      <c r="S237" s="261"/>
      <c r="T237" s="262" t="str">
        <f t="shared" si="80"/>
        <v>-</v>
      </c>
      <c r="U237" s="263">
        <f t="shared" si="81"/>
        <v>0</v>
      </c>
      <c r="V237" s="251" t="s">
        <v>1670</v>
      </c>
      <c r="W237" s="198" t="s">
        <v>805</v>
      </c>
      <c r="X237" s="150" t="s">
        <v>882</v>
      </c>
      <c r="Y237" s="150" t="s">
        <v>883</v>
      </c>
      <c r="Z237" s="3" t="s">
        <v>851</v>
      </c>
      <c r="AA237" s="3" t="s">
        <v>875</v>
      </c>
      <c r="AB237" s="58" t="s">
        <v>1263</v>
      </c>
      <c r="AC237" s="199" t="s">
        <v>860</v>
      </c>
      <c r="AD237" s="155" t="str">
        <f>IF(MOD(Таблица33[[#This Row],[Заказ корней, шт.
↓]],Таблица33[[#This Row],[Кратность заказа]])&gt;0,"Ошибка!","")</f>
        <v/>
      </c>
    </row>
    <row r="238" spans="1:30" s="37" customFormat="1" ht="15" customHeight="1">
      <c r="A238" s="48"/>
      <c r="B238" s="238"/>
      <c r="C238" s="238" t="s">
        <v>929</v>
      </c>
      <c r="D238" s="246" t="s">
        <v>816</v>
      </c>
      <c r="E238" s="249"/>
      <c r="F238" s="247" t="s">
        <v>1247</v>
      </c>
      <c r="G238" s="276" t="s">
        <v>10</v>
      </c>
      <c r="H238" s="280" t="s">
        <v>1503</v>
      </c>
      <c r="I238" s="239" t="s">
        <v>1324</v>
      </c>
      <c r="J238" s="240">
        <v>60</v>
      </c>
      <c r="K238" s="240" t="s">
        <v>1332</v>
      </c>
      <c r="L238" s="244">
        <v>5.54</v>
      </c>
      <c r="M238" s="244">
        <v>5.6899999999999995</v>
      </c>
      <c r="N238" s="244">
        <v>5.8</v>
      </c>
      <c r="O238" s="244">
        <v>6.2</v>
      </c>
      <c r="P238" s="244"/>
      <c r="Q238" s="240">
        <v>5</v>
      </c>
      <c r="R238" s="320" t="s">
        <v>1680</v>
      </c>
      <c r="S238" s="245"/>
      <c r="T238" s="241" t="str">
        <f t="shared" si="40"/>
        <v>-</v>
      </c>
      <c r="U238" s="242">
        <f t="shared" si="41"/>
        <v>0</v>
      </c>
      <c r="V238" s="234" t="s">
        <v>1671</v>
      </c>
      <c r="W238" s="198" t="s">
        <v>805</v>
      </c>
      <c r="X238" s="150" t="s">
        <v>928</v>
      </c>
      <c r="Y238" s="150" t="s">
        <v>806</v>
      </c>
      <c r="Z238" s="3" t="s">
        <v>851</v>
      </c>
      <c r="AA238" s="3" t="s">
        <v>875</v>
      </c>
      <c r="AB238" s="58" t="s">
        <v>1288</v>
      </c>
      <c r="AC238" s="199" t="s">
        <v>1407</v>
      </c>
      <c r="AD238" s="155" t="str">
        <f>IF(MOD(Таблица33[[#This Row],[Заказ корней, шт.
↓]],Таблица33[[#This Row],[Кратность заказа]])&gt;0,"Ошибка!","")</f>
        <v/>
      </c>
    </row>
    <row r="239" spans="1:30" s="37" customFormat="1" ht="15" hidden="1" customHeight="1">
      <c r="A239" s="48"/>
      <c r="B239" s="252"/>
      <c r="C239" s="252" t="s">
        <v>927</v>
      </c>
      <c r="D239" s="253" t="s">
        <v>898</v>
      </c>
      <c r="E239" s="264"/>
      <c r="F239" s="255" t="s">
        <v>1247</v>
      </c>
      <c r="G239" s="256" t="s">
        <v>10</v>
      </c>
      <c r="H239" s="231" t="s">
        <v>1571</v>
      </c>
      <c r="I239" s="258" t="s">
        <v>1324</v>
      </c>
      <c r="J239" s="259">
        <v>60</v>
      </c>
      <c r="K239" s="259" t="s">
        <v>1333</v>
      </c>
      <c r="L239" s="265">
        <v>501</v>
      </c>
      <c r="M239" s="265">
        <v>515</v>
      </c>
      <c r="N239" s="265">
        <v>525</v>
      </c>
      <c r="O239" s="265">
        <v>561</v>
      </c>
      <c r="P239" s="265"/>
      <c r="Q239" s="259">
        <v>5</v>
      </c>
      <c r="R239" s="316"/>
      <c r="S239" s="261"/>
      <c r="T239" s="262" t="str">
        <f t="shared" si="40"/>
        <v>-</v>
      </c>
      <c r="U239" s="232">
        <f t="shared" si="41"/>
        <v>0</v>
      </c>
      <c r="V239" s="251" t="s">
        <v>1670</v>
      </c>
      <c r="W239" s="198" t="s">
        <v>805</v>
      </c>
      <c r="X239" s="150" t="s">
        <v>928</v>
      </c>
      <c r="Y239" s="150" t="s">
        <v>806</v>
      </c>
      <c r="Z239" s="3" t="s">
        <v>851</v>
      </c>
      <c r="AA239" s="3" t="s">
        <v>875</v>
      </c>
      <c r="AB239" s="58" t="s">
        <v>1288</v>
      </c>
      <c r="AC239" s="199" t="s">
        <v>1407</v>
      </c>
      <c r="AD239" s="155" t="str">
        <f>IF(MOD(Таблица33[[#This Row],[Заказ корней, шт.
↓]],Таблица33[[#This Row],[Кратность заказа]])&gt;0,"Ошибка!","")</f>
        <v/>
      </c>
    </row>
    <row r="240" spans="1:30" s="37" customFormat="1" ht="15" hidden="1" customHeight="1">
      <c r="A240" s="48"/>
      <c r="B240" s="252"/>
      <c r="C240" s="252" t="s">
        <v>1606</v>
      </c>
      <c r="D240" s="253" t="s">
        <v>898</v>
      </c>
      <c r="E240" s="264"/>
      <c r="F240" s="255" t="s">
        <v>1247</v>
      </c>
      <c r="G240" s="256" t="s">
        <v>10</v>
      </c>
      <c r="H240" s="231" t="s">
        <v>1571</v>
      </c>
      <c r="I240" s="258" t="s">
        <v>1324</v>
      </c>
      <c r="J240" s="259">
        <v>60</v>
      </c>
      <c r="K240" s="259" t="s">
        <v>1333</v>
      </c>
      <c r="L240" s="265">
        <v>501</v>
      </c>
      <c r="M240" s="265">
        <v>515</v>
      </c>
      <c r="N240" s="265">
        <v>525</v>
      </c>
      <c r="O240" s="265">
        <v>561</v>
      </c>
      <c r="P240" s="265"/>
      <c r="Q240" s="259">
        <v>5</v>
      </c>
      <c r="R240" s="316"/>
      <c r="S240" s="261"/>
      <c r="T240" s="262" t="str">
        <f t="shared" ref="T240" si="82">IF(S240/J240=0,"-",S240/J240)</f>
        <v>-</v>
      </c>
      <c r="U240" s="232">
        <f t="shared" ref="U240" si="83">IF(S240&lt;10,O240*S240,IF(S240&lt;15,N240*S240,IF(S240&lt;J240,M240*S240,L240*S240)))</f>
        <v>0</v>
      </c>
      <c r="V240" s="251" t="s">
        <v>1670</v>
      </c>
      <c r="W240" s="198" t="s">
        <v>805</v>
      </c>
      <c r="X240" s="150" t="s">
        <v>928</v>
      </c>
      <c r="Y240" s="150" t="s">
        <v>806</v>
      </c>
      <c r="Z240" s="3" t="s">
        <v>851</v>
      </c>
      <c r="AA240" s="3" t="s">
        <v>875</v>
      </c>
      <c r="AB240" s="58" t="s">
        <v>1288</v>
      </c>
      <c r="AC240" s="199" t="s">
        <v>1407</v>
      </c>
      <c r="AD240" s="155" t="str">
        <f>IF(MOD(Таблица33[[#This Row],[Заказ корней, шт.
↓]],Таблица33[[#This Row],[Кратность заказа]])&gt;0,"Ошибка!","")</f>
        <v/>
      </c>
    </row>
    <row r="241" spans="1:30" s="37" customFormat="1" ht="15" hidden="1" customHeight="1">
      <c r="A241" s="48"/>
      <c r="B241" s="252"/>
      <c r="C241" s="252" t="s">
        <v>1184</v>
      </c>
      <c r="D241" s="253" t="s">
        <v>816</v>
      </c>
      <c r="E241" s="249"/>
      <c r="F241" s="255" t="s">
        <v>1247</v>
      </c>
      <c r="G241" s="256" t="s">
        <v>10</v>
      </c>
      <c r="H241" s="169" t="s">
        <v>1503</v>
      </c>
      <c r="I241" s="258" t="s">
        <v>1326</v>
      </c>
      <c r="J241" s="259">
        <v>35</v>
      </c>
      <c r="K241" s="259" t="s">
        <v>1332</v>
      </c>
      <c r="L241" s="260">
        <v>7.84</v>
      </c>
      <c r="M241" s="260">
        <v>8.0499999999999989</v>
      </c>
      <c r="N241" s="260">
        <v>8.1999999999999993</v>
      </c>
      <c r="O241" s="260">
        <v>8.77</v>
      </c>
      <c r="P241" s="260"/>
      <c r="Q241" s="259">
        <v>5</v>
      </c>
      <c r="R241" s="316"/>
      <c r="S241" s="261"/>
      <c r="T241" s="262" t="str">
        <f t="shared" si="40"/>
        <v>-</v>
      </c>
      <c r="U241" s="263">
        <f t="shared" si="41"/>
        <v>0</v>
      </c>
      <c r="V241" s="251" t="s">
        <v>1670</v>
      </c>
      <c r="W241" s="198" t="s">
        <v>805</v>
      </c>
      <c r="X241" s="150" t="s">
        <v>928</v>
      </c>
      <c r="Y241" s="150" t="s">
        <v>806</v>
      </c>
      <c r="Z241" s="3" t="s">
        <v>851</v>
      </c>
      <c r="AA241" s="3" t="s">
        <v>875</v>
      </c>
      <c r="AB241" s="58" t="s">
        <v>1288</v>
      </c>
      <c r="AC241" s="199" t="s">
        <v>1407</v>
      </c>
      <c r="AD241" s="155" t="str">
        <f>IF(MOD(Таблица33[[#This Row],[Заказ корней, шт.
↓]],Таблица33[[#This Row],[Кратность заказа]])&gt;0,"Ошибка!","")</f>
        <v/>
      </c>
    </row>
    <row r="242" spans="1:30" s="37" customFormat="1" ht="15" customHeight="1">
      <c r="A242" s="48"/>
      <c r="B242" s="238"/>
      <c r="C242" s="238" t="s">
        <v>1362</v>
      </c>
      <c r="D242" s="246" t="s">
        <v>816</v>
      </c>
      <c r="E242" s="249"/>
      <c r="F242" s="247" t="s">
        <v>1247</v>
      </c>
      <c r="G242" s="237" t="s">
        <v>10</v>
      </c>
      <c r="H242" s="181" t="s">
        <v>1512</v>
      </c>
      <c r="I242" s="239" t="s">
        <v>1325</v>
      </c>
      <c r="J242" s="240">
        <v>20</v>
      </c>
      <c r="K242" s="240" t="s">
        <v>1332</v>
      </c>
      <c r="L242" s="244">
        <v>12.91</v>
      </c>
      <c r="M242" s="244">
        <v>13.26</v>
      </c>
      <c r="N242" s="244">
        <v>13.51</v>
      </c>
      <c r="O242" s="244">
        <v>14.45</v>
      </c>
      <c r="P242" s="244"/>
      <c r="Q242" s="240">
        <v>5</v>
      </c>
      <c r="R242" s="320">
        <v>10</v>
      </c>
      <c r="S242" s="245"/>
      <c r="T242" s="241" t="str">
        <f t="shared" ref="T242:T335" si="84">IF(S242/J242=0,"-",S242/J242)</f>
        <v>-</v>
      </c>
      <c r="U242" s="242">
        <f t="shared" ref="U242:U335" si="85">IF(S242&lt;10,O242*S242,IF(S242&lt;15,N242*S242,IF(S242&lt;J242,M242*S242,L242*S242)))</f>
        <v>0</v>
      </c>
      <c r="V242" s="234" t="s">
        <v>1671</v>
      </c>
      <c r="W242" s="198" t="s">
        <v>805</v>
      </c>
      <c r="X242" s="150" t="s">
        <v>928</v>
      </c>
      <c r="Y242" s="150" t="s">
        <v>806</v>
      </c>
      <c r="Z242" s="3" t="s">
        <v>851</v>
      </c>
      <c r="AA242" s="3" t="s">
        <v>875</v>
      </c>
      <c r="AB242" s="58" t="s">
        <v>1288</v>
      </c>
      <c r="AC242" s="199" t="s">
        <v>1407</v>
      </c>
      <c r="AD242" s="155" t="str">
        <f>IF(MOD(Таблица33[[#This Row],[Заказ корней, шт.
↓]],Таблица33[[#This Row],[Кратность заказа]])&gt;0,"Ошибка!","")</f>
        <v/>
      </c>
    </row>
    <row r="243" spans="1:30" s="37" customFormat="1" ht="15" customHeight="1">
      <c r="A243" s="48"/>
      <c r="B243" s="238"/>
      <c r="C243" s="238" t="s">
        <v>930</v>
      </c>
      <c r="D243" s="246" t="s">
        <v>816</v>
      </c>
      <c r="E243" s="249"/>
      <c r="F243" s="247" t="s">
        <v>1247</v>
      </c>
      <c r="G243" s="270" t="s">
        <v>11</v>
      </c>
      <c r="H243" s="272" t="s">
        <v>1676</v>
      </c>
      <c r="I243" s="239" t="s">
        <v>1324</v>
      </c>
      <c r="J243" s="240">
        <v>60</v>
      </c>
      <c r="K243" s="240" t="s">
        <v>1332</v>
      </c>
      <c r="L243" s="274">
        <v>4.09</v>
      </c>
      <c r="M243" s="274">
        <v>4.2</v>
      </c>
      <c r="N243" s="274">
        <v>4.2799999999999994</v>
      </c>
      <c r="O243" s="274">
        <v>4.57</v>
      </c>
      <c r="P243" s="275">
        <f>VLOOKUP(Таблица33[[#This Row],[Артикул ]],[1]акция!$A:$R,18,0)</f>
        <v>3.9299999999999997</v>
      </c>
      <c r="Q243" s="240">
        <v>5</v>
      </c>
      <c r="R243" s="320" t="s">
        <v>1680</v>
      </c>
      <c r="S243" s="245"/>
      <c r="T243" s="241" t="str">
        <f t="shared" si="84"/>
        <v>-</v>
      </c>
      <c r="U243" s="242">
        <f>Таблица33[[#This Row],[Акционная цена]]*Таблица33[[#This Row],[Заказ корней, шт.
↓]]</f>
        <v>0</v>
      </c>
      <c r="V243" s="234" t="s">
        <v>1671</v>
      </c>
      <c r="W243" s="198" t="s">
        <v>805</v>
      </c>
      <c r="X243" s="150" t="s">
        <v>888</v>
      </c>
      <c r="Y243" s="150">
        <v>20</v>
      </c>
      <c r="Z243" s="3" t="s">
        <v>851</v>
      </c>
      <c r="AA243" s="3" t="s">
        <v>875</v>
      </c>
      <c r="AB243" s="58" t="s">
        <v>1289</v>
      </c>
      <c r="AC243" s="199" t="s">
        <v>1408</v>
      </c>
      <c r="AD243" s="155" t="str">
        <f>IF(MOD(Таблица33[[#This Row],[Заказ корней, шт.
↓]],Таблица33[[#This Row],[Кратность заказа]])&gt;0,"Ошибка!","")</f>
        <v/>
      </c>
    </row>
    <row r="244" spans="1:30" s="37" customFormat="1" ht="15" hidden="1" customHeight="1">
      <c r="A244" s="48"/>
      <c r="B244" s="252"/>
      <c r="C244" s="252" t="s">
        <v>1185</v>
      </c>
      <c r="D244" s="253" t="s">
        <v>898</v>
      </c>
      <c r="E244" s="264"/>
      <c r="F244" s="255" t="s">
        <v>1247</v>
      </c>
      <c r="G244" s="256" t="s">
        <v>11</v>
      </c>
      <c r="H244" s="266" t="s">
        <v>1501</v>
      </c>
      <c r="I244" s="258" t="s">
        <v>1324</v>
      </c>
      <c r="J244" s="259">
        <v>60</v>
      </c>
      <c r="K244" s="259" t="s">
        <v>1333</v>
      </c>
      <c r="L244" s="265">
        <v>379</v>
      </c>
      <c r="M244" s="265">
        <v>389</v>
      </c>
      <c r="N244" s="265">
        <v>397</v>
      </c>
      <c r="O244" s="265">
        <v>424</v>
      </c>
      <c r="P244" s="265"/>
      <c r="Q244" s="259">
        <v>5</v>
      </c>
      <c r="R244" s="316"/>
      <c r="S244" s="261"/>
      <c r="T244" s="262" t="str">
        <f t="shared" si="84"/>
        <v>-</v>
      </c>
      <c r="U244" s="232">
        <f t="shared" si="85"/>
        <v>0</v>
      </c>
      <c r="V244" s="251" t="s">
        <v>1670</v>
      </c>
      <c r="W244" s="198" t="s">
        <v>805</v>
      </c>
      <c r="X244" s="150" t="s">
        <v>888</v>
      </c>
      <c r="Y244" s="150">
        <v>20</v>
      </c>
      <c r="Z244" s="3" t="s">
        <v>851</v>
      </c>
      <c r="AA244" s="3" t="s">
        <v>875</v>
      </c>
      <c r="AB244" s="58" t="s">
        <v>1289</v>
      </c>
      <c r="AC244" s="199" t="s">
        <v>1408</v>
      </c>
      <c r="AD244" s="155" t="str">
        <f>IF(MOD(Таблица33[[#This Row],[Заказ корней, шт.
↓]],Таблица33[[#This Row],[Кратность заказа]])&gt;0,"Ошибка!","")</f>
        <v/>
      </c>
    </row>
    <row r="245" spans="1:30" s="37" customFormat="1" ht="15" hidden="1" customHeight="1">
      <c r="A245" s="48"/>
      <c r="B245" s="252"/>
      <c r="C245" s="252" t="s">
        <v>1613</v>
      </c>
      <c r="D245" s="253" t="s">
        <v>898</v>
      </c>
      <c r="E245" s="264"/>
      <c r="F245" s="255" t="s">
        <v>1247</v>
      </c>
      <c r="G245" s="256" t="s">
        <v>11</v>
      </c>
      <c r="H245" s="266" t="s">
        <v>1501</v>
      </c>
      <c r="I245" s="258" t="s">
        <v>1324</v>
      </c>
      <c r="J245" s="259">
        <v>60</v>
      </c>
      <c r="K245" s="259" t="s">
        <v>1333</v>
      </c>
      <c r="L245" s="265">
        <v>379</v>
      </c>
      <c r="M245" s="265">
        <v>389</v>
      </c>
      <c r="N245" s="265">
        <v>397</v>
      </c>
      <c r="O245" s="265">
        <v>424</v>
      </c>
      <c r="P245" s="265"/>
      <c r="Q245" s="259">
        <v>5</v>
      </c>
      <c r="R245" s="316"/>
      <c r="S245" s="261"/>
      <c r="T245" s="262" t="str">
        <f t="shared" ref="T245:T246" si="86">IF(S245/J245=0,"-",S245/J245)</f>
        <v>-</v>
      </c>
      <c r="U245" s="232">
        <f t="shared" ref="U245:U246" si="87">IF(S245&lt;10,O245*S245,IF(S245&lt;15,N245*S245,IF(S245&lt;J245,M245*S245,L245*S245)))</f>
        <v>0</v>
      </c>
      <c r="V245" s="251" t="s">
        <v>1670</v>
      </c>
      <c r="W245" s="198" t="s">
        <v>805</v>
      </c>
      <c r="X245" s="150" t="s">
        <v>888</v>
      </c>
      <c r="Y245" s="150">
        <v>20</v>
      </c>
      <c r="Z245" s="3" t="s">
        <v>851</v>
      </c>
      <c r="AA245" s="3" t="s">
        <v>875</v>
      </c>
      <c r="AB245" s="58" t="s">
        <v>1289</v>
      </c>
      <c r="AC245" s="199" t="s">
        <v>1408</v>
      </c>
      <c r="AD245" s="155" t="str">
        <f>IF(MOD(Таблица33[[#This Row],[Заказ корней, шт.
↓]],Таблица33[[#This Row],[Кратность заказа]])&gt;0,"Ошибка!","")</f>
        <v/>
      </c>
    </row>
    <row r="246" spans="1:30" s="37" customFormat="1" ht="15" customHeight="1">
      <c r="A246" s="48"/>
      <c r="B246" s="238"/>
      <c r="C246" s="238" t="s">
        <v>1614</v>
      </c>
      <c r="D246" s="246" t="s">
        <v>816</v>
      </c>
      <c r="E246" s="249"/>
      <c r="F246" s="247" t="s">
        <v>1247</v>
      </c>
      <c r="G246" s="237" t="s">
        <v>11</v>
      </c>
      <c r="H246" s="166" t="s">
        <v>1501</v>
      </c>
      <c r="I246" s="239" t="s">
        <v>1326</v>
      </c>
      <c r="J246" s="240">
        <v>35</v>
      </c>
      <c r="K246" s="240" t="s">
        <v>1332</v>
      </c>
      <c r="L246" s="244">
        <v>6.0299999999999994</v>
      </c>
      <c r="M246" s="244">
        <v>6.2</v>
      </c>
      <c r="N246" s="244">
        <v>6.31</v>
      </c>
      <c r="O246" s="244">
        <v>6.75</v>
      </c>
      <c r="P246" s="244"/>
      <c r="Q246" s="240">
        <v>5</v>
      </c>
      <c r="R246" s="320" t="s">
        <v>1680</v>
      </c>
      <c r="S246" s="245"/>
      <c r="T246" s="241" t="str">
        <f t="shared" si="86"/>
        <v>-</v>
      </c>
      <c r="U246" s="242">
        <f t="shared" si="87"/>
        <v>0</v>
      </c>
      <c r="V246" s="234" t="s">
        <v>1671</v>
      </c>
      <c r="W246" s="198" t="s">
        <v>805</v>
      </c>
      <c r="X246" s="150" t="s">
        <v>888</v>
      </c>
      <c r="Y246" s="150">
        <v>20</v>
      </c>
      <c r="Z246" s="3" t="s">
        <v>851</v>
      </c>
      <c r="AA246" s="3" t="s">
        <v>875</v>
      </c>
      <c r="AB246" s="58" t="s">
        <v>1289</v>
      </c>
      <c r="AC246" s="199" t="s">
        <v>1408</v>
      </c>
      <c r="AD246" s="155" t="str">
        <f>IF(MOD(Таблица33[[#This Row],[Заказ корней, шт.
↓]],Таблица33[[#This Row],[Кратность заказа]])&gt;0,"Ошибка!","")</f>
        <v/>
      </c>
    </row>
    <row r="247" spans="1:30" s="37" customFormat="1" ht="15" hidden="1" customHeight="1">
      <c r="A247" s="48"/>
      <c r="B247" s="252"/>
      <c r="C247" s="252" t="s">
        <v>1186</v>
      </c>
      <c r="D247" s="253" t="s">
        <v>816</v>
      </c>
      <c r="E247" s="264"/>
      <c r="F247" s="255" t="s">
        <v>1247</v>
      </c>
      <c r="G247" s="256" t="s">
        <v>11</v>
      </c>
      <c r="H247" s="266" t="s">
        <v>1501</v>
      </c>
      <c r="I247" s="258" t="s">
        <v>1326</v>
      </c>
      <c r="J247" s="259">
        <v>50</v>
      </c>
      <c r="K247" s="259" t="s">
        <v>1332</v>
      </c>
      <c r="L247" s="260">
        <v>6.0299999999999994</v>
      </c>
      <c r="M247" s="260">
        <v>6.2</v>
      </c>
      <c r="N247" s="260">
        <v>6.31</v>
      </c>
      <c r="O247" s="260">
        <v>6.75</v>
      </c>
      <c r="P247" s="260"/>
      <c r="Q247" s="259">
        <v>5</v>
      </c>
      <c r="R247" s="316"/>
      <c r="S247" s="261"/>
      <c r="T247" s="262" t="str">
        <f t="shared" si="84"/>
        <v>-</v>
      </c>
      <c r="U247" s="263">
        <f t="shared" si="85"/>
        <v>0</v>
      </c>
      <c r="V247" s="251" t="s">
        <v>1670</v>
      </c>
      <c r="W247" s="198" t="s">
        <v>805</v>
      </c>
      <c r="X247" s="150" t="s">
        <v>888</v>
      </c>
      <c r="Y247" s="150">
        <v>20</v>
      </c>
      <c r="Z247" s="3" t="s">
        <v>851</v>
      </c>
      <c r="AA247" s="3" t="s">
        <v>875</v>
      </c>
      <c r="AB247" s="58" t="s">
        <v>1289</v>
      </c>
      <c r="AC247" s="199" t="s">
        <v>1408</v>
      </c>
      <c r="AD247" s="155" t="str">
        <f>IF(MOD(Таблица33[[#This Row],[Заказ корней, шт.
↓]],Таблица33[[#This Row],[Кратность заказа]])&gt;0,"Ошибка!","")</f>
        <v/>
      </c>
    </row>
    <row r="248" spans="1:30" s="37" customFormat="1" ht="15" hidden="1" customHeight="1">
      <c r="A248" s="48"/>
      <c r="B248" s="252"/>
      <c r="C248" s="252" t="s">
        <v>1187</v>
      </c>
      <c r="D248" s="253" t="s">
        <v>898</v>
      </c>
      <c r="E248" s="264"/>
      <c r="F248" s="255" t="s">
        <v>1247</v>
      </c>
      <c r="G248" s="256" t="s">
        <v>11</v>
      </c>
      <c r="H248" s="266" t="s">
        <v>1501</v>
      </c>
      <c r="I248" s="258" t="s">
        <v>1326</v>
      </c>
      <c r="J248" s="259">
        <v>40</v>
      </c>
      <c r="K248" s="259" t="s">
        <v>1333</v>
      </c>
      <c r="L248" s="265">
        <v>507</v>
      </c>
      <c r="M248" s="265">
        <v>521</v>
      </c>
      <c r="N248" s="265">
        <v>530</v>
      </c>
      <c r="O248" s="265">
        <v>567</v>
      </c>
      <c r="P248" s="265"/>
      <c r="Q248" s="259">
        <v>5</v>
      </c>
      <c r="R248" s="316"/>
      <c r="S248" s="261"/>
      <c r="T248" s="262" t="str">
        <f t="shared" si="84"/>
        <v>-</v>
      </c>
      <c r="U248" s="232">
        <f t="shared" si="85"/>
        <v>0</v>
      </c>
      <c r="V248" s="251" t="s">
        <v>1670</v>
      </c>
      <c r="W248" s="198" t="s">
        <v>805</v>
      </c>
      <c r="X248" s="150" t="s">
        <v>888</v>
      </c>
      <c r="Y248" s="150">
        <v>20</v>
      </c>
      <c r="Z248" s="3" t="s">
        <v>851</v>
      </c>
      <c r="AA248" s="3" t="s">
        <v>875</v>
      </c>
      <c r="AB248" s="58" t="s">
        <v>1289</v>
      </c>
      <c r="AC248" s="199" t="s">
        <v>1408</v>
      </c>
      <c r="AD248" s="155" t="str">
        <f>IF(MOD(Таблица33[[#This Row],[Заказ корней, шт.
↓]],Таблица33[[#This Row],[Кратность заказа]])&gt;0,"Ошибка!","")</f>
        <v/>
      </c>
    </row>
    <row r="249" spans="1:30" s="37" customFormat="1" ht="15" hidden="1" customHeight="1">
      <c r="A249" s="48"/>
      <c r="B249" s="252"/>
      <c r="C249" s="252" t="s">
        <v>1363</v>
      </c>
      <c r="D249" s="253" t="s">
        <v>816</v>
      </c>
      <c r="E249" s="264"/>
      <c r="F249" s="255" t="s">
        <v>1247</v>
      </c>
      <c r="G249" s="256" t="s">
        <v>11</v>
      </c>
      <c r="H249" s="266" t="s">
        <v>1501</v>
      </c>
      <c r="I249" s="258" t="s">
        <v>1325</v>
      </c>
      <c r="J249" s="259">
        <v>20</v>
      </c>
      <c r="K249" s="259" t="s">
        <v>1332</v>
      </c>
      <c r="L249" s="260">
        <v>12.209999999999999</v>
      </c>
      <c r="M249" s="260">
        <v>12.549999999999999</v>
      </c>
      <c r="N249" s="260">
        <v>12.78</v>
      </c>
      <c r="O249" s="260">
        <v>13.67</v>
      </c>
      <c r="P249" s="260"/>
      <c r="Q249" s="259">
        <v>5</v>
      </c>
      <c r="R249" s="316"/>
      <c r="S249" s="261"/>
      <c r="T249" s="262" t="str">
        <f t="shared" si="84"/>
        <v>-</v>
      </c>
      <c r="U249" s="263">
        <f t="shared" si="85"/>
        <v>0</v>
      </c>
      <c r="V249" s="251" t="s">
        <v>1670</v>
      </c>
      <c r="W249" s="198" t="s">
        <v>805</v>
      </c>
      <c r="X249" s="150" t="s">
        <v>888</v>
      </c>
      <c r="Y249" s="150">
        <v>20</v>
      </c>
      <c r="Z249" s="3" t="s">
        <v>851</v>
      </c>
      <c r="AA249" s="3" t="s">
        <v>875</v>
      </c>
      <c r="AB249" s="58" t="s">
        <v>1289</v>
      </c>
      <c r="AC249" s="199" t="s">
        <v>1408</v>
      </c>
      <c r="AD249" s="155" t="str">
        <f>IF(MOD(Таблица33[[#This Row],[Заказ корней, шт.
↓]],Таблица33[[#This Row],[Кратность заказа]])&gt;0,"Ошибка!","")</f>
        <v/>
      </c>
    </row>
    <row r="250" spans="1:30" s="37" customFormat="1" ht="15" customHeight="1">
      <c r="A250" s="48"/>
      <c r="B250" s="238"/>
      <c r="C250" s="238" t="s">
        <v>931</v>
      </c>
      <c r="D250" s="246" t="s">
        <v>816</v>
      </c>
      <c r="E250" s="249"/>
      <c r="F250" s="247" t="s">
        <v>1248</v>
      </c>
      <c r="G250" s="270" t="s">
        <v>97</v>
      </c>
      <c r="H250" s="271" t="s">
        <v>1675</v>
      </c>
      <c r="I250" s="239" t="s">
        <v>1324</v>
      </c>
      <c r="J250" s="240">
        <v>60</v>
      </c>
      <c r="K250" s="240" t="s">
        <v>1332</v>
      </c>
      <c r="L250" s="274">
        <v>32.54</v>
      </c>
      <c r="M250" s="274">
        <v>32.85</v>
      </c>
      <c r="N250" s="274">
        <v>33.169999999999995</v>
      </c>
      <c r="O250" s="274">
        <v>34.159999999999997</v>
      </c>
      <c r="P250" s="275">
        <f>VLOOKUP(Таблица33[[#This Row],[Артикул ]],[1]акция!$A:$R,18,0)</f>
        <v>28.88</v>
      </c>
      <c r="Q250" s="240">
        <v>3</v>
      </c>
      <c r="R250" s="320" t="s">
        <v>1680</v>
      </c>
      <c r="S250" s="245"/>
      <c r="T250" s="241" t="str">
        <f t="shared" si="84"/>
        <v>-</v>
      </c>
      <c r="U250" s="242">
        <f>Таблица33[[#This Row],[Акционная цена]]*Таблица33[[#This Row],[Заказ корней, шт.
↓]]</f>
        <v>0</v>
      </c>
      <c r="V250" s="234" t="s">
        <v>1671</v>
      </c>
      <c r="W250" s="198" t="s">
        <v>907</v>
      </c>
      <c r="X250" s="150" t="s">
        <v>866</v>
      </c>
      <c r="Y250" s="150" t="s">
        <v>856</v>
      </c>
      <c r="Z250" s="3" t="s">
        <v>851</v>
      </c>
      <c r="AA250" s="3" t="s">
        <v>875</v>
      </c>
      <c r="AB250" s="58" t="s">
        <v>1290</v>
      </c>
      <c r="AC250" s="199" t="s">
        <v>1455</v>
      </c>
      <c r="AD250" s="155" t="str">
        <f>IF(MOD(Таблица33[[#This Row],[Заказ корней, шт.
↓]],Таблица33[[#This Row],[Кратность заказа]])&gt;0,"Ошибка!","")</f>
        <v/>
      </c>
    </row>
    <row r="251" spans="1:30" s="37" customFormat="1" ht="15" customHeight="1">
      <c r="A251" s="48"/>
      <c r="B251" s="238"/>
      <c r="C251" s="238" t="s">
        <v>1188</v>
      </c>
      <c r="D251" s="246" t="s">
        <v>816</v>
      </c>
      <c r="E251" s="249"/>
      <c r="F251" s="247" t="s">
        <v>1248</v>
      </c>
      <c r="G251" s="237" t="s">
        <v>97</v>
      </c>
      <c r="H251" s="230"/>
      <c r="I251" s="239" t="s">
        <v>1324</v>
      </c>
      <c r="J251" s="240">
        <v>50</v>
      </c>
      <c r="K251" s="240" t="s">
        <v>1332</v>
      </c>
      <c r="L251" s="244">
        <v>32.54</v>
      </c>
      <c r="M251" s="244">
        <v>32.85</v>
      </c>
      <c r="N251" s="244">
        <v>33.169999999999995</v>
      </c>
      <c r="O251" s="244">
        <v>34.159999999999997</v>
      </c>
      <c r="P251" s="244"/>
      <c r="Q251" s="240">
        <v>3</v>
      </c>
      <c r="R251" s="320">
        <v>49</v>
      </c>
      <c r="S251" s="245"/>
      <c r="T251" s="241" t="str">
        <f t="shared" si="84"/>
        <v>-</v>
      </c>
      <c r="U251" s="242">
        <f t="shared" si="85"/>
        <v>0</v>
      </c>
      <c r="V251" s="234" t="s">
        <v>1671</v>
      </c>
      <c r="W251" s="198" t="s">
        <v>907</v>
      </c>
      <c r="X251" s="150" t="s">
        <v>866</v>
      </c>
      <c r="Y251" s="150" t="s">
        <v>856</v>
      </c>
      <c r="Z251" s="3" t="s">
        <v>851</v>
      </c>
      <c r="AA251" s="3" t="s">
        <v>875</v>
      </c>
      <c r="AB251" s="58" t="s">
        <v>1290</v>
      </c>
      <c r="AC251" s="199" t="s">
        <v>1455</v>
      </c>
      <c r="AD251" s="155" t="str">
        <f>IF(MOD(Таблица33[[#This Row],[Заказ корней, шт.
↓]],Таблица33[[#This Row],[Кратность заказа]])&gt;0,"Ошибка!","")</f>
        <v/>
      </c>
    </row>
    <row r="252" spans="1:30" s="37" customFormat="1" ht="15" hidden="1" customHeight="1">
      <c r="A252" s="48"/>
      <c r="B252" s="252"/>
      <c r="C252" s="252" t="s">
        <v>1189</v>
      </c>
      <c r="D252" s="253" t="s">
        <v>816</v>
      </c>
      <c r="E252" s="264"/>
      <c r="F252" s="255" t="s">
        <v>1248</v>
      </c>
      <c r="G252" s="256" t="s">
        <v>97</v>
      </c>
      <c r="H252" s="230"/>
      <c r="I252" s="258" t="s">
        <v>1326</v>
      </c>
      <c r="J252" s="259">
        <v>50</v>
      </c>
      <c r="K252" s="259" t="s">
        <v>1332</v>
      </c>
      <c r="L252" s="260">
        <v>42.94</v>
      </c>
      <c r="M252" s="260">
        <v>43.35</v>
      </c>
      <c r="N252" s="260">
        <v>43.769999999999996</v>
      </c>
      <c r="O252" s="260">
        <v>45.08</v>
      </c>
      <c r="P252" s="260"/>
      <c r="Q252" s="259">
        <v>3</v>
      </c>
      <c r="R252" s="316"/>
      <c r="S252" s="261"/>
      <c r="T252" s="262" t="str">
        <f t="shared" si="84"/>
        <v>-</v>
      </c>
      <c r="U252" s="263">
        <f t="shared" si="85"/>
        <v>0</v>
      </c>
      <c r="V252" s="251" t="s">
        <v>1670</v>
      </c>
      <c r="W252" s="198" t="s">
        <v>907</v>
      </c>
      <c r="X252" s="150" t="s">
        <v>866</v>
      </c>
      <c r="Y252" s="150" t="s">
        <v>856</v>
      </c>
      <c r="Z252" s="3" t="s">
        <v>851</v>
      </c>
      <c r="AA252" s="3" t="s">
        <v>875</v>
      </c>
      <c r="AB252" s="58" t="s">
        <v>1290</v>
      </c>
      <c r="AC252" s="199" t="s">
        <v>1455</v>
      </c>
      <c r="AD252" s="155" t="str">
        <f>IF(MOD(Таблица33[[#This Row],[Заказ корней, шт.
↓]],Таблица33[[#This Row],[Кратность заказа]])&gt;0,"Ошибка!","")</f>
        <v/>
      </c>
    </row>
    <row r="253" spans="1:30" s="37" customFormat="1" ht="15" hidden="1" customHeight="1">
      <c r="A253" s="48"/>
      <c r="B253" s="252"/>
      <c r="C253" s="252" t="s">
        <v>1583</v>
      </c>
      <c r="D253" s="253" t="s">
        <v>816</v>
      </c>
      <c r="E253" s="264"/>
      <c r="F253" s="255" t="s">
        <v>1248</v>
      </c>
      <c r="G253" s="256" t="s">
        <v>97</v>
      </c>
      <c r="H253" s="230"/>
      <c r="I253" s="258" t="s">
        <v>1326</v>
      </c>
      <c r="J253" s="259">
        <v>35</v>
      </c>
      <c r="K253" s="259" t="s">
        <v>1332</v>
      </c>
      <c r="L253" s="260">
        <v>42.94</v>
      </c>
      <c r="M253" s="260">
        <v>43.35</v>
      </c>
      <c r="N253" s="260">
        <v>43.769999999999996</v>
      </c>
      <c r="O253" s="260">
        <v>45.08</v>
      </c>
      <c r="P253" s="260"/>
      <c r="Q253" s="259">
        <v>3</v>
      </c>
      <c r="R253" s="316"/>
      <c r="S253" s="261"/>
      <c r="T253" s="262" t="str">
        <f t="shared" ref="T253" si="88">IF(S253/J253=0,"-",S253/J253)</f>
        <v>-</v>
      </c>
      <c r="U253" s="263">
        <f t="shared" ref="U253" si="89">IF(S253&lt;10,O253*S253,IF(S253&lt;15,N253*S253,IF(S253&lt;J253,M253*S253,L253*S253)))</f>
        <v>0</v>
      </c>
      <c r="V253" s="251" t="s">
        <v>1670</v>
      </c>
      <c r="W253" s="198" t="s">
        <v>907</v>
      </c>
      <c r="X253" s="150" t="s">
        <v>866</v>
      </c>
      <c r="Y253" s="150" t="s">
        <v>856</v>
      </c>
      <c r="Z253" s="3" t="s">
        <v>851</v>
      </c>
      <c r="AA253" s="3" t="s">
        <v>875</v>
      </c>
      <c r="AB253" s="58" t="s">
        <v>1290</v>
      </c>
      <c r="AC253" s="199" t="s">
        <v>1455</v>
      </c>
      <c r="AD253" s="155" t="str">
        <f>IF(MOD(Таблица33[[#This Row],[Заказ корней, шт.
↓]],Таблица33[[#This Row],[Кратность заказа]])&gt;0,"Ошибка!","")</f>
        <v/>
      </c>
    </row>
    <row r="254" spans="1:30" s="37" customFormat="1" ht="15" hidden="1" customHeight="1">
      <c r="A254" s="48"/>
      <c r="B254" s="252"/>
      <c r="C254" s="252" t="s">
        <v>1556</v>
      </c>
      <c r="D254" s="253" t="s">
        <v>816</v>
      </c>
      <c r="E254" s="264"/>
      <c r="F254" s="255" t="s">
        <v>1249</v>
      </c>
      <c r="G254" s="256" t="s">
        <v>899</v>
      </c>
      <c r="H254" s="230"/>
      <c r="I254" s="258" t="s">
        <v>1324</v>
      </c>
      <c r="J254" s="259">
        <v>60</v>
      </c>
      <c r="K254" s="259" t="s">
        <v>1332</v>
      </c>
      <c r="L254" s="260">
        <v>14.25</v>
      </c>
      <c r="M254" s="260">
        <v>14.64</v>
      </c>
      <c r="N254" s="260">
        <v>14.91</v>
      </c>
      <c r="O254" s="260">
        <v>15.95</v>
      </c>
      <c r="P254" s="260"/>
      <c r="Q254" s="259">
        <v>5</v>
      </c>
      <c r="R254" s="316"/>
      <c r="S254" s="261"/>
      <c r="T254" s="262" t="str">
        <f t="shared" ref="T254:T255" si="90">IF(S254/J254=0,"-",S254/J254)</f>
        <v>-</v>
      </c>
      <c r="U254" s="263">
        <f t="shared" ref="U254:U255" si="91">IF(S254&lt;10,O254*S254,IF(S254&lt;15,N254*S254,IF(S254&lt;J254,M254*S254,L254*S254)))</f>
        <v>0</v>
      </c>
      <c r="V254" s="251" t="s">
        <v>1670</v>
      </c>
      <c r="W254" s="198" t="s">
        <v>901</v>
      </c>
      <c r="X254" s="150">
        <v>68</v>
      </c>
      <c r="Y254" s="150" t="s">
        <v>856</v>
      </c>
      <c r="Z254" s="3" t="s">
        <v>851</v>
      </c>
      <c r="AA254" s="3" t="s">
        <v>875</v>
      </c>
      <c r="AB254" s="58"/>
      <c r="AC254" s="199" t="s">
        <v>1470</v>
      </c>
      <c r="AD254" s="155" t="str">
        <f>IF(MOD(Таблица33[[#This Row],[Заказ корней, шт.
↓]],Таблица33[[#This Row],[Кратность заказа]])&gt;0,"Ошибка!","")</f>
        <v/>
      </c>
    </row>
    <row r="255" spans="1:30" s="37" customFormat="1" ht="15" hidden="1" customHeight="1">
      <c r="A255" s="48"/>
      <c r="B255" s="252"/>
      <c r="C255" s="252" t="s">
        <v>1647</v>
      </c>
      <c r="D255" s="253" t="s">
        <v>898</v>
      </c>
      <c r="E255" s="264"/>
      <c r="F255" s="255" t="s">
        <v>1249</v>
      </c>
      <c r="G255" s="256" t="s">
        <v>55</v>
      </c>
      <c r="H255" s="230"/>
      <c r="I255" s="258" t="s">
        <v>1324</v>
      </c>
      <c r="J255" s="259">
        <v>60</v>
      </c>
      <c r="K255" s="259" t="s">
        <v>1333</v>
      </c>
      <c r="L255" s="265">
        <v>1273</v>
      </c>
      <c r="M255" s="265">
        <v>1308</v>
      </c>
      <c r="N255" s="265">
        <v>1332</v>
      </c>
      <c r="O255" s="265">
        <v>1425</v>
      </c>
      <c r="P255" s="265"/>
      <c r="Q255" s="259">
        <v>5</v>
      </c>
      <c r="R255" s="316"/>
      <c r="S255" s="261"/>
      <c r="T255" s="262" t="str">
        <f t="shared" si="90"/>
        <v>-</v>
      </c>
      <c r="U255" s="232">
        <f t="shared" si="91"/>
        <v>0</v>
      </c>
      <c r="V255" s="251" t="s">
        <v>1670</v>
      </c>
      <c r="W255" s="198" t="s">
        <v>907</v>
      </c>
      <c r="X255" s="150" t="s">
        <v>866</v>
      </c>
      <c r="Y255" s="150" t="s">
        <v>856</v>
      </c>
      <c r="Z255" s="3" t="s">
        <v>851</v>
      </c>
      <c r="AA255" s="3" t="s">
        <v>875</v>
      </c>
      <c r="AB255" s="58" t="s">
        <v>1290</v>
      </c>
      <c r="AC255" s="199" t="s">
        <v>1455</v>
      </c>
      <c r="AD255" s="155" t="str">
        <f>IF(MOD(Таблица33[[#This Row],[Заказ корней, шт.
↓]],Таблица33[[#This Row],[Кратность заказа]])&gt;0,"Ошибка!","")</f>
        <v/>
      </c>
    </row>
    <row r="256" spans="1:30" s="37" customFormat="1" ht="15" hidden="1" customHeight="1">
      <c r="A256" s="48"/>
      <c r="B256" s="252"/>
      <c r="C256" s="252" t="s">
        <v>1591</v>
      </c>
      <c r="D256" s="253" t="s">
        <v>816</v>
      </c>
      <c r="E256" s="249"/>
      <c r="F256" s="255" t="s">
        <v>1249</v>
      </c>
      <c r="G256" s="256" t="s">
        <v>899</v>
      </c>
      <c r="H256" s="168"/>
      <c r="I256" s="258" t="s">
        <v>1324</v>
      </c>
      <c r="J256" s="259">
        <v>60</v>
      </c>
      <c r="K256" s="259" t="s">
        <v>1332</v>
      </c>
      <c r="L256" s="260">
        <v>14.25</v>
      </c>
      <c r="M256" s="260">
        <v>14.64</v>
      </c>
      <c r="N256" s="260">
        <v>14.91</v>
      </c>
      <c r="O256" s="260">
        <v>15.95</v>
      </c>
      <c r="P256" s="260"/>
      <c r="Q256" s="259">
        <v>5</v>
      </c>
      <c r="R256" s="316"/>
      <c r="S256" s="261"/>
      <c r="T256" s="262" t="str">
        <f t="shared" ref="T256" si="92">IF(S256/J256=0,"-",S256/J256)</f>
        <v>-</v>
      </c>
      <c r="U256" s="263">
        <f t="shared" ref="U256" si="93">IF(S256&lt;10,O256*S256,IF(S256&lt;15,N256*S256,IF(S256&lt;J256,M256*S256,L256*S256)))</f>
        <v>0</v>
      </c>
      <c r="V256" s="251" t="s">
        <v>1670</v>
      </c>
      <c r="W256" s="198" t="s">
        <v>901</v>
      </c>
      <c r="X256" s="150">
        <v>68</v>
      </c>
      <c r="Y256" s="150" t="s">
        <v>856</v>
      </c>
      <c r="Z256" s="3" t="s">
        <v>851</v>
      </c>
      <c r="AA256" s="3" t="s">
        <v>875</v>
      </c>
      <c r="AB256" s="58"/>
      <c r="AC256" s="199" t="s">
        <v>1470</v>
      </c>
      <c r="AD256" s="155" t="str">
        <f>IF(MOD(Таблица33[[#This Row],[Заказ корней, шт.
↓]],Таблица33[[#This Row],[Кратность заказа]])&gt;0,"Ошибка!","")</f>
        <v/>
      </c>
    </row>
    <row r="257" spans="1:30" s="37" customFormat="1" ht="15" hidden="1" customHeight="1">
      <c r="A257" s="48"/>
      <c r="B257" s="252"/>
      <c r="C257" s="252" t="s">
        <v>897</v>
      </c>
      <c r="D257" s="253" t="s">
        <v>898</v>
      </c>
      <c r="E257" s="264"/>
      <c r="F257" s="255" t="s">
        <v>1249</v>
      </c>
      <c r="G257" s="256" t="s">
        <v>899</v>
      </c>
      <c r="H257" s="230"/>
      <c r="I257" s="258" t="s">
        <v>1324</v>
      </c>
      <c r="J257" s="259">
        <v>60</v>
      </c>
      <c r="K257" s="259" t="s">
        <v>1333</v>
      </c>
      <c r="L257" s="265">
        <v>1273</v>
      </c>
      <c r="M257" s="265">
        <v>1308</v>
      </c>
      <c r="N257" s="265">
        <v>1332</v>
      </c>
      <c r="O257" s="265">
        <v>1425</v>
      </c>
      <c r="P257" s="265"/>
      <c r="Q257" s="259">
        <v>5</v>
      </c>
      <c r="R257" s="316"/>
      <c r="S257" s="261"/>
      <c r="T257" s="262" t="str">
        <f t="shared" si="84"/>
        <v>-</v>
      </c>
      <c r="U257" s="232">
        <f t="shared" si="85"/>
        <v>0</v>
      </c>
      <c r="V257" s="251" t="s">
        <v>1670</v>
      </c>
      <c r="W257" s="198" t="s">
        <v>901</v>
      </c>
      <c r="X257" s="150">
        <v>68</v>
      </c>
      <c r="Y257" s="150" t="s">
        <v>856</v>
      </c>
      <c r="Z257" s="3" t="s">
        <v>851</v>
      </c>
      <c r="AA257" s="3" t="s">
        <v>875</v>
      </c>
      <c r="AB257" s="58"/>
      <c r="AC257" s="199" t="s">
        <v>1470</v>
      </c>
      <c r="AD257" s="155" t="str">
        <f>IF(MOD(Таблица33[[#This Row],[Заказ корней, шт.
↓]],Таблица33[[#This Row],[Кратность заказа]])&gt;0,"Ошибка!","")</f>
        <v/>
      </c>
    </row>
    <row r="258" spans="1:30" s="37" customFormat="1" ht="15" customHeight="1">
      <c r="A258" s="48"/>
      <c r="B258" s="238"/>
      <c r="C258" s="238" t="s">
        <v>933</v>
      </c>
      <c r="D258" s="246" t="s">
        <v>816</v>
      </c>
      <c r="E258" s="249"/>
      <c r="F258" s="247" t="s">
        <v>1249</v>
      </c>
      <c r="G258" s="237" t="s">
        <v>149</v>
      </c>
      <c r="H258" s="168"/>
      <c r="I258" s="239" t="s">
        <v>1324</v>
      </c>
      <c r="J258" s="240">
        <v>60</v>
      </c>
      <c r="K258" s="240" t="s">
        <v>1332</v>
      </c>
      <c r="L258" s="244">
        <v>14.76</v>
      </c>
      <c r="M258" s="244">
        <v>15.17</v>
      </c>
      <c r="N258" s="244">
        <v>15.45</v>
      </c>
      <c r="O258" s="244">
        <v>16.53</v>
      </c>
      <c r="P258" s="244"/>
      <c r="Q258" s="240">
        <v>5</v>
      </c>
      <c r="R258" s="320">
        <v>41</v>
      </c>
      <c r="S258" s="245"/>
      <c r="T258" s="241" t="str">
        <f t="shared" si="84"/>
        <v>-</v>
      </c>
      <c r="U258" s="242">
        <f t="shared" si="85"/>
        <v>0</v>
      </c>
      <c r="V258" s="234" t="s">
        <v>1671</v>
      </c>
      <c r="W258" s="198" t="s">
        <v>805</v>
      </c>
      <c r="X258" s="150" t="s">
        <v>866</v>
      </c>
      <c r="Y258" s="150">
        <v>18</v>
      </c>
      <c r="Z258" s="3" t="s">
        <v>851</v>
      </c>
      <c r="AA258" s="3"/>
      <c r="AB258" s="58" t="s">
        <v>1291</v>
      </c>
      <c r="AC258" s="199" t="s">
        <v>1342</v>
      </c>
      <c r="AD258" s="155" t="str">
        <f>IF(MOD(Таблица33[[#This Row],[Заказ корней, шт.
↓]],Таблица33[[#This Row],[Кратность заказа]])&gt;0,"Ошибка!","")</f>
        <v/>
      </c>
    </row>
    <row r="259" spans="1:30" s="37" customFormat="1" ht="15" hidden="1" customHeight="1">
      <c r="A259" s="48"/>
      <c r="B259" s="252"/>
      <c r="C259" s="252" t="s">
        <v>932</v>
      </c>
      <c r="D259" s="253" t="s">
        <v>898</v>
      </c>
      <c r="E259" s="264"/>
      <c r="F259" s="255" t="s">
        <v>1249</v>
      </c>
      <c r="G259" s="256" t="s">
        <v>149</v>
      </c>
      <c r="H259" s="230"/>
      <c r="I259" s="258" t="s">
        <v>1324</v>
      </c>
      <c r="J259" s="259">
        <v>60</v>
      </c>
      <c r="K259" s="259" t="s">
        <v>1333</v>
      </c>
      <c r="L259" s="265">
        <v>1309</v>
      </c>
      <c r="M259" s="265">
        <v>1345</v>
      </c>
      <c r="N259" s="265">
        <v>1371</v>
      </c>
      <c r="O259" s="265">
        <v>1466</v>
      </c>
      <c r="P259" s="265"/>
      <c r="Q259" s="259">
        <v>5</v>
      </c>
      <c r="R259" s="316"/>
      <c r="S259" s="261"/>
      <c r="T259" s="262" t="str">
        <f t="shared" si="84"/>
        <v>-</v>
      </c>
      <c r="U259" s="232">
        <f t="shared" si="85"/>
        <v>0</v>
      </c>
      <c r="V259" s="251" t="s">
        <v>1670</v>
      </c>
      <c r="W259" s="198" t="s">
        <v>805</v>
      </c>
      <c r="X259" s="150" t="s">
        <v>866</v>
      </c>
      <c r="Y259" s="150">
        <v>18</v>
      </c>
      <c r="Z259" s="3" t="s">
        <v>851</v>
      </c>
      <c r="AA259" s="3"/>
      <c r="AB259" s="58" t="s">
        <v>1291</v>
      </c>
      <c r="AC259" s="199" t="s">
        <v>1342</v>
      </c>
      <c r="AD259" s="155" t="str">
        <f>IF(MOD(Таблица33[[#This Row],[Заказ корней, шт.
↓]],Таблица33[[#This Row],[Кратность заказа]])&gt;0,"Ошибка!","")</f>
        <v/>
      </c>
    </row>
    <row r="260" spans="1:30" s="37" customFormat="1" ht="15" customHeight="1">
      <c r="A260" s="48"/>
      <c r="B260" s="238"/>
      <c r="C260" s="238" t="s">
        <v>1635</v>
      </c>
      <c r="D260" s="246" t="s">
        <v>898</v>
      </c>
      <c r="E260" s="249"/>
      <c r="F260" s="247" t="s">
        <v>1249</v>
      </c>
      <c r="G260" s="237" t="s">
        <v>149</v>
      </c>
      <c r="H260" s="169"/>
      <c r="I260" s="239" t="s">
        <v>1324</v>
      </c>
      <c r="J260" s="240">
        <v>60</v>
      </c>
      <c r="K260" s="240" t="s">
        <v>1333</v>
      </c>
      <c r="L260" s="243">
        <v>1309</v>
      </c>
      <c r="M260" s="243">
        <v>1345</v>
      </c>
      <c r="N260" s="243">
        <v>1371</v>
      </c>
      <c r="O260" s="243">
        <v>1466</v>
      </c>
      <c r="P260" s="243"/>
      <c r="Q260" s="240">
        <v>5</v>
      </c>
      <c r="R260" s="320">
        <v>9</v>
      </c>
      <c r="S260" s="245"/>
      <c r="T260" s="241" t="str">
        <f t="shared" ref="T260" si="94">IF(S260/J260=0,"-",S260/J260)</f>
        <v>-</v>
      </c>
      <c r="U260" s="60">
        <f t="shared" ref="U260" si="95">IF(S260&lt;10,O260*S260,IF(S260&lt;15,N260*S260,IF(S260&lt;J260,M260*S260,L260*S260)))</f>
        <v>0</v>
      </c>
      <c r="V260" s="234" t="s">
        <v>1671</v>
      </c>
      <c r="W260" s="198" t="s">
        <v>805</v>
      </c>
      <c r="X260" s="150" t="s">
        <v>866</v>
      </c>
      <c r="Y260" s="150">
        <v>18</v>
      </c>
      <c r="Z260" s="3" t="s">
        <v>851</v>
      </c>
      <c r="AA260" s="3"/>
      <c r="AB260" s="58" t="s">
        <v>1291</v>
      </c>
      <c r="AC260" s="199" t="s">
        <v>1342</v>
      </c>
      <c r="AD260" s="155" t="str">
        <f>IF(MOD(Таблица33[[#This Row],[Заказ корней, шт.
↓]],Таблица33[[#This Row],[Кратность заказа]])&gt;0,"Ошибка!","")</f>
        <v/>
      </c>
    </row>
    <row r="261" spans="1:30" s="37" customFormat="1" ht="15" customHeight="1">
      <c r="A261" s="48"/>
      <c r="B261" s="238"/>
      <c r="C261" s="238" t="s">
        <v>1575</v>
      </c>
      <c r="D261" s="246" t="s">
        <v>816</v>
      </c>
      <c r="E261" s="249"/>
      <c r="F261" s="247" t="s">
        <v>1249</v>
      </c>
      <c r="G261" s="237" t="s">
        <v>149</v>
      </c>
      <c r="H261" s="230"/>
      <c r="I261" s="239" t="s">
        <v>1326</v>
      </c>
      <c r="J261" s="240">
        <v>40</v>
      </c>
      <c r="K261" s="240" t="s">
        <v>1332</v>
      </c>
      <c r="L261" s="244">
        <v>18.830000000000002</v>
      </c>
      <c r="M261" s="244">
        <v>19.180000000000003</v>
      </c>
      <c r="N261" s="244">
        <v>19.740000000000002</v>
      </c>
      <c r="O261" s="244">
        <v>20.52</v>
      </c>
      <c r="P261" s="244"/>
      <c r="Q261" s="240">
        <v>5</v>
      </c>
      <c r="R261" s="320">
        <v>40</v>
      </c>
      <c r="S261" s="245"/>
      <c r="T261" s="241" t="str">
        <f t="shared" ref="T261" si="96">IF(S261/J261=0,"-",S261/J261)</f>
        <v>-</v>
      </c>
      <c r="U261" s="242">
        <f t="shared" ref="U261" si="97">IF(S261&lt;10,O261*S261,IF(S261&lt;15,N261*S261,IF(S261&lt;J261,M261*S261,L261*S261)))</f>
        <v>0</v>
      </c>
      <c r="V261" s="234" t="s">
        <v>1671</v>
      </c>
      <c r="W261" s="198" t="s">
        <v>805</v>
      </c>
      <c r="X261" s="150" t="s">
        <v>866</v>
      </c>
      <c r="Y261" s="150">
        <v>18</v>
      </c>
      <c r="Z261" s="3" t="s">
        <v>851</v>
      </c>
      <c r="AA261" s="3"/>
      <c r="AB261" s="58" t="s">
        <v>1291</v>
      </c>
      <c r="AC261" s="199" t="s">
        <v>1342</v>
      </c>
      <c r="AD261" s="155" t="str">
        <f>IF(MOD(Таблица33[[#This Row],[Заказ корней, шт.
↓]],Таблица33[[#This Row],[Кратность заказа]])&gt;0,"Ошибка!","")</f>
        <v/>
      </c>
    </row>
    <row r="262" spans="1:30" s="37" customFormat="1" ht="15" hidden="1" customHeight="1">
      <c r="A262" s="48"/>
      <c r="B262" s="252"/>
      <c r="C262" s="252" t="s">
        <v>1191</v>
      </c>
      <c r="D262" s="253" t="s">
        <v>816</v>
      </c>
      <c r="E262" s="264"/>
      <c r="F262" s="255" t="s">
        <v>1249</v>
      </c>
      <c r="G262" s="256" t="s">
        <v>149</v>
      </c>
      <c r="H262" s="230"/>
      <c r="I262" s="258" t="s">
        <v>1326</v>
      </c>
      <c r="J262" s="259">
        <v>40</v>
      </c>
      <c r="K262" s="259" t="s">
        <v>1332</v>
      </c>
      <c r="L262" s="260">
        <v>18.830000000000002</v>
      </c>
      <c r="M262" s="260">
        <v>19.180000000000003</v>
      </c>
      <c r="N262" s="260">
        <v>19.740000000000002</v>
      </c>
      <c r="O262" s="260">
        <v>20.52</v>
      </c>
      <c r="P262" s="260"/>
      <c r="Q262" s="259">
        <v>5</v>
      </c>
      <c r="R262" s="316"/>
      <c r="S262" s="261"/>
      <c r="T262" s="262" t="str">
        <f t="shared" si="84"/>
        <v>-</v>
      </c>
      <c r="U262" s="263">
        <f t="shared" si="85"/>
        <v>0</v>
      </c>
      <c r="V262" s="251" t="s">
        <v>1670</v>
      </c>
      <c r="W262" s="198" t="s">
        <v>805</v>
      </c>
      <c r="X262" s="150" t="s">
        <v>866</v>
      </c>
      <c r="Y262" s="150">
        <v>18</v>
      </c>
      <c r="Z262" s="3" t="s">
        <v>851</v>
      </c>
      <c r="AA262" s="3"/>
      <c r="AB262" s="58" t="s">
        <v>1291</v>
      </c>
      <c r="AC262" s="199" t="s">
        <v>1342</v>
      </c>
      <c r="AD262" s="155" t="str">
        <f>IF(MOD(Таблица33[[#This Row],[Заказ корней, шт.
↓]],Таблица33[[#This Row],[Кратность заказа]])&gt;0,"Ошибка!","")</f>
        <v/>
      </c>
    </row>
    <row r="263" spans="1:30" s="37" customFormat="1" ht="15" hidden="1" customHeight="1">
      <c r="A263" s="48"/>
      <c r="B263" s="252"/>
      <c r="C263" s="252" t="s">
        <v>1192</v>
      </c>
      <c r="D263" s="253" t="s">
        <v>816</v>
      </c>
      <c r="E263" s="264"/>
      <c r="F263" s="255" t="s">
        <v>1248</v>
      </c>
      <c r="G263" s="256" t="s">
        <v>183</v>
      </c>
      <c r="H263" s="230"/>
      <c r="I263" s="258" t="s">
        <v>1324</v>
      </c>
      <c r="J263" s="259">
        <v>50</v>
      </c>
      <c r="K263" s="259" t="s">
        <v>1332</v>
      </c>
      <c r="L263" s="260">
        <v>5.6499999999999995</v>
      </c>
      <c r="M263" s="260">
        <v>5.8</v>
      </c>
      <c r="N263" s="260">
        <v>5.91</v>
      </c>
      <c r="O263" s="260">
        <v>6.32</v>
      </c>
      <c r="P263" s="260"/>
      <c r="Q263" s="259">
        <v>5</v>
      </c>
      <c r="R263" s="316"/>
      <c r="S263" s="261"/>
      <c r="T263" s="262" t="str">
        <f t="shared" si="84"/>
        <v>-</v>
      </c>
      <c r="U263" s="263">
        <f t="shared" si="85"/>
        <v>0</v>
      </c>
      <c r="V263" s="251" t="s">
        <v>1670</v>
      </c>
      <c r="W263" s="198" t="s">
        <v>901</v>
      </c>
      <c r="X263" s="150">
        <v>90</v>
      </c>
      <c r="Y263" s="150">
        <v>14</v>
      </c>
      <c r="Z263" s="3" t="s">
        <v>851</v>
      </c>
      <c r="AA263" s="3"/>
      <c r="AB263" s="58" t="s">
        <v>1292</v>
      </c>
      <c r="AC263" s="199" t="s">
        <v>1411</v>
      </c>
      <c r="AD263" s="155" t="str">
        <f>IF(MOD(Таблица33[[#This Row],[Заказ корней, шт.
↓]],Таблица33[[#This Row],[Кратность заказа]])&gt;0,"Ошибка!","")</f>
        <v/>
      </c>
    </row>
    <row r="264" spans="1:30" s="37" customFormat="1" ht="15" hidden="1" customHeight="1">
      <c r="A264" s="48"/>
      <c r="B264" s="268"/>
      <c r="C264" s="268" t="s">
        <v>1549</v>
      </c>
      <c r="D264" s="253" t="s">
        <v>816</v>
      </c>
      <c r="E264" s="264"/>
      <c r="F264" s="255" t="s">
        <v>1248</v>
      </c>
      <c r="G264" s="256" t="s">
        <v>183</v>
      </c>
      <c r="H264" s="230"/>
      <c r="I264" s="258" t="s">
        <v>1324</v>
      </c>
      <c r="J264" s="259">
        <v>60</v>
      </c>
      <c r="K264" s="259" t="s">
        <v>1332</v>
      </c>
      <c r="L264" s="260">
        <v>5.6499999999999995</v>
      </c>
      <c r="M264" s="260">
        <v>5.8</v>
      </c>
      <c r="N264" s="260">
        <v>5.91</v>
      </c>
      <c r="O264" s="260">
        <v>6.32</v>
      </c>
      <c r="P264" s="260"/>
      <c r="Q264" s="259">
        <v>5</v>
      </c>
      <c r="R264" s="316"/>
      <c r="S264" s="261"/>
      <c r="T264" s="262" t="str">
        <f t="shared" ref="T264:T265" si="98">IF(S264/J264=0,"-",S264/J264)</f>
        <v>-</v>
      </c>
      <c r="U264" s="263">
        <f t="shared" ref="U264:U265" si="99">IF(S264&lt;10,O264*S264,IF(S264&lt;15,N264*S264,IF(S264&lt;J264,M264*S264,L264*S264)))</f>
        <v>0</v>
      </c>
      <c r="V264" s="251" t="s">
        <v>1670</v>
      </c>
      <c r="W264" s="198" t="s">
        <v>901</v>
      </c>
      <c r="X264" s="150">
        <v>90</v>
      </c>
      <c r="Y264" s="150">
        <v>14</v>
      </c>
      <c r="Z264" s="3" t="s">
        <v>851</v>
      </c>
      <c r="AA264" s="3"/>
      <c r="AB264" s="58" t="s">
        <v>1292</v>
      </c>
      <c r="AC264" s="199" t="s">
        <v>1411</v>
      </c>
      <c r="AD264" s="155" t="str">
        <f>IF(MOD(Таблица33[[#This Row],[Заказ корней, шт.
↓]],Таблица33[[#This Row],[Кратность заказа]])&gt;0,"Ошибка!","")</f>
        <v/>
      </c>
    </row>
    <row r="265" spans="1:30" s="37" customFormat="1" ht="15" customHeight="1">
      <c r="A265" s="48"/>
      <c r="B265" s="269"/>
      <c r="C265" s="250" t="s">
        <v>1550</v>
      </c>
      <c r="D265" s="246" t="s">
        <v>816</v>
      </c>
      <c r="E265" s="249"/>
      <c r="F265" s="247" t="s">
        <v>1248</v>
      </c>
      <c r="G265" s="276" t="s">
        <v>183</v>
      </c>
      <c r="H265" s="281"/>
      <c r="I265" s="239" t="s">
        <v>1324</v>
      </c>
      <c r="J265" s="240">
        <v>75</v>
      </c>
      <c r="K265" s="240" t="s">
        <v>1332</v>
      </c>
      <c r="L265" s="244">
        <v>5.6499999999999995</v>
      </c>
      <c r="M265" s="244">
        <v>5.8</v>
      </c>
      <c r="N265" s="244">
        <v>5.91</v>
      </c>
      <c r="O265" s="244">
        <v>6.32</v>
      </c>
      <c r="P265" s="244"/>
      <c r="Q265" s="240">
        <v>5</v>
      </c>
      <c r="R265" s="320">
        <v>22</v>
      </c>
      <c r="S265" s="245"/>
      <c r="T265" s="241" t="str">
        <f t="shared" si="98"/>
        <v>-</v>
      </c>
      <c r="U265" s="242">
        <f t="shared" si="99"/>
        <v>0</v>
      </c>
      <c r="V265" s="234" t="s">
        <v>1671</v>
      </c>
      <c r="W265" s="198" t="s">
        <v>901</v>
      </c>
      <c r="X265" s="150">
        <v>90</v>
      </c>
      <c r="Y265" s="150">
        <v>14</v>
      </c>
      <c r="Z265" s="3" t="s">
        <v>851</v>
      </c>
      <c r="AA265" s="3"/>
      <c r="AB265" s="58" t="s">
        <v>1292</v>
      </c>
      <c r="AC265" s="199" t="s">
        <v>1411</v>
      </c>
      <c r="AD265" s="155" t="str">
        <f>IF(MOD(Таблица33[[#This Row],[Заказ корней, шт.
↓]],Таблица33[[#This Row],[Кратность заказа]])&gt;0,"Ошибка!","")</f>
        <v/>
      </c>
    </row>
    <row r="266" spans="1:30" s="37" customFormat="1" ht="15" hidden="1" customHeight="1">
      <c r="A266" s="48"/>
      <c r="B266" s="252"/>
      <c r="C266" s="252" t="s">
        <v>900</v>
      </c>
      <c r="D266" s="253" t="s">
        <v>816</v>
      </c>
      <c r="E266" s="264"/>
      <c r="F266" s="255" t="s">
        <v>1248</v>
      </c>
      <c r="G266" s="256" t="s">
        <v>183</v>
      </c>
      <c r="H266" s="230"/>
      <c r="I266" s="258" t="s">
        <v>1326</v>
      </c>
      <c r="J266" s="259">
        <v>50</v>
      </c>
      <c r="K266" s="259" t="s">
        <v>1332</v>
      </c>
      <c r="L266" s="260">
        <v>7.51</v>
      </c>
      <c r="M266" s="260">
        <v>7.72</v>
      </c>
      <c r="N266" s="260">
        <v>7.8599999999999994</v>
      </c>
      <c r="O266" s="260">
        <v>8.41</v>
      </c>
      <c r="P266" s="260"/>
      <c r="Q266" s="259">
        <v>5</v>
      </c>
      <c r="R266" s="316"/>
      <c r="S266" s="261"/>
      <c r="T266" s="262" t="str">
        <f t="shared" si="84"/>
        <v>-</v>
      </c>
      <c r="U266" s="263">
        <f t="shared" si="85"/>
        <v>0</v>
      </c>
      <c r="V266" s="251" t="s">
        <v>1670</v>
      </c>
      <c r="W266" s="198" t="s">
        <v>901</v>
      </c>
      <c r="X266" s="150">
        <v>90</v>
      </c>
      <c r="Y266" s="150">
        <v>14</v>
      </c>
      <c r="Z266" s="3" t="s">
        <v>851</v>
      </c>
      <c r="AA266" s="3"/>
      <c r="AB266" s="58" t="s">
        <v>1292</v>
      </c>
      <c r="AC266" s="199" t="s">
        <v>1411</v>
      </c>
      <c r="AD266" s="155" t="str">
        <f>IF(MOD(Таблица33[[#This Row],[Заказ корней, шт.
↓]],Таблица33[[#This Row],[Кратность заказа]])&gt;0,"Ошибка!","")</f>
        <v/>
      </c>
    </row>
    <row r="267" spans="1:30" s="37" customFormat="1" ht="15" customHeight="1">
      <c r="A267" s="48"/>
      <c r="B267" s="238"/>
      <c r="C267" s="238" t="s">
        <v>1581</v>
      </c>
      <c r="D267" s="246" t="s">
        <v>816</v>
      </c>
      <c r="E267" s="249"/>
      <c r="F267" s="247" t="s">
        <v>1249</v>
      </c>
      <c r="G267" s="276" t="s">
        <v>272</v>
      </c>
      <c r="H267" s="277"/>
      <c r="I267" s="239" t="s">
        <v>1326</v>
      </c>
      <c r="J267" s="240">
        <v>35</v>
      </c>
      <c r="K267" s="240" t="s">
        <v>1332</v>
      </c>
      <c r="L267" s="244">
        <v>134.42999999999998</v>
      </c>
      <c r="M267" s="244">
        <v>135.72999999999999</v>
      </c>
      <c r="N267" s="244">
        <v>137.04</v>
      </c>
      <c r="O267" s="244">
        <v>141.15</v>
      </c>
      <c r="P267" s="244"/>
      <c r="Q267" s="240">
        <v>1</v>
      </c>
      <c r="R267" s="320">
        <v>7</v>
      </c>
      <c r="S267" s="245"/>
      <c r="T267" s="241" t="str">
        <f t="shared" ref="T267" si="100">IF(S267/J267=0,"-",S267/J267)</f>
        <v>-</v>
      </c>
      <c r="U267" s="242">
        <f t="shared" ref="U267" si="101">IF(S267&lt;10,O267*S267,IF(S267&lt;15,N267*S267,IF(S267&lt;J267,M267*S267,L267*S267)))</f>
        <v>0</v>
      </c>
      <c r="V267" s="234" t="s">
        <v>1671</v>
      </c>
      <c r="W267" s="198"/>
      <c r="X267" s="150"/>
      <c r="Y267" s="150"/>
      <c r="Z267" s="3"/>
      <c r="AA267" s="3"/>
      <c r="AB267" s="58"/>
      <c r="AC267" s="199"/>
      <c r="AD267" s="155" t="str">
        <f>IF(MOD(Таблица33[[#This Row],[Заказ корней, шт.
↓]],Таблица33[[#This Row],[Кратность заказа]])&gt;0,"Ошибка!","")</f>
        <v/>
      </c>
    </row>
    <row r="268" spans="1:30" s="37" customFormat="1" ht="15" hidden="1" customHeight="1">
      <c r="A268" s="48"/>
      <c r="B268" s="252"/>
      <c r="C268" s="252" t="s">
        <v>922</v>
      </c>
      <c r="D268" s="253" t="s">
        <v>816</v>
      </c>
      <c r="E268" s="264"/>
      <c r="F268" s="255" t="s">
        <v>1249</v>
      </c>
      <c r="G268" s="256" t="s">
        <v>841</v>
      </c>
      <c r="H268" s="230"/>
      <c r="I268" s="258" t="s">
        <v>1326</v>
      </c>
      <c r="J268" s="259">
        <v>35</v>
      </c>
      <c r="K268" s="259" t="s">
        <v>1332</v>
      </c>
      <c r="L268" s="260">
        <v>65.690000000000012</v>
      </c>
      <c r="M268" s="260">
        <v>66.320000000000007</v>
      </c>
      <c r="N268" s="260">
        <v>66.97</v>
      </c>
      <c r="O268" s="260">
        <v>68.97</v>
      </c>
      <c r="P268" s="260"/>
      <c r="Q268" s="259">
        <v>1</v>
      </c>
      <c r="R268" s="316"/>
      <c r="S268" s="261"/>
      <c r="T268" s="262" t="str">
        <f t="shared" si="84"/>
        <v>-</v>
      </c>
      <c r="U268" s="263">
        <f t="shared" si="85"/>
        <v>0</v>
      </c>
      <c r="V268" s="251" t="s">
        <v>1670</v>
      </c>
      <c r="W268" s="198" t="s">
        <v>901</v>
      </c>
      <c r="X268" s="150">
        <v>65</v>
      </c>
      <c r="Y268" s="150" t="s">
        <v>904</v>
      </c>
      <c r="Z268" s="3" t="s">
        <v>851</v>
      </c>
      <c r="AA268" s="3"/>
      <c r="AB268" s="58"/>
      <c r="AC268" s="199" t="s">
        <v>1343</v>
      </c>
      <c r="AD268" s="155" t="str">
        <f>IF(MOD(Таблица33[[#This Row],[Заказ корней, шт.
↓]],Таблица33[[#This Row],[Кратность заказа]])&gt;0,"Ошибка!","")</f>
        <v/>
      </c>
    </row>
    <row r="269" spans="1:30" s="37" customFormat="1" ht="15" hidden="1" customHeight="1">
      <c r="A269" s="48"/>
      <c r="B269" s="252"/>
      <c r="C269" s="252" t="s">
        <v>1193</v>
      </c>
      <c r="D269" s="253" t="s">
        <v>816</v>
      </c>
      <c r="E269" s="264"/>
      <c r="F269" s="255" t="s">
        <v>1249</v>
      </c>
      <c r="G269" s="256" t="s">
        <v>330</v>
      </c>
      <c r="H269" s="230"/>
      <c r="I269" s="258" t="s">
        <v>1326</v>
      </c>
      <c r="J269" s="259">
        <v>30</v>
      </c>
      <c r="K269" s="259" t="s">
        <v>1332</v>
      </c>
      <c r="L269" s="260">
        <v>90.92</v>
      </c>
      <c r="M269" s="260">
        <v>91.79</v>
      </c>
      <c r="N269" s="260">
        <v>92.68</v>
      </c>
      <c r="O269" s="260">
        <v>95.46</v>
      </c>
      <c r="P269" s="260"/>
      <c r="Q269" s="259">
        <v>1</v>
      </c>
      <c r="R269" s="316"/>
      <c r="S269" s="261"/>
      <c r="T269" s="262" t="str">
        <f t="shared" si="84"/>
        <v>-</v>
      </c>
      <c r="U269" s="263">
        <f t="shared" si="85"/>
        <v>0</v>
      </c>
      <c r="V269" s="251" t="s">
        <v>1670</v>
      </c>
      <c r="W269" s="198" t="s">
        <v>805</v>
      </c>
      <c r="X269" s="150">
        <v>70</v>
      </c>
      <c r="Y269" s="150" t="s">
        <v>936</v>
      </c>
      <c r="Z269" s="3" t="s">
        <v>851</v>
      </c>
      <c r="AA269" s="3"/>
      <c r="AB269" s="58" t="s">
        <v>1293</v>
      </c>
      <c r="AC269" s="199" t="s">
        <v>1471</v>
      </c>
      <c r="AD269" s="155" t="str">
        <f>IF(MOD(Таблица33[[#This Row],[Заказ корней, шт.
↓]],Таблица33[[#This Row],[Кратность заказа]])&gt;0,"Ошибка!","")</f>
        <v/>
      </c>
    </row>
    <row r="270" spans="1:30" s="37" customFormat="1" ht="15" hidden="1" customHeight="1">
      <c r="A270" s="48"/>
      <c r="B270" s="252"/>
      <c r="C270" s="252" t="s">
        <v>1594</v>
      </c>
      <c r="D270" s="253" t="s">
        <v>816</v>
      </c>
      <c r="E270" s="264"/>
      <c r="F270" s="255" t="s">
        <v>1249</v>
      </c>
      <c r="G270" s="256" t="s">
        <v>330</v>
      </c>
      <c r="H270" s="230"/>
      <c r="I270" s="258" t="s">
        <v>1326</v>
      </c>
      <c r="J270" s="259">
        <v>35</v>
      </c>
      <c r="K270" s="259" t="s">
        <v>1332</v>
      </c>
      <c r="L270" s="260">
        <v>90.92</v>
      </c>
      <c r="M270" s="260">
        <v>91.79</v>
      </c>
      <c r="N270" s="260">
        <v>92.68</v>
      </c>
      <c r="O270" s="260">
        <v>95.46</v>
      </c>
      <c r="P270" s="260"/>
      <c r="Q270" s="259">
        <v>1</v>
      </c>
      <c r="R270" s="316"/>
      <c r="S270" s="261"/>
      <c r="T270" s="262" t="str">
        <f t="shared" ref="T270" si="102">IF(S270/J270=0,"-",S270/J270)</f>
        <v>-</v>
      </c>
      <c r="U270" s="263">
        <f t="shared" ref="U270" si="103">IF(S270&lt;10,O270*S270,IF(S270&lt;15,N270*S270,IF(S270&lt;J270,M270*S270,L270*S270)))</f>
        <v>0</v>
      </c>
      <c r="V270" s="251" t="s">
        <v>1670</v>
      </c>
      <c r="W270" s="198" t="s">
        <v>805</v>
      </c>
      <c r="X270" s="150">
        <v>70</v>
      </c>
      <c r="Y270" s="150" t="s">
        <v>936</v>
      </c>
      <c r="Z270" s="3" t="s">
        <v>851</v>
      </c>
      <c r="AA270" s="3"/>
      <c r="AB270" s="58" t="s">
        <v>1293</v>
      </c>
      <c r="AC270" s="199" t="s">
        <v>1471</v>
      </c>
      <c r="AD270" s="155" t="str">
        <f>IF(MOD(Таблица33[[#This Row],[Заказ корней, шт.
↓]],Таблица33[[#This Row],[Кратность заказа]])&gt;0,"Ошибка!","")</f>
        <v/>
      </c>
    </row>
    <row r="271" spans="1:30" s="37" customFormat="1" ht="15" hidden="1" customHeight="1">
      <c r="A271" s="48"/>
      <c r="B271" s="252"/>
      <c r="C271" s="252" t="s">
        <v>923</v>
      </c>
      <c r="D271" s="253" t="s">
        <v>816</v>
      </c>
      <c r="E271" s="264"/>
      <c r="F271" s="255" t="s">
        <v>1247</v>
      </c>
      <c r="G271" s="256" t="s">
        <v>29</v>
      </c>
      <c r="H271" s="231" t="s">
        <v>1571</v>
      </c>
      <c r="I271" s="258" t="s">
        <v>1324</v>
      </c>
      <c r="J271" s="259">
        <v>60</v>
      </c>
      <c r="K271" s="259" t="s">
        <v>1332</v>
      </c>
      <c r="L271" s="260">
        <v>146.5</v>
      </c>
      <c r="M271" s="260">
        <v>147.91</v>
      </c>
      <c r="N271" s="260">
        <v>149.34</v>
      </c>
      <c r="O271" s="260">
        <v>153.82</v>
      </c>
      <c r="P271" s="260"/>
      <c r="Q271" s="259">
        <v>1</v>
      </c>
      <c r="R271" s="316"/>
      <c r="S271" s="261"/>
      <c r="T271" s="262" t="str">
        <f>IF(S271/J271=0,"-",S271/J271)</f>
        <v>-</v>
      </c>
      <c r="U271" s="263">
        <f>IF(S271&lt;10,O271*S271,IF(S271&lt;15,N271*S271,IF(S271&lt;J271,M271*S271,L271*S271)))</f>
        <v>0</v>
      </c>
      <c r="V271" s="251" t="s">
        <v>1670</v>
      </c>
      <c r="W271" s="198" t="s">
        <v>901</v>
      </c>
      <c r="X271" s="150">
        <v>75</v>
      </c>
      <c r="Y271" s="150" t="s">
        <v>856</v>
      </c>
      <c r="Z271" s="3" t="s">
        <v>851</v>
      </c>
      <c r="AA271" s="3"/>
      <c r="AB271" s="58" t="s">
        <v>1274</v>
      </c>
      <c r="AC271" s="199" t="s">
        <v>1404</v>
      </c>
      <c r="AD271" s="155" t="str">
        <f>IF(MOD(Таблица33[[#This Row],[Заказ корней, шт.
↓]],Таблица33[[#This Row],[Кратность заказа]])&gt;0,"Ошибка!","")</f>
        <v/>
      </c>
    </row>
    <row r="272" spans="1:30" s="37" customFormat="1" ht="15" hidden="1" customHeight="1">
      <c r="A272" s="48"/>
      <c r="B272" s="252"/>
      <c r="C272" s="252" t="s">
        <v>1160</v>
      </c>
      <c r="D272" s="253" t="s">
        <v>816</v>
      </c>
      <c r="E272" s="264"/>
      <c r="F272" s="255" t="s">
        <v>1247</v>
      </c>
      <c r="G272" s="256" t="s">
        <v>29</v>
      </c>
      <c r="H272" s="231" t="s">
        <v>1571</v>
      </c>
      <c r="I272" s="258" t="s">
        <v>1326</v>
      </c>
      <c r="J272" s="259">
        <v>35</v>
      </c>
      <c r="K272" s="259" t="s">
        <v>1332</v>
      </c>
      <c r="L272" s="260">
        <v>175.38</v>
      </c>
      <c r="M272" s="260">
        <v>177.06</v>
      </c>
      <c r="N272" s="260">
        <v>178.78</v>
      </c>
      <c r="O272" s="260">
        <v>184.14</v>
      </c>
      <c r="P272" s="260"/>
      <c r="Q272" s="259">
        <v>1</v>
      </c>
      <c r="R272" s="316"/>
      <c r="S272" s="261"/>
      <c r="T272" s="262" t="str">
        <f>IF(S272/J272=0,"-",S272/J272)</f>
        <v>-</v>
      </c>
      <c r="U272" s="263">
        <f>IF(S272&lt;10,O272*S272,IF(S272&lt;15,N272*S272,IF(S272&lt;J272,M272*S272,L272*S272)))</f>
        <v>0</v>
      </c>
      <c r="V272" s="251" t="s">
        <v>1670</v>
      </c>
      <c r="W272" s="198" t="s">
        <v>901</v>
      </c>
      <c r="X272" s="150">
        <v>75</v>
      </c>
      <c r="Y272" s="150" t="s">
        <v>856</v>
      </c>
      <c r="Z272" s="3" t="s">
        <v>851</v>
      </c>
      <c r="AA272" s="3"/>
      <c r="AB272" s="58" t="s">
        <v>1274</v>
      </c>
      <c r="AC272" s="199" t="s">
        <v>1404</v>
      </c>
      <c r="AD272" s="155" t="str">
        <f>IF(MOD(Таблица33[[#This Row],[Заказ корней, шт.
↓]],Таблица33[[#This Row],[Кратность заказа]])&gt;0,"Ошибка!","")</f>
        <v/>
      </c>
    </row>
    <row r="273" spans="1:30" s="37" customFormat="1" ht="15" hidden="1" customHeight="1">
      <c r="A273" s="48"/>
      <c r="B273" s="252"/>
      <c r="C273" s="252" t="s">
        <v>905</v>
      </c>
      <c r="D273" s="253" t="s">
        <v>816</v>
      </c>
      <c r="E273" s="264"/>
      <c r="F273" s="255" t="s">
        <v>1248</v>
      </c>
      <c r="G273" s="256" t="s">
        <v>246</v>
      </c>
      <c r="H273" s="230"/>
      <c r="I273" s="258" t="s">
        <v>1326</v>
      </c>
      <c r="J273" s="259">
        <v>50</v>
      </c>
      <c r="K273" s="259" t="s">
        <v>1332</v>
      </c>
      <c r="L273" s="260">
        <v>8.67</v>
      </c>
      <c r="M273" s="260">
        <v>8.91</v>
      </c>
      <c r="N273" s="260">
        <v>9.08</v>
      </c>
      <c r="O273" s="260">
        <v>9.7100000000000009</v>
      </c>
      <c r="P273" s="260"/>
      <c r="Q273" s="259">
        <v>5</v>
      </c>
      <c r="R273" s="316"/>
      <c r="S273" s="261"/>
      <c r="T273" s="262" t="str">
        <f t="shared" si="84"/>
        <v>-</v>
      </c>
      <c r="U273" s="263">
        <f t="shared" si="85"/>
        <v>0</v>
      </c>
      <c r="V273" s="251" t="s">
        <v>1670</v>
      </c>
      <c r="W273" s="198" t="s">
        <v>901</v>
      </c>
      <c r="X273" s="150">
        <v>90</v>
      </c>
      <c r="Y273" s="150" t="s">
        <v>856</v>
      </c>
      <c r="Z273" s="3" t="s">
        <v>851</v>
      </c>
      <c r="AA273" s="3"/>
      <c r="AB273" s="58" t="s">
        <v>1294</v>
      </c>
      <c r="AC273" s="199" t="s">
        <v>1344</v>
      </c>
      <c r="AD273" s="155" t="str">
        <f>IF(MOD(Таблица33[[#This Row],[Заказ корней, шт.
↓]],Таблица33[[#This Row],[Кратность заказа]])&gt;0,"Ошибка!","")</f>
        <v/>
      </c>
    </row>
    <row r="274" spans="1:30" s="37" customFormat="1" ht="15" hidden="1" customHeight="1">
      <c r="A274" s="48"/>
      <c r="B274" s="252"/>
      <c r="C274" s="252" t="s">
        <v>924</v>
      </c>
      <c r="D274" s="253" t="s">
        <v>816</v>
      </c>
      <c r="E274" s="264"/>
      <c r="F274" s="255" t="s">
        <v>1249</v>
      </c>
      <c r="G274" s="256" t="s">
        <v>287</v>
      </c>
      <c r="H274" s="230"/>
      <c r="I274" s="258" t="s">
        <v>1326</v>
      </c>
      <c r="J274" s="259">
        <v>35</v>
      </c>
      <c r="K274" s="259" t="s">
        <v>1332</v>
      </c>
      <c r="L274" s="260">
        <v>23.560000000000002</v>
      </c>
      <c r="M274" s="260">
        <v>24</v>
      </c>
      <c r="N274" s="260">
        <v>24.700000000000003</v>
      </c>
      <c r="O274" s="260">
        <v>25.68</v>
      </c>
      <c r="P274" s="260"/>
      <c r="Q274" s="259">
        <v>5</v>
      </c>
      <c r="R274" s="316"/>
      <c r="S274" s="261"/>
      <c r="T274" s="262" t="str">
        <f>IF(S274/J274=0,"-",S274/J274)</f>
        <v>-</v>
      </c>
      <c r="U274" s="263">
        <f>IF(S274&lt;10,O274*S274,IF(S274&lt;15,N274*S274,IF(S274&lt;J274,M274*S274,L274*S274)))</f>
        <v>0</v>
      </c>
      <c r="V274" s="251" t="s">
        <v>1670</v>
      </c>
      <c r="W274" s="198" t="s">
        <v>805</v>
      </c>
      <c r="X274" s="150" t="s">
        <v>859</v>
      </c>
      <c r="Y274" s="150" t="s">
        <v>856</v>
      </c>
      <c r="Z274" s="3" t="s">
        <v>851</v>
      </c>
      <c r="AA274" s="3"/>
      <c r="AB274" s="58" t="s">
        <v>1275</v>
      </c>
      <c r="AC274" s="199" t="s">
        <v>1338</v>
      </c>
      <c r="AD274" s="155" t="str">
        <f>IF(MOD(Таблица33[[#This Row],[Заказ корней, шт.
↓]],Таблица33[[#This Row],[Кратность заказа]])&gt;0,"Ошибка!","")</f>
        <v/>
      </c>
    </row>
    <row r="275" spans="1:30" s="37" customFormat="1" ht="15" hidden="1" customHeight="1">
      <c r="A275" s="48"/>
      <c r="B275" s="252"/>
      <c r="C275" s="252" t="s">
        <v>1645</v>
      </c>
      <c r="D275" s="253" t="s">
        <v>816</v>
      </c>
      <c r="E275" s="249"/>
      <c r="F275" s="255" t="s">
        <v>1249</v>
      </c>
      <c r="G275" s="256" t="s">
        <v>160</v>
      </c>
      <c r="H275" s="168"/>
      <c r="I275" s="258" t="s">
        <v>1324</v>
      </c>
      <c r="J275" s="259">
        <v>60</v>
      </c>
      <c r="K275" s="259" t="s">
        <v>1332</v>
      </c>
      <c r="L275" s="260">
        <v>16.07</v>
      </c>
      <c r="M275" s="260">
        <v>16.510000000000002</v>
      </c>
      <c r="N275" s="260">
        <v>16.82</v>
      </c>
      <c r="O275" s="260">
        <v>17.989999999999998</v>
      </c>
      <c r="P275" s="260"/>
      <c r="Q275" s="259">
        <v>5</v>
      </c>
      <c r="R275" s="316"/>
      <c r="S275" s="261"/>
      <c r="T275" s="262" t="str">
        <f t="shared" ref="T275:T276" si="104">IF(S275/J275=0,"-",S275/J275)</f>
        <v>-</v>
      </c>
      <c r="U275" s="263">
        <f t="shared" ref="U275:U276" si="105">IF(S275&lt;10,O275*S275,IF(S275&lt;15,N275*S275,IF(S275&lt;J275,M275*S275,L275*S275)))</f>
        <v>0</v>
      </c>
      <c r="V275" s="251" t="s">
        <v>1670</v>
      </c>
      <c r="W275" s="198" t="s">
        <v>805</v>
      </c>
      <c r="X275" s="150">
        <v>80</v>
      </c>
      <c r="Y275" s="150">
        <v>20</v>
      </c>
      <c r="Z275" s="3" t="s">
        <v>851</v>
      </c>
      <c r="AA275" s="3" t="s">
        <v>875</v>
      </c>
      <c r="AB275" s="58" t="s">
        <v>1295</v>
      </c>
      <c r="AC275" s="199" t="s">
        <v>867</v>
      </c>
      <c r="AD275" s="155" t="str">
        <f>IF(MOD(Таблица33[[#This Row],[Заказ корней, шт.
↓]],Таблица33[[#This Row],[Кратность заказа]])&gt;0,"Ошибка!","")</f>
        <v/>
      </c>
    </row>
    <row r="276" spans="1:30" s="37" customFormat="1" ht="15" hidden="1" customHeight="1">
      <c r="A276" s="48"/>
      <c r="B276" s="252"/>
      <c r="C276" s="252" t="s">
        <v>1646</v>
      </c>
      <c r="D276" s="253" t="s">
        <v>898</v>
      </c>
      <c r="E276" s="264"/>
      <c r="F276" s="255" t="s">
        <v>1249</v>
      </c>
      <c r="G276" s="256" t="s">
        <v>160</v>
      </c>
      <c r="H276" s="230"/>
      <c r="I276" s="258" t="s">
        <v>1324</v>
      </c>
      <c r="J276" s="259">
        <v>60</v>
      </c>
      <c r="K276" s="259" t="s">
        <v>1333</v>
      </c>
      <c r="L276" s="265">
        <v>1358</v>
      </c>
      <c r="M276" s="265">
        <v>1395</v>
      </c>
      <c r="N276" s="265">
        <v>1421</v>
      </c>
      <c r="O276" s="265">
        <v>1520</v>
      </c>
      <c r="P276" s="265"/>
      <c r="Q276" s="259">
        <v>5</v>
      </c>
      <c r="R276" s="316"/>
      <c r="S276" s="261"/>
      <c r="T276" s="262" t="str">
        <f t="shared" si="104"/>
        <v>-</v>
      </c>
      <c r="U276" s="232">
        <f t="shared" si="105"/>
        <v>0</v>
      </c>
      <c r="V276" s="251" t="s">
        <v>1670</v>
      </c>
      <c r="W276" s="198" t="s">
        <v>805</v>
      </c>
      <c r="X276" s="150">
        <v>80</v>
      </c>
      <c r="Y276" s="150">
        <v>20</v>
      </c>
      <c r="Z276" s="3" t="s">
        <v>851</v>
      </c>
      <c r="AA276" s="3" t="s">
        <v>875</v>
      </c>
      <c r="AB276" s="58" t="s">
        <v>1295</v>
      </c>
      <c r="AC276" s="199" t="s">
        <v>867</v>
      </c>
      <c r="AD276" s="155" t="str">
        <f>IF(MOD(Таблица33[[#This Row],[Заказ корней, шт.
↓]],Таблица33[[#This Row],[Кратность заказа]])&gt;0,"Ошибка!","")</f>
        <v/>
      </c>
    </row>
    <row r="277" spans="1:30" s="37" customFormat="1" ht="15" hidden="1" customHeight="1">
      <c r="A277" s="48"/>
      <c r="B277" s="252"/>
      <c r="C277" s="252" t="s">
        <v>925</v>
      </c>
      <c r="D277" s="253" t="s">
        <v>898</v>
      </c>
      <c r="E277" s="264"/>
      <c r="F277" s="255" t="s">
        <v>1249</v>
      </c>
      <c r="G277" s="256" t="s">
        <v>160</v>
      </c>
      <c r="H277" s="230"/>
      <c r="I277" s="258" t="s">
        <v>1324</v>
      </c>
      <c r="J277" s="259">
        <v>60</v>
      </c>
      <c r="K277" s="259" t="s">
        <v>1333</v>
      </c>
      <c r="L277" s="265">
        <v>1358</v>
      </c>
      <c r="M277" s="265">
        <v>1395</v>
      </c>
      <c r="N277" s="265">
        <v>1421</v>
      </c>
      <c r="O277" s="265">
        <v>1520</v>
      </c>
      <c r="P277" s="265"/>
      <c r="Q277" s="259">
        <v>5</v>
      </c>
      <c r="R277" s="316"/>
      <c r="S277" s="261"/>
      <c r="T277" s="262" t="str">
        <f t="shared" si="84"/>
        <v>-</v>
      </c>
      <c r="U277" s="232">
        <f t="shared" si="85"/>
        <v>0</v>
      </c>
      <c r="V277" s="251" t="s">
        <v>1670</v>
      </c>
      <c r="W277" s="198" t="s">
        <v>805</v>
      </c>
      <c r="X277" s="150">
        <v>80</v>
      </c>
      <c r="Y277" s="150">
        <v>20</v>
      </c>
      <c r="Z277" s="3" t="s">
        <v>851</v>
      </c>
      <c r="AA277" s="3" t="s">
        <v>875</v>
      </c>
      <c r="AB277" s="58" t="s">
        <v>1295</v>
      </c>
      <c r="AC277" s="199" t="s">
        <v>867</v>
      </c>
      <c r="AD277" s="155" t="str">
        <f>IF(MOD(Таблица33[[#This Row],[Заказ корней, шт.
↓]],Таблица33[[#This Row],[Кратность заказа]])&gt;0,"Ошибка!","")</f>
        <v/>
      </c>
    </row>
    <row r="278" spans="1:30" s="37" customFormat="1" ht="15" hidden="1" customHeight="1">
      <c r="A278" s="48"/>
      <c r="B278" s="252"/>
      <c r="C278" s="252" t="s">
        <v>906</v>
      </c>
      <c r="D278" s="253" t="s">
        <v>816</v>
      </c>
      <c r="E278" s="264"/>
      <c r="F278" s="255" t="s">
        <v>1249</v>
      </c>
      <c r="G278" s="256" t="s">
        <v>220</v>
      </c>
      <c r="H278" s="230"/>
      <c r="I278" s="258" t="s">
        <v>1326</v>
      </c>
      <c r="J278" s="259">
        <v>35</v>
      </c>
      <c r="K278" s="259" t="s">
        <v>1332</v>
      </c>
      <c r="L278" s="260">
        <v>38.229999999999997</v>
      </c>
      <c r="M278" s="260">
        <v>38.6</v>
      </c>
      <c r="N278" s="260">
        <v>38.979999999999997</v>
      </c>
      <c r="O278" s="260">
        <v>40.14</v>
      </c>
      <c r="P278" s="260"/>
      <c r="Q278" s="259">
        <v>3</v>
      </c>
      <c r="R278" s="316"/>
      <c r="S278" s="261"/>
      <c r="T278" s="262" t="str">
        <f t="shared" si="84"/>
        <v>-</v>
      </c>
      <c r="U278" s="263">
        <f t="shared" si="85"/>
        <v>0</v>
      </c>
      <c r="V278" s="251" t="s">
        <v>1670</v>
      </c>
      <c r="W278" s="198" t="s">
        <v>901</v>
      </c>
      <c r="X278" s="150" t="s">
        <v>866</v>
      </c>
      <c r="Y278" s="150" t="s">
        <v>1480</v>
      </c>
      <c r="Z278" s="3" t="s">
        <v>851</v>
      </c>
      <c r="AA278" s="3"/>
      <c r="AB278" s="58" t="s">
        <v>1296</v>
      </c>
      <c r="AC278" s="199" t="s">
        <v>865</v>
      </c>
      <c r="AD278" s="155" t="str">
        <f>IF(MOD(Таблица33[[#This Row],[Заказ корней, шт.
↓]],Таблица33[[#This Row],[Кратность заказа]])&gt;0,"Ошибка!","")</f>
        <v/>
      </c>
    </row>
    <row r="279" spans="1:30" s="37" customFormat="1" ht="15" hidden="1" customHeight="1">
      <c r="A279" s="48"/>
      <c r="B279" s="252"/>
      <c r="C279" s="252" t="s">
        <v>1537</v>
      </c>
      <c r="D279" s="253" t="s">
        <v>898</v>
      </c>
      <c r="E279" s="264"/>
      <c r="F279" s="255" t="s">
        <v>1249</v>
      </c>
      <c r="G279" s="256" t="s">
        <v>220</v>
      </c>
      <c r="H279" s="230"/>
      <c r="I279" s="258" t="s">
        <v>1326</v>
      </c>
      <c r="J279" s="259">
        <v>40</v>
      </c>
      <c r="K279" s="259" t="s">
        <v>1333</v>
      </c>
      <c r="L279" s="265">
        <v>3428</v>
      </c>
      <c r="M279" s="265">
        <v>3461</v>
      </c>
      <c r="N279" s="265">
        <v>3495</v>
      </c>
      <c r="O279" s="265">
        <v>3599</v>
      </c>
      <c r="P279" s="265"/>
      <c r="Q279" s="259">
        <v>3</v>
      </c>
      <c r="R279" s="316"/>
      <c r="S279" s="261"/>
      <c r="T279" s="262" t="str">
        <f t="shared" ref="T279" si="106">IF(S279/J279=0,"-",S279/J279)</f>
        <v>-</v>
      </c>
      <c r="U279" s="232">
        <f t="shared" ref="U279" si="107">IF(S279&lt;10,O279*S279,IF(S279&lt;15,N279*S279,IF(S279&lt;J279,M279*S279,L279*S279)))</f>
        <v>0</v>
      </c>
      <c r="V279" s="251" t="s">
        <v>1670</v>
      </c>
      <c r="W279" s="198" t="s">
        <v>901</v>
      </c>
      <c r="X279" s="150" t="s">
        <v>866</v>
      </c>
      <c r="Y279" s="150" t="s">
        <v>1480</v>
      </c>
      <c r="Z279" s="3" t="s">
        <v>851</v>
      </c>
      <c r="AA279" s="3"/>
      <c r="AB279" s="58" t="s">
        <v>1296</v>
      </c>
      <c r="AC279" s="199" t="s">
        <v>865</v>
      </c>
      <c r="AD279" s="155" t="str">
        <f>IF(MOD(Таблица33[[#This Row],[Заказ корней, шт.
↓]],Таблица33[[#This Row],[Кратность заказа]])&gt;0,"Ошибка!","")</f>
        <v/>
      </c>
    </row>
    <row r="280" spans="1:30" s="37" customFormat="1" ht="15" customHeight="1">
      <c r="A280" s="48"/>
      <c r="B280" s="238"/>
      <c r="C280" s="238" t="s">
        <v>909</v>
      </c>
      <c r="D280" s="246" t="s">
        <v>816</v>
      </c>
      <c r="E280" s="249"/>
      <c r="F280" s="247" t="s">
        <v>1247</v>
      </c>
      <c r="G280" s="276" t="s">
        <v>41</v>
      </c>
      <c r="H280" s="277"/>
      <c r="I280" s="239" t="s">
        <v>1326</v>
      </c>
      <c r="J280" s="240">
        <v>35</v>
      </c>
      <c r="K280" s="240" t="s">
        <v>1332</v>
      </c>
      <c r="L280" s="244">
        <v>9.07</v>
      </c>
      <c r="M280" s="244">
        <v>9.32</v>
      </c>
      <c r="N280" s="244">
        <v>9.49</v>
      </c>
      <c r="O280" s="244">
        <v>10.15</v>
      </c>
      <c r="P280" s="244"/>
      <c r="Q280" s="240">
        <v>5</v>
      </c>
      <c r="R280" s="320" t="s">
        <v>1680</v>
      </c>
      <c r="S280" s="245"/>
      <c r="T280" s="241" t="str">
        <f t="shared" si="84"/>
        <v>-</v>
      </c>
      <c r="U280" s="242">
        <f t="shared" si="85"/>
        <v>0</v>
      </c>
      <c r="V280" s="234" t="s">
        <v>1671</v>
      </c>
      <c r="W280" s="198" t="s">
        <v>901</v>
      </c>
      <c r="X280" s="150">
        <v>90</v>
      </c>
      <c r="Y280" s="150" t="s">
        <v>855</v>
      </c>
      <c r="Z280" s="3" t="s">
        <v>851</v>
      </c>
      <c r="AA280" s="3"/>
      <c r="AB280" s="58" t="s">
        <v>1297</v>
      </c>
      <c r="AC280" s="199" t="s">
        <v>1414</v>
      </c>
      <c r="AD280" s="155" t="str">
        <f>IF(MOD(Таблица33[[#This Row],[Заказ корней, шт.
↓]],Таблица33[[#This Row],[Кратность заказа]])&gt;0,"Ошибка!","")</f>
        <v/>
      </c>
    </row>
    <row r="281" spans="1:30" s="37" customFormat="1" ht="15" hidden="1" customHeight="1">
      <c r="A281" s="48"/>
      <c r="B281" s="252"/>
      <c r="C281" s="252" t="s">
        <v>1365</v>
      </c>
      <c r="D281" s="253" t="s">
        <v>816</v>
      </c>
      <c r="E281" s="264"/>
      <c r="F281" s="255" t="s">
        <v>1247</v>
      </c>
      <c r="G281" s="256" t="s">
        <v>41</v>
      </c>
      <c r="H281" s="257" t="s">
        <v>1512</v>
      </c>
      <c r="I281" s="258" t="s">
        <v>1325</v>
      </c>
      <c r="J281" s="259">
        <v>20</v>
      </c>
      <c r="K281" s="259" t="s">
        <v>1332</v>
      </c>
      <c r="L281" s="260">
        <v>15.34</v>
      </c>
      <c r="M281" s="260">
        <v>15.77</v>
      </c>
      <c r="N281" s="260">
        <v>16.060000000000002</v>
      </c>
      <c r="O281" s="260">
        <v>17.18</v>
      </c>
      <c r="P281" s="260"/>
      <c r="Q281" s="259">
        <v>5</v>
      </c>
      <c r="R281" s="316"/>
      <c r="S281" s="261"/>
      <c r="T281" s="262" t="str">
        <f t="shared" si="84"/>
        <v>-</v>
      </c>
      <c r="U281" s="263">
        <f t="shared" si="85"/>
        <v>0</v>
      </c>
      <c r="V281" s="251" t="s">
        <v>1670</v>
      </c>
      <c r="W281" s="198" t="s">
        <v>901</v>
      </c>
      <c r="X281" s="150">
        <v>90</v>
      </c>
      <c r="Y281" s="150" t="s">
        <v>855</v>
      </c>
      <c r="Z281" s="3" t="s">
        <v>851</v>
      </c>
      <c r="AA281" s="3"/>
      <c r="AB281" s="58" t="s">
        <v>1297</v>
      </c>
      <c r="AC281" s="199" t="s">
        <v>1414</v>
      </c>
      <c r="AD281" s="155" t="str">
        <f>IF(MOD(Таблица33[[#This Row],[Заказ корней, шт.
↓]],Таблица33[[#This Row],[Кратность заказа]])&gt;0,"Ошибка!","")</f>
        <v/>
      </c>
    </row>
    <row r="282" spans="1:30" s="37" customFormat="1" ht="15" hidden="1" customHeight="1">
      <c r="A282" s="48"/>
      <c r="B282" s="252"/>
      <c r="C282" s="252" t="s">
        <v>1665</v>
      </c>
      <c r="D282" s="253" t="s">
        <v>816</v>
      </c>
      <c r="E282" s="264"/>
      <c r="F282" s="255" t="s">
        <v>1247</v>
      </c>
      <c r="G282" s="256" t="s">
        <v>1602</v>
      </c>
      <c r="H282" s="230"/>
      <c r="I282" s="258" t="s">
        <v>1326</v>
      </c>
      <c r="J282" s="259">
        <v>35</v>
      </c>
      <c r="K282" s="259" t="s">
        <v>1332</v>
      </c>
      <c r="L282" s="260">
        <v>89.14</v>
      </c>
      <c r="M282" s="260">
        <v>90</v>
      </c>
      <c r="N282" s="260">
        <v>90.87</v>
      </c>
      <c r="O282" s="260">
        <v>93.59</v>
      </c>
      <c r="P282" s="260"/>
      <c r="Q282" s="259">
        <v>1</v>
      </c>
      <c r="R282" s="316"/>
      <c r="S282" s="261"/>
      <c r="T282" s="262" t="str">
        <f t="shared" ref="T282" si="108">IF(S282/J282=0,"-",S282/J282)</f>
        <v>-</v>
      </c>
      <c r="U282" s="263">
        <f t="shared" ref="U282" si="109">IF(S282&lt;10,O282*S282,IF(S282&lt;15,N282*S282,IF(S282&lt;J282,M282*S282,L282*S282)))</f>
        <v>0</v>
      </c>
      <c r="V282" s="251" t="s">
        <v>1670</v>
      </c>
      <c r="W282" s="198" t="s">
        <v>805</v>
      </c>
      <c r="X282" s="150"/>
      <c r="Y282" s="150"/>
      <c r="Z282" s="3"/>
      <c r="AA282" s="3"/>
      <c r="AB282" s="58"/>
      <c r="AC282" s="199"/>
      <c r="AD282" s="155"/>
    </row>
    <row r="283" spans="1:30" s="53" customFormat="1" ht="15" customHeight="1">
      <c r="A283" s="48"/>
      <c r="B283" s="133"/>
      <c r="C283" s="133"/>
      <c r="D283" s="133"/>
      <c r="E283" s="214"/>
      <c r="F283" s="145" t="s">
        <v>850</v>
      </c>
      <c r="G283" s="146"/>
      <c r="H283" s="167"/>
      <c r="I283" s="135"/>
      <c r="J283" s="136"/>
      <c r="K283" s="136"/>
      <c r="L283" s="137"/>
      <c r="M283" s="137"/>
      <c r="N283" s="137"/>
      <c r="O283" s="137"/>
      <c r="P283" s="137"/>
      <c r="Q283" s="136"/>
      <c r="R283" s="319"/>
      <c r="S283" s="147"/>
      <c r="T283" s="138"/>
      <c r="U283" s="139"/>
      <c r="V283" s="184"/>
      <c r="W283" s="196"/>
      <c r="X283" s="151"/>
      <c r="Y283" s="151"/>
      <c r="Z283" s="141"/>
      <c r="AA283" s="141"/>
      <c r="AB283" s="140"/>
      <c r="AC283" s="197"/>
      <c r="AD283" s="155"/>
    </row>
    <row r="284" spans="1:30" s="37" customFormat="1" ht="15" customHeight="1">
      <c r="A284" s="48"/>
      <c r="B284" s="238"/>
      <c r="C284" s="238" t="s">
        <v>914</v>
      </c>
      <c r="D284" s="246" t="s">
        <v>816</v>
      </c>
      <c r="E284" s="249"/>
      <c r="F284" s="247" t="s">
        <v>1249</v>
      </c>
      <c r="G284" s="237" t="s">
        <v>278</v>
      </c>
      <c r="H284" s="168"/>
      <c r="I284" s="239" t="s">
        <v>1326</v>
      </c>
      <c r="J284" s="240">
        <v>35</v>
      </c>
      <c r="K284" s="240" t="s">
        <v>1332</v>
      </c>
      <c r="L284" s="244">
        <v>63.14</v>
      </c>
      <c r="M284" s="244">
        <v>63.75</v>
      </c>
      <c r="N284" s="244">
        <v>64.36</v>
      </c>
      <c r="O284" s="244">
        <v>66.290000000000006</v>
      </c>
      <c r="P284" s="244"/>
      <c r="Q284" s="240">
        <v>1</v>
      </c>
      <c r="R284" s="320">
        <v>2</v>
      </c>
      <c r="S284" s="245"/>
      <c r="T284" s="241" t="str">
        <f>IF(S284/J284=0,"-",S284/J284)</f>
        <v>-</v>
      </c>
      <c r="U284" s="242">
        <f>IF(S284&lt;10,O284*S284,IF(S284&lt;15,N284*S284,IF(S284&lt;J284,M284*S284,L284*S284)))</f>
        <v>0</v>
      </c>
      <c r="V284" s="234" t="s">
        <v>1671</v>
      </c>
      <c r="W284" s="198" t="s">
        <v>915</v>
      </c>
      <c r="X284" s="150" t="s">
        <v>889</v>
      </c>
      <c r="Y284" s="150" t="s">
        <v>806</v>
      </c>
      <c r="Z284" s="3" t="s">
        <v>851</v>
      </c>
      <c r="AA284" s="3"/>
      <c r="AB284" s="58" t="s">
        <v>916</v>
      </c>
      <c r="AC284" s="199" t="s">
        <v>1351</v>
      </c>
      <c r="AD284" s="155" t="str">
        <f>IF(MOD(Таблица33[[#This Row],[Заказ корней, шт.
↓]],Таблица33[[#This Row],[Кратность заказа]])&gt;0,"Ошибка!","")</f>
        <v/>
      </c>
    </row>
    <row r="285" spans="1:30" s="53" customFormat="1" ht="15" customHeight="1">
      <c r="A285" s="48"/>
      <c r="B285" s="123"/>
      <c r="C285" s="123"/>
      <c r="D285" s="123"/>
      <c r="E285" s="215"/>
      <c r="F285" s="132" t="s">
        <v>1489</v>
      </c>
      <c r="G285" s="143"/>
      <c r="H285" s="170"/>
      <c r="I285" s="125"/>
      <c r="J285" s="126"/>
      <c r="K285" s="126"/>
      <c r="L285" s="127"/>
      <c r="M285" s="127"/>
      <c r="N285" s="127"/>
      <c r="O285" s="127"/>
      <c r="P285" s="127"/>
      <c r="Q285" s="126"/>
      <c r="R285" s="318"/>
      <c r="S285" s="144"/>
      <c r="T285" s="128"/>
      <c r="U285" s="129"/>
      <c r="V285" s="183"/>
      <c r="W285" s="194"/>
      <c r="X285" s="152"/>
      <c r="Y285" s="152"/>
      <c r="Z285" s="131"/>
      <c r="AA285" s="131"/>
      <c r="AB285" s="130"/>
      <c r="AC285" s="195"/>
      <c r="AD285" s="155"/>
    </row>
    <row r="286" spans="1:30" s="53" customFormat="1" ht="15" customHeight="1">
      <c r="A286" s="48"/>
      <c r="B286" s="133"/>
      <c r="C286" s="133"/>
      <c r="D286" s="133"/>
      <c r="E286" s="214"/>
      <c r="F286" s="145" t="s">
        <v>848</v>
      </c>
      <c r="G286" s="146"/>
      <c r="H286" s="167"/>
      <c r="I286" s="135"/>
      <c r="J286" s="136"/>
      <c r="K286" s="136"/>
      <c r="L286" s="137"/>
      <c r="M286" s="137"/>
      <c r="N286" s="137"/>
      <c r="O286" s="137"/>
      <c r="P286" s="137"/>
      <c r="Q286" s="136"/>
      <c r="R286" s="319"/>
      <c r="S286" s="147"/>
      <c r="T286" s="138"/>
      <c r="U286" s="139"/>
      <c r="V286" s="184"/>
      <c r="W286" s="196"/>
      <c r="X286" s="151"/>
      <c r="Y286" s="151"/>
      <c r="Z286" s="141"/>
      <c r="AA286" s="141"/>
      <c r="AB286" s="140"/>
      <c r="AC286" s="197"/>
      <c r="AD286" s="155"/>
    </row>
    <row r="287" spans="1:30" s="37" customFormat="1" ht="15" hidden="1" customHeight="1">
      <c r="A287" s="48"/>
      <c r="B287" s="252"/>
      <c r="C287" s="252" t="s">
        <v>961</v>
      </c>
      <c r="D287" s="253" t="s">
        <v>898</v>
      </c>
      <c r="E287" s="264"/>
      <c r="F287" s="255" t="s">
        <v>1247</v>
      </c>
      <c r="G287" s="256" t="s">
        <v>88</v>
      </c>
      <c r="H287" s="266" t="s">
        <v>1501</v>
      </c>
      <c r="I287" s="258" t="s">
        <v>1324</v>
      </c>
      <c r="J287" s="259">
        <v>60</v>
      </c>
      <c r="K287" s="259" t="s">
        <v>1333</v>
      </c>
      <c r="L287" s="265">
        <v>452</v>
      </c>
      <c r="M287" s="265">
        <v>465</v>
      </c>
      <c r="N287" s="265">
        <v>473</v>
      </c>
      <c r="O287" s="265">
        <v>506</v>
      </c>
      <c r="P287" s="265"/>
      <c r="Q287" s="259">
        <v>5</v>
      </c>
      <c r="R287" s="316"/>
      <c r="S287" s="261"/>
      <c r="T287" s="262" t="str">
        <f t="shared" si="84"/>
        <v>-</v>
      </c>
      <c r="U287" s="232">
        <f t="shared" si="85"/>
        <v>0</v>
      </c>
      <c r="V287" s="251" t="s">
        <v>1670</v>
      </c>
      <c r="W287" s="198" t="s">
        <v>920</v>
      </c>
      <c r="X287" s="150">
        <v>90</v>
      </c>
      <c r="Y287" s="150" t="s">
        <v>806</v>
      </c>
      <c r="Z287" s="3" t="s">
        <v>851</v>
      </c>
      <c r="AA287" s="3" t="s">
        <v>875</v>
      </c>
      <c r="AB287" s="58" t="s">
        <v>1298</v>
      </c>
      <c r="AC287" s="199" t="s">
        <v>1415</v>
      </c>
      <c r="AD287" s="155" t="str">
        <f>IF(MOD(Таблица33[[#This Row],[Заказ корней, шт.
↓]],Таблица33[[#This Row],[Кратность заказа]])&gt;0,"Ошибка!","")</f>
        <v/>
      </c>
    </row>
    <row r="288" spans="1:30" s="37" customFormat="1" ht="15" customHeight="1">
      <c r="A288" s="48"/>
      <c r="B288" s="238"/>
      <c r="C288" s="238" t="s">
        <v>1527</v>
      </c>
      <c r="D288" s="246" t="s">
        <v>816</v>
      </c>
      <c r="E288" s="249"/>
      <c r="F288" s="247" t="s">
        <v>1247</v>
      </c>
      <c r="G288" s="270" t="s">
        <v>88</v>
      </c>
      <c r="H288" s="272" t="s">
        <v>1676</v>
      </c>
      <c r="I288" s="239" t="s">
        <v>1324</v>
      </c>
      <c r="J288" s="240">
        <v>60</v>
      </c>
      <c r="K288" s="240" t="s">
        <v>1332</v>
      </c>
      <c r="L288" s="274">
        <v>5.35</v>
      </c>
      <c r="M288" s="274">
        <v>5.5</v>
      </c>
      <c r="N288" s="274">
        <v>5.6</v>
      </c>
      <c r="O288" s="274">
        <v>5.99</v>
      </c>
      <c r="P288" s="275">
        <f>VLOOKUP(Таблица33[[#This Row],[Артикул ]],[1]акция!$A:$R,18,0)</f>
        <v>5.09</v>
      </c>
      <c r="Q288" s="240">
        <v>5</v>
      </c>
      <c r="R288" s="320" t="s">
        <v>1680</v>
      </c>
      <c r="S288" s="245"/>
      <c r="T288" s="241" t="str">
        <f t="shared" ref="T288:T290" si="110">IF(S288/J288=0,"-",S288/J288)</f>
        <v>-</v>
      </c>
      <c r="U288" s="242">
        <f>Таблица33[[#This Row],[Акционная цена]]*Таблица33[[#This Row],[Заказ корней, шт.
↓]]</f>
        <v>0</v>
      </c>
      <c r="V288" s="234" t="s">
        <v>1671</v>
      </c>
      <c r="W288" s="198" t="s">
        <v>920</v>
      </c>
      <c r="X288" s="150">
        <v>90</v>
      </c>
      <c r="Y288" s="150" t="s">
        <v>806</v>
      </c>
      <c r="Z288" s="3" t="s">
        <v>851</v>
      </c>
      <c r="AA288" s="3" t="s">
        <v>875</v>
      </c>
      <c r="AB288" s="58" t="s">
        <v>1298</v>
      </c>
      <c r="AC288" s="199" t="s">
        <v>1415</v>
      </c>
      <c r="AD288" s="155" t="str">
        <f>IF(MOD(Таблица33[[#This Row],[Заказ корней, шт.
↓]],Таблица33[[#This Row],[Кратность заказа]])&gt;0,"Ошибка!","")</f>
        <v/>
      </c>
    </row>
    <row r="289" spans="1:30" s="37" customFormat="1" ht="15" hidden="1" customHeight="1">
      <c r="A289" s="48"/>
      <c r="B289" s="252"/>
      <c r="C289" s="252" t="s">
        <v>1528</v>
      </c>
      <c r="D289" s="253" t="s">
        <v>816</v>
      </c>
      <c r="E289" s="264"/>
      <c r="F289" s="255" t="s">
        <v>1247</v>
      </c>
      <c r="G289" s="256" t="s">
        <v>88</v>
      </c>
      <c r="H289" s="266" t="s">
        <v>1501</v>
      </c>
      <c r="I289" s="258" t="s">
        <v>1324</v>
      </c>
      <c r="J289" s="259">
        <v>75</v>
      </c>
      <c r="K289" s="259" t="s">
        <v>1332</v>
      </c>
      <c r="L289" s="260">
        <v>5.35</v>
      </c>
      <c r="M289" s="260">
        <v>5.5</v>
      </c>
      <c r="N289" s="260">
        <v>5.6</v>
      </c>
      <c r="O289" s="260">
        <v>5.99</v>
      </c>
      <c r="P289" s="260"/>
      <c r="Q289" s="259">
        <v>5</v>
      </c>
      <c r="R289" s="316"/>
      <c r="S289" s="261"/>
      <c r="T289" s="262" t="str">
        <f t="shared" si="110"/>
        <v>-</v>
      </c>
      <c r="U289" s="263">
        <f t="shared" ref="U289:U290" si="111">IF(S289&lt;10,O289*S289,IF(S289&lt;15,N289*S289,IF(S289&lt;J289,M289*S289,L289*S289)))</f>
        <v>0</v>
      </c>
      <c r="V289" s="251" t="s">
        <v>1670</v>
      </c>
      <c r="W289" s="198" t="s">
        <v>920</v>
      </c>
      <c r="X289" s="150">
        <v>90</v>
      </c>
      <c r="Y289" s="150" t="s">
        <v>806</v>
      </c>
      <c r="Z289" s="3" t="s">
        <v>851</v>
      </c>
      <c r="AA289" s="3" t="s">
        <v>875</v>
      </c>
      <c r="AB289" s="58" t="s">
        <v>1298</v>
      </c>
      <c r="AC289" s="199" t="s">
        <v>1415</v>
      </c>
      <c r="AD289" s="155" t="str">
        <f>IF(MOD(Таблица33[[#This Row],[Заказ корней, шт.
↓]],Таблица33[[#This Row],[Кратность заказа]])&gt;0,"Ошибка!","")</f>
        <v/>
      </c>
    </row>
    <row r="290" spans="1:30" s="37" customFormat="1" ht="15" hidden="1" customHeight="1">
      <c r="A290" s="48"/>
      <c r="B290" s="252"/>
      <c r="C290" s="252" t="s">
        <v>1610</v>
      </c>
      <c r="D290" s="253" t="s">
        <v>898</v>
      </c>
      <c r="E290" s="264"/>
      <c r="F290" s="255" t="s">
        <v>1247</v>
      </c>
      <c r="G290" s="256" t="s">
        <v>88</v>
      </c>
      <c r="H290" s="266" t="s">
        <v>1501</v>
      </c>
      <c r="I290" s="258" t="s">
        <v>1324</v>
      </c>
      <c r="J290" s="259">
        <v>60</v>
      </c>
      <c r="K290" s="259" t="s">
        <v>1333</v>
      </c>
      <c r="L290" s="265">
        <v>452</v>
      </c>
      <c r="M290" s="265">
        <v>465</v>
      </c>
      <c r="N290" s="265">
        <v>473</v>
      </c>
      <c r="O290" s="265">
        <v>506</v>
      </c>
      <c r="P290" s="265"/>
      <c r="Q290" s="259">
        <v>5</v>
      </c>
      <c r="R290" s="316"/>
      <c r="S290" s="261"/>
      <c r="T290" s="262" t="str">
        <f t="shared" si="110"/>
        <v>-</v>
      </c>
      <c r="U290" s="232">
        <f t="shared" si="111"/>
        <v>0</v>
      </c>
      <c r="V290" s="251" t="s">
        <v>1670</v>
      </c>
      <c r="W290" s="198" t="s">
        <v>920</v>
      </c>
      <c r="X290" s="150">
        <v>90</v>
      </c>
      <c r="Y290" s="150" t="s">
        <v>806</v>
      </c>
      <c r="Z290" s="3" t="s">
        <v>851</v>
      </c>
      <c r="AA290" s="3" t="s">
        <v>875</v>
      </c>
      <c r="AB290" s="58" t="s">
        <v>1298</v>
      </c>
      <c r="AC290" s="199" t="s">
        <v>1415</v>
      </c>
      <c r="AD290" s="155" t="str">
        <f>IF(MOD(Таблица33[[#This Row],[Заказ корней, шт.
↓]],Таблица33[[#This Row],[Кратность заказа]])&gt;0,"Ошибка!","")</f>
        <v/>
      </c>
    </row>
    <row r="291" spans="1:30" s="37" customFormat="1" ht="15" hidden="1" customHeight="1">
      <c r="A291" s="48"/>
      <c r="B291" s="252"/>
      <c r="C291" s="252" t="s">
        <v>1611</v>
      </c>
      <c r="D291" s="253" t="s">
        <v>816</v>
      </c>
      <c r="E291" s="264"/>
      <c r="F291" s="255" t="s">
        <v>1247</v>
      </c>
      <c r="G291" s="256" t="s">
        <v>88</v>
      </c>
      <c r="H291" s="266" t="s">
        <v>1501</v>
      </c>
      <c r="I291" s="258" t="s">
        <v>1326</v>
      </c>
      <c r="J291" s="259">
        <v>50</v>
      </c>
      <c r="K291" s="259" t="s">
        <v>1332</v>
      </c>
      <c r="L291" s="260">
        <v>7.46</v>
      </c>
      <c r="M291" s="260">
        <v>7.67</v>
      </c>
      <c r="N291" s="260">
        <v>7.81</v>
      </c>
      <c r="O291" s="260">
        <v>8.35</v>
      </c>
      <c r="P291" s="260"/>
      <c r="Q291" s="259">
        <v>5</v>
      </c>
      <c r="R291" s="316"/>
      <c r="S291" s="261"/>
      <c r="T291" s="262" t="str">
        <f t="shared" ref="T291:T292" si="112">IF(S291/J291=0,"-",S291/J291)</f>
        <v>-</v>
      </c>
      <c r="U291" s="263">
        <f t="shared" ref="U291:U292" si="113">IF(S291&lt;10,O291*S291,IF(S291&lt;15,N291*S291,IF(S291&lt;J291,M291*S291,L291*S291)))</f>
        <v>0</v>
      </c>
      <c r="V291" s="251" t="s">
        <v>1670</v>
      </c>
      <c r="W291" s="198" t="s">
        <v>920</v>
      </c>
      <c r="X291" s="150">
        <v>90</v>
      </c>
      <c r="Y291" s="150" t="s">
        <v>806</v>
      </c>
      <c r="Z291" s="3" t="s">
        <v>851</v>
      </c>
      <c r="AA291" s="3" t="s">
        <v>875</v>
      </c>
      <c r="AB291" s="58" t="s">
        <v>1298</v>
      </c>
      <c r="AC291" s="199" t="s">
        <v>1415</v>
      </c>
      <c r="AD291" s="155" t="str">
        <f>IF(MOD(Таблица33[[#This Row],[Заказ корней, шт.
↓]],Таблица33[[#This Row],[Кратность заказа]])&gt;0,"Ошибка!","")</f>
        <v/>
      </c>
    </row>
    <row r="292" spans="1:30" s="37" customFormat="1" ht="15" hidden="1" customHeight="1">
      <c r="A292" s="48"/>
      <c r="B292" s="252"/>
      <c r="C292" s="252" t="s">
        <v>1612</v>
      </c>
      <c r="D292" s="253" t="s">
        <v>898</v>
      </c>
      <c r="E292" s="249"/>
      <c r="F292" s="255" t="s">
        <v>1247</v>
      </c>
      <c r="G292" s="256" t="s">
        <v>88</v>
      </c>
      <c r="H292" s="166" t="s">
        <v>1501</v>
      </c>
      <c r="I292" s="258" t="s">
        <v>1326</v>
      </c>
      <c r="J292" s="259">
        <v>50</v>
      </c>
      <c r="K292" s="259" t="s">
        <v>1333</v>
      </c>
      <c r="L292" s="265">
        <v>644</v>
      </c>
      <c r="M292" s="265">
        <v>662</v>
      </c>
      <c r="N292" s="265">
        <v>674</v>
      </c>
      <c r="O292" s="265">
        <v>721</v>
      </c>
      <c r="P292" s="265"/>
      <c r="Q292" s="259">
        <v>5</v>
      </c>
      <c r="R292" s="316"/>
      <c r="S292" s="261"/>
      <c r="T292" s="262" t="str">
        <f t="shared" si="112"/>
        <v>-</v>
      </c>
      <c r="U292" s="232">
        <f t="shared" si="113"/>
        <v>0</v>
      </c>
      <c r="V292" s="251" t="s">
        <v>1670</v>
      </c>
      <c r="W292" s="198" t="s">
        <v>920</v>
      </c>
      <c r="X292" s="150">
        <v>90</v>
      </c>
      <c r="Y292" s="150" t="s">
        <v>806</v>
      </c>
      <c r="Z292" s="3" t="s">
        <v>851</v>
      </c>
      <c r="AA292" s="3" t="s">
        <v>875</v>
      </c>
      <c r="AB292" s="58" t="s">
        <v>1298</v>
      </c>
      <c r="AC292" s="199" t="s">
        <v>1415</v>
      </c>
      <c r="AD292" s="155" t="str">
        <f>IF(MOD(Таблица33[[#This Row],[Заказ корней, шт.
↓]],Таблица33[[#This Row],[Кратность заказа]])&gt;0,"Ошибка!","")</f>
        <v/>
      </c>
    </row>
    <row r="293" spans="1:30" s="37" customFormat="1" ht="15" hidden="1" customHeight="1">
      <c r="A293" s="48"/>
      <c r="B293" s="252"/>
      <c r="C293" s="252" t="s">
        <v>1196</v>
      </c>
      <c r="D293" s="253" t="s">
        <v>816</v>
      </c>
      <c r="E293" s="264"/>
      <c r="F293" s="255" t="s">
        <v>1247</v>
      </c>
      <c r="G293" s="256" t="s">
        <v>88</v>
      </c>
      <c r="H293" s="266" t="s">
        <v>1501</v>
      </c>
      <c r="I293" s="258" t="s">
        <v>1326</v>
      </c>
      <c r="J293" s="259">
        <v>50</v>
      </c>
      <c r="K293" s="259" t="s">
        <v>1332</v>
      </c>
      <c r="L293" s="260">
        <v>7.46</v>
      </c>
      <c r="M293" s="260">
        <v>7.67</v>
      </c>
      <c r="N293" s="260">
        <v>7.81</v>
      </c>
      <c r="O293" s="260">
        <v>8.35</v>
      </c>
      <c r="P293" s="260"/>
      <c r="Q293" s="259">
        <v>5</v>
      </c>
      <c r="R293" s="316"/>
      <c r="S293" s="261"/>
      <c r="T293" s="262" t="str">
        <f t="shared" si="84"/>
        <v>-</v>
      </c>
      <c r="U293" s="263">
        <f t="shared" si="85"/>
        <v>0</v>
      </c>
      <c r="V293" s="251" t="s">
        <v>1670</v>
      </c>
      <c r="W293" s="198" t="s">
        <v>920</v>
      </c>
      <c r="X293" s="150">
        <v>90</v>
      </c>
      <c r="Y293" s="150" t="s">
        <v>806</v>
      </c>
      <c r="Z293" s="3" t="s">
        <v>851</v>
      </c>
      <c r="AA293" s="3" t="s">
        <v>875</v>
      </c>
      <c r="AB293" s="58" t="s">
        <v>1298</v>
      </c>
      <c r="AC293" s="199" t="s">
        <v>1415</v>
      </c>
      <c r="AD293" s="155" t="str">
        <f>IF(MOD(Таблица33[[#This Row],[Заказ корней, шт.
↓]],Таблица33[[#This Row],[Кратность заказа]])&gt;0,"Ошибка!","")</f>
        <v/>
      </c>
    </row>
    <row r="294" spans="1:30" s="37" customFormat="1" ht="15" hidden="1" customHeight="1">
      <c r="A294" s="48"/>
      <c r="B294" s="252"/>
      <c r="C294" s="252" t="s">
        <v>1197</v>
      </c>
      <c r="D294" s="253" t="s">
        <v>898</v>
      </c>
      <c r="E294" s="264"/>
      <c r="F294" s="255" t="s">
        <v>1247</v>
      </c>
      <c r="G294" s="256" t="s">
        <v>88</v>
      </c>
      <c r="H294" s="266" t="s">
        <v>1501</v>
      </c>
      <c r="I294" s="258" t="s">
        <v>1326</v>
      </c>
      <c r="J294" s="259">
        <v>40</v>
      </c>
      <c r="K294" s="259" t="s">
        <v>1333</v>
      </c>
      <c r="L294" s="265">
        <v>644</v>
      </c>
      <c r="M294" s="265">
        <v>662</v>
      </c>
      <c r="N294" s="265">
        <v>674</v>
      </c>
      <c r="O294" s="265">
        <v>721</v>
      </c>
      <c r="P294" s="265"/>
      <c r="Q294" s="259">
        <v>5</v>
      </c>
      <c r="R294" s="316"/>
      <c r="S294" s="261"/>
      <c r="T294" s="262" t="str">
        <f t="shared" si="84"/>
        <v>-</v>
      </c>
      <c r="U294" s="232">
        <f t="shared" si="85"/>
        <v>0</v>
      </c>
      <c r="V294" s="251" t="s">
        <v>1670</v>
      </c>
      <c r="W294" s="198" t="s">
        <v>920</v>
      </c>
      <c r="X294" s="150">
        <v>90</v>
      </c>
      <c r="Y294" s="150" t="s">
        <v>806</v>
      </c>
      <c r="Z294" s="3" t="s">
        <v>851</v>
      </c>
      <c r="AA294" s="3" t="s">
        <v>875</v>
      </c>
      <c r="AB294" s="58" t="s">
        <v>1298</v>
      </c>
      <c r="AC294" s="199" t="s">
        <v>1415</v>
      </c>
      <c r="AD294" s="155" t="str">
        <f>IF(MOD(Таблица33[[#This Row],[Заказ корней, шт.
↓]],Таблица33[[#This Row],[Кратность заказа]])&gt;0,"Ошибка!","")</f>
        <v/>
      </c>
    </row>
    <row r="295" spans="1:30" s="37" customFormat="1" ht="15" hidden="1" customHeight="1">
      <c r="A295" s="48"/>
      <c r="B295" s="252"/>
      <c r="C295" s="252" t="s">
        <v>1366</v>
      </c>
      <c r="D295" s="253" t="s">
        <v>816</v>
      </c>
      <c r="E295" s="264"/>
      <c r="F295" s="255" t="s">
        <v>1247</v>
      </c>
      <c r="G295" s="256" t="s">
        <v>88</v>
      </c>
      <c r="H295" s="266" t="s">
        <v>1501</v>
      </c>
      <c r="I295" s="258" t="s">
        <v>1325</v>
      </c>
      <c r="J295" s="259">
        <v>20</v>
      </c>
      <c r="K295" s="259" t="s">
        <v>1332</v>
      </c>
      <c r="L295" s="260">
        <v>13.19</v>
      </c>
      <c r="M295" s="260">
        <v>13.56</v>
      </c>
      <c r="N295" s="260">
        <v>13.81</v>
      </c>
      <c r="O295" s="260">
        <v>14.77</v>
      </c>
      <c r="P295" s="260"/>
      <c r="Q295" s="259">
        <v>5</v>
      </c>
      <c r="R295" s="316"/>
      <c r="S295" s="261"/>
      <c r="T295" s="262" t="str">
        <f t="shared" si="84"/>
        <v>-</v>
      </c>
      <c r="U295" s="263">
        <f t="shared" si="85"/>
        <v>0</v>
      </c>
      <c r="V295" s="251" t="s">
        <v>1670</v>
      </c>
      <c r="W295" s="198" t="s">
        <v>920</v>
      </c>
      <c r="X295" s="150">
        <v>90</v>
      </c>
      <c r="Y295" s="150" t="s">
        <v>806</v>
      </c>
      <c r="Z295" s="3" t="s">
        <v>851</v>
      </c>
      <c r="AA295" s="3" t="s">
        <v>875</v>
      </c>
      <c r="AB295" s="58" t="s">
        <v>1298</v>
      </c>
      <c r="AC295" s="199" t="s">
        <v>1415</v>
      </c>
      <c r="AD295" s="155" t="str">
        <f>IF(MOD(Таблица33[[#This Row],[Заказ корней, шт.
↓]],Таблица33[[#This Row],[Кратность заказа]])&gt;0,"Ошибка!","")</f>
        <v/>
      </c>
    </row>
    <row r="296" spans="1:30" s="37" customFormat="1" ht="15" hidden="1" customHeight="1">
      <c r="A296" s="48"/>
      <c r="B296" s="252"/>
      <c r="C296" s="252" t="s">
        <v>1559</v>
      </c>
      <c r="D296" s="253" t="s">
        <v>898</v>
      </c>
      <c r="E296" s="264"/>
      <c r="F296" s="255" t="s">
        <v>1247</v>
      </c>
      <c r="G296" s="256" t="s">
        <v>92</v>
      </c>
      <c r="H296" s="266" t="s">
        <v>1501</v>
      </c>
      <c r="I296" s="258" t="s">
        <v>1326</v>
      </c>
      <c r="J296" s="259">
        <v>40</v>
      </c>
      <c r="K296" s="259" t="s">
        <v>1333</v>
      </c>
      <c r="L296" s="265">
        <v>867</v>
      </c>
      <c r="M296" s="265">
        <v>891</v>
      </c>
      <c r="N296" s="265">
        <v>908</v>
      </c>
      <c r="O296" s="265">
        <v>971</v>
      </c>
      <c r="P296" s="265"/>
      <c r="Q296" s="259">
        <v>5</v>
      </c>
      <c r="R296" s="316"/>
      <c r="S296" s="261"/>
      <c r="T296" s="262" t="str">
        <f t="shared" ref="T296" si="114">IF(S296/J296=0,"-",S296/J296)</f>
        <v>-</v>
      </c>
      <c r="U296" s="232">
        <f t="shared" ref="U296" si="115">IF(S296&lt;10,O296*S296,IF(S296&lt;15,N296*S296,IF(S296&lt;J296,M296*S296,L296*S296)))</f>
        <v>0</v>
      </c>
      <c r="V296" s="251" t="s">
        <v>1670</v>
      </c>
      <c r="W296" s="198"/>
      <c r="X296" s="150"/>
      <c r="Y296" s="150"/>
      <c r="Z296" s="3"/>
      <c r="AA296" s="3"/>
      <c r="AB296" s="58"/>
      <c r="AC296" s="199"/>
      <c r="AD296" s="155" t="str">
        <f>IF(MOD(Таблица33[[#This Row],[Заказ корней, шт.
↓]],Таблица33[[#This Row],[Кратность заказа]])&gt;0,"Ошибка!","")</f>
        <v/>
      </c>
    </row>
    <row r="297" spans="1:30" s="37" customFormat="1" ht="15" customHeight="1">
      <c r="A297" s="48"/>
      <c r="B297" s="238"/>
      <c r="C297" s="238" t="s">
        <v>942</v>
      </c>
      <c r="D297" s="246" t="s">
        <v>816</v>
      </c>
      <c r="E297" s="249"/>
      <c r="F297" s="247" t="s">
        <v>1249</v>
      </c>
      <c r="G297" s="270" t="s">
        <v>54</v>
      </c>
      <c r="H297" s="272" t="s">
        <v>1676</v>
      </c>
      <c r="I297" s="239" t="s">
        <v>1324</v>
      </c>
      <c r="J297" s="240">
        <v>60</v>
      </c>
      <c r="K297" s="240" t="s">
        <v>1332</v>
      </c>
      <c r="L297" s="274">
        <v>12.7</v>
      </c>
      <c r="M297" s="274">
        <v>13.049999999999999</v>
      </c>
      <c r="N297" s="274">
        <v>13.29</v>
      </c>
      <c r="O297" s="274">
        <v>14.22</v>
      </c>
      <c r="P297" s="275">
        <f>VLOOKUP(Таблица33[[#This Row],[Артикул ]],[1]акция!$A:$R,18,0)</f>
        <v>11.49</v>
      </c>
      <c r="Q297" s="240">
        <v>5</v>
      </c>
      <c r="R297" s="320" t="s">
        <v>1680</v>
      </c>
      <c r="S297" s="245"/>
      <c r="T297" s="241" t="str">
        <f t="shared" si="84"/>
        <v>-</v>
      </c>
      <c r="U297" s="242">
        <f>Таблица33[[#This Row],[Акционная цена]]*Таблица33[[#This Row],[Заказ корней, шт.
↓]]</f>
        <v>0</v>
      </c>
      <c r="V297" s="234" t="s">
        <v>1671</v>
      </c>
      <c r="W297" s="198" t="s">
        <v>805</v>
      </c>
      <c r="X297" s="150" t="s">
        <v>891</v>
      </c>
      <c r="Y297" s="150">
        <v>12</v>
      </c>
      <c r="Z297" s="3" t="s">
        <v>851</v>
      </c>
      <c r="AA297" s="3"/>
      <c r="AB297" s="58" t="s">
        <v>1286</v>
      </c>
      <c r="AC297" s="199" t="s">
        <v>1457</v>
      </c>
      <c r="AD297" s="155" t="str">
        <f>IF(MOD(Таблица33[[#This Row],[Заказ корней, шт.
↓]],Таблица33[[#This Row],[Кратность заказа]])&gt;0,"Ошибка!","")</f>
        <v/>
      </c>
    </row>
    <row r="298" spans="1:30" s="37" customFormat="1" ht="15" hidden="1" customHeight="1">
      <c r="A298" s="48"/>
      <c r="B298" s="252"/>
      <c r="C298" s="252" t="s">
        <v>1198</v>
      </c>
      <c r="D298" s="253" t="s">
        <v>898</v>
      </c>
      <c r="E298" s="249"/>
      <c r="F298" s="255" t="s">
        <v>1249</v>
      </c>
      <c r="G298" s="256" t="s">
        <v>54</v>
      </c>
      <c r="H298" s="166" t="s">
        <v>1501</v>
      </c>
      <c r="I298" s="258" t="s">
        <v>1326</v>
      </c>
      <c r="J298" s="259">
        <v>40</v>
      </c>
      <c r="K298" s="259" t="s">
        <v>1333</v>
      </c>
      <c r="L298" s="265">
        <v>1459</v>
      </c>
      <c r="M298" s="265">
        <v>1500</v>
      </c>
      <c r="N298" s="265">
        <v>1528</v>
      </c>
      <c r="O298" s="265">
        <v>1634</v>
      </c>
      <c r="P298" s="265"/>
      <c r="Q298" s="259">
        <v>5</v>
      </c>
      <c r="R298" s="316"/>
      <c r="S298" s="261"/>
      <c r="T298" s="262" t="str">
        <f t="shared" si="84"/>
        <v>-</v>
      </c>
      <c r="U298" s="232">
        <f t="shared" si="85"/>
        <v>0</v>
      </c>
      <c r="V298" s="251" t="s">
        <v>1670</v>
      </c>
      <c r="W298" s="198" t="s">
        <v>805</v>
      </c>
      <c r="X298" s="150" t="s">
        <v>891</v>
      </c>
      <c r="Y298" s="150">
        <v>12</v>
      </c>
      <c r="Z298" s="3" t="s">
        <v>851</v>
      </c>
      <c r="AA298" s="3"/>
      <c r="AB298" s="58" t="s">
        <v>1286</v>
      </c>
      <c r="AC298" s="199" t="s">
        <v>1457</v>
      </c>
      <c r="AD298" s="155" t="str">
        <f>IF(MOD(Таблица33[[#This Row],[Заказ корней, шт.
↓]],Таблица33[[#This Row],[Кратность заказа]])&gt;0,"Ошибка!","")</f>
        <v/>
      </c>
    </row>
    <row r="299" spans="1:30" s="37" customFormat="1" ht="15" hidden="1" customHeight="1">
      <c r="A299" s="48"/>
      <c r="B299" s="252"/>
      <c r="C299" s="252" t="s">
        <v>1199</v>
      </c>
      <c r="D299" s="253" t="s">
        <v>816</v>
      </c>
      <c r="E299" s="264"/>
      <c r="F299" s="255" t="s">
        <v>1247</v>
      </c>
      <c r="G299" s="256" t="s">
        <v>22</v>
      </c>
      <c r="H299" s="231" t="s">
        <v>1571</v>
      </c>
      <c r="I299" s="258" t="s">
        <v>1324</v>
      </c>
      <c r="J299" s="259">
        <v>75</v>
      </c>
      <c r="K299" s="259" t="s">
        <v>1332</v>
      </c>
      <c r="L299" s="260">
        <v>7.08</v>
      </c>
      <c r="M299" s="260">
        <v>7.27</v>
      </c>
      <c r="N299" s="260">
        <v>7.41</v>
      </c>
      <c r="O299" s="260">
        <v>7.92</v>
      </c>
      <c r="P299" s="260"/>
      <c r="Q299" s="259">
        <v>5</v>
      </c>
      <c r="R299" s="316"/>
      <c r="S299" s="261"/>
      <c r="T299" s="262" t="str">
        <f t="shared" si="84"/>
        <v>-</v>
      </c>
      <c r="U299" s="263">
        <f t="shared" si="85"/>
        <v>0</v>
      </c>
      <c r="V299" s="251" t="s">
        <v>1670</v>
      </c>
      <c r="W299" s="198" t="s">
        <v>901</v>
      </c>
      <c r="X299" s="150">
        <v>100</v>
      </c>
      <c r="Y299" s="150">
        <v>20</v>
      </c>
      <c r="Z299" s="3" t="s">
        <v>851</v>
      </c>
      <c r="AA299" s="3" t="s">
        <v>875</v>
      </c>
      <c r="AB299" s="58" t="s">
        <v>1299</v>
      </c>
      <c r="AC299" s="199" t="s">
        <v>868</v>
      </c>
      <c r="AD299" s="155" t="str">
        <f>IF(MOD(Таблица33[[#This Row],[Заказ корней, шт.
↓]],Таблица33[[#This Row],[Кратность заказа]])&gt;0,"Ошибка!","")</f>
        <v/>
      </c>
    </row>
    <row r="300" spans="1:30" s="37" customFormat="1" ht="15" hidden="1" customHeight="1">
      <c r="A300" s="48"/>
      <c r="B300" s="252"/>
      <c r="C300" s="252" t="s">
        <v>1521</v>
      </c>
      <c r="D300" s="253" t="s">
        <v>816</v>
      </c>
      <c r="E300" s="264"/>
      <c r="F300" s="255" t="s">
        <v>1247</v>
      </c>
      <c r="G300" s="256" t="s">
        <v>22</v>
      </c>
      <c r="H300" s="231" t="s">
        <v>1571</v>
      </c>
      <c r="I300" s="258" t="s">
        <v>1324</v>
      </c>
      <c r="J300" s="259">
        <v>75</v>
      </c>
      <c r="K300" s="259" t="s">
        <v>1332</v>
      </c>
      <c r="L300" s="260">
        <v>7.08</v>
      </c>
      <c r="M300" s="260">
        <v>7.27</v>
      </c>
      <c r="N300" s="260">
        <v>7.41</v>
      </c>
      <c r="O300" s="260">
        <v>7.92</v>
      </c>
      <c r="P300" s="260"/>
      <c r="Q300" s="259">
        <v>5</v>
      </c>
      <c r="R300" s="316"/>
      <c r="S300" s="261"/>
      <c r="T300" s="262" t="str">
        <f t="shared" ref="T300" si="116">IF(S300/J300=0,"-",S300/J300)</f>
        <v>-</v>
      </c>
      <c r="U300" s="263">
        <f t="shared" ref="U300" si="117">IF(S300&lt;10,O300*S300,IF(S300&lt;15,N300*S300,IF(S300&lt;J300,M300*S300,L300*S300)))</f>
        <v>0</v>
      </c>
      <c r="V300" s="251" t="s">
        <v>1670</v>
      </c>
      <c r="W300" s="198" t="s">
        <v>901</v>
      </c>
      <c r="X300" s="150">
        <v>100</v>
      </c>
      <c r="Y300" s="150">
        <v>20</v>
      </c>
      <c r="Z300" s="3" t="s">
        <v>851</v>
      </c>
      <c r="AA300" s="3" t="s">
        <v>875</v>
      </c>
      <c r="AB300" s="58" t="s">
        <v>1299</v>
      </c>
      <c r="AC300" s="199" t="s">
        <v>868</v>
      </c>
      <c r="AD300" s="155" t="str">
        <f>IF(MOD(Таблица33[[#This Row],[Заказ корней, шт.
↓]],Таблица33[[#This Row],[Кратность заказа]])&gt;0,"Ошибка!","")</f>
        <v/>
      </c>
    </row>
    <row r="301" spans="1:30" s="37" customFormat="1" ht="15" hidden="1" customHeight="1">
      <c r="A301" s="48"/>
      <c r="B301" s="252"/>
      <c r="C301" s="252" t="s">
        <v>962</v>
      </c>
      <c r="D301" s="253" t="s">
        <v>898</v>
      </c>
      <c r="E301" s="264"/>
      <c r="F301" s="255" t="s">
        <v>1247</v>
      </c>
      <c r="G301" s="256" t="s">
        <v>22</v>
      </c>
      <c r="H301" s="231" t="s">
        <v>1571</v>
      </c>
      <c r="I301" s="258" t="s">
        <v>1324</v>
      </c>
      <c r="J301" s="259">
        <v>60</v>
      </c>
      <c r="K301" s="259" t="s">
        <v>1333</v>
      </c>
      <c r="L301" s="265">
        <v>584</v>
      </c>
      <c r="M301" s="265">
        <v>600</v>
      </c>
      <c r="N301" s="265">
        <v>612</v>
      </c>
      <c r="O301" s="265">
        <v>654</v>
      </c>
      <c r="P301" s="265"/>
      <c r="Q301" s="259">
        <v>5</v>
      </c>
      <c r="R301" s="316"/>
      <c r="S301" s="261"/>
      <c r="T301" s="262" t="str">
        <f t="shared" si="84"/>
        <v>-</v>
      </c>
      <c r="U301" s="232">
        <f t="shared" si="85"/>
        <v>0</v>
      </c>
      <c r="V301" s="251" t="s">
        <v>1670</v>
      </c>
      <c r="W301" s="198" t="s">
        <v>901</v>
      </c>
      <c r="X301" s="150">
        <v>100</v>
      </c>
      <c r="Y301" s="150">
        <v>20</v>
      </c>
      <c r="Z301" s="3" t="s">
        <v>851</v>
      </c>
      <c r="AA301" s="3" t="s">
        <v>875</v>
      </c>
      <c r="AB301" s="58" t="s">
        <v>1299</v>
      </c>
      <c r="AC301" s="199" t="s">
        <v>868</v>
      </c>
      <c r="AD301" s="155" t="str">
        <f>IF(MOD(Таблица33[[#This Row],[Заказ корней, шт.
↓]],Таблица33[[#This Row],[Кратность заказа]])&gt;0,"Ошибка!","")</f>
        <v/>
      </c>
    </row>
    <row r="302" spans="1:30" s="37" customFormat="1" ht="15" customHeight="1">
      <c r="A302" s="48"/>
      <c r="B302" s="238"/>
      <c r="C302" s="238" t="s">
        <v>1605</v>
      </c>
      <c r="D302" s="246" t="s">
        <v>898</v>
      </c>
      <c r="E302" s="249"/>
      <c r="F302" s="247" t="s">
        <v>1247</v>
      </c>
      <c r="G302" s="237" t="s">
        <v>22</v>
      </c>
      <c r="H302" s="169" t="s">
        <v>1503</v>
      </c>
      <c r="I302" s="239" t="s">
        <v>1324</v>
      </c>
      <c r="J302" s="240">
        <v>50</v>
      </c>
      <c r="K302" s="240" t="s">
        <v>1333</v>
      </c>
      <c r="L302" s="243">
        <v>584</v>
      </c>
      <c r="M302" s="243">
        <v>600</v>
      </c>
      <c r="N302" s="243">
        <v>612</v>
      </c>
      <c r="O302" s="243">
        <v>654</v>
      </c>
      <c r="P302" s="243"/>
      <c r="Q302" s="240">
        <v>5</v>
      </c>
      <c r="R302" s="320">
        <v>40</v>
      </c>
      <c r="S302" s="245"/>
      <c r="T302" s="241" t="str">
        <f t="shared" ref="T302" si="118">IF(S302/J302=0,"-",S302/J302)</f>
        <v>-</v>
      </c>
      <c r="U302" s="60">
        <f t="shared" ref="U302" si="119">IF(S302&lt;10,O302*S302,IF(S302&lt;15,N302*S302,IF(S302&lt;J302,M302*S302,L302*S302)))</f>
        <v>0</v>
      </c>
      <c r="V302" s="234" t="s">
        <v>1671</v>
      </c>
      <c r="W302" s="198" t="s">
        <v>901</v>
      </c>
      <c r="X302" s="150">
        <v>100</v>
      </c>
      <c r="Y302" s="150">
        <v>20</v>
      </c>
      <c r="Z302" s="3" t="s">
        <v>851</v>
      </c>
      <c r="AA302" s="3" t="s">
        <v>875</v>
      </c>
      <c r="AB302" s="58" t="s">
        <v>1299</v>
      </c>
      <c r="AC302" s="199" t="s">
        <v>868</v>
      </c>
      <c r="AD302" s="155" t="str">
        <f>IF(MOD(Таблица33[[#This Row],[Заказ корней, шт.
↓]],Таблица33[[#This Row],[Кратность заказа]])&gt;0,"Ошибка!","")</f>
        <v/>
      </c>
    </row>
    <row r="303" spans="1:30" s="37" customFormat="1" ht="15" hidden="1" customHeight="1">
      <c r="A303" s="48"/>
      <c r="B303" s="252"/>
      <c r="C303" s="252" t="s">
        <v>1522</v>
      </c>
      <c r="D303" s="253" t="s">
        <v>816</v>
      </c>
      <c r="E303" s="249"/>
      <c r="F303" s="255" t="s">
        <v>1247</v>
      </c>
      <c r="G303" s="256" t="s">
        <v>22</v>
      </c>
      <c r="H303" s="169" t="s">
        <v>1503</v>
      </c>
      <c r="I303" s="258" t="s">
        <v>1326</v>
      </c>
      <c r="J303" s="259">
        <v>40</v>
      </c>
      <c r="K303" s="259" t="s">
        <v>1332</v>
      </c>
      <c r="L303" s="260">
        <v>10.81</v>
      </c>
      <c r="M303" s="260">
        <v>11.11</v>
      </c>
      <c r="N303" s="260">
        <v>11.31</v>
      </c>
      <c r="O303" s="260">
        <v>12.1</v>
      </c>
      <c r="P303" s="260"/>
      <c r="Q303" s="259">
        <v>5</v>
      </c>
      <c r="R303" s="316"/>
      <c r="S303" s="261"/>
      <c r="T303" s="262" t="str">
        <f t="shared" ref="T303" si="120">IF(S303/J303=0,"-",S303/J303)</f>
        <v>-</v>
      </c>
      <c r="U303" s="263">
        <f t="shared" ref="U303" si="121">IF(S303&lt;10,O303*S303,IF(S303&lt;15,N303*S303,IF(S303&lt;J303,M303*S303,L303*S303)))</f>
        <v>0</v>
      </c>
      <c r="V303" s="251" t="s">
        <v>1670</v>
      </c>
      <c r="W303" s="198" t="s">
        <v>901</v>
      </c>
      <c r="X303" s="150">
        <v>100</v>
      </c>
      <c r="Y303" s="150">
        <v>20</v>
      </c>
      <c r="Z303" s="3" t="s">
        <v>851</v>
      </c>
      <c r="AA303" s="3" t="s">
        <v>875</v>
      </c>
      <c r="AB303" s="58" t="s">
        <v>1299</v>
      </c>
      <c r="AC303" s="199" t="s">
        <v>868</v>
      </c>
      <c r="AD303" s="155" t="str">
        <f>IF(MOD(Таблица33[[#This Row],[Заказ корней, шт.
↓]],Таблица33[[#This Row],[Кратность заказа]])&gt;0,"Ошибка!","")</f>
        <v/>
      </c>
    </row>
    <row r="304" spans="1:30" s="37" customFormat="1" ht="15" hidden="1" customHeight="1">
      <c r="A304" s="48"/>
      <c r="B304" s="252"/>
      <c r="C304" s="252" t="s">
        <v>963</v>
      </c>
      <c r="D304" s="253" t="s">
        <v>816</v>
      </c>
      <c r="E304" s="264"/>
      <c r="F304" s="255" t="s">
        <v>1247</v>
      </c>
      <c r="G304" s="256" t="s">
        <v>22</v>
      </c>
      <c r="H304" s="231" t="s">
        <v>1571</v>
      </c>
      <c r="I304" s="258" t="s">
        <v>1326</v>
      </c>
      <c r="J304" s="259">
        <v>50</v>
      </c>
      <c r="K304" s="259" t="s">
        <v>1332</v>
      </c>
      <c r="L304" s="260">
        <v>10.81</v>
      </c>
      <c r="M304" s="260">
        <v>11.11</v>
      </c>
      <c r="N304" s="260">
        <v>11.31</v>
      </c>
      <c r="O304" s="260">
        <v>12.1</v>
      </c>
      <c r="P304" s="260"/>
      <c r="Q304" s="259">
        <v>5</v>
      </c>
      <c r="R304" s="316"/>
      <c r="S304" s="261"/>
      <c r="T304" s="262" t="str">
        <f t="shared" si="84"/>
        <v>-</v>
      </c>
      <c r="U304" s="263">
        <f t="shared" si="85"/>
        <v>0</v>
      </c>
      <c r="V304" s="251" t="s">
        <v>1670</v>
      </c>
      <c r="W304" s="198" t="s">
        <v>901</v>
      </c>
      <c r="X304" s="150">
        <v>100</v>
      </c>
      <c r="Y304" s="150">
        <v>20</v>
      </c>
      <c r="Z304" s="3" t="s">
        <v>851</v>
      </c>
      <c r="AA304" s="3" t="s">
        <v>875</v>
      </c>
      <c r="AB304" s="58" t="s">
        <v>1299</v>
      </c>
      <c r="AC304" s="199" t="s">
        <v>868</v>
      </c>
      <c r="AD304" s="155" t="str">
        <f>IF(MOD(Таблица33[[#This Row],[Заказ корней, шт.
↓]],Таблица33[[#This Row],[Кратность заказа]])&gt;0,"Ошибка!","")</f>
        <v/>
      </c>
    </row>
    <row r="305" spans="1:30" s="37" customFormat="1" ht="15" customHeight="1">
      <c r="A305" s="48"/>
      <c r="B305" s="238"/>
      <c r="C305" s="238" t="s">
        <v>1200</v>
      </c>
      <c r="D305" s="246" t="s">
        <v>816</v>
      </c>
      <c r="E305" s="249"/>
      <c r="F305" s="247" t="s">
        <v>1247</v>
      </c>
      <c r="G305" s="237" t="s">
        <v>22</v>
      </c>
      <c r="H305" s="169" t="s">
        <v>1503</v>
      </c>
      <c r="I305" s="239" t="s">
        <v>1326</v>
      </c>
      <c r="J305" s="240">
        <v>50</v>
      </c>
      <c r="K305" s="240" t="s">
        <v>1332</v>
      </c>
      <c r="L305" s="244">
        <v>10.81</v>
      </c>
      <c r="M305" s="244">
        <v>11.11</v>
      </c>
      <c r="N305" s="244">
        <v>11.31</v>
      </c>
      <c r="O305" s="244">
        <v>12.1</v>
      </c>
      <c r="P305" s="244"/>
      <c r="Q305" s="240">
        <v>5</v>
      </c>
      <c r="R305" s="320" t="s">
        <v>1680</v>
      </c>
      <c r="S305" s="245"/>
      <c r="T305" s="241" t="str">
        <f t="shared" si="84"/>
        <v>-</v>
      </c>
      <c r="U305" s="242">
        <f t="shared" si="85"/>
        <v>0</v>
      </c>
      <c r="V305" s="234" t="s">
        <v>1671</v>
      </c>
      <c r="W305" s="198" t="s">
        <v>901</v>
      </c>
      <c r="X305" s="150">
        <v>100</v>
      </c>
      <c r="Y305" s="150">
        <v>20</v>
      </c>
      <c r="Z305" s="3" t="s">
        <v>851</v>
      </c>
      <c r="AA305" s="3" t="s">
        <v>875</v>
      </c>
      <c r="AB305" s="58" t="s">
        <v>1299</v>
      </c>
      <c r="AC305" s="199" t="s">
        <v>868</v>
      </c>
      <c r="AD305" s="155" t="str">
        <f>IF(MOD(Таблица33[[#This Row],[Заказ корней, шт.
↓]],Таблица33[[#This Row],[Кратность заказа]])&gt;0,"Ошибка!","")</f>
        <v/>
      </c>
    </row>
    <row r="306" spans="1:30" s="37" customFormat="1" ht="15" customHeight="1">
      <c r="A306" s="48"/>
      <c r="B306" s="238"/>
      <c r="C306" s="238" t="s">
        <v>1201</v>
      </c>
      <c r="D306" s="246" t="s">
        <v>898</v>
      </c>
      <c r="E306" s="249"/>
      <c r="F306" s="247" t="s">
        <v>1247</v>
      </c>
      <c r="G306" s="237" t="s">
        <v>22</v>
      </c>
      <c r="H306" s="169" t="s">
        <v>1503</v>
      </c>
      <c r="I306" s="239" t="s">
        <v>1326</v>
      </c>
      <c r="J306" s="240">
        <v>40</v>
      </c>
      <c r="K306" s="240" t="s">
        <v>1333</v>
      </c>
      <c r="L306" s="243">
        <v>909</v>
      </c>
      <c r="M306" s="243">
        <v>934</v>
      </c>
      <c r="N306" s="243">
        <v>951</v>
      </c>
      <c r="O306" s="243">
        <v>1017</v>
      </c>
      <c r="P306" s="243"/>
      <c r="Q306" s="240">
        <v>5</v>
      </c>
      <c r="R306" s="320">
        <v>10</v>
      </c>
      <c r="S306" s="245"/>
      <c r="T306" s="241" t="str">
        <f t="shared" si="84"/>
        <v>-</v>
      </c>
      <c r="U306" s="60">
        <f t="shared" si="85"/>
        <v>0</v>
      </c>
      <c r="V306" s="234" t="s">
        <v>1671</v>
      </c>
      <c r="W306" s="198" t="s">
        <v>901</v>
      </c>
      <c r="X306" s="150">
        <v>100</v>
      </c>
      <c r="Y306" s="150">
        <v>20</v>
      </c>
      <c r="Z306" s="3" t="s">
        <v>851</v>
      </c>
      <c r="AA306" s="3" t="s">
        <v>875</v>
      </c>
      <c r="AB306" s="58" t="s">
        <v>1299</v>
      </c>
      <c r="AC306" s="199" t="s">
        <v>868</v>
      </c>
      <c r="AD306" s="155" t="str">
        <f>IF(MOD(Таблица33[[#This Row],[Заказ корней, шт.
↓]],Таблица33[[#This Row],[Кратность заказа]])&gt;0,"Ошибка!","")</f>
        <v/>
      </c>
    </row>
    <row r="307" spans="1:30" s="37" customFormat="1" ht="15" hidden="1" customHeight="1">
      <c r="A307" s="48"/>
      <c r="B307" s="252"/>
      <c r="C307" s="252" t="s">
        <v>1664</v>
      </c>
      <c r="D307" s="253" t="s">
        <v>816</v>
      </c>
      <c r="E307" s="264"/>
      <c r="F307" s="255" t="s">
        <v>1247</v>
      </c>
      <c r="G307" s="256" t="s">
        <v>1601</v>
      </c>
      <c r="H307" s="230"/>
      <c r="I307" s="258" t="s">
        <v>1326</v>
      </c>
      <c r="J307" s="259">
        <v>35</v>
      </c>
      <c r="K307" s="259" t="s">
        <v>1332</v>
      </c>
      <c r="L307" s="260">
        <v>54.32</v>
      </c>
      <c r="M307" s="260">
        <v>54.839999999999996</v>
      </c>
      <c r="N307" s="260">
        <v>55.37</v>
      </c>
      <c r="O307" s="260">
        <v>57.03</v>
      </c>
      <c r="P307" s="260"/>
      <c r="Q307" s="259">
        <v>1</v>
      </c>
      <c r="R307" s="316"/>
      <c r="S307" s="261"/>
      <c r="T307" s="262" t="str">
        <f t="shared" ref="T307" si="122">IF(S307/J307=0,"-",S307/J307)</f>
        <v>-</v>
      </c>
      <c r="U307" s="263">
        <f t="shared" ref="U307" si="123">IF(S307&lt;10,O307*S307,IF(S307&lt;15,N307*S307,IF(S307&lt;J307,M307*S307,L307*S307)))</f>
        <v>0</v>
      </c>
      <c r="V307" s="251" t="s">
        <v>1670</v>
      </c>
      <c r="W307" s="198" t="s">
        <v>805</v>
      </c>
      <c r="X307" s="150"/>
      <c r="Y307" s="150"/>
      <c r="Z307" s="3"/>
      <c r="AA307" s="3"/>
      <c r="AB307" s="58"/>
      <c r="AC307" s="199"/>
      <c r="AD307" s="155" t="str">
        <f>IF(MOD(Таблица33[[#This Row],[Заказ корней, шт.
↓]],Таблица33[[#This Row],[Кратность заказа]])&gt;0,"Ошибка!","")</f>
        <v/>
      </c>
    </row>
    <row r="308" spans="1:30" s="37" customFormat="1" ht="15" customHeight="1">
      <c r="A308" s="48"/>
      <c r="B308" s="238"/>
      <c r="C308" s="238" t="s">
        <v>949</v>
      </c>
      <c r="D308" s="246" t="s">
        <v>898</v>
      </c>
      <c r="E308" s="249"/>
      <c r="F308" s="247" t="s">
        <v>1247</v>
      </c>
      <c r="G308" s="237" t="s">
        <v>138</v>
      </c>
      <c r="H308" s="169"/>
      <c r="I308" s="239" t="s">
        <v>1324</v>
      </c>
      <c r="J308" s="240">
        <v>60</v>
      </c>
      <c r="K308" s="240" t="s">
        <v>1333</v>
      </c>
      <c r="L308" s="243">
        <v>775</v>
      </c>
      <c r="M308" s="243">
        <v>796</v>
      </c>
      <c r="N308" s="243">
        <v>811</v>
      </c>
      <c r="O308" s="243">
        <v>867</v>
      </c>
      <c r="P308" s="243"/>
      <c r="Q308" s="240">
        <v>5</v>
      </c>
      <c r="R308" s="320" t="s">
        <v>1680</v>
      </c>
      <c r="S308" s="245"/>
      <c r="T308" s="241" t="str">
        <f t="shared" si="84"/>
        <v>-</v>
      </c>
      <c r="U308" s="60">
        <f t="shared" si="85"/>
        <v>0</v>
      </c>
      <c r="V308" s="234" t="s">
        <v>1671</v>
      </c>
      <c r="W308" s="198" t="s">
        <v>901</v>
      </c>
      <c r="X308" s="150" t="s">
        <v>866</v>
      </c>
      <c r="Y308" s="150" t="s">
        <v>856</v>
      </c>
      <c r="Z308" s="3" t="s">
        <v>851</v>
      </c>
      <c r="AA308" s="3"/>
      <c r="AB308" s="58"/>
      <c r="AC308" s="199" t="s">
        <v>1416</v>
      </c>
      <c r="AD308" s="155" t="str">
        <f>IF(MOD(Таблица33[[#This Row],[Заказ корней, шт.
↓]],Таблица33[[#This Row],[Кратность заказа]])&gt;0,"Ошибка!","")</f>
        <v/>
      </c>
    </row>
    <row r="309" spans="1:30" s="37" customFormat="1" ht="15" customHeight="1">
      <c r="A309" s="48"/>
      <c r="B309" s="238"/>
      <c r="C309" s="238" t="s">
        <v>971</v>
      </c>
      <c r="D309" s="246" t="s">
        <v>816</v>
      </c>
      <c r="E309" s="249"/>
      <c r="F309" s="247" t="s">
        <v>1247</v>
      </c>
      <c r="G309" s="276" t="s">
        <v>120</v>
      </c>
      <c r="H309" s="279"/>
      <c r="I309" s="239" t="s">
        <v>1326</v>
      </c>
      <c r="J309" s="240">
        <v>50</v>
      </c>
      <c r="K309" s="240" t="s">
        <v>1332</v>
      </c>
      <c r="L309" s="244">
        <v>5.27</v>
      </c>
      <c r="M309" s="244">
        <v>5.42</v>
      </c>
      <c r="N309" s="244">
        <v>5.52</v>
      </c>
      <c r="O309" s="244">
        <v>5.9</v>
      </c>
      <c r="P309" s="244"/>
      <c r="Q309" s="240">
        <v>5</v>
      </c>
      <c r="R309" s="320" t="s">
        <v>1680</v>
      </c>
      <c r="S309" s="245"/>
      <c r="T309" s="241" t="str">
        <f t="shared" si="84"/>
        <v>-</v>
      </c>
      <c r="U309" s="242">
        <f t="shared" si="85"/>
        <v>0</v>
      </c>
      <c r="V309" s="234" t="s">
        <v>1671</v>
      </c>
      <c r="W309" s="198" t="s">
        <v>805</v>
      </c>
      <c r="X309" s="150" t="s">
        <v>881</v>
      </c>
      <c r="Y309" s="150" t="s">
        <v>947</v>
      </c>
      <c r="Z309" s="3" t="s">
        <v>851</v>
      </c>
      <c r="AA309" s="3"/>
      <c r="AB309" s="58" t="s">
        <v>1300</v>
      </c>
      <c r="AC309" s="199" t="s">
        <v>1417</v>
      </c>
      <c r="AD309" s="155" t="str">
        <f>IF(MOD(Таблица33[[#This Row],[Заказ корней, шт.
↓]],Таблица33[[#This Row],[Кратность заказа]])&gt;0,"Ошибка!","")</f>
        <v/>
      </c>
    </row>
    <row r="310" spans="1:30" s="37" customFormat="1" ht="15" hidden="1" customHeight="1">
      <c r="A310" s="48"/>
      <c r="B310" s="252"/>
      <c r="C310" s="252" t="s">
        <v>1593</v>
      </c>
      <c r="D310" s="253" t="s">
        <v>816</v>
      </c>
      <c r="E310" s="264"/>
      <c r="F310" s="255" t="s">
        <v>1247</v>
      </c>
      <c r="G310" s="256" t="s">
        <v>120</v>
      </c>
      <c r="H310" s="230"/>
      <c r="I310" s="258" t="s">
        <v>1326</v>
      </c>
      <c r="J310" s="259">
        <v>50</v>
      </c>
      <c r="K310" s="259" t="s">
        <v>1332</v>
      </c>
      <c r="L310" s="260">
        <v>5.27</v>
      </c>
      <c r="M310" s="260">
        <v>5.42</v>
      </c>
      <c r="N310" s="260">
        <v>5.52</v>
      </c>
      <c r="O310" s="260">
        <v>5.9</v>
      </c>
      <c r="P310" s="260"/>
      <c r="Q310" s="259">
        <v>5</v>
      </c>
      <c r="R310" s="316"/>
      <c r="S310" s="261"/>
      <c r="T310" s="262" t="str">
        <f t="shared" ref="T310" si="124">IF(S310/J310=0,"-",S310/J310)</f>
        <v>-</v>
      </c>
      <c r="U310" s="263">
        <f t="shared" ref="U310" si="125">IF(S310&lt;10,O310*S310,IF(S310&lt;15,N310*S310,IF(S310&lt;J310,M310*S310,L310*S310)))</f>
        <v>0</v>
      </c>
      <c r="V310" s="251" t="s">
        <v>1670</v>
      </c>
      <c r="W310" s="198" t="s">
        <v>805</v>
      </c>
      <c r="X310" s="150" t="s">
        <v>881</v>
      </c>
      <c r="Y310" s="150" t="s">
        <v>947</v>
      </c>
      <c r="Z310" s="3" t="s">
        <v>851</v>
      </c>
      <c r="AA310" s="3"/>
      <c r="AB310" s="58" t="s">
        <v>1300</v>
      </c>
      <c r="AC310" s="199" t="s">
        <v>1417</v>
      </c>
      <c r="AD310" s="155" t="str">
        <f>IF(MOD(Таблица33[[#This Row],[Заказ корней, шт.
↓]],Таблица33[[#This Row],[Кратность заказа]])&gt;0,"Ошибка!","")</f>
        <v/>
      </c>
    </row>
    <row r="311" spans="1:30" s="37" customFormat="1" ht="15" hidden="1" customHeight="1">
      <c r="A311" s="48"/>
      <c r="B311" s="252"/>
      <c r="C311" s="252" t="s">
        <v>1524</v>
      </c>
      <c r="D311" s="253" t="s">
        <v>816</v>
      </c>
      <c r="E311" s="264"/>
      <c r="F311" s="255" t="s">
        <v>1247</v>
      </c>
      <c r="G311" s="256" t="s">
        <v>36</v>
      </c>
      <c r="H311" s="266" t="s">
        <v>1501</v>
      </c>
      <c r="I311" s="258" t="s">
        <v>1324</v>
      </c>
      <c r="J311" s="259">
        <v>50</v>
      </c>
      <c r="K311" s="259" t="s">
        <v>1332</v>
      </c>
      <c r="L311" s="260">
        <v>6.67</v>
      </c>
      <c r="M311" s="260">
        <v>6.8599999999999994</v>
      </c>
      <c r="N311" s="260">
        <v>6.99</v>
      </c>
      <c r="O311" s="260">
        <v>7.47</v>
      </c>
      <c r="P311" s="260"/>
      <c r="Q311" s="259">
        <v>5</v>
      </c>
      <c r="R311" s="316"/>
      <c r="S311" s="261"/>
      <c r="T311" s="262" t="str">
        <f t="shared" si="84"/>
        <v>-</v>
      </c>
      <c r="U311" s="263">
        <f t="shared" si="85"/>
        <v>0</v>
      </c>
      <c r="V311" s="251" t="s">
        <v>1670</v>
      </c>
      <c r="W311" s="198" t="s">
        <v>920</v>
      </c>
      <c r="X311" s="150">
        <v>85</v>
      </c>
      <c r="Y311" s="150" t="s">
        <v>806</v>
      </c>
      <c r="Z311" s="3" t="s">
        <v>851</v>
      </c>
      <c r="AA311" s="3" t="s">
        <v>875</v>
      </c>
      <c r="AB311" s="58" t="s">
        <v>1301</v>
      </c>
      <c r="AC311" s="199" t="s">
        <v>1418</v>
      </c>
      <c r="AD311" s="155" t="str">
        <f>IF(MOD(Таблица33[[#This Row],[Заказ корней, шт.
↓]],Таблица33[[#This Row],[Кратность заказа]])&gt;0,"Ошибка!","")</f>
        <v/>
      </c>
    </row>
    <row r="312" spans="1:30" s="37" customFormat="1" ht="15" customHeight="1">
      <c r="A312" s="48"/>
      <c r="B312" s="238"/>
      <c r="C312" s="238" t="s">
        <v>1525</v>
      </c>
      <c r="D312" s="246" t="s">
        <v>816</v>
      </c>
      <c r="E312" s="249"/>
      <c r="F312" s="247" t="s">
        <v>1247</v>
      </c>
      <c r="G312" s="237" t="s">
        <v>36</v>
      </c>
      <c r="H312" s="166" t="s">
        <v>1501</v>
      </c>
      <c r="I312" s="239" t="s">
        <v>1324</v>
      </c>
      <c r="J312" s="240">
        <v>75</v>
      </c>
      <c r="K312" s="240" t="s">
        <v>1332</v>
      </c>
      <c r="L312" s="244">
        <v>6.67</v>
      </c>
      <c r="M312" s="244">
        <v>6.8599999999999994</v>
      </c>
      <c r="N312" s="244">
        <v>6.99</v>
      </c>
      <c r="O312" s="244">
        <v>7.47</v>
      </c>
      <c r="P312" s="244"/>
      <c r="Q312" s="240">
        <v>5</v>
      </c>
      <c r="R312" s="320" t="s">
        <v>1681</v>
      </c>
      <c r="S312" s="245"/>
      <c r="T312" s="241" t="str">
        <f t="shared" ref="T312:T313" si="126">IF(S312/J312=0,"-",S312/J312)</f>
        <v>-</v>
      </c>
      <c r="U312" s="242">
        <f t="shared" ref="U312:U313" si="127">IF(S312&lt;10,O312*S312,IF(S312&lt;15,N312*S312,IF(S312&lt;J312,M312*S312,L312*S312)))</f>
        <v>0</v>
      </c>
      <c r="V312" s="234" t="s">
        <v>1671</v>
      </c>
      <c r="W312" s="198" t="s">
        <v>920</v>
      </c>
      <c r="X312" s="150">
        <v>85</v>
      </c>
      <c r="Y312" s="150" t="s">
        <v>806</v>
      </c>
      <c r="Z312" s="3" t="s">
        <v>851</v>
      </c>
      <c r="AA312" s="3" t="s">
        <v>875</v>
      </c>
      <c r="AB312" s="58" t="s">
        <v>1301</v>
      </c>
      <c r="AC312" s="199" t="s">
        <v>1418</v>
      </c>
      <c r="AD312" s="155" t="str">
        <f>IF(MOD(Таблица33[[#This Row],[Заказ корней, шт.
↓]],Таблица33[[#This Row],[Кратность заказа]])&gt;0,"Ошибка!","")</f>
        <v/>
      </c>
    </row>
    <row r="313" spans="1:30" s="37" customFormat="1" ht="15" hidden="1" customHeight="1">
      <c r="A313" s="48"/>
      <c r="B313" s="252"/>
      <c r="C313" s="252" t="s">
        <v>954</v>
      </c>
      <c r="D313" s="253" t="s">
        <v>816</v>
      </c>
      <c r="E313" s="264"/>
      <c r="F313" s="255" t="s">
        <v>1247</v>
      </c>
      <c r="G313" s="256" t="s">
        <v>36</v>
      </c>
      <c r="H313" s="266" t="s">
        <v>1501</v>
      </c>
      <c r="I313" s="258" t="s">
        <v>1324</v>
      </c>
      <c r="J313" s="259">
        <v>60</v>
      </c>
      <c r="K313" s="259" t="s">
        <v>1332</v>
      </c>
      <c r="L313" s="260">
        <v>6.67</v>
      </c>
      <c r="M313" s="260">
        <v>6.8599999999999994</v>
      </c>
      <c r="N313" s="260">
        <v>6.99</v>
      </c>
      <c r="O313" s="260">
        <v>7.47</v>
      </c>
      <c r="P313" s="260"/>
      <c r="Q313" s="259">
        <v>5</v>
      </c>
      <c r="R313" s="316"/>
      <c r="S313" s="261"/>
      <c r="T313" s="262" t="str">
        <f t="shared" si="126"/>
        <v>-</v>
      </c>
      <c r="U313" s="263">
        <f t="shared" si="127"/>
        <v>0</v>
      </c>
      <c r="V313" s="251" t="s">
        <v>1670</v>
      </c>
      <c r="W313" s="198" t="s">
        <v>920</v>
      </c>
      <c r="X313" s="150">
        <v>85</v>
      </c>
      <c r="Y313" s="150" t="s">
        <v>806</v>
      </c>
      <c r="Z313" s="3" t="s">
        <v>851</v>
      </c>
      <c r="AA313" s="3" t="s">
        <v>875</v>
      </c>
      <c r="AB313" s="58" t="s">
        <v>1301</v>
      </c>
      <c r="AC313" s="199" t="s">
        <v>1418</v>
      </c>
      <c r="AD313" s="155" t="str">
        <f>IF(MOD(Таблица33[[#This Row],[Заказ корней, шт.
↓]],Таблица33[[#This Row],[Кратность заказа]])&gt;0,"Ошибка!","")</f>
        <v/>
      </c>
    </row>
    <row r="314" spans="1:30" s="37" customFormat="1" ht="15" hidden="1" customHeight="1">
      <c r="A314" s="48"/>
      <c r="B314" s="252"/>
      <c r="C314" s="252" t="s">
        <v>953</v>
      </c>
      <c r="D314" s="253" t="s">
        <v>898</v>
      </c>
      <c r="E314" s="264"/>
      <c r="F314" s="255" t="s">
        <v>1247</v>
      </c>
      <c r="G314" s="256" t="s">
        <v>36</v>
      </c>
      <c r="H314" s="266" t="s">
        <v>1501</v>
      </c>
      <c r="I314" s="258" t="s">
        <v>1324</v>
      </c>
      <c r="J314" s="259">
        <v>60</v>
      </c>
      <c r="K314" s="259" t="s">
        <v>1333</v>
      </c>
      <c r="L314" s="265">
        <v>605</v>
      </c>
      <c r="M314" s="265">
        <v>622</v>
      </c>
      <c r="N314" s="265">
        <v>633</v>
      </c>
      <c r="O314" s="265">
        <v>677</v>
      </c>
      <c r="P314" s="265"/>
      <c r="Q314" s="259">
        <v>5</v>
      </c>
      <c r="R314" s="316"/>
      <c r="S314" s="261"/>
      <c r="T314" s="262" t="str">
        <f t="shared" si="84"/>
        <v>-</v>
      </c>
      <c r="U314" s="232">
        <f t="shared" si="85"/>
        <v>0</v>
      </c>
      <c r="V314" s="251" t="s">
        <v>1670</v>
      </c>
      <c r="W314" s="198" t="s">
        <v>920</v>
      </c>
      <c r="X314" s="150">
        <v>85</v>
      </c>
      <c r="Y314" s="150" t="s">
        <v>806</v>
      </c>
      <c r="Z314" s="3" t="s">
        <v>851</v>
      </c>
      <c r="AA314" s="3" t="s">
        <v>875</v>
      </c>
      <c r="AB314" s="58" t="s">
        <v>1301</v>
      </c>
      <c r="AC314" s="199" t="s">
        <v>1419</v>
      </c>
      <c r="AD314" s="155" t="str">
        <f>IF(MOD(Таблица33[[#This Row],[Заказ корней, шт.
↓]],Таблица33[[#This Row],[Кратность заказа]])&gt;0,"Ошибка!","")</f>
        <v/>
      </c>
    </row>
    <row r="315" spans="1:30" s="37" customFormat="1" ht="15" hidden="1" customHeight="1">
      <c r="A315" s="48"/>
      <c r="B315" s="252"/>
      <c r="C315" s="252" t="s">
        <v>1607</v>
      </c>
      <c r="D315" s="253" t="s">
        <v>898</v>
      </c>
      <c r="E315" s="264"/>
      <c r="F315" s="255" t="s">
        <v>1247</v>
      </c>
      <c r="G315" s="256" t="s">
        <v>36</v>
      </c>
      <c r="H315" s="266" t="s">
        <v>1501</v>
      </c>
      <c r="I315" s="258" t="s">
        <v>1324</v>
      </c>
      <c r="J315" s="259">
        <v>50</v>
      </c>
      <c r="K315" s="259" t="s">
        <v>1333</v>
      </c>
      <c r="L315" s="265">
        <v>605</v>
      </c>
      <c r="M315" s="265">
        <v>622</v>
      </c>
      <c r="N315" s="265">
        <v>633</v>
      </c>
      <c r="O315" s="265">
        <v>677</v>
      </c>
      <c r="P315" s="265"/>
      <c r="Q315" s="259">
        <v>5</v>
      </c>
      <c r="R315" s="316"/>
      <c r="S315" s="261"/>
      <c r="T315" s="262" t="str">
        <f t="shared" ref="T315:T316" si="128">IF(S315/J315=0,"-",S315/J315)</f>
        <v>-</v>
      </c>
      <c r="U315" s="232">
        <f t="shared" ref="U315:U316" si="129">IF(S315&lt;10,O315*S315,IF(S315&lt;15,N315*S315,IF(S315&lt;J315,M315*S315,L315*S315)))</f>
        <v>0</v>
      </c>
      <c r="V315" s="251" t="s">
        <v>1670</v>
      </c>
      <c r="W315" s="198" t="s">
        <v>920</v>
      </c>
      <c r="X315" s="150">
        <v>85</v>
      </c>
      <c r="Y315" s="150" t="s">
        <v>806</v>
      </c>
      <c r="Z315" s="3" t="s">
        <v>851</v>
      </c>
      <c r="AA315" s="3" t="s">
        <v>875</v>
      </c>
      <c r="AB315" s="58" t="s">
        <v>1301</v>
      </c>
      <c r="AC315" s="199" t="s">
        <v>1419</v>
      </c>
      <c r="AD315" s="155" t="str">
        <f>IF(MOD(Таблица33[[#This Row],[Заказ корней, шт.
↓]],Таблица33[[#This Row],[Кратность заказа]])&gt;0,"Ошибка!","")</f>
        <v/>
      </c>
    </row>
    <row r="316" spans="1:30" s="37" customFormat="1" ht="15" hidden="1" customHeight="1">
      <c r="A316" s="48"/>
      <c r="B316" s="252"/>
      <c r="C316" s="252" t="s">
        <v>1608</v>
      </c>
      <c r="D316" s="253" t="s">
        <v>898</v>
      </c>
      <c r="E316" s="264"/>
      <c r="F316" s="255" t="s">
        <v>1247</v>
      </c>
      <c r="G316" s="256" t="s">
        <v>36</v>
      </c>
      <c r="H316" s="266" t="s">
        <v>1501</v>
      </c>
      <c r="I316" s="258" t="s">
        <v>1324</v>
      </c>
      <c r="J316" s="259">
        <v>75</v>
      </c>
      <c r="K316" s="259" t="s">
        <v>1333</v>
      </c>
      <c r="L316" s="265">
        <v>605</v>
      </c>
      <c r="M316" s="265">
        <v>622</v>
      </c>
      <c r="N316" s="265">
        <v>633</v>
      </c>
      <c r="O316" s="265">
        <v>677</v>
      </c>
      <c r="P316" s="265"/>
      <c r="Q316" s="259">
        <v>5</v>
      </c>
      <c r="R316" s="316"/>
      <c r="S316" s="261"/>
      <c r="T316" s="262" t="str">
        <f t="shared" si="128"/>
        <v>-</v>
      </c>
      <c r="U316" s="232">
        <f t="shared" si="129"/>
        <v>0</v>
      </c>
      <c r="V316" s="251" t="s">
        <v>1670</v>
      </c>
      <c r="W316" s="198" t="s">
        <v>920</v>
      </c>
      <c r="X316" s="150">
        <v>85</v>
      </c>
      <c r="Y316" s="150" t="s">
        <v>806</v>
      </c>
      <c r="Z316" s="3" t="s">
        <v>851</v>
      </c>
      <c r="AA316" s="3" t="s">
        <v>875</v>
      </c>
      <c r="AB316" s="58" t="s">
        <v>1301</v>
      </c>
      <c r="AC316" s="199" t="s">
        <v>1419</v>
      </c>
      <c r="AD316" s="155" t="str">
        <f>IF(MOD(Таблица33[[#This Row],[Заказ корней, шт.
↓]],Таблица33[[#This Row],[Кратность заказа]])&gt;0,"Ошибка!","")</f>
        <v/>
      </c>
    </row>
    <row r="317" spans="1:30" s="37" customFormat="1" ht="15" customHeight="1">
      <c r="A317" s="48"/>
      <c r="B317" s="238"/>
      <c r="C317" s="238" t="s">
        <v>1526</v>
      </c>
      <c r="D317" s="246" t="s">
        <v>816</v>
      </c>
      <c r="E317" s="249"/>
      <c r="F317" s="247" t="s">
        <v>1247</v>
      </c>
      <c r="G317" s="237" t="s">
        <v>36</v>
      </c>
      <c r="H317" s="166" t="s">
        <v>1501</v>
      </c>
      <c r="I317" s="239" t="s">
        <v>1326</v>
      </c>
      <c r="J317" s="240">
        <v>40</v>
      </c>
      <c r="K317" s="240" t="s">
        <v>1332</v>
      </c>
      <c r="L317" s="244">
        <v>8.2799999999999994</v>
      </c>
      <c r="M317" s="244">
        <v>8.51</v>
      </c>
      <c r="N317" s="244">
        <v>8.67</v>
      </c>
      <c r="O317" s="244">
        <v>9.27</v>
      </c>
      <c r="P317" s="244"/>
      <c r="Q317" s="240">
        <v>5</v>
      </c>
      <c r="R317" s="320">
        <v>5</v>
      </c>
      <c r="S317" s="245"/>
      <c r="T317" s="241" t="str">
        <f t="shared" ref="T317" si="130">IF(S317/J317=0,"-",S317/J317)</f>
        <v>-</v>
      </c>
      <c r="U317" s="242">
        <f t="shared" ref="U317" si="131">IF(S317&lt;10,O317*S317,IF(S317&lt;15,N317*S317,IF(S317&lt;J317,M317*S317,L317*S317)))</f>
        <v>0</v>
      </c>
      <c r="V317" s="234" t="s">
        <v>1671</v>
      </c>
      <c r="W317" s="198" t="s">
        <v>920</v>
      </c>
      <c r="X317" s="150">
        <v>85</v>
      </c>
      <c r="Y317" s="150" t="s">
        <v>806</v>
      </c>
      <c r="Z317" s="3" t="s">
        <v>851</v>
      </c>
      <c r="AA317" s="3" t="s">
        <v>875</v>
      </c>
      <c r="AB317" s="58" t="s">
        <v>1301</v>
      </c>
      <c r="AC317" s="199" t="s">
        <v>1420</v>
      </c>
      <c r="AD317" s="155" t="str">
        <f>IF(MOD(Таблица33[[#This Row],[Заказ корней, шт.
↓]],Таблица33[[#This Row],[Кратность заказа]])&gt;0,"Ошибка!","")</f>
        <v/>
      </c>
    </row>
    <row r="318" spans="1:30" s="37" customFormat="1" ht="15" customHeight="1">
      <c r="A318" s="48"/>
      <c r="B318" s="238"/>
      <c r="C318" s="238" t="s">
        <v>1203</v>
      </c>
      <c r="D318" s="246" t="s">
        <v>816</v>
      </c>
      <c r="E318" s="249"/>
      <c r="F318" s="247" t="s">
        <v>1247</v>
      </c>
      <c r="G318" s="237" t="s">
        <v>36</v>
      </c>
      <c r="H318" s="166" t="s">
        <v>1501</v>
      </c>
      <c r="I318" s="239" t="s">
        <v>1326</v>
      </c>
      <c r="J318" s="240">
        <v>50</v>
      </c>
      <c r="K318" s="240" t="s">
        <v>1332</v>
      </c>
      <c r="L318" s="244">
        <v>8.2799999999999994</v>
      </c>
      <c r="M318" s="244">
        <v>8.51</v>
      </c>
      <c r="N318" s="244">
        <v>8.67</v>
      </c>
      <c r="O318" s="244">
        <v>9.27</v>
      </c>
      <c r="P318" s="244"/>
      <c r="Q318" s="240">
        <v>5</v>
      </c>
      <c r="R318" s="320" t="s">
        <v>1680</v>
      </c>
      <c r="S318" s="245"/>
      <c r="T318" s="241" t="str">
        <f t="shared" si="84"/>
        <v>-</v>
      </c>
      <c r="U318" s="242">
        <f t="shared" si="85"/>
        <v>0</v>
      </c>
      <c r="V318" s="234" t="s">
        <v>1671</v>
      </c>
      <c r="W318" s="198" t="s">
        <v>920</v>
      </c>
      <c r="X318" s="150">
        <v>85</v>
      </c>
      <c r="Y318" s="150" t="s">
        <v>806</v>
      </c>
      <c r="Z318" s="3" t="s">
        <v>851</v>
      </c>
      <c r="AA318" s="3" t="s">
        <v>875</v>
      </c>
      <c r="AB318" s="58" t="s">
        <v>1301</v>
      </c>
      <c r="AC318" s="199" t="s">
        <v>1420</v>
      </c>
      <c r="AD318" s="155" t="str">
        <f>IF(MOD(Таблица33[[#This Row],[Заказ корней, шт.
↓]],Таблица33[[#This Row],[Кратность заказа]])&gt;0,"Ошибка!","")</f>
        <v/>
      </c>
    </row>
    <row r="319" spans="1:30" s="37" customFormat="1" ht="15" hidden="1" customHeight="1">
      <c r="A319" s="48"/>
      <c r="B319" s="252"/>
      <c r="C319" s="252" t="s">
        <v>955</v>
      </c>
      <c r="D319" s="253" t="s">
        <v>816</v>
      </c>
      <c r="E319" s="264"/>
      <c r="F319" s="255" t="s">
        <v>1247</v>
      </c>
      <c r="G319" s="256" t="s">
        <v>36</v>
      </c>
      <c r="H319" s="266" t="s">
        <v>1501</v>
      </c>
      <c r="I319" s="258" t="s">
        <v>1326</v>
      </c>
      <c r="J319" s="259">
        <v>35</v>
      </c>
      <c r="K319" s="259" t="s">
        <v>1332</v>
      </c>
      <c r="L319" s="260">
        <v>8.2799999999999994</v>
      </c>
      <c r="M319" s="260">
        <v>8.51</v>
      </c>
      <c r="N319" s="260">
        <v>8.67</v>
      </c>
      <c r="O319" s="260">
        <v>9.27</v>
      </c>
      <c r="P319" s="260"/>
      <c r="Q319" s="259">
        <v>5</v>
      </c>
      <c r="R319" s="316"/>
      <c r="S319" s="261"/>
      <c r="T319" s="262" t="str">
        <f t="shared" si="84"/>
        <v>-</v>
      </c>
      <c r="U319" s="263">
        <f t="shared" si="85"/>
        <v>0</v>
      </c>
      <c r="V319" s="251" t="s">
        <v>1670</v>
      </c>
      <c r="W319" s="198" t="s">
        <v>920</v>
      </c>
      <c r="X319" s="150">
        <v>85</v>
      </c>
      <c r="Y319" s="150" t="s">
        <v>806</v>
      </c>
      <c r="Z319" s="3" t="s">
        <v>851</v>
      </c>
      <c r="AA319" s="3" t="s">
        <v>875</v>
      </c>
      <c r="AB319" s="58" t="s">
        <v>1301</v>
      </c>
      <c r="AC319" s="199" t="s">
        <v>1421</v>
      </c>
      <c r="AD319" s="155" t="str">
        <f>IF(MOD(Таблица33[[#This Row],[Заказ корней, шт.
↓]],Таблица33[[#This Row],[Кратность заказа]])&gt;0,"Ошибка!","")</f>
        <v/>
      </c>
    </row>
    <row r="320" spans="1:30" s="37" customFormat="1" ht="15" hidden="1" customHeight="1">
      <c r="A320" s="48"/>
      <c r="B320" s="252"/>
      <c r="C320" s="252" t="s">
        <v>1204</v>
      </c>
      <c r="D320" s="253" t="s">
        <v>898</v>
      </c>
      <c r="E320" s="264"/>
      <c r="F320" s="255" t="s">
        <v>1247</v>
      </c>
      <c r="G320" s="256" t="s">
        <v>36</v>
      </c>
      <c r="H320" s="266" t="s">
        <v>1501</v>
      </c>
      <c r="I320" s="258" t="s">
        <v>1326</v>
      </c>
      <c r="J320" s="259">
        <v>40</v>
      </c>
      <c r="K320" s="259" t="s">
        <v>1333</v>
      </c>
      <c r="L320" s="265">
        <v>706</v>
      </c>
      <c r="M320" s="265">
        <v>725</v>
      </c>
      <c r="N320" s="265">
        <v>739</v>
      </c>
      <c r="O320" s="265">
        <v>790</v>
      </c>
      <c r="P320" s="265"/>
      <c r="Q320" s="259">
        <v>5</v>
      </c>
      <c r="R320" s="316"/>
      <c r="S320" s="261"/>
      <c r="T320" s="262" t="str">
        <f t="shared" si="84"/>
        <v>-</v>
      </c>
      <c r="U320" s="232">
        <f t="shared" si="85"/>
        <v>0</v>
      </c>
      <c r="V320" s="251" t="s">
        <v>1670</v>
      </c>
      <c r="W320" s="198" t="s">
        <v>920</v>
      </c>
      <c r="X320" s="150">
        <v>85</v>
      </c>
      <c r="Y320" s="150" t="s">
        <v>806</v>
      </c>
      <c r="Z320" s="3" t="s">
        <v>851</v>
      </c>
      <c r="AA320" s="3" t="s">
        <v>875</v>
      </c>
      <c r="AB320" s="58" t="s">
        <v>1301</v>
      </c>
      <c r="AC320" s="199" t="s">
        <v>1422</v>
      </c>
      <c r="AD320" s="155" t="str">
        <f>IF(MOD(Таблица33[[#This Row],[Заказ корней, шт.
↓]],Таблица33[[#This Row],[Кратность заказа]])&gt;0,"Ошибка!","")</f>
        <v/>
      </c>
    </row>
    <row r="321" spans="1:30" s="37" customFormat="1" ht="15" customHeight="1">
      <c r="A321" s="48"/>
      <c r="B321" s="238"/>
      <c r="C321" s="238" t="s">
        <v>956</v>
      </c>
      <c r="D321" s="246" t="s">
        <v>816</v>
      </c>
      <c r="E321" s="249"/>
      <c r="F321" s="247" t="s">
        <v>1247</v>
      </c>
      <c r="G321" s="276" t="s">
        <v>37</v>
      </c>
      <c r="H321" s="279" t="s">
        <v>1501</v>
      </c>
      <c r="I321" s="239" t="s">
        <v>1324</v>
      </c>
      <c r="J321" s="240">
        <v>60</v>
      </c>
      <c r="K321" s="240" t="s">
        <v>1332</v>
      </c>
      <c r="L321" s="244">
        <v>5.87</v>
      </c>
      <c r="M321" s="244">
        <v>6.0299999999999994</v>
      </c>
      <c r="N321" s="244">
        <v>6.1499999999999995</v>
      </c>
      <c r="O321" s="244">
        <v>6.57</v>
      </c>
      <c r="P321" s="244"/>
      <c r="Q321" s="240">
        <v>5</v>
      </c>
      <c r="R321" s="320" t="s">
        <v>1680</v>
      </c>
      <c r="S321" s="245"/>
      <c r="T321" s="241" t="str">
        <f t="shared" si="84"/>
        <v>-</v>
      </c>
      <c r="U321" s="242">
        <f t="shared" si="85"/>
        <v>0</v>
      </c>
      <c r="V321" s="234" t="s">
        <v>1671</v>
      </c>
      <c r="W321" s="198" t="s">
        <v>901</v>
      </c>
      <c r="X321" s="150" t="s">
        <v>866</v>
      </c>
      <c r="Y321" s="150">
        <v>18</v>
      </c>
      <c r="Z321" s="3" t="s">
        <v>851</v>
      </c>
      <c r="AA321" s="3"/>
      <c r="AB321" s="58" t="s">
        <v>1302</v>
      </c>
      <c r="AC321" s="199" t="s">
        <v>1423</v>
      </c>
      <c r="AD321" s="155" t="str">
        <f>IF(MOD(Таблица33[[#This Row],[Заказ корней, шт.
↓]],Таблица33[[#This Row],[Кратность заказа]])&gt;0,"Ошибка!","")</f>
        <v/>
      </c>
    </row>
    <row r="322" spans="1:30" s="37" customFormat="1" ht="15" hidden="1" customHeight="1">
      <c r="A322" s="48"/>
      <c r="B322" s="252"/>
      <c r="C322" s="252" t="s">
        <v>1205</v>
      </c>
      <c r="D322" s="253" t="s">
        <v>816</v>
      </c>
      <c r="E322" s="264"/>
      <c r="F322" s="255" t="s">
        <v>1247</v>
      </c>
      <c r="G322" s="256" t="s">
        <v>37</v>
      </c>
      <c r="H322" s="266" t="s">
        <v>1501</v>
      </c>
      <c r="I322" s="258" t="s">
        <v>1324</v>
      </c>
      <c r="J322" s="259">
        <v>50</v>
      </c>
      <c r="K322" s="259" t="s">
        <v>1332</v>
      </c>
      <c r="L322" s="260">
        <v>5.87</v>
      </c>
      <c r="M322" s="260">
        <v>6.0299999999999994</v>
      </c>
      <c r="N322" s="260">
        <v>6.1499999999999995</v>
      </c>
      <c r="O322" s="260">
        <v>6.57</v>
      </c>
      <c r="P322" s="260"/>
      <c r="Q322" s="259">
        <v>5</v>
      </c>
      <c r="R322" s="316"/>
      <c r="S322" s="261"/>
      <c r="T322" s="262" t="str">
        <f t="shared" si="84"/>
        <v>-</v>
      </c>
      <c r="U322" s="263">
        <f t="shared" si="85"/>
        <v>0</v>
      </c>
      <c r="V322" s="251" t="s">
        <v>1670</v>
      </c>
      <c r="W322" s="198" t="s">
        <v>901</v>
      </c>
      <c r="X322" s="150" t="s">
        <v>866</v>
      </c>
      <c r="Y322" s="150">
        <v>18</v>
      </c>
      <c r="Z322" s="3" t="s">
        <v>851</v>
      </c>
      <c r="AA322" s="3"/>
      <c r="AB322" s="58" t="s">
        <v>1302</v>
      </c>
      <c r="AC322" s="199" t="s">
        <v>1423</v>
      </c>
      <c r="AD322" s="155" t="str">
        <f>IF(MOD(Таблица33[[#This Row],[Заказ корней, шт.
↓]],Таблица33[[#This Row],[Кратность заказа]])&gt;0,"Ошибка!","")</f>
        <v/>
      </c>
    </row>
    <row r="323" spans="1:30" s="37" customFormat="1" ht="15" customHeight="1">
      <c r="A323" s="48"/>
      <c r="B323" s="238"/>
      <c r="C323" s="238" t="s">
        <v>957</v>
      </c>
      <c r="D323" s="246" t="s">
        <v>816</v>
      </c>
      <c r="E323" s="249"/>
      <c r="F323" s="247" t="s">
        <v>1247</v>
      </c>
      <c r="G323" s="276" t="s">
        <v>37</v>
      </c>
      <c r="H323" s="279" t="s">
        <v>1501</v>
      </c>
      <c r="I323" s="239" t="s">
        <v>1326</v>
      </c>
      <c r="J323" s="240">
        <v>35</v>
      </c>
      <c r="K323" s="240" t="s">
        <v>1332</v>
      </c>
      <c r="L323" s="244">
        <v>8.83</v>
      </c>
      <c r="M323" s="244">
        <v>9.07</v>
      </c>
      <c r="N323" s="244">
        <v>9.24</v>
      </c>
      <c r="O323" s="244">
        <v>9.8800000000000008</v>
      </c>
      <c r="P323" s="244"/>
      <c r="Q323" s="240">
        <v>5</v>
      </c>
      <c r="R323" s="320">
        <v>5</v>
      </c>
      <c r="S323" s="245"/>
      <c r="T323" s="241" t="str">
        <f t="shared" si="84"/>
        <v>-</v>
      </c>
      <c r="U323" s="242">
        <f t="shared" si="85"/>
        <v>0</v>
      </c>
      <c r="V323" s="234" t="s">
        <v>1671</v>
      </c>
      <c r="W323" s="198" t="s">
        <v>901</v>
      </c>
      <c r="X323" s="150" t="s">
        <v>866</v>
      </c>
      <c r="Y323" s="150">
        <v>18</v>
      </c>
      <c r="Z323" s="3" t="s">
        <v>851</v>
      </c>
      <c r="AA323" s="3"/>
      <c r="AB323" s="58" t="s">
        <v>1302</v>
      </c>
      <c r="AC323" s="199" t="s">
        <v>1423</v>
      </c>
      <c r="AD323" s="155" t="str">
        <f>IF(MOD(Таблица33[[#This Row],[Заказ корней, шт.
↓]],Таблица33[[#This Row],[Кратность заказа]])&gt;0,"Ошибка!","")</f>
        <v/>
      </c>
    </row>
    <row r="324" spans="1:30" s="37" customFormat="1" ht="15" hidden="1" customHeight="1">
      <c r="A324" s="48"/>
      <c r="B324" s="252"/>
      <c r="C324" s="252" t="s">
        <v>1206</v>
      </c>
      <c r="D324" s="253" t="s">
        <v>816</v>
      </c>
      <c r="E324" s="264"/>
      <c r="F324" s="255" t="s">
        <v>1247</v>
      </c>
      <c r="G324" s="256" t="s">
        <v>37</v>
      </c>
      <c r="H324" s="266" t="s">
        <v>1501</v>
      </c>
      <c r="I324" s="258" t="s">
        <v>1326</v>
      </c>
      <c r="J324" s="259">
        <v>50</v>
      </c>
      <c r="K324" s="259" t="s">
        <v>1332</v>
      </c>
      <c r="L324" s="260">
        <v>8.83</v>
      </c>
      <c r="M324" s="260">
        <v>9.07</v>
      </c>
      <c r="N324" s="260">
        <v>9.24</v>
      </c>
      <c r="O324" s="260">
        <v>9.8800000000000008</v>
      </c>
      <c r="P324" s="260"/>
      <c r="Q324" s="259">
        <v>5</v>
      </c>
      <c r="R324" s="316"/>
      <c r="S324" s="261"/>
      <c r="T324" s="262" t="str">
        <f t="shared" si="84"/>
        <v>-</v>
      </c>
      <c r="U324" s="263">
        <f t="shared" si="85"/>
        <v>0</v>
      </c>
      <c r="V324" s="251" t="s">
        <v>1670</v>
      </c>
      <c r="W324" s="198" t="s">
        <v>901</v>
      </c>
      <c r="X324" s="150" t="s">
        <v>866</v>
      </c>
      <c r="Y324" s="150">
        <v>18</v>
      </c>
      <c r="Z324" s="3" t="s">
        <v>851</v>
      </c>
      <c r="AA324" s="3"/>
      <c r="AB324" s="58" t="s">
        <v>1302</v>
      </c>
      <c r="AC324" s="199" t="s">
        <v>1423</v>
      </c>
      <c r="AD324" s="155" t="str">
        <f>IF(MOD(Таблица33[[#This Row],[Заказ корней, шт.
↓]],Таблица33[[#This Row],[Кратность заказа]])&gt;0,"Ошибка!","")</f>
        <v/>
      </c>
    </row>
    <row r="325" spans="1:30" s="37" customFormat="1" ht="15" hidden="1" customHeight="1">
      <c r="A325" s="48"/>
      <c r="B325" s="252"/>
      <c r="C325" s="252" t="s">
        <v>1367</v>
      </c>
      <c r="D325" s="253" t="s">
        <v>816</v>
      </c>
      <c r="E325" s="264"/>
      <c r="F325" s="255" t="s">
        <v>1247</v>
      </c>
      <c r="G325" s="256" t="s">
        <v>37</v>
      </c>
      <c r="H325" s="266" t="s">
        <v>1501</v>
      </c>
      <c r="I325" s="258" t="s">
        <v>1325</v>
      </c>
      <c r="J325" s="259">
        <v>20</v>
      </c>
      <c r="K325" s="259" t="s">
        <v>1332</v>
      </c>
      <c r="L325" s="260">
        <v>15.39</v>
      </c>
      <c r="M325" s="260">
        <v>15.81</v>
      </c>
      <c r="N325" s="260">
        <v>16.110000000000003</v>
      </c>
      <c r="O325" s="260">
        <v>17.23</v>
      </c>
      <c r="P325" s="260"/>
      <c r="Q325" s="259">
        <v>5</v>
      </c>
      <c r="R325" s="316"/>
      <c r="S325" s="261"/>
      <c r="T325" s="262" t="str">
        <f t="shared" si="84"/>
        <v>-</v>
      </c>
      <c r="U325" s="263">
        <f t="shared" si="85"/>
        <v>0</v>
      </c>
      <c r="V325" s="251" t="s">
        <v>1670</v>
      </c>
      <c r="W325" s="198" t="s">
        <v>901</v>
      </c>
      <c r="X325" s="150" t="s">
        <v>866</v>
      </c>
      <c r="Y325" s="150">
        <v>18</v>
      </c>
      <c r="Z325" s="3" t="s">
        <v>851</v>
      </c>
      <c r="AA325" s="3"/>
      <c r="AB325" s="58" t="s">
        <v>1302</v>
      </c>
      <c r="AC325" s="199" t="s">
        <v>1423</v>
      </c>
      <c r="AD325" s="155" t="str">
        <f>IF(MOD(Таблица33[[#This Row],[Заказ корней, шт.
↓]],Таблица33[[#This Row],[Кратность заказа]])&gt;0,"Ошибка!","")</f>
        <v/>
      </c>
    </row>
    <row r="326" spans="1:30" s="37" customFormat="1" ht="15" customHeight="1">
      <c r="A326" s="48"/>
      <c r="B326" s="238"/>
      <c r="C326" s="238" t="s">
        <v>1207</v>
      </c>
      <c r="D326" s="246" t="s">
        <v>816</v>
      </c>
      <c r="E326" s="249"/>
      <c r="F326" s="247" t="s">
        <v>1249</v>
      </c>
      <c r="G326" s="237" t="s">
        <v>58</v>
      </c>
      <c r="H326" s="168"/>
      <c r="I326" s="239" t="s">
        <v>1326</v>
      </c>
      <c r="J326" s="240">
        <v>35</v>
      </c>
      <c r="K326" s="240" t="s">
        <v>1332</v>
      </c>
      <c r="L326" s="244">
        <v>18.830000000000002</v>
      </c>
      <c r="M326" s="244">
        <v>19.180000000000003</v>
      </c>
      <c r="N326" s="244">
        <v>19.740000000000002</v>
      </c>
      <c r="O326" s="244">
        <v>20.52</v>
      </c>
      <c r="P326" s="244"/>
      <c r="Q326" s="240">
        <v>5</v>
      </c>
      <c r="R326" s="320">
        <v>10</v>
      </c>
      <c r="S326" s="245"/>
      <c r="T326" s="241" t="str">
        <f t="shared" si="84"/>
        <v>-</v>
      </c>
      <c r="U326" s="242">
        <f t="shared" si="85"/>
        <v>0</v>
      </c>
      <c r="V326" s="234" t="s">
        <v>1671</v>
      </c>
      <c r="W326" s="198" t="s">
        <v>805</v>
      </c>
      <c r="X326" s="150" t="s">
        <v>866</v>
      </c>
      <c r="Y326" s="150" t="s">
        <v>856</v>
      </c>
      <c r="Z326" s="3" t="s">
        <v>851</v>
      </c>
      <c r="AA326" s="3"/>
      <c r="AB326" s="58"/>
      <c r="AC326" s="199" t="s">
        <v>1459</v>
      </c>
      <c r="AD326" s="155" t="str">
        <f>IF(MOD(Таблица33[[#This Row],[Заказ корней, шт.
↓]],Таблица33[[#This Row],[Кратность заказа]])&gt;0,"Ошибка!","")</f>
        <v/>
      </c>
    </row>
    <row r="327" spans="1:30" s="53" customFormat="1" ht="15" customHeight="1">
      <c r="A327" s="48"/>
      <c r="B327" s="133"/>
      <c r="C327" s="133"/>
      <c r="D327" s="133"/>
      <c r="E327" s="214"/>
      <c r="F327" s="145" t="s">
        <v>849</v>
      </c>
      <c r="G327" s="146"/>
      <c r="H327" s="167"/>
      <c r="I327" s="135"/>
      <c r="J327" s="136"/>
      <c r="K327" s="136"/>
      <c r="L327" s="137"/>
      <c r="M327" s="137"/>
      <c r="N327" s="137"/>
      <c r="O327" s="137"/>
      <c r="P327" s="137"/>
      <c r="Q327" s="136"/>
      <c r="R327" s="319"/>
      <c r="S327" s="147"/>
      <c r="T327" s="138"/>
      <c r="U327" s="139"/>
      <c r="V327" s="184"/>
      <c r="W327" s="196"/>
      <c r="X327" s="151"/>
      <c r="Y327" s="151"/>
      <c r="Z327" s="141"/>
      <c r="AA327" s="141"/>
      <c r="AB327" s="140"/>
      <c r="AC327" s="197"/>
      <c r="AD327" s="155"/>
    </row>
    <row r="328" spans="1:30" s="37" customFormat="1" ht="15" hidden="1" customHeight="1">
      <c r="A328" s="48"/>
      <c r="B328" s="252"/>
      <c r="C328" s="252" t="s">
        <v>966</v>
      </c>
      <c r="D328" s="253" t="s">
        <v>816</v>
      </c>
      <c r="E328" s="264"/>
      <c r="F328" s="255" t="s">
        <v>1248</v>
      </c>
      <c r="G328" s="256" t="s">
        <v>290</v>
      </c>
      <c r="H328" s="230"/>
      <c r="I328" s="258" t="s">
        <v>1326</v>
      </c>
      <c r="J328" s="259">
        <v>35</v>
      </c>
      <c r="K328" s="259" t="s">
        <v>1332</v>
      </c>
      <c r="L328" s="260">
        <v>10.82</v>
      </c>
      <c r="M328" s="260">
        <v>11.12</v>
      </c>
      <c r="N328" s="260">
        <v>11.32</v>
      </c>
      <c r="O328" s="260">
        <v>12.11</v>
      </c>
      <c r="P328" s="260"/>
      <c r="Q328" s="259">
        <v>5</v>
      </c>
      <c r="R328" s="316"/>
      <c r="S328" s="261"/>
      <c r="T328" s="262" t="str">
        <f t="shared" si="84"/>
        <v>-</v>
      </c>
      <c r="U328" s="263">
        <f t="shared" si="85"/>
        <v>0</v>
      </c>
      <c r="V328" s="251" t="s">
        <v>1670</v>
      </c>
      <c r="W328" s="198" t="s">
        <v>817</v>
      </c>
      <c r="X328" s="150">
        <v>90</v>
      </c>
      <c r="Y328" s="150">
        <v>16</v>
      </c>
      <c r="Z328" s="3" t="s">
        <v>851</v>
      </c>
      <c r="AA328" s="3"/>
      <c r="AB328" s="58" t="s">
        <v>1303</v>
      </c>
      <c r="AC328" s="199" t="s">
        <v>871</v>
      </c>
      <c r="AD328" s="155" t="str">
        <f>IF(MOD(Таблица33[[#This Row],[Заказ корней, шт.
↓]],Таблица33[[#This Row],[Кратность заказа]])&gt;0,"Ошибка!","")</f>
        <v/>
      </c>
    </row>
    <row r="329" spans="1:30" s="37" customFormat="1" ht="15" hidden="1" customHeight="1">
      <c r="A329" s="48"/>
      <c r="B329" s="252"/>
      <c r="C329" s="252" t="s">
        <v>1208</v>
      </c>
      <c r="D329" s="253" t="s">
        <v>816</v>
      </c>
      <c r="E329" s="264"/>
      <c r="F329" s="255" t="s">
        <v>1248</v>
      </c>
      <c r="G329" s="256" t="s">
        <v>290</v>
      </c>
      <c r="H329" s="230"/>
      <c r="I329" s="258" t="s">
        <v>1326</v>
      </c>
      <c r="J329" s="259">
        <v>50</v>
      </c>
      <c r="K329" s="259" t="s">
        <v>1332</v>
      </c>
      <c r="L329" s="260">
        <v>10.82</v>
      </c>
      <c r="M329" s="260">
        <v>11.12</v>
      </c>
      <c r="N329" s="260">
        <v>11.32</v>
      </c>
      <c r="O329" s="260">
        <v>12.11</v>
      </c>
      <c r="P329" s="260"/>
      <c r="Q329" s="259">
        <v>5</v>
      </c>
      <c r="R329" s="316"/>
      <c r="S329" s="261"/>
      <c r="T329" s="262" t="str">
        <f t="shared" si="84"/>
        <v>-</v>
      </c>
      <c r="U329" s="263">
        <f t="shared" si="85"/>
        <v>0</v>
      </c>
      <c r="V329" s="251" t="s">
        <v>1670</v>
      </c>
      <c r="W329" s="198" t="s">
        <v>817</v>
      </c>
      <c r="X329" s="150">
        <v>90</v>
      </c>
      <c r="Y329" s="150">
        <v>16</v>
      </c>
      <c r="Z329" s="3" t="s">
        <v>851</v>
      </c>
      <c r="AA329" s="3"/>
      <c r="AB329" s="58" t="s">
        <v>1303</v>
      </c>
      <c r="AC329" s="199" t="s">
        <v>871</v>
      </c>
      <c r="AD329" s="155" t="str">
        <f>IF(MOD(Таблица33[[#This Row],[Заказ корней, шт.
↓]],Таблица33[[#This Row],[Кратность заказа]])&gt;0,"Ошибка!","")</f>
        <v/>
      </c>
    </row>
    <row r="330" spans="1:30" s="37" customFormat="1" ht="15" hidden="1" customHeight="1">
      <c r="A330" s="48"/>
      <c r="B330" s="252"/>
      <c r="C330" s="252" t="s">
        <v>1209</v>
      </c>
      <c r="D330" s="253" t="s">
        <v>816</v>
      </c>
      <c r="E330" s="264"/>
      <c r="F330" s="255" t="s">
        <v>1247</v>
      </c>
      <c r="G330" s="256" t="s">
        <v>79</v>
      </c>
      <c r="H330" s="230"/>
      <c r="I330" s="258" t="s">
        <v>1326</v>
      </c>
      <c r="J330" s="259">
        <v>50</v>
      </c>
      <c r="K330" s="259" t="s">
        <v>1332</v>
      </c>
      <c r="L330" s="260">
        <v>12.379999999999999</v>
      </c>
      <c r="M330" s="260">
        <v>12.72</v>
      </c>
      <c r="N330" s="260">
        <v>12.959999999999999</v>
      </c>
      <c r="O330" s="260">
        <v>13.86</v>
      </c>
      <c r="P330" s="260"/>
      <c r="Q330" s="259">
        <v>5</v>
      </c>
      <c r="R330" s="316"/>
      <c r="S330" s="261"/>
      <c r="T330" s="262" t="str">
        <f t="shared" si="84"/>
        <v>-</v>
      </c>
      <c r="U330" s="263">
        <f t="shared" si="85"/>
        <v>0</v>
      </c>
      <c r="V330" s="251" t="s">
        <v>1670</v>
      </c>
      <c r="W330" s="198" t="s">
        <v>920</v>
      </c>
      <c r="X330" s="150" t="s">
        <v>866</v>
      </c>
      <c r="Y330" s="150">
        <v>25</v>
      </c>
      <c r="Z330" s="3" t="s">
        <v>851</v>
      </c>
      <c r="AA330" s="3"/>
      <c r="AB330" s="58"/>
      <c r="AC330" s="199" t="s">
        <v>1460</v>
      </c>
      <c r="AD330" s="155" t="str">
        <f>IF(MOD(Таблица33[[#This Row],[Заказ корней, шт.
↓]],Таблица33[[#This Row],[Кратность заказа]])&gt;0,"Ошибка!","")</f>
        <v/>
      </c>
    </row>
    <row r="331" spans="1:30" s="37" customFormat="1" ht="15" hidden="1" customHeight="1">
      <c r="A331" s="48"/>
      <c r="B331" s="252"/>
      <c r="C331" s="252" t="s">
        <v>1557</v>
      </c>
      <c r="D331" s="253" t="s">
        <v>816</v>
      </c>
      <c r="E331" s="264"/>
      <c r="F331" s="255" t="s">
        <v>1247</v>
      </c>
      <c r="G331" s="256" t="s">
        <v>79</v>
      </c>
      <c r="H331" s="230"/>
      <c r="I331" s="258" t="s">
        <v>1326</v>
      </c>
      <c r="J331" s="259">
        <v>50</v>
      </c>
      <c r="K331" s="259" t="s">
        <v>1332</v>
      </c>
      <c r="L331" s="260">
        <v>12.379999999999999</v>
      </c>
      <c r="M331" s="260">
        <v>12.72</v>
      </c>
      <c r="N331" s="260">
        <v>12.959999999999999</v>
      </c>
      <c r="O331" s="260">
        <v>13.86</v>
      </c>
      <c r="P331" s="260"/>
      <c r="Q331" s="259">
        <v>5</v>
      </c>
      <c r="R331" s="316"/>
      <c r="S331" s="261"/>
      <c r="T331" s="262" t="str">
        <f t="shared" ref="T331:T332" si="132">IF(S331/J331=0,"-",S331/J331)</f>
        <v>-</v>
      </c>
      <c r="U331" s="263">
        <f t="shared" ref="U331:U332" si="133">IF(S331&lt;10,O331*S331,IF(S331&lt;15,N331*S331,IF(S331&lt;J331,M331*S331,L331*S331)))</f>
        <v>0</v>
      </c>
      <c r="V331" s="251" t="s">
        <v>1670</v>
      </c>
      <c r="W331" s="198" t="s">
        <v>920</v>
      </c>
      <c r="X331" s="150" t="s">
        <v>866</v>
      </c>
      <c r="Y331" s="150">
        <v>25</v>
      </c>
      <c r="Z331" s="3" t="s">
        <v>851</v>
      </c>
      <c r="AA331" s="3"/>
      <c r="AB331" s="58"/>
      <c r="AC331" s="199" t="s">
        <v>1460</v>
      </c>
      <c r="AD331" s="155" t="str">
        <f>IF(MOD(Таблица33[[#This Row],[Заказ корней, шт.
↓]],Таблица33[[#This Row],[Кратность заказа]])&gt;0,"Ошибка!","")</f>
        <v/>
      </c>
    </row>
    <row r="332" spans="1:30" s="37" customFormat="1" ht="15" hidden="1" customHeight="1">
      <c r="A332" s="48"/>
      <c r="B332" s="252"/>
      <c r="C332" s="252" t="s">
        <v>1636</v>
      </c>
      <c r="D332" s="253" t="s">
        <v>816</v>
      </c>
      <c r="E332" s="249"/>
      <c r="F332" s="255" t="s">
        <v>1247</v>
      </c>
      <c r="G332" s="256" t="s">
        <v>135</v>
      </c>
      <c r="H332" s="230"/>
      <c r="I332" s="258" t="s">
        <v>1324</v>
      </c>
      <c r="J332" s="259">
        <v>50</v>
      </c>
      <c r="K332" s="259" t="s">
        <v>1332</v>
      </c>
      <c r="L332" s="260">
        <v>14.28</v>
      </c>
      <c r="M332" s="260">
        <v>14.67</v>
      </c>
      <c r="N332" s="260">
        <v>14.95</v>
      </c>
      <c r="O332" s="260">
        <v>15.99</v>
      </c>
      <c r="P332" s="260"/>
      <c r="Q332" s="259">
        <v>5</v>
      </c>
      <c r="R332" s="316"/>
      <c r="S332" s="261"/>
      <c r="T332" s="262" t="str">
        <f t="shared" si="132"/>
        <v>-</v>
      </c>
      <c r="U332" s="263">
        <f t="shared" si="133"/>
        <v>0</v>
      </c>
      <c r="V332" s="251" t="s">
        <v>1670</v>
      </c>
      <c r="W332" s="198" t="s">
        <v>907</v>
      </c>
      <c r="X332" s="150" t="s">
        <v>866</v>
      </c>
      <c r="Y332" s="150">
        <v>20</v>
      </c>
      <c r="Z332" s="3" t="s">
        <v>851</v>
      </c>
      <c r="AA332" s="3"/>
      <c r="AB332" s="58" t="s">
        <v>1305</v>
      </c>
      <c r="AC332" s="199" t="s">
        <v>870</v>
      </c>
      <c r="AD332" s="155" t="str">
        <f>IF(MOD(Таблица33[[#This Row],[Заказ корней, шт.
↓]],Таблица33[[#This Row],[Кратность заказа]])&gt;0,"Ошибка!","")</f>
        <v/>
      </c>
    </row>
    <row r="333" spans="1:30" s="37" customFormat="1" ht="15" hidden="1" customHeight="1">
      <c r="A333" s="48"/>
      <c r="B333" s="252"/>
      <c r="C333" s="252" t="s">
        <v>958</v>
      </c>
      <c r="D333" s="253" t="s">
        <v>816</v>
      </c>
      <c r="E333" s="264"/>
      <c r="F333" s="255" t="s">
        <v>1247</v>
      </c>
      <c r="G333" s="256" t="s">
        <v>135</v>
      </c>
      <c r="H333" s="230"/>
      <c r="I333" s="258" t="s">
        <v>1326</v>
      </c>
      <c r="J333" s="259">
        <v>50</v>
      </c>
      <c r="K333" s="259" t="s">
        <v>1332</v>
      </c>
      <c r="L333" s="260">
        <v>16.200000000000003</v>
      </c>
      <c r="M333" s="260">
        <v>16.650000000000002</v>
      </c>
      <c r="N333" s="260">
        <v>16.96</v>
      </c>
      <c r="O333" s="260">
        <v>18.14</v>
      </c>
      <c r="P333" s="260"/>
      <c r="Q333" s="259">
        <v>5</v>
      </c>
      <c r="R333" s="316"/>
      <c r="S333" s="261"/>
      <c r="T333" s="262" t="str">
        <f t="shared" si="84"/>
        <v>-</v>
      </c>
      <c r="U333" s="263">
        <f t="shared" si="85"/>
        <v>0</v>
      </c>
      <c r="V333" s="251" t="s">
        <v>1670</v>
      </c>
      <c r="W333" s="198" t="s">
        <v>907</v>
      </c>
      <c r="X333" s="150" t="s">
        <v>866</v>
      </c>
      <c r="Y333" s="150">
        <v>20</v>
      </c>
      <c r="Z333" s="3" t="s">
        <v>851</v>
      </c>
      <c r="AA333" s="3"/>
      <c r="AB333" s="58" t="s">
        <v>1305</v>
      </c>
      <c r="AC333" s="199" t="s">
        <v>870</v>
      </c>
      <c r="AD333" s="155" t="str">
        <f>IF(MOD(Таблица33[[#This Row],[Заказ корней, шт.
↓]],Таблица33[[#This Row],[Кратность заказа]])&gt;0,"Ошибка!","")</f>
        <v/>
      </c>
    </row>
    <row r="334" spans="1:30" s="37" customFormat="1" ht="15" hidden="1" customHeight="1">
      <c r="A334" s="48"/>
      <c r="B334" s="252"/>
      <c r="C334" s="252" t="s">
        <v>1545</v>
      </c>
      <c r="D334" s="253" t="s">
        <v>816</v>
      </c>
      <c r="E334" s="264"/>
      <c r="F334" s="255" t="s">
        <v>1247</v>
      </c>
      <c r="G334" s="256" t="s">
        <v>135</v>
      </c>
      <c r="H334" s="230"/>
      <c r="I334" s="258" t="s">
        <v>1326</v>
      </c>
      <c r="J334" s="259">
        <v>35</v>
      </c>
      <c r="K334" s="259" t="s">
        <v>1332</v>
      </c>
      <c r="L334" s="260">
        <v>16.200000000000003</v>
      </c>
      <c r="M334" s="260">
        <v>16.650000000000002</v>
      </c>
      <c r="N334" s="260">
        <v>16.96</v>
      </c>
      <c r="O334" s="260">
        <v>18.14</v>
      </c>
      <c r="P334" s="260"/>
      <c r="Q334" s="259">
        <v>5</v>
      </c>
      <c r="R334" s="316"/>
      <c r="S334" s="261"/>
      <c r="T334" s="262" t="str">
        <f t="shared" ref="T334" si="134">IF(S334/J334=0,"-",S334/J334)</f>
        <v>-</v>
      </c>
      <c r="U334" s="263">
        <f t="shared" ref="U334" si="135">IF(S334&lt;10,O334*S334,IF(S334&lt;15,N334*S334,IF(S334&lt;J334,M334*S334,L334*S334)))</f>
        <v>0</v>
      </c>
      <c r="V334" s="251" t="s">
        <v>1670</v>
      </c>
      <c r="W334" s="198" t="s">
        <v>907</v>
      </c>
      <c r="X334" s="150" t="s">
        <v>866</v>
      </c>
      <c r="Y334" s="150">
        <v>20</v>
      </c>
      <c r="Z334" s="3" t="s">
        <v>851</v>
      </c>
      <c r="AA334" s="3"/>
      <c r="AB334" s="58" t="s">
        <v>1305</v>
      </c>
      <c r="AC334" s="199" t="s">
        <v>870</v>
      </c>
      <c r="AD334" s="155" t="str">
        <f>IF(MOD(Таблица33[[#This Row],[Заказ корней, шт.
↓]],Таблица33[[#This Row],[Кратность заказа]])&gt;0,"Ошибка!","")</f>
        <v/>
      </c>
    </row>
    <row r="335" spans="1:30" s="37" customFormat="1" ht="15" hidden="1" customHeight="1">
      <c r="A335" s="48"/>
      <c r="B335" s="252"/>
      <c r="C335" s="252" t="s">
        <v>1212</v>
      </c>
      <c r="D335" s="253" t="s">
        <v>816</v>
      </c>
      <c r="E335" s="264"/>
      <c r="F335" s="255" t="s">
        <v>1249</v>
      </c>
      <c r="G335" s="256" t="s">
        <v>277</v>
      </c>
      <c r="H335" s="230"/>
      <c r="I335" s="258" t="s">
        <v>1326</v>
      </c>
      <c r="J335" s="259">
        <v>30</v>
      </c>
      <c r="K335" s="259" t="s">
        <v>1332</v>
      </c>
      <c r="L335" s="260">
        <v>63</v>
      </c>
      <c r="M335" s="260">
        <v>63.6</v>
      </c>
      <c r="N335" s="260">
        <v>64.22</v>
      </c>
      <c r="O335" s="260">
        <v>66.14</v>
      </c>
      <c r="P335" s="260"/>
      <c r="Q335" s="259">
        <v>1</v>
      </c>
      <c r="R335" s="316"/>
      <c r="S335" s="261"/>
      <c r="T335" s="262" t="str">
        <f t="shared" si="84"/>
        <v>-</v>
      </c>
      <c r="U335" s="263">
        <f t="shared" si="85"/>
        <v>0</v>
      </c>
      <c r="V335" s="251" t="s">
        <v>1670</v>
      </c>
      <c r="W335" s="198" t="s">
        <v>805</v>
      </c>
      <c r="X335" s="150" t="s">
        <v>881</v>
      </c>
      <c r="Y335" s="150" t="s">
        <v>856</v>
      </c>
      <c r="Z335" s="3" t="s">
        <v>851</v>
      </c>
      <c r="AA335" s="3"/>
      <c r="AB335" s="58" t="s">
        <v>1306</v>
      </c>
      <c r="AC335" s="199" t="s">
        <v>1346</v>
      </c>
      <c r="AD335" s="155" t="str">
        <f>IF(MOD(Таблица33[[#This Row],[Заказ корней, шт.
↓]],Таблица33[[#This Row],[Кратность заказа]])&gt;0,"Ошибка!","")</f>
        <v/>
      </c>
    </row>
    <row r="336" spans="1:30" s="37" customFormat="1" ht="15" hidden="1" customHeight="1">
      <c r="A336" s="236"/>
      <c r="B336" s="252"/>
      <c r="C336" s="252" t="s">
        <v>1589</v>
      </c>
      <c r="D336" s="253" t="s">
        <v>816</v>
      </c>
      <c r="E336" s="249"/>
      <c r="F336" s="255" t="s">
        <v>1249</v>
      </c>
      <c r="G336" s="256" t="s">
        <v>277</v>
      </c>
      <c r="H336" s="235"/>
      <c r="I336" s="258" t="s">
        <v>1326</v>
      </c>
      <c r="J336" s="259">
        <v>35</v>
      </c>
      <c r="K336" s="259" t="s">
        <v>1332</v>
      </c>
      <c r="L336" s="260">
        <v>63</v>
      </c>
      <c r="M336" s="260">
        <v>63.6</v>
      </c>
      <c r="N336" s="260">
        <v>64.22</v>
      </c>
      <c r="O336" s="260">
        <v>66.14</v>
      </c>
      <c r="P336" s="260"/>
      <c r="Q336" s="259">
        <v>1</v>
      </c>
      <c r="R336" s="316"/>
      <c r="S336" s="261"/>
      <c r="T336" s="262" t="str">
        <f t="shared" ref="T336" si="136">IF(S336/J336=0,"-",S336/J336)</f>
        <v>-</v>
      </c>
      <c r="U336" s="263">
        <f t="shared" ref="U336" si="137">IF(S336&lt;10,O336*S336,IF(S336&lt;15,N336*S336,IF(S336&lt;J336,M336*S336,L336*S336)))</f>
        <v>0</v>
      </c>
      <c r="V336" s="251" t="s">
        <v>1670</v>
      </c>
      <c r="W336" s="198" t="s">
        <v>805</v>
      </c>
      <c r="X336" s="150" t="s">
        <v>881</v>
      </c>
      <c r="Y336" s="150" t="s">
        <v>856</v>
      </c>
      <c r="Z336" s="3" t="s">
        <v>851</v>
      </c>
      <c r="AA336" s="3"/>
      <c r="AB336" s="58" t="s">
        <v>1306</v>
      </c>
      <c r="AC336" s="199" t="s">
        <v>1346</v>
      </c>
      <c r="AD336" s="35" t="str">
        <f>IF(MOD(Таблица33[[#This Row],[Заказ корней, шт.
↓]],Таблица33[[#This Row],[Кратность заказа]])&gt;0,"Ошибка!","")</f>
        <v/>
      </c>
    </row>
    <row r="337" spans="1:30" s="37" customFormat="1" ht="15" hidden="1" customHeight="1">
      <c r="A337" s="48"/>
      <c r="B337" s="252"/>
      <c r="C337" s="252" t="s">
        <v>959</v>
      </c>
      <c r="D337" s="253" t="s">
        <v>816</v>
      </c>
      <c r="E337" s="264"/>
      <c r="F337" s="255" t="s">
        <v>1247</v>
      </c>
      <c r="G337" s="256" t="s">
        <v>8</v>
      </c>
      <c r="H337" s="230"/>
      <c r="I337" s="258" t="s">
        <v>1324</v>
      </c>
      <c r="J337" s="259">
        <v>60</v>
      </c>
      <c r="K337" s="259" t="s">
        <v>1332</v>
      </c>
      <c r="L337" s="260">
        <v>8.09</v>
      </c>
      <c r="M337" s="260">
        <v>8.31</v>
      </c>
      <c r="N337" s="260">
        <v>8.4599999999999991</v>
      </c>
      <c r="O337" s="260">
        <v>9.0500000000000007</v>
      </c>
      <c r="P337" s="260"/>
      <c r="Q337" s="259">
        <v>5</v>
      </c>
      <c r="R337" s="316"/>
      <c r="S337" s="261"/>
      <c r="T337" s="262" t="str">
        <f t="shared" ref="T337:T440" si="138">IF(S337/J337=0,"-",S337/J337)</f>
        <v>-</v>
      </c>
      <c r="U337" s="263">
        <f t="shared" ref="U337:U440" si="139">IF(S337&lt;10,O337*S337,IF(S337&lt;15,N337*S337,IF(S337&lt;J337,M337*S337,L337*S337)))</f>
        <v>0</v>
      </c>
      <c r="V337" s="251" t="s">
        <v>1670</v>
      </c>
      <c r="W337" s="198" t="s">
        <v>960</v>
      </c>
      <c r="X337" s="150" t="s">
        <v>866</v>
      </c>
      <c r="Y337" s="150" t="s">
        <v>856</v>
      </c>
      <c r="Z337" s="3" t="s">
        <v>851</v>
      </c>
      <c r="AA337" s="3"/>
      <c r="AB337" s="58" t="s">
        <v>1307</v>
      </c>
      <c r="AC337" s="199" t="s">
        <v>869</v>
      </c>
      <c r="AD337" s="155" t="str">
        <f>IF(MOD(Таблица33[[#This Row],[Заказ корней, шт.
↓]],Таблица33[[#This Row],[Кратность заказа]])&gt;0,"Ошибка!","")</f>
        <v/>
      </c>
    </row>
    <row r="338" spans="1:30" s="37" customFormat="1" ht="15" hidden="1" customHeight="1">
      <c r="A338" s="48"/>
      <c r="B338" s="252"/>
      <c r="C338" s="252" t="s">
        <v>1552</v>
      </c>
      <c r="D338" s="253" t="s">
        <v>898</v>
      </c>
      <c r="E338" s="264"/>
      <c r="F338" s="255" t="s">
        <v>1247</v>
      </c>
      <c r="G338" s="256" t="s">
        <v>8</v>
      </c>
      <c r="H338" s="230"/>
      <c r="I338" s="258" t="s">
        <v>1324</v>
      </c>
      <c r="J338" s="259">
        <v>60</v>
      </c>
      <c r="K338" s="259" t="s">
        <v>1333</v>
      </c>
      <c r="L338" s="265">
        <v>714</v>
      </c>
      <c r="M338" s="265">
        <v>734</v>
      </c>
      <c r="N338" s="265">
        <v>747</v>
      </c>
      <c r="O338" s="265">
        <v>799</v>
      </c>
      <c r="P338" s="265"/>
      <c r="Q338" s="259">
        <v>5</v>
      </c>
      <c r="R338" s="316"/>
      <c r="S338" s="261"/>
      <c r="T338" s="262" t="str">
        <f t="shared" ref="T338:T341" si="140">IF(S338/J338=0,"-",S338/J338)</f>
        <v>-</v>
      </c>
      <c r="U338" s="232">
        <f t="shared" ref="U338:U341" si="141">IF(S338&lt;10,O338*S338,IF(S338&lt;15,N338*S338,IF(S338&lt;J338,M338*S338,L338*S338)))</f>
        <v>0</v>
      </c>
      <c r="V338" s="251" t="s">
        <v>1670</v>
      </c>
      <c r="W338" s="198" t="s">
        <v>960</v>
      </c>
      <c r="X338" s="150" t="s">
        <v>866</v>
      </c>
      <c r="Y338" s="150" t="s">
        <v>856</v>
      </c>
      <c r="Z338" s="3" t="s">
        <v>851</v>
      </c>
      <c r="AA338" s="3"/>
      <c r="AB338" s="58" t="s">
        <v>1307</v>
      </c>
      <c r="AC338" s="199" t="s">
        <v>869</v>
      </c>
      <c r="AD338" s="155" t="str">
        <f>IF(MOD(Таблица33[[#This Row],[Заказ корней, шт.
↓]],Таблица33[[#This Row],[Кратность заказа]])&gt;0,"Ошибка!","")</f>
        <v/>
      </c>
    </row>
    <row r="339" spans="1:30" s="37" customFormat="1" ht="15" hidden="1" customHeight="1">
      <c r="A339" s="48"/>
      <c r="B339" s="252"/>
      <c r="C339" s="252" t="s">
        <v>1640</v>
      </c>
      <c r="D339" s="253" t="s">
        <v>898</v>
      </c>
      <c r="E339" s="264"/>
      <c r="F339" s="255" t="s">
        <v>1247</v>
      </c>
      <c r="G339" s="256" t="s">
        <v>8</v>
      </c>
      <c r="H339" s="230"/>
      <c r="I339" s="258" t="s">
        <v>1324</v>
      </c>
      <c r="J339" s="259">
        <v>60</v>
      </c>
      <c r="K339" s="259" t="s">
        <v>1333</v>
      </c>
      <c r="L339" s="265">
        <v>714</v>
      </c>
      <c r="M339" s="265">
        <v>734</v>
      </c>
      <c r="N339" s="265">
        <v>747</v>
      </c>
      <c r="O339" s="265">
        <v>799</v>
      </c>
      <c r="P339" s="265"/>
      <c r="Q339" s="259">
        <v>5</v>
      </c>
      <c r="R339" s="316"/>
      <c r="S339" s="261"/>
      <c r="T339" s="262" t="str">
        <f t="shared" ref="T339:T340" si="142">IF(S339/J339=0,"-",S339/J339)</f>
        <v>-</v>
      </c>
      <c r="U339" s="232">
        <f t="shared" ref="U339:U340" si="143">IF(S339&lt;10,O339*S339,IF(S339&lt;15,N339*S339,IF(S339&lt;J339,M339*S339,L339*S339)))</f>
        <v>0</v>
      </c>
      <c r="V339" s="251" t="s">
        <v>1670</v>
      </c>
      <c r="W339" s="198" t="s">
        <v>960</v>
      </c>
      <c r="X339" s="150" t="s">
        <v>866</v>
      </c>
      <c r="Y339" s="150" t="s">
        <v>856</v>
      </c>
      <c r="Z339" s="3" t="s">
        <v>851</v>
      </c>
      <c r="AA339" s="3"/>
      <c r="AB339" s="58" t="s">
        <v>1307</v>
      </c>
      <c r="AC339" s="199" t="s">
        <v>869</v>
      </c>
      <c r="AD339" s="155" t="str">
        <f>IF(MOD(Таблица33[[#This Row],[Заказ корней, шт.
↓]],Таблица33[[#This Row],[Кратность заказа]])&gt;0,"Ошибка!","")</f>
        <v/>
      </c>
    </row>
    <row r="340" spans="1:30" s="37" customFormat="1" ht="15" hidden="1" customHeight="1">
      <c r="A340" s="48"/>
      <c r="B340" s="252"/>
      <c r="C340" s="252" t="s">
        <v>1641</v>
      </c>
      <c r="D340" s="253" t="s">
        <v>898</v>
      </c>
      <c r="E340" s="264"/>
      <c r="F340" s="255" t="s">
        <v>1247</v>
      </c>
      <c r="G340" s="256" t="s">
        <v>8</v>
      </c>
      <c r="H340" s="230"/>
      <c r="I340" s="258" t="s">
        <v>1326</v>
      </c>
      <c r="J340" s="259">
        <v>35</v>
      </c>
      <c r="K340" s="259" t="s">
        <v>1333</v>
      </c>
      <c r="L340" s="265">
        <v>919</v>
      </c>
      <c r="M340" s="265">
        <v>945</v>
      </c>
      <c r="N340" s="265">
        <v>962</v>
      </c>
      <c r="O340" s="265">
        <v>1029</v>
      </c>
      <c r="P340" s="265"/>
      <c r="Q340" s="259">
        <v>5</v>
      </c>
      <c r="R340" s="316"/>
      <c r="S340" s="261"/>
      <c r="T340" s="262" t="str">
        <f t="shared" si="142"/>
        <v>-</v>
      </c>
      <c r="U340" s="232">
        <f t="shared" si="143"/>
        <v>0</v>
      </c>
      <c r="V340" s="251" t="s">
        <v>1670</v>
      </c>
      <c r="W340" s="198" t="s">
        <v>960</v>
      </c>
      <c r="X340" s="150" t="s">
        <v>866</v>
      </c>
      <c r="Y340" s="150" t="s">
        <v>856</v>
      </c>
      <c r="Z340" s="3" t="s">
        <v>851</v>
      </c>
      <c r="AA340" s="3"/>
      <c r="AB340" s="58" t="s">
        <v>1307</v>
      </c>
      <c r="AC340" s="199" t="s">
        <v>869</v>
      </c>
      <c r="AD340" s="155" t="str">
        <f>IF(MOD(Таблица33[[#This Row],[Заказ корней, шт.
↓]],Таблица33[[#This Row],[Кратность заказа]])&gt;0,"Ошибка!","")</f>
        <v/>
      </c>
    </row>
    <row r="341" spans="1:30" s="37" customFormat="1" ht="15" hidden="1" customHeight="1">
      <c r="A341" s="48"/>
      <c r="B341" s="252"/>
      <c r="C341" s="252" t="s">
        <v>1553</v>
      </c>
      <c r="D341" s="253" t="s">
        <v>898</v>
      </c>
      <c r="E341" s="264"/>
      <c r="F341" s="255" t="s">
        <v>1247</v>
      </c>
      <c r="G341" s="256" t="s">
        <v>8</v>
      </c>
      <c r="H341" s="230"/>
      <c r="I341" s="258" t="s">
        <v>1326</v>
      </c>
      <c r="J341" s="259">
        <v>40</v>
      </c>
      <c r="K341" s="259" t="s">
        <v>1333</v>
      </c>
      <c r="L341" s="265">
        <v>919</v>
      </c>
      <c r="M341" s="265">
        <v>945</v>
      </c>
      <c r="N341" s="265">
        <v>962</v>
      </c>
      <c r="O341" s="265">
        <v>1029</v>
      </c>
      <c r="P341" s="265"/>
      <c r="Q341" s="259">
        <v>5</v>
      </c>
      <c r="R341" s="316"/>
      <c r="S341" s="261"/>
      <c r="T341" s="262" t="str">
        <f t="shared" si="140"/>
        <v>-</v>
      </c>
      <c r="U341" s="232">
        <f t="shared" si="141"/>
        <v>0</v>
      </c>
      <c r="V341" s="251" t="s">
        <v>1670</v>
      </c>
      <c r="W341" s="198" t="s">
        <v>960</v>
      </c>
      <c r="X341" s="150" t="s">
        <v>866</v>
      </c>
      <c r="Y341" s="150" t="s">
        <v>856</v>
      </c>
      <c r="Z341" s="3" t="s">
        <v>851</v>
      </c>
      <c r="AA341" s="3"/>
      <c r="AB341" s="58" t="s">
        <v>1307</v>
      </c>
      <c r="AC341" s="199" t="s">
        <v>869</v>
      </c>
      <c r="AD341" s="155" t="str">
        <f>IF(MOD(Таблица33[[#This Row],[Заказ корней, шт.
↓]],Таблица33[[#This Row],[Кратность заказа]])&gt;0,"Ошибка!","")</f>
        <v/>
      </c>
    </row>
    <row r="342" spans="1:30" s="37" customFormat="1" ht="15" hidden="1" customHeight="1">
      <c r="A342" s="48"/>
      <c r="B342" s="252"/>
      <c r="C342" s="252" t="s">
        <v>1215</v>
      </c>
      <c r="D342" s="253" t="s">
        <v>898</v>
      </c>
      <c r="E342" s="264"/>
      <c r="F342" s="255" t="s">
        <v>1248</v>
      </c>
      <c r="G342" s="256" t="s">
        <v>176</v>
      </c>
      <c r="H342" s="230"/>
      <c r="I342" s="258" t="s">
        <v>1326</v>
      </c>
      <c r="J342" s="259">
        <v>40</v>
      </c>
      <c r="K342" s="259" t="s">
        <v>1333</v>
      </c>
      <c r="L342" s="265">
        <v>487</v>
      </c>
      <c r="M342" s="265">
        <v>500</v>
      </c>
      <c r="N342" s="265">
        <v>510</v>
      </c>
      <c r="O342" s="265">
        <v>545</v>
      </c>
      <c r="P342" s="265"/>
      <c r="Q342" s="259">
        <v>5</v>
      </c>
      <c r="R342" s="316"/>
      <c r="S342" s="261"/>
      <c r="T342" s="262" t="str">
        <f t="shared" si="138"/>
        <v>-</v>
      </c>
      <c r="U342" s="232">
        <f t="shared" si="139"/>
        <v>0</v>
      </c>
      <c r="V342" s="251" t="s">
        <v>1670</v>
      </c>
      <c r="W342" s="198" t="s">
        <v>907</v>
      </c>
      <c r="X342" s="150" t="s">
        <v>866</v>
      </c>
      <c r="Y342" s="150" t="s">
        <v>856</v>
      </c>
      <c r="Z342" s="3" t="s">
        <v>851</v>
      </c>
      <c r="AA342" s="3"/>
      <c r="AB342" s="58" t="s">
        <v>1308</v>
      </c>
      <c r="AC342" s="199" t="s">
        <v>1425</v>
      </c>
      <c r="AD342" s="155" t="str">
        <f>IF(MOD(Таблица33[[#This Row],[Заказ корней, шт.
↓]],Таблица33[[#This Row],[Кратность заказа]])&gt;0,"Ошибка!","")</f>
        <v/>
      </c>
    </row>
    <row r="343" spans="1:30" s="37" customFormat="1" ht="15" hidden="1" customHeight="1">
      <c r="A343" s="48"/>
      <c r="B343" s="252"/>
      <c r="C343" s="252" t="s">
        <v>1659</v>
      </c>
      <c r="D343" s="253" t="s">
        <v>816</v>
      </c>
      <c r="E343" s="264"/>
      <c r="F343" s="255" t="s">
        <v>1248</v>
      </c>
      <c r="G343" s="256" t="s">
        <v>176</v>
      </c>
      <c r="H343" s="230"/>
      <c r="I343" s="258" t="s">
        <v>1326</v>
      </c>
      <c r="J343" s="259">
        <v>50</v>
      </c>
      <c r="K343" s="259" t="s">
        <v>1332</v>
      </c>
      <c r="L343" s="260">
        <v>5.64</v>
      </c>
      <c r="M343" s="260">
        <v>5.79</v>
      </c>
      <c r="N343" s="260">
        <v>5.8999999999999995</v>
      </c>
      <c r="O343" s="260">
        <v>6.31</v>
      </c>
      <c r="P343" s="260"/>
      <c r="Q343" s="259">
        <v>5</v>
      </c>
      <c r="R343" s="316"/>
      <c r="S343" s="261"/>
      <c r="T343" s="262" t="str">
        <f t="shared" ref="T343:T344" si="144">IF(S343/J343=0,"-",S343/J343)</f>
        <v>-</v>
      </c>
      <c r="U343" s="263">
        <f t="shared" ref="U343:U344" si="145">IF(S343&lt;10,O343*S343,IF(S343&lt;15,N343*S343,IF(S343&lt;J343,M343*S343,L343*S343)))</f>
        <v>0</v>
      </c>
      <c r="V343" s="251" t="s">
        <v>1670</v>
      </c>
      <c r="W343" s="198" t="s">
        <v>907</v>
      </c>
      <c r="X343" s="150" t="s">
        <v>866</v>
      </c>
      <c r="Y343" s="150" t="s">
        <v>856</v>
      </c>
      <c r="Z343" s="3" t="s">
        <v>851</v>
      </c>
      <c r="AA343" s="3"/>
      <c r="AB343" s="58" t="s">
        <v>1308</v>
      </c>
      <c r="AC343" s="199" t="s">
        <v>1425</v>
      </c>
      <c r="AD343" s="155" t="str">
        <f>IF(MOD(Таблица33[[#This Row],[Заказ корней, шт.
↓]],Таблица33[[#This Row],[Кратность заказа]])&gt;0,"Ошибка!","")</f>
        <v/>
      </c>
    </row>
    <row r="344" spans="1:30" s="37" customFormat="1" ht="15" hidden="1" customHeight="1">
      <c r="A344" s="48"/>
      <c r="B344" s="252"/>
      <c r="C344" s="252" t="s">
        <v>1660</v>
      </c>
      <c r="D344" s="253" t="s">
        <v>898</v>
      </c>
      <c r="E344" s="264"/>
      <c r="F344" s="255" t="s">
        <v>1248</v>
      </c>
      <c r="G344" s="256" t="s">
        <v>176</v>
      </c>
      <c r="H344" s="230"/>
      <c r="I344" s="258" t="s">
        <v>1326</v>
      </c>
      <c r="J344" s="259">
        <v>50</v>
      </c>
      <c r="K344" s="259" t="s">
        <v>1333</v>
      </c>
      <c r="L344" s="265">
        <v>487</v>
      </c>
      <c r="M344" s="265">
        <v>500</v>
      </c>
      <c r="N344" s="265">
        <v>510</v>
      </c>
      <c r="O344" s="265">
        <v>545</v>
      </c>
      <c r="P344" s="265"/>
      <c r="Q344" s="259">
        <v>5</v>
      </c>
      <c r="R344" s="316"/>
      <c r="S344" s="261"/>
      <c r="T344" s="262" t="str">
        <f t="shared" si="144"/>
        <v>-</v>
      </c>
      <c r="U344" s="232">
        <f t="shared" si="145"/>
        <v>0</v>
      </c>
      <c r="V344" s="251" t="s">
        <v>1670</v>
      </c>
      <c r="W344" s="198" t="s">
        <v>907</v>
      </c>
      <c r="X344" s="150" t="s">
        <v>866</v>
      </c>
      <c r="Y344" s="150" t="s">
        <v>856</v>
      </c>
      <c r="Z344" s="3" t="s">
        <v>851</v>
      </c>
      <c r="AA344" s="3"/>
      <c r="AB344" s="58" t="s">
        <v>1308</v>
      </c>
      <c r="AC344" s="199" t="s">
        <v>1425</v>
      </c>
      <c r="AD344" s="155" t="str">
        <f>IF(MOD(Таблица33[[#This Row],[Заказ корней, шт.
↓]],Таблица33[[#This Row],[Кратность заказа]])&gt;0,"Ошибка!","")</f>
        <v/>
      </c>
    </row>
    <row r="345" spans="1:30" s="37" customFormat="1" ht="15" hidden="1" customHeight="1">
      <c r="A345" s="48"/>
      <c r="B345" s="252"/>
      <c r="C345" s="252" t="s">
        <v>943</v>
      </c>
      <c r="D345" s="253" t="s">
        <v>816</v>
      </c>
      <c r="E345" s="264"/>
      <c r="F345" s="255" t="s">
        <v>1249</v>
      </c>
      <c r="G345" s="256" t="s">
        <v>279</v>
      </c>
      <c r="H345" s="230"/>
      <c r="I345" s="258" t="s">
        <v>1326</v>
      </c>
      <c r="J345" s="259">
        <v>35</v>
      </c>
      <c r="K345" s="259" t="s">
        <v>1332</v>
      </c>
      <c r="L345" s="260">
        <v>40.97</v>
      </c>
      <c r="M345" s="260">
        <v>41.36</v>
      </c>
      <c r="N345" s="260">
        <v>41.76</v>
      </c>
      <c r="O345" s="260">
        <v>43.01</v>
      </c>
      <c r="P345" s="260"/>
      <c r="Q345" s="259">
        <v>3</v>
      </c>
      <c r="R345" s="316"/>
      <c r="S345" s="261"/>
      <c r="T345" s="262" t="str">
        <f t="shared" si="138"/>
        <v>-</v>
      </c>
      <c r="U345" s="263">
        <f t="shared" si="139"/>
        <v>0</v>
      </c>
      <c r="V345" s="251" t="s">
        <v>1670</v>
      </c>
      <c r="W345" s="198" t="s">
        <v>805</v>
      </c>
      <c r="X345" s="150" t="s">
        <v>892</v>
      </c>
      <c r="Y345" s="150">
        <v>20</v>
      </c>
      <c r="Z345" s="3" t="s">
        <v>851</v>
      </c>
      <c r="AA345" s="3" t="s">
        <v>875</v>
      </c>
      <c r="AB345" s="58" t="s">
        <v>1309</v>
      </c>
      <c r="AC345" s="199" t="s">
        <v>1347</v>
      </c>
      <c r="AD345" s="155" t="str">
        <f>IF(MOD(Таблица33[[#This Row],[Заказ корней, шт.
↓]],Таблица33[[#This Row],[Кратность заказа]])&gt;0,"Ошибка!","")</f>
        <v/>
      </c>
    </row>
    <row r="346" spans="1:30" s="37" customFormat="1" ht="15" customHeight="1">
      <c r="A346" s="48"/>
      <c r="B346" s="238"/>
      <c r="C346" s="238" t="s">
        <v>1623</v>
      </c>
      <c r="D346" s="246" t="s">
        <v>816</v>
      </c>
      <c r="E346" s="249"/>
      <c r="F346" s="247" t="s">
        <v>1248</v>
      </c>
      <c r="G346" s="237" t="s">
        <v>24</v>
      </c>
      <c r="H346" s="166" t="s">
        <v>1501</v>
      </c>
      <c r="I346" s="239" t="s">
        <v>1324</v>
      </c>
      <c r="J346" s="240">
        <v>35</v>
      </c>
      <c r="K346" s="240" t="s">
        <v>1332</v>
      </c>
      <c r="L346" s="244">
        <v>3.57</v>
      </c>
      <c r="M346" s="244">
        <v>3.67</v>
      </c>
      <c r="N346" s="244">
        <v>3.73</v>
      </c>
      <c r="O346" s="244">
        <v>3.99</v>
      </c>
      <c r="P346" s="244"/>
      <c r="Q346" s="240">
        <v>5</v>
      </c>
      <c r="R346" s="320">
        <v>3</v>
      </c>
      <c r="S346" s="245"/>
      <c r="T346" s="241" t="str">
        <f t="shared" ref="T346:T347" si="146">IF(S346/J346=0,"-",S346/J346)</f>
        <v>-</v>
      </c>
      <c r="U346" s="242">
        <f t="shared" ref="U346:U347" si="147">IF(S346&lt;10,O346*S346,IF(S346&lt;15,N346*S346,IF(S346&lt;J346,M346*S346,L346*S346)))</f>
        <v>0</v>
      </c>
      <c r="V346" s="234" t="s">
        <v>1671</v>
      </c>
      <c r="W346" s="198" t="s">
        <v>901</v>
      </c>
      <c r="X346" s="150" t="s">
        <v>890</v>
      </c>
      <c r="Y346" s="150" t="s">
        <v>887</v>
      </c>
      <c r="Z346" s="3" t="s">
        <v>851</v>
      </c>
      <c r="AA346" s="3" t="s">
        <v>875</v>
      </c>
      <c r="AB346" s="58" t="s">
        <v>1310</v>
      </c>
      <c r="AC346" s="199" t="s">
        <v>1426</v>
      </c>
      <c r="AD346" s="155" t="str">
        <f>IF(MOD(Таблица33[[#This Row],[Заказ корней, шт.
↓]],Таблица33[[#This Row],[Кратность заказа]])&gt;0,"Ошибка!","")</f>
        <v/>
      </c>
    </row>
    <row r="347" spans="1:30" s="37" customFormat="1" ht="15" customHeight="1">
      <c r="A347" s="48"/>
      <c r="B347" s="238"/>
      <c r="C347" s="238" t="s">
        <v>1624</v>
      </c>
      <c r="D347" s="246" t="s">
        <v>898</v>
      </c>
      <c r="E347" s="249"/>
      <c r="F347" s="247" t="s">
        <v>1248</v>
      </c>
      <c r="G347" s="237" t="s">
        <v>24</v>
      </c>
      <c r="H347" s="166" t="s">
        <v>1501</v>
      </c>
      <c r="I347" s="239" t="s">
        <v>1324</v>
      </c>
      <c r="J347" s="240">
        <v>35</v>
      </c>
      <c r="K347" s="240" t="s">
        <v>1333</v>
      </c>
      <c r="L347" s="243">
        <v>337</v>
      </c>
      <c r="M347" s="243">
        <v>346</v>
      </c>
      <c r="N347" s="243">
        <v>353</v>
      </c>
      <c r="O347" s="243">
        <v>377</v>
      </c>
      <c r="P347" s="243"/>
      <c r="Q347" s="240">
        <v>5</v>
      </c>
      <c r="R347" s="320">
        <v>5</v>
      </c>
      <c r="S347" s="245"/>
      <c r="T347" s="241" t="str">
        <f t="shared" si="146"/>
        <v>-</v>
      </c>
      <c r="U347" s="60">
        <f t="shared" si="147"/>
        <v>0</v>
      </c>
      <c r="V347" s="234" t="s">
        <v>1671</v>
      </c>
      <c r="W347" s="198" t="s">
        <v>901</v>
      </c>
      <c r="X347" s="150" t="s">
        <v>890</v>
      </c>
      <c r="Y347" s="150" t="s">
        <v>887</v>
      </c>
      <c r="Z347" s="3" t="s">
        <v>851</v>
      </c>
      <c r="AA347" s="3" t="s">
        <v>875</v>
      </c>
      <c r="AB347" s="58" t="s">
        <v>1310</v>
      </c>
      <c r="AC347" s="199" t="s">
        <v>1426</v>
      </c>
      <c r="AD347" s="155" t="str">
        <f>IF(MOD(Таблица33[[#This Row],[Заказ корней, шт.
↓]],Таблица33[[#This Row],[Кратность заказа]])&gt;0,"Ошибка!","")</f>
        <v/>
      </c>
    </row>
    <row r="348" spans="1:30" s="37" customFormat="1" ht="15" hidden="1" customHeight="1">
      <c r="A348" s="48"/>
      <c r="B348" s="252"/>
      <c r="C348" s="252" t="s">
        <v>969</v>
      </c>
      <c r="D348" s="253" t="s">
        <v>898</v>
      </c>
      <c r="E348" s="264"/>
      <c r="F348" s="255" t="s">
        <v>1248</v>
      </c>
      <c r="G348" s="256" t="s">
        <v>24</v>
      </c>
      <c r="H348" s="266" t="s">
        <v>1501</v>
      </c>
      <c r="I348" s="258" t="s">
        <v>1324</v>
      </c>
      <c r="J348" s="259">
        <v>60</v>
      </c>
      <c r="K348" s="259" t="s">
        <v>1333</v>
      </c>
      <c r="L348" s="265">
        <v>337</v>
      </c>
      <c r="M348" s="265">
        <v>346</v>
      </c>
      <c r="N348" s="265">
        <v>353</v>
      </c>
      <c r="O348" s="265">
        <v>377</v>
      </c>
      <c r="P348" s="265"/>
      <c r="Q348" s="259">
        <v>5</v>
      </c>
      <c r="R348" s="316"/>
      <c r="S348" s="261"/>
      <c r="T348" s="262" t="str">
        <f t="shared" si="138"/>
        <v>-</v>
      </c>
      <c r="U348" s="232">
        <f t="shared" si="139"/>
        <v>0</v>
      </c>
      <c r="V348" s="251" t="s">
        <v>1670</v>
      </c>
      <c r="W348" s="198" t="s">
        <v>901</v>
      </c>
      <c r="X348" s="150" t="s">
        <v>890</v>
      </c>
      <c r="Y348" s="150" t="s">
        <v>887</v>
      </c>
      <c r="Z348" s="3" t="s">
        <v>851</v>
      </c>
      <c r="AA348" s="3" t="s">
        <v>875</v>
      </c>
      <c r="AB348" s="58" t="s">
        <v>1310</v>
      </c>
      <c r="AC348" s="199" t="s">
        <v>1426</v>
      </c>
      <c r="AD348" s="155" t="str">
        <f>IF(MOD(Таблица33[[#This Row],[Заказ корней, шт.
↓]],Таблица33[[#This Row],[Кратность заказа]])&gt;0,"Ошибка!","")</f>
        <v/>
      </c>
    </row>
    <row r="349" spans="1:30" s="37" customFormat="1" ht="15" hidden="1" customHeight="1">
      <c r="A349" s="48"/>
      <c r="B349" s="252"/>
      <c r="C349" s="252" t="s">
        <v>970</v>
      </c>
      <c r="D349" s="253" t="s">
        <v>816</v>
      </c>
      <c r="E349" s="264"/>
      <c r="F349" s="255" t="s">
        <v>1248</v>
      </c>
      <c r="G349" s="256" t="s">
        <v>24</v>
      </c>
      <c r="H349" s="266" t="s">
        <v>1501</v>
      </c>
      <c r="I349" s="258" t="s">
        <v>1326</v>
      </c>
      <c r="J349" s="259">
        <v>50</v>
      </c>
      <c r="K349" s="259" t="s">
        <v>1332</v>
      </c>
      <c r="L349" s="260">
        <v>5.13</v>
      </c>
      <c r="M349" s="260">
        <v>5.27</v>
      </c>
      <c r="N349" s="260">
        <v>5.37</v>
      </c>
      <c r="O349" s="260">
        <v>5.74</v>
      </c>
      <c r="P349" s="260"/>
      <c r="Q349" s="259">
        <v>5</v>
      </c>
      <c r="R349" s="316"/>
      <c r="S349" s="261"/>
      <c r="T349" s="262" t="str">
        <f t="shared" si="138"/>
        <v>-</v>
      </c>
      <c r="U349" s="263">
        <f t="shared" si="139"/>
        <v>0</v>
      </c>
      <c r="V349" s="251" t="s">
        <v>1670</v>
      </c>
      <c r="W349" s="198" t="s">
        <v>901</v>
      </c>
      <c r="X349" s="150" t="s">
        <v>890</v>
      </c>
      <c r="Y349" s="150" t="s">
        <v>887</v>
      </c>
      <c r="Z349" s="3" t="s">
        <v>851</v>
      </c>
      <c r="AA349" s="3" t="s">
        <v>875</v>
      </c>
      <c r="AB349" s="58" t="s">
        <v>1310</v>
      </c>
      <c r="AC349" s="199" t="s">
        <v>1426</v>
      </c>
      <c r="AD349" s="155" t="str">
        <f>IF(MOD(Таблица33[[#This Row],[Заказ корней, шт.
↓]],Таблица33[[#This Row],[Кратность заказа]])&gt;0,"Ошибка!","")</f>
        <v/>
      </c>
    </row>
    <row r="350" spans="1:30" s="37" customFormat="1" ht="15" customHeight="1">
      <c r="A350" s="48"/>
      <c r="B350" s="238"/>
      <c r="C350" s="238" t="s">
        <v>1217</v>
      </c>
      <c r="D350" s="246" t="s">
        <v>816</v>
      </c>
      <c r="E350" s="249"/>
      <c r="F350" s="247" t="s">
        <v>1248</v>
      </c>
      <c r="G350" s="276" t="s">
        <v>24</v>
      </c>
      <c r="H350" s="279" t="s">
        <v>1501</v>
      </c>
      <c r="I350" s="239" t="s">
        <v>1326</v>
      </c>
      <c r="J350" s="240">
        <v>35</v>
      </c>
      <c r="K350" s="240" t="s">
        <v>1332</v>
      </c>
      <c r="L350" s="244">
        <v>5.13</v>
      </c>
      <c r="M350" s="244">
        <v>5.27</v>
      </c>
      <c r="N350" s="244">
        <v>5.37</v>
      </c>
      <c r="O350" s="244">
        <v>5.74</v>
      </c>
      <c r="P350" s="244"/>
      <c r="Q350" s="240">
        <v>5</v>
      </c>
      <c r="R350" s="320" t="s">
        <v>1680</v>
      </c>
      <c r="S350" s="245"/>
      <c r="T350" s="241" t="str">
        <f t="shared" si="138"/>
        <v>-</v>
      </c>
      <c r="U350" s="242">
        <f t="shared" si="139"/>
        <v>0</v>
      </c>
      <c r="V350" s="234" t="s">
        <v>1671</v>
      </c>
      <c r="W350" s="198" t="s">
        <v>901</v>
      </c>
      <c r="X350" s="150" t="s">
        <v>890</v>
      </c>
      <c r="Y350" s="150" t="s">
        <v>887</v>
      </c>
      <c r="Z350" s="3" t="s">
        <v>851</v>
      </c>
      <c r="AA350" s="3" t="s">
        <v>875</v>
      </c>
      <c r="AB350" s="58" t="s">
        <v>1310</v>
      </c>
      <c r="AC350" s="199" t="s">
        <v>1426</v>
      </c>
      <c r="AD350" s="155" t="str">
        <f>IF(MOD(Таблица33[[#This Row],[Заказ корней, шт.
↓]],Таблица33[[#This Row],[Кратность заказа]])&gt;0,"Ошибка!","")</f>
        <v/>
      </c>
    </row>
    <row r="351" spans="1:30" s="37" customFormat="1" ht="15" hidden="1" customHeight="1">
      <c r="A351" s="48"/>
      <c r="B351" s="252"/>
      <c r="C351" s="252" t="s">
        <v>1218</v>
      </c>
      <c r="D351" s="253" t="s">
        <v>816</v>
      </c>
      <c r="E351" s="264"/>
      <c r="F351" s="255" t="s">
        <v>1248</v>
      </c>
      <c r="G351" s="256" t="s">
        <v>24</v>
      </c>
      <c r="H351" s="266" t="s">
        <v>1501</v>
      </c>
      <c r="I351" s="258" t="s">
        <v>1326</v>
      </c>
      <c r="J351" s="259">
        <v>50</v>
      </c>
      <c r="K351" s="259" t="s">
        <v>1332</v>
      </c>
      <c r="L351" s="260">
        <v>5.13</v>
      </c>
      <c r="M351" s="260">
        <v>5.27</v>
      </c>
      <c r="N351" s="260">
        <v>5.37</v>
      </c>
      <c r="O351" s="260">
        <v>5.74</v>
      </c>
      <c r="P351" s="260"/>
      <c r="Q351" s="259">
        <v>5</v>
      </c>
      <c r="R351" s="316"/>
      <c r="S351" s="261"/>
      <c r="T351" s="262" t="str">
        <f t="shared" si="138"/>
        <v>-</v>
      </c>
      <c r="U351" s="263">
        <f t="shared" si="139"/>
        <v>0</v>
      </c>
      <c r="V351" s="251" t="s">
        <v>1670</v>
      </c>
      <c r="W351" s="198" t="s">
        <v>901</v>
      </c>
      <c r="X351" s="150" t="s">
        <v>890</v>
      </c>
      <c r="Y351" s="150" t="s">
        <v>887</v>
      </c>
      <c r="Z351" s="3" t="s">
        <v>851</v>
      </c>
      <c r="AA351" s="3" t="s">
        <v>875</v>
      </c>
      <c r="AB351" s="58" t="s">
        <v>1310</v>
      </c>
      <c r="AC351" s="199" t="s">
        <v>1426</v>
      </c>
      <c r="AD351" s="155" t="str">
        <f>IF(MOD(Таблица33[[#This Row],[Заказ корней, шт.
↓]],Таблица33[[#This Row],[Кратность заказа]])&gt;0,"Ошибка!","")</f>
        <v/>
      </c>
    </row>
    <row r="352" spans="1:30" s="37" customFormat="1" ht="15" hidden="1" customHeight="1">
      <c r="A352" s="48"/>
      <c r="B352" s="252"/>
      <c r="C352" s="252" t="s">
        <v>1219</v>
      </c>
      <c r="D352" s="253" t="s">
        <v>898</v>
      </c>
      <c r="E352" s="264"/>
      <c r="F352" s="255" t="s">
        <v>1248</v>
      </c>
      <c r="G352" s="256" t="s">
        <v>24</v>
      </c>
      <c r="H352" s="266" t="s">
        <v>1501</v>
      </c>
      <c r="I352" s="258" t="s">
        <v>1326</v>
      </c>
      <c r="J352" s="259">
        <v>40</v>
      </c>
      <c r="K352" s="259" t="s">
        <v>1333</v>
      </c>
      <c r="L352" s="265">
        <v>459</v>
      </c>
      <c r="M352" s="265">
        <v>471</v>
      </c>
      <c r="N352" s="265">
        <v>480</v>
      </c>
      <c r="O352" s="265">
        <v>513</v>
      </c>
      <c r="P352" s="265"/>
      <c r="Q352" s="259">
        <v>5</v>
      </c>
      <c r="R352" s="316"/>
      <c r="S352" s="261"/>
      <c r="T352" s="262" t="str">
        <f t="shared" si="138"/>
        <v>-</v>
      </c>
      <c r="U352" s="232">
        <f t="shared" si="139"/>
        <v>0</v>
      </c>
      <c r="V352" s="251" t="s">
        <v>1670</v>
      </c>
      <c r="W352" s="198" t="s">
        <v>901</v>
      </c>
      <c r="X352" s="150" t="s">
        <v>890</v>
      </c>
      <c r="Y352" s="150" t="s">
        <v>887</v>
      </c>
      <c r="Z352" s="3" t="s">
        <v>851</v>
      </c>
      <c r="AA352" s="3" t="s">
        <v>875</v>
      </c>
      <c r="AB352" s="58" t="s">
        <v>1310</v>
      </c>
      <c r="AC352" s="199" t="s">
        <v>1426</v>
      </c>
      <c r="AD352" s="155" t="str">
        <f>IF(MOD(Таблица33[[#This Row],[Заказ корней, шт.
↓]],Таблица33[[#This Row],[Кратность заказа]])&gt;0,"Ошибка!","")</f>
        <v/>
      </c>
    </row>
    <row r="353" spans="1:30" s="37" customFormat="1" ht="15" customHeight="1">
      <c r="A353" s="48"/>
      <c r="B353" s="238"/>
      <c r="C353" s="238" t="s">
        <v>1369</v>
      </c>
      <c r="D353" s="246" t="s">
        <v>816</v>
      </c>
      <c r="E353" s="249"/>
      <c r="F353" s="247" t="s">
        <v>1248</v>
      </c>
      <c r="G353" s="237" t="s">
        <v>24</v>
      </c>
      <c r="H353" s="166" t="s">
        <v>1501</v>
      </c>
      <c r="I353" s="239" t="s">
        <v>1325</v>
      </c>
      <c r="J353" s="240">
        <v>20</v>
      </c>
      <c r="K353" s="240" t="s">
        <v>1332</v>
      </c>
      <c r="L353" s="244">
        <v>10.33</v>
      </c>
      <c r="M353" s="244">
        <v>10.61</v>
      </c>
      <c r="N353" s="244">
        <v>10.81</v>
      </c>
      <c r="O353" s="244">
        <v>11.56</v>
      </c>
      <c r="P353" s="244"/>
      <c r="Q353" s="240">
        <v>5</v>
      </c>
      <c r="R353" s="320">
        <v>5</v>
      </c>
      <c r="S353" s="245"/>
      <c r="T353" s="241" t="str">
        <f t="shared" si="138"/>
        <v>-</v>
      </c>
      <c r="U353" s="242">
        <f t="shared" si="139"/>
        <v>0</v>
      </c>
      <c r="V353" s="234" t="s">
        <v>1671</v>
      </c>
      <c r="W353" s="198" t="s">
        <v>901</v>
      </c>
      <c r="X353" s="150" t="s">
        <v>890</v>
      </c>
      <c r="Y353" s="150" t="s">
        <v>887</v>
      </c>
      <c r="Z353" s="3" t="s">
        <v>851</v>
      </c>
      <c r="AA353" s="3" t="s">
        <v>875</v>
      </c>
      <c r="AB353" s="58" t="s">
        <v>1310</v>
      </c>
      <c r="AC353" s="199" t="s">
        <v>1426</v>
      </c>
      <c r="AD353" s="155" t="str">
        <f>IF(MOD(Таблица33[[#This Row],[Заказ корней, шт.
↓]],Таблица33[[#This Row],[Кратность заказа]])&gt;0,"Ошибка!","")</f>
        <v/>
      </c>
    </row>
    <row r="354" spans="1:30" s="37" customFormat="1" ht="15" hidden="1" customHeight="1">
      <c r="A354" s="48"/>
      <c r="B354" s="252"/>
      <c r="C354" s="252" t="s">
        <v>1220</v>
      </c>
      <c r="D354" s="253" t="s">
        <v>816</v>
      </c>
      <c r="E354" s="264"/>
      <c r="F354" s="255" t="s">
        <v>1248</v>
      </c>
      <c r="G354" s="256" t="s">
        <v>107</v>
      </c>
      <c r="H354" s="230"/>
      <c r="I354" s="258" t="s">
        <v>1326</v>
      </c>
      <c r="J354" s="259">
        <v>50</v>
      </c>
      <c r="K354" s="259" t="s">
        <v>1332</v>
      </c>
      <c r="L354" s="260">
        <v>5.0699999999999994</v>
      </c>
      <c r="M354" s="260">
        <v>5.21</v>
      </c>
      <c r="N354" s="260">
        <v>5.3</v>
      </c>
      <c r="O354" s="260">
        <v>5.67</v>
      </c>
      <c r="P354" s="260"/>
      <c r="Q354" s="259">
        <v>5</v>
      </c>
      <c r="R354" s="316"/>
      <c r="S354" s="261"/>
      <c r="T354" s="262" t="str">
        <f t="shared" si="138"/>
        <v>-</v>
      </c>
      <c r="U354" s="263">
        <f t="shared" si="139"/>
        <v>0</v>
      </c>
      <c r="V354" s="251" t="s">
        <v>1670</v>
      </c>
      <c r="W354" s="198" t="s">
        <v>901</v>
      </c>
      <c r="X354" s="150">
        <v>90</v>
      </c>
      <c r="Y354" s="150" t="s">
        <v>856</v>
      </c>
      <c r="Z354" s="3" t="s">
        <v>851</v>
      </c>
      <c r="AA354" s="3" t="s">
        <v>875</v>
      </c>
      <c r="AB354" s="58" t="s">
        <v>1311</v>
      </c>
      <c r="AC354" s="199" t="s">
        <v>1348</v>
      </c>
      <c r="AD354" s="155" t="str">
        <f>IF(MOD(Таблица33[[#This Row],[Заказ корней, шт.
↓]],Таблица33[[#This Row],[Кратность заказа]])&gt;0,"Ошибка!","")</f>
        <v/>
      </c>
    </row>
    <row r="355" spans="1:30" s="37" customFormat="1" ht="15" customHeight="1">
      <c r="A355" s="48"/>
      <c r="B355" s="238"/>
      <c r="C355" s="238" t="s">
        <v>919</v>
      </c>
      <c r="D355" s="246" t="s">
        <v>816</v>
      </c>
      <c r="E355" s="249"/>
      <c r="F355" s="247" t="s">
        <v>1247</v>
      </c>
      <c r="G355" s="237" t="s">
        <v>111</v>
      </c>
      <c r="H355" s="169" t="s">
        <v>1503</v>
      </c>
      <c r="I355" s="239" t="s">
        <v>1324</v>
      </c>
      <c r="J355" s="240">
        <v>60</v>
      </c>
      <c r="K355" s="240" t="s">
        <v>1332</v>
      </c>
      <c r="L355" s="244">
        <v>13.17</v>
      </c>
      <c r="M355" s="244">
        <v>13.54</v>
      </c>
      <c r="N355" s="244">
        <v>13.79</v>
      </c>
      <c r="O355" s="244">
        <v>14.75</v>
      </c>
      <c r="P355" s="244"/>
      <c r="Q355" s="240">
        <v>5</v>
      </c>
      <c r="R355" s="320">
        <v>20</v>
      </c>
      <c r="S355" s="245"/>
      <c r="T355" s="241" t="str">
        <f t="shared" si="138"/>
        <v>-</v>
      </c>
      <c r="U355" s="242">
        <f t="shared" si="139"/>
        <v>0</v>
      </c>
      <c r="V355" s="234" t="s">
        <v>1671</v>
      </c>
      <c r="W355" s="198" t="s">
        <v>920</v>
      </c>
      <c r="X355" s="150" t="s">
        <v>866</v>
      </c>
      <c r="Y355" s="150">
        <v>14</v>
      </c>
      <c r="Z355" s="3" t="s">
        <v>851</v>
      </c>
      <c r="AA355" s="3"/>
      <c r="AB355" s="58" t="s">
        <v>1312</v>
      </c>
      <c r="AC355" s="199" t="s">
        <v>1473</v>
      </c>
      <c r="AD355" s="155" t="str">
        <f>IF(MOD(Таблица33[[#This Row],[Заказ корней, шт.
↓]],Таблица33[[#This Row],[Кратность заказа]])&gt;0,"Ошибка!","")</f>
        <v/>
      </c>
    </row>
    <row r="356" spans="1:30" s="37" customFormat="1" ht="15" hidden="1" customHeight="1">
      <c r="A356" s="48"/>
      <c r="B356" s="252"/>
      <c r="C356" s="252" t="s">
        <v>1221</v>
      </c>
      <c r="D356" s="253" t="s">
        <v>898</v>
      </c>
      <c r="E356" s="264"/>
      <c r="F356" s="255" t="s">
        <v>1247</v>
      </c>
      <c r="G356" s="256" t="s">
        <v>111</v>
      </c>
      <c r="H356" s="231" t="s">
        <v>1571</v>
      </c>
      <c r="I356" s="258" t="s">
        <v>1324</v>
      </c>
      <c r="J356" s="259">
        <v>60</v>
      </c>
      <c r="K356" s="259" t="s">
        <v>1333</v>
      </c>
      <c r="L356" s="265">
        <v>1169</v>
      </c>
      <c r="M356" s="265">
        <v>1201</v>
      </c>
      <c r="N356" s="265">
        <v>1224</v>
      </c>
      <c r="O356" s="265">
        <v>1309</v>
      </c>
      <c r="P356" s="265"/>
      <c r="Q356" s="259">
        <v>5</v>
      </c>
      <c r="R356" s="316"/>
      <c r="S356" s="261"/>
      <c r="T356" s="262" t="str">
        <f t="shared" si="138"/>
        <v>-</v>
      </c>
      <c r="U356" s="232">
        <f t="shared" si="139"/>
        <v>0</v>
      </c>
      <c r="V356" s="251" t="s">
        <v>1670</v>
      </c>
      <c r="W356" s="198" t="s">
        <v>920</v>
      </c>
      <c r="X356" s="150" t="s">
        <v>866</v>
      </c>
      <c r="Y356" s="150">
        <v>14</v>
      </c>
      <c r="Z356" s="3" t="s">
        <v>851</v>
      </c>
      <c r="AA356" s="3"/>
      <c r="AB356" s="58" t="s">
        <v>1312</v>
      </c>
      <c r="AC356" s="199" t="s">
        <v>1473</v>
      </c>
      <c r="AD356" s="155" t="str">
        <f>IF(MOD(Таблица33[[#This Row],[Заказ корней, шт.
↓]],Таблица33[[#This Row],[Кратность заказа]])&gt;0,"Ошибка!","")</f>
        <v/>
      </c>
    </row>
    <row r="357" spans="1:30" s="37" customFormat="1" ht="15" hidden="1" customHeight="1">
      <c r="A357" s="48"/>
      <c r="B357" s="252"/>
      <c r="C357" s="252" t="s">
        <v>1609</v>
      </c>
      <c r="D357" s="253" t="s">
        <v>898</v>
      </c>
      <c r="E357" s="264"/>
      <c r="F357" s="255" t="s">
        <v>1247</v>
      </c>
      <c r="G357" s="256" t="s">
        <v>111</v>
      </c>
      <c r="H357" s="231" t="s">
        <v>1571</v>
      </c>
      <c r="I357" s="258" t="s">
        <v>1324</v>
      </c>
      <c r="J357" s="259">
        <v>60</v>
      </c>
      <c r="K357" s="259" t="s">
        <v>1333</v>
      </c>
      <c r="L357" s="265">
        <v>1169</v>
      </c>
      <c r="M357" s="265">
        <v>1201</v>
      </c>
      <c r="N357" s="265">
        <v>1224</v>
      </c>
      <c r="O357" s="265">
        <v>1309</v>
      </c>
      <c r="P357" s="265"/>
      <c r="Q357" s="259">
        <v>5</v>
      </c>
      <c r="R357" s="316"/>
      <c r="S357" s="261"/>
      <c r="T357" s="262" t="str">
        <f t="shared" ref="T357" si="148">IF(S357/J357=0,"-",S357/J357)</f>
        <v>-</v>
      </c>
      <c r="U357" s="232">
        <f t="shared" ref="U357" si="149">IF(S357&lt;10,O357*S357,IF(S357&lt;15,N357*S357,IF(S357&lt;J357,M357*S357,L357*S357)))</f>
        <v>0</v>
      </c>
      <c r="V357" s="251" t="s">
        <v>1670</v>
      </c>
      <c r="W357" s="198" t="s">
        <v>920</v>
      </c>
      <c r="X357" s="150" t="s">
        <v>866</v>
      </c>
      <c r="Y357" s="150">
        <v>14</v>
      </c>
      <c r="Z357" s="3" t="s">
        <v>851</v>
      </c>
      <c r="AA357" s="3"/>
      <c r="AB357" s="58" t="s">
        <v>1312</v>
      </c>
      <c r="AC357" s="199" t="s">
        <v>1473</v>
      </c>
      <c r="AD357" s="155" t="str">
        <f>IF(MOD(Таблица33[[#This Row],[Заказ корней, шт.
↓]],Таблица33[[#This Row],[Кратность заказа]])&gt;0,"Ошибка!","")</f>
        <v/>
      </c>
    </row>
    <row r="358" spans="1:30" s="37" customFormat="1" ht="15" hidden="1" customHeight="1">
      <c r="A358" s="48"/>
      <c r="B358" s="252"/>
      <c r="C358" s="252" t="s">
        <v>921</v>
      </c>
      <c r="D358" s="253" t="s">
        <v>816</v>
      </c>
      <c r="E358" s="249"/>
      <c r="F358" s="255" t="s">
        <v>1247</v>
      </c>
      <c r="G358" s="256" t="s">
        <v>111</v>
      </c>
      <c r="H358" s="169" t="s">
        <v>1503</v>
      </c>
      <c r="I358" s="258" t="s">
        <v>1326</v>
      </c>
      <c r="J358" s="259">
        <v>35</v>
      </c>
      <c r="K358" s="259" t="s">
        <v>1332</v>
      </c>
      <c r="L358" s="260">
        <v>15</v>
      </c>
      <c r="M358" s="260">
        <v>15.42</v>
      </c>
      <c r="N358" s="260">
        <v>15.709999999999999</v>
      </c>
      <c r="O358" s="260">
        <v>16.8</v>
      </c>
      <c r="P358" s="260"/>
      <c r="Q358" s="259">
        <v>5</v>
      </c>
      <c r="R358" s="316"/>
      <c r="S358" s="261"/>
      <c r="T358" s="262" t="str">
        <f t="shared" si="138"/>
        <v>-</v>
      </c>
      <c r="U358" s="263">
        <f t="shared" si="139"/>
        <v>0</v>
      </c>
      <c r="V358" s="251" t="s">
        <v>1670</v>
      </c>
      <c r="W358" s="198" t="s">
        <v>920</v>
      </c>
      <c r="X358" s="150" t="s">
        <v>866</v>
      </c>
      <c r="Y358" s="150">
        <v>14</v>
      </c>
      <c r="Z358" s="3" t="s">
        <v>851</v>
      </c>
      <c r="AA358" s="3"/>
      <c r="AB358" s="58" t="s">
        <v>1312</v>
      </c>
      <c r="AC358" s="199" t="s">
        <v>1473</v>
      </c>
      <c r="AD358" s="155" t="str">
        <f>IF(MOD(Таблица33[[#This Row],[Заказ корней, шт.
↓]],Таблица33[[#This Row],[Кратность заказа]])&gt;0,"Ошибка!","")</f>
        <v/>
      </c>
    </row>
    <row r="359" spans="1:30" s="37" customFormat="1" ht="15" hidden="1" customHeight="1">
      <c r="A359" s="48"/>
      <c r="B359" s="252"/>
      <c r="C359" s="252" t="s">
        <v>1370</v>
      </c>
      <c r="D359" s="253" t="s">
        <v>816</v>
      </c>
      <c r="E359" s="264"/>
      <c r="F359" s="255" t="s">
        <v>1247</v>
      </c>
      <c r="G359" s="256" t="s">
        <v>111</v>
      </c>
      <c r="H359" s="231" t="s">
        <v>1571</v>
      </c>
      <c r="I359" s="258" t="s">
        <v>1325</v>
      </c>
      <c r="J359" s="259">
        <v>20</v>
      </c>
      <c r="K359" s="259" t="s">
        <v>1332</v>
      </c>
      <c r="L359" s="260">
        <v>24.700000000000003</v>
      </c>
      <c r="M359" s="260">
        <v>25.16</v>
      </c>
      <c r="N359" s="260">
        <v>25.89</v>
      </c>
      <c r="O359" s="260">
        <v>26.92</v>
      </c>
      <c r="P359" s="260"/>
      <c r="Q359" s="259">
        <v>5</v>
      </c>
      <c r="R359" s="316"/>
      <c r="S359" s="261"/>
      <c r="T359" s="262" t="str">
        <f t="shared" si="138"/>
        <v>-</v>
      </c>
      <c r="U359" s="263">
        <f t="shared" si="139"/>
        <v>0</v>
      </c>
      <c r="V359" s="251" t="s">
        <v>1670</v>
      </c>
      <c r="W359" s="198" t="s">
        <v>920</v>
      </c>
      <c r="X359" s="150" t="s">
        <v>866</v>
      </c>
      <c r="Y359" s="150">
        <v>14</v>
      </c>
      <c r="Z359" s="3" t="s">
        <v>851</v>
      </c>
      <c r="AA359" s="3"/>
      <c r="AB359" s="58" t="s">
        <v>1312</v>
      </c>
      <c r="AC359" s="199" t="s">
        <v>1473</v>
      </c>
      <c r="AD359" s="155" t="str">
        <f>IF(MOD(Таблица33[[#This Row],[Заказ корней, шт.
↓]],Таблица33[[#This Row],[Кратность заказа]])&gt;0,"Ошибка!","")</f>
        <v/>
      </c>
    </row>
    <row r="360" spans="1:30" s="37" customFormat="1" ht="15" hidden="1" customHeight="1">
      <c r="A360" s="48"/>
      <c r="B360" s="252"/>
      <c r="C360" s="252" t="s">
        <v>965</v>
      </c>
      <c r="D360" s="253" t="s">
        <v>816</v>
      </c>
      <c r="E360" s="264"/>
      <c r="F360" s="255" t="s">
        <v>1247</v>
      </c>
      <c r="G360" s="256" t="s">
        <v>112</v>
      </c>
      <c r="H360" s="230"/>
      <c r="I360" s="258" t="s">
        <v>1324</v>
      </c>
      <c r="J360" s="259">
        <v>60</v>
      </c>
      <c r="K360" s="259" t="s">
        <v>1332</v>
      </c>
      <c r="L360" s="260">
        <v>4.46</v>
      </c>
      <c r="M360" s="260">
        <v>4.58</v>
      </c>
      <c r="N360" s="260">
        <v>4.67</v>
      </c>
      <c r="O360" s="260">
        <v>4.99</v>
      </c>
      <c r="P360" s="260"/>
      <c r="Q360" s="259">
        <v>5</v>
      </c>
      <c r="R360" s="316"/>
      <c r="S360" s="261"/>
      <c r="T360" s="262" t="str">
        <f t="shared" si="138"/>
        <v>-</v>
      </c>
      <c r="U360" s="263">
        <f t="shared" si="139"/>
        <v>0</v>
      </c>
      <c r="V360" s="251" t="s">
        <v>1670</v>
      </c>
      <c r="W360" s="198" t="s">
        <v>920</v>
      </c>
      <c r="X360" s="150" t="s">
        <v>881</v>
      </c>
      <c r="Y360" s="150" t="s">
        <v>904</v>
      </c>
      <c r="Z360" s="3" t="s">
        <v>851</v>
      </c>
      <c r="AA360" s="3"/>
      <c r="AB360" s="58" t="s">
        <v>1313</v>
      </c>
      <c r="AC360" s="199" t="s">
        <v>1474</v>
      </c>
      <c r="AD360" s="155" t="str">
        <f>IF(MOD(Таблица33[[#This Row],[Заказ корней, шт.
↓]],Таблица33[[#This Row],[Кратность заказа]])&gt;0,"Ошибка!","")</f>
        <v/>
      </c>
    </row>
    <row r="361" spans="1:30" s="37" customFormat="1" ht="15" hidden="1" customHeight="1">
      <c r="A361" s="48"/>
      <c r="B361" s="252"/>
      <c r="C361" s="252" t="s">
        <v>964</v>
      </c>
      <c r="D361" s="253" t="s">
        <v>898</v>
      </c>
      <c r="E361" s="264"/>
      <c r="F361" s="255" t="s">
        <v>1247</v>
      </c>
      <c r="G361" s="256" t="s">
        <v>112</v>
      </c>
      <c r="H361" s="230"/>
      <c r="I361" s="258" t="s">
        <v>1324</v>
      </c>
      <c r="J361" s="259">
        <v>60</v>
      </c>
      <c r="K361" s="259" t="s">
        <v>1333</v>
      </c>
      <c r="L361" s="265">
        <v>396</v>
      </c>
      <c r="M361" s="265">
        <v>407</v>
      </c>
      <c r="N361" s="265">
        <v>415</v>
      </c>
      <c r="O361" s="265">
        <v>443</v>
      </c>
      <c r="P361" s="265"/>
      <c r="Q361" s="259">
        <v>5</v>
      </c>
      <c r="R361" s="316"/>
      <c r="S361" s="261"/>
      <c r="T361" s="262" t="str">
        <f t="shared" si="138"/>
        <v>-</v>
      </c>
      <c r="U361" s="232">
        <f t="shared" si="139"/>
        <v>0</v>
      </c>
      <c r="V361" s="251" t="s">
        <v>1670</v>
      </c>
      <c r="W361" s="198" t="s">
        <v>920</v>
      </c>
      <c r="X361" s="150" t="s">
        <v>881</v>
      </c>
      <c r="Y361" s="150" t="s">
        <v>904</v>
      </c>
      <c r="Z361" s="3" t="s">
        <v>851</v>
      </c>
      <c r="AA361" s="3"/>
      <c r="AB361" s="58" t="s">
        <v>1313</v>
      </c>
      <c r="AC361" s="199" t="s">
        <v>1474</v>
      </c>
      <c r="AD361" s="155" t="str">
        <f>IF(MOD(Таблица33[[#This Row],[Заказ корней, шт.
↓]],Таблица33[[#This Row],[Кратность заказа]])&gt;0,"Ошибка!","")</f>
        <v/>
      </c>
    </row>
    <row r="362" spans="1:30" s="37" customFormat="1" ht="15" hidden="1" customHeight="1">
      <c r="A362" s="48"/>
      <c r="B362" s="252"/>
      <c r="C362" s="252" t="s">
        <v>1642</v>
      </c>
      <c r="D362" s="253" t="s">
        <v>898</v>
      </c>
      <c r="E362" s="264"/>
      <c r="F362" s="255" t="s">
        <v>1247</v>
      </c>
      <c r="G362" s="256" t="s">
        <v>112</v>
      </c>
      <c r="H362" s="230"/>
      <c r="I362" s="258" t="s">
        <v>1324</v>
      </c>
      <c r="J362" s="259">
        <v>60</v>
      </c>
      <c r="K362" s="259" t="s">
        <v>1333</v>
      </c>
      <c r="L362" s="265">
        <v>396</v>
      </c>
      <c r="M362" s="265">
        <v>407</v>
      </c>
      <c r="N362" s="265">
        <v>415</v>
      </c>
      <c r="O362" s="265">
        <v>443</v>
      </c>
      <c r="P362" s="265"/>
      <c r="Q362" s="259">
        <v>5</v>
      </c>
      <c r="R362" s="316"/>
      <c r="S362" s="261"/>
      <c r="T362" s="262" t="str">
        <f t="shared" ref="T362" si="150">IF(S362/J362=0,"-",S362/J362)</f>
        <v>-</v>
      </c>
      <c r="U362" s="232">
        <f t="shared" ref="U362" si="151">IF(S362&lt;10,O362*S362,IF(S362&lt;15,N362*S362,IF(S362&lt;J362,M362*S362,L362*S362)))</f>
        <v>0</v>
      </c>
      <c r="V362" s="251" t="s">
        <v>1670</v>
      </c>
      <c r="W362" s="198" t="s">
        <v>920</v>
      </c>
      <c r="X362" s="150" t="s">
        <v>881</v>
      </c>
      <c r="Y362" s="150" t="s">
        <v>904</v>
      </c>
      <c r="Z362" s="3" t="s">
        <v>851</v>
      </c>
      <c r="AA362" s="3"/>
      <c r="AB362" s="58" t="s">
        <v>1313</v>
      </c>
      <c r="AC362" s="199" t="s">
        <v>1474</v>
      </c>
      <c r="AD362" s="155" t="str">
        <f>IF(MOD(Таблица33[[#This Row],[Заказ корней, шт.
↓]],Таблица33[[#This Row],[Кратность заказа]])&gt;0,"Ошибка!","")</f>
        <v/>
      </c>
    </row>
    <row r="363" spans="1:30" s="37" customFormat="1" ht="15" hidden="1" customHeight="1">
      <c r="A363" s="48"/>
      <c r="B363" s="252"/>
      <c r="C363" s="252" t="s">
        <v>1222</v>
      </c>
      <c r="D363" s="253" t="s">
        <v>898</v>
      </c>
      <c r="E363" s="264"/>
      <c r="F363" s="255" t="s">
        <v>1247</v>
      </c>
      <c r="G363" s="256" t="s">
        <v>112</v>
      </c>
      <c r="H363" s="230"/>
      <c r="I363" s="258" t="s">
        <v>1326</v>
      </c>
      <c r="J363" s="259">
        <v>40</v>
      </c>
      <c r="K363" s="259" t="s">
        <v>1333</v>
      </c>
      <c r="L363" s="265">
        <v>500</v>
      </c>
      <c r="M363" s="265">
        <v>514</v>
      </c>
      <c r="N363" s="265">
        <v>524</v>
      </c>
      <c r="O363" s="265">
        <v>560</v>
      </c>
      <c r="P363" s="265"/>
      <c r="Q363" s="259">
        <v>5</v>
      </c>
      <c r="R363" s="316"/>
      <c r="S363" s="261"/>
      <c r="T363" s="262" t="str">
        <f t="shared" si="138"/>
        <v>-</v>
      </c>
      <c r="U363" s="232">
        <f t="shared" si="139"/>
        <v>0</v>
      </c>
      <c r="V363" s="251" t="s">
        <v>1670</v>
      </c>
      <c r="W363" s="198" t="s">
        <v>920</v>
      </c>
      <c r="X363" s="150" t="s">
        <v>881</v>
      </c>
      <c r="Y363" s="150" t="s">
        <v>904</v>
      </c>
      <c r="Z363" s="3" t="s">
        <v>851</v>
      </c>
      <c r="AA363" s="3"/>
      <c r="AB363" s="58" t="s">
        <v>1313</v>
      </c>
      <c r="AC363" s="199" t="s">
        <v>1474</v>
      </c>
      <c r="AD363" s="155" t="str">
        <f>IF(MOD(Таблица33[[#This Row],[Заказ корней, шт.
↓]],Таблица33[[#This Row],[Кратность заказа]])&gt;0,"Ошибка!","")</f>
        <v/>
      </c>
    </row>
    <row r="364" spans="1:30" s="37" customFormat="1" ht="15" hidden="1" customHeight="1">
      <c r="A364" s="48"/>
      <c r="B364" s="252"/>
      <c r="C364" s="252" t="s">
        <v>1223</v>
      </c>
      <c r="D364" s="253" t="s">
        <v>816</v>
      </c>
      <c r="E364" s="264"/>
      <c r="F364" s="255" t="s">
        <v>1247</v>
      </c>
      <c r="G364" s="256" t="s">
        <v>443</v>
      </c>
      <c r="H364" s="230"/>
      <c r="I364" s="258" t="s">
        <v>1324</v>
      </c>
      <c r="J364" s="259">
        <v>50</v>
      </c>
      <c r="K364" s="259" t="s">
        <v>1332</v>
      </c>
      <c r="L364" s="260">
        <v>22.21</v>
      </c>
      <c r="M364" s="260">
        <v>22.62</v>
      </c>
      <c r="N364" s="260">
        <v>23.270000000000003</v>
      </c>
      <c r="O364" s="260">
        <v>24.2</v>
      </c>
      <c r="P364" s="260"/>
      <c r="Q364" s="259">
        <v>5</v>
      </c>
      <c r="R364" s="316"/>
      <c r="S364" s="261"/>
      <c r="T364" s="262" t="str">
        <f t="shared" si="138"/>
        <v>-</v>
      </c>
      <c r="U364" s="263">
        <f t="shared" si="139"/>
        <v>0</v>
      </c>
      <c r="V364" s="251" t="s">
        <v>1670</v>
      </c>
      <c r="W364" s="198" t="s">
        <v>901</v>
      </c>
      <c r="X364" s="150" t="s">
        <v>866</v>
      </c>
      <c r="Y364" s="150" t="s">
        <v>904</v>
      </c>
      <c r="Z364" s="3" t="s">
        <v>851</v>
      </c>
      <c r="AA364" s="3"/>
      <c r="AB364" s="58"/>
      <c r="AC364" s="199" t="s">
        <v>1427</v>
      </c>
      <c r="AD364" s="155" t="str">
        <f>IF(MOD(Таблица33[[#This Row],[Заказ корней, шт.
↓]],Таблица33[[#This Row],[Кратность заказа]])&gt;0,"Ошибка!","")</f>
        <v/>
      </c>
    </row>
    <row r="365" spans="1:30" s="37" customFormat="1" ht="15" hidden="1" customHeight="1">
      <c r="A365" s="48"/>
      <c r="B365" s="252"/>
      <c r="C365" s="252" t="s">
        <v>1585</v>
      </c>
      <c r="D365" s="253" t="s">
        <v>816</v>
      </c>
      <c r="E365" s="264"/>
      <c r="F365" s="255" t="s">
        <v>1247</v>
      </c>
      <c r="G365" s="256" t="s">
        <v>443</v>
      </c>
      <c r="H365" s="230"/>
      <c r="I365" s="258" t="s">
        <v>1324</v>
      </c>
      <c r="J365" s="259">
        <v>60</v>
      </c>
      <c r="K365" s="259" t="s">
        <v>1332</v>
      </c>
      <c r="L365" s="260">
        <v>22.21</v>
      </c>
      <c r="M365" s="260">
        <v>22.62</v>
      </c>
      <c r="N365" s="260">
        <v>23.270000000000003</v>
      </c>
      <c r="O365" s="260">
        <v>24.2</v>
      </c>
      <c r="P365" s="260"/>
      <c r="Q365" s="259">
        <v>5</v>
      </c>
      <c r="R365" s="316"/>
      <c r="S365" s="261"/>
      <c r="T365" s="262" t="str">
        <f t="shared" ref="T365:T367" si="152">IF(S365/J365=0,"-",S365/J365)</f>
        <v>-</v>
      </c>
      <c r="U365" s="263">
        <f t="shared" ref="U365:U367" si="153">IF(S365&lt;10,O365*S365,IF(S365&lt;15,N365*S365,IF(S365&lt;J365,M365*S365,L365*S365)))</f>
        <v>0</v>
      </c>
      <c r="V365" s="251" t="s">
        <v>1670</v>
      </c>
      <c r="W365" s="198" t="s">
        <v>901</v>
      </c>
      <c r="X365" s="150" t="s">
        <v>866</v>
      </c>
      <c r="Y365" s="150" t="s">
        <v>904</v>
      </c>
      <c r="Z365" s="3" t="s">
        <v>851</v>
      </c>
      <c r="AA365" s="3"/>
      <c r="AB365" s="58"/>
      <c r="AC365" s="199" t="s">
        <v>1427</v>
      </c>
      <c r="AD365" s="155" t="str">
        <f>IF(MOD(Таблица33[[#This Row],[Заказ корней, шт.
↓]],Таблица33[[#This Row],[Кратность заказа]])&gt;0,"Ошибка!","")</f>
        <v/>
      </c>
    </row>
    <row r="366" spans="1:30" s="37" customFormat="1" ht="15" hidden="1" customHeight="1">
      <c r="A366" s="48"/>
      <c r="B366" s="252"/>
      <c r="C366" s="252" t="s">
        <v>1586</v>
      </c>
      <c r="D366" s="253" t="s">
        <v>816</v>
      </c>
      <c r="E366" s="264"/>
      <c r="F366" s="255" t="s">
        <v>1247</v>
      </c>
      <c r="G366" s="256" t="s">
        <v>443</v>
      </c>
      <c r="H366" s="230"/>
      <c r="I366" s="258" t="s">
        <v>1324</v>
      </c>
      <c r="J366" s="259">
        <v>75</v>
      </c>
      <c r="K366" s="259" t="s">
        <v>1332</v>
      </c>
      <c r="L366" s="260">
        <v>22.21</v>
      </c>
      <c r="M366" s="260">
        <v>22.62</v>
      </c>
      <c r="N366" s="260">
        <v>23.270000000000003</v>
      </c>
      <c r="O366" s="260">
        <v>24.2</v>
      </c>
      <c r="P366" s="260"/>
      <c r="Q366" s="259">
        <v>5</v>
      </c>
      <c r="R366" s="316"/>
      <c r="S366" s="261"/>
      <c r="T366" s="262" t="str">
        <f t="shared" si="152"/>
        <v>-</v>
      </c>
      <c r="U366" s="263">
        <f t="shared" si="153"/>
        <v>0</v>
      </c>
      <c r="V366" s="251" t="s">
        <v>1670</v>
      </c>
      <c r="W366" s="198" t="s">
        <v>901</v>
      </c>
      <c r="X366" s="150" t="s">
        <v>866</v>
      </c>
      <c r="Y366" s="150" t="s">
        <v>904</v>
      </c>
      <c r="Z366" s="3" t="s">
        <v>851</v>
      </c>
      <c r="AA366" s="3"/>
      <c r="AB366" s="58"/>
      <c r="AC366" s="199" t="s">
        <v>1427</v>
      </c>
      <c r="AD366" s="155" t="str">
        <f>IF(MOD(Таблица33[[#This Row],[Заказ корней, шт.
↓]],Таблица33[[#This Row],[Кратность заказа]])&gt;0,"Ошибка!","")</f>
        <v/>
      </c>
    </row>
    <row r="367" spans="1:30" s="37" customFormat="1" ht="15" hidden="1" customHeight="1">
      <c r="A367" s="48"/>
      <c r="B367" s="252"/>
      <c r="C367" s="252" t="s">
        <v>1587</v>
      </c>
      <c r="D367" s="253" t="s">
        <v>816</v>
      </c>
      <c r="E367" s="249"/>
      <c r="F367" s="255" t="s">
        <v>1247</v>
      </c>
      <c r="G367" s="256" t="s">
        <v>443</v>
      </c>
      <c r="H367" s="235"/>
      <c r="I367" s="258" t="s">
        <v>1326</v>
      </c>
      <c r="J367" s="259">
        <v>40</v>
      </c>
      <c r="K367" s="259" t="s">
        <v>1332</v>
      </c>
      <c r="L367" s="260">
        <v>29.110000000000003</v>
      </c>
      <c r="M367" s="260">
        <v>29.39</v>
      </c>
      <c r="N367" s="260">
        <v>29.67</v>
      </c>
      <c r="O367" s="260">
        <v>30.56</v>
      </c>
      <c r="P367" s="260"/>
      <c r="Q367" s="259">
        <v>3</v>
      </c>
      <c r="R367" s="316"/>
      <c r="S367" s="261"/>
      <c r="T367" s="262" t="str">
        <f t="shared" si="152"/>
        <v>-</v>
      </c>
      <c r="U367" s="263">
        <f t="shared" si="153"/>
        <v>0</v>
      </c>
      <c r="V367" s="251" t="s">
        <v>1670</v>
      </c>
      <c r="W367" s="198" t="s">
        <v>901</v>
      </c>
      <c r="X367" s="150" t="s">
        <v>866</v>
      </c>
      <c r="Y367" s="150" t="s">
        <v>904</v>
      </c>
      <c r="Z367" s="3" t="s">
        <v>851</v>
      </c>
      <c r="AA367" s="3"/>
      <c r="AB367" s="58"/>
      <c r="AC367" s="199" t="s">
        <v>1427</v>
      </c>
      <c r="AD367" s="155" t="str">
        <f>IF(MOD(Таблица33[[#This Row],[Заказ корней, шт.
↓]],Таблица33[[#This Row],[Кратность заказа]])&gt;0,"Ошибка!","")</f>
        <v/>
      </c>
    </row>
    <row r="368" spans="1:30" s="37" customFormat="1" ht="15" hidden="1" customHeight="1">
      <c r="A368" s="48"/>
      <c r="B368" s="252"/>
      <c r="C368" s="252" t="s">
        <v>1224</v>
      </c>
      <c r="D368" s="253" t="s">
        <v>816</v>
      </c>
      <c r="E368" s="264"/>
      <c r="F368" s="255" t="s">
        <v>1247</v>
      </c>
      <c r="G368" s="256" t="s">
        <v>443</v>
      </c>
      <c r="H368" s="230"/>
      <c r="I368" s="258" t="s">
        <v>1326</v>
      </c>
      <c r="J368" s="259">
        <v>50</v>
      </c>
      <c r="K368" s="259" t="s">
        <v>1332</v>
      </c>
      <c r="L368" s="260">
        <v>29.110000000000003</v>
      </c>
      <c r="M368" s="260">
        <v>29.39</v>
      </c>
      <c r="N368" s="260">
        <v>29.67</v>
      </c>
      <c r="O368" s="260">
        <v>30.56</v>
      </c>
      <c r="P368" s="260"/>
      <c r="Q368" s="259">
        <v>3</v>
      </c>
      <c r="R368" s="316"/>
      <c r="S368" s="261"/>
      <c r="T368" s="262" t="str">
        <f t="shared" si="138"/>
        <v>-</v>
      </c>
      <c r="U368" s="263">
        <f t="shared" si="139"/>
        <v>0</v>
      </c>
      <c r="V368" s="251" t="s">
        <v>1670</v>
      </c>
      <c r="W368" s="198" t="s">
        <v>901</v>
      </c>
      <c r="X368" s="150" t="s">
        <v>866</v>
      </c>
      <c r="Y368" s="150" t="s">
        <v>904</v>
      </c>
      <c r="Z368" s="3" t="s">
        <v>851</v>
      </c>
      <c r="AA368" s="3"/>
      <c r="AB368" s="58"/>
      <c r="AC368" s="199" t="s">
        <v>1427</v>
      </c>
      <c r="AD368" s="155" t="str">
        <f>IF(MOD(Таблица33[[#This Row],[Заказ корней, шт.
↓]],Таблица33[[#This Row],[Кратность заказа]])&gt;0,"Ошибка!","")</f>
        <v/>
      </c>
    </row>
    <row r="369" spans="1:30" s="37" customFormat="1" ht="15" hidden="1" customHeight="1">
      <c r="A369" s="48"/>
      <c r="B369" s="252"/>
      <c r="C369" s="252" t="s">
        <v>1225</v>
      </c>
      <c r="D369" s="253" t="s">
        <v>816</v>
      </c>
      <c r="E369" s="264"/>
      <c r="F369" s="255" t="s">
        <v>1248</v>
      </c>
      <c r="G369" s="256" t="s">
        <v>117</v>
      </c>
      <c r="H369" s="230"/>
      <c r="I369" s="258" t="s">
        <v>1326</v>
      </c>
      <c r="J369" s="259">
        <v>50</v>
      </c>
      <c r="K369" s="259" t="s">
        <v>1332</v>
      </c>
      <c r="L369" s="260">
        <v>5.67</v>
      </c>
      <c r="M369" s="260">
        <v>5.83</v>
      </c>
      <c r="N369" s="260">
        <v>5.9399999999999995</v>
      </c>
      <c r="O369" s="260">
        <v>6.35</v>
      </c>
      <c r="P369" s="260"/>
      <c r="Q369" s="259">
        <v>5</v>
      </c>
      <c r="R369" s="316"/>
      <c r="S369" s="261"/>
      <c r="T369" s="262" t="str">
        <f t="shared" si="138"/>
        <v>-</v>
      </c>
      <c r="U369" s="263">
        <f t="shared" si="139"/>
        <v>0</v>
      </c>
      <c r="V369" s="251" t="s">
        <v>1670</v>
      </c>
      <c r="W369" s="198" t="s">
        <v>901</v>
      </c>
      <c r="X369" s="150" t="s">
        <v>866</v>
      </c>
      <c r="Y369" s="150" t="s">
        <v>904</v>
      </c>
      <c r="Z369" s="3" t="s">
        <v>851</v>
      </c>
      <c r="AA369" s="3"/>
      <c r="AB369" s="58"/>
      <c r="AC369" s="199" t="s">
        <v>1349</v>
      </c>
      <c r="AD369" s="155" t="str">
        <f>IF(MOD(Таблица33[[#This Row],[Заказ корней, шт.
↓]],Таблица33[[#This Row],[Кратность заказа]])&gt;0,"Ошибка!","")</f>
        <v/>
      </c>
    </row>
    <row r="370" spans="1:30" s="37" customFormat="1" ht="15" hidden="1" customHeight="1">
      <c r="A370" s="48"/>
      <c r="B370" s="252"/>
      <c r="C370" s="252" t="s">
        <v>944</v>
      </c>
      <c r="D370" s="253" t="s">
        <v>816</v>
      </c>
      <c r="E370" s="264"/>
      <c r="F370" s="255" t="s">
        <v>1249</v>
      </c>
      <c r="G370" s="256" t="s">
        <v>845</v>
      </c>
      <c r="H370" s="230"/>
      <c r="I370" s="258" t="s">
        <v>1326</v>
      </c>
      <c r="J370" s="259">
        <v>35</v>
      </c>
      <c r="K370" s="259" t="s">
        <v>1332</v>
      </c>
      <c r="L370" s="260">
        <v>51.16</v>
      </c>
      <c r="M370" s="260">
        <v>51.65</v>
      </c>
      <c r="N370" s="260">
        <v>52.15</v>
      </c>
      <c r="O370" s="260">
        <v>53.71</v>
      </c>
      <c r="P370" s="260"/>
      <c r="Q370" s="259">
        <v>3</v>
      </c>
      <c r="R370" s="316"/>
      <c r="S370" s="261"/>
      <c r="T370" s="262" t="str">
        <f t="shared" si="138"/>
        <v>-</v>
      </c>
      <c r="U370" s="263">
        <f t="shared" si="139"/>
        <v>0</v>
      </c>
      <c r="V370" s="251" t="s">
        <v>1670</v>
      </c>
      <c r="W370" s="198" t="s">
        <v>805</v>
      </c>
      <c r="X370" s="150" t="s">
        <v>891</v>
      </c>
      <c r="Y370" s="150" t="s">
        <v>1250</v>
      </c>
      <c r="Z370" s="3" t="s">
        <v>851</v>
      </c>
      <c r="AA370" s="3"/>
      <c r="AB370" s="58"/>
      <c r="AC370" s="199" t="s">
        <v>1428</v>
      </c>
      <c r="AD370" s="155" t="str">
        <f>IF(MOD(Таблица33[[#This Row],[Заказ корней, шт.
↓]],Таблица33[[#This Row],[Кратность заказа]])&gt;0,"Ошибка!","")</f>
        <v/>
      </c>
    </row>
    <row r="371" spans="1:30" s="37" customFormat="1" ht="15" hidden="1" customHeight="1">
      <c r="A371" s="48"/>
      <c r="B371" s="252"/>
      <c r="C371" s="252" t="s">
        <v>1226</v>
      </c>
      <c r="D371" s="253" t="s">
        <v>816</v>
      </c>
      <c r="E371" s="264"/>
      <c r="F371" s="255" t="s">
        <v>1248</v>
      </c>
      <c r="G371" s="256" t="s">
        <v>688</v>
      </c>
      <c r="H371" s="230"/>
      <c r="I371" s="258" t="s">
        <v>1324</v>
      </c>
      <c r="J371" s="259">
        <v>50</v>
      </c>
      <c r="K371" s="259" t="s">
        <v>1332</v>
      </c>
      <c r="L371" s="260">
        <v>4.8199999999999994</v>
      </c>
      <c r="M371" s="260">
        <v>4.95</v>
      </c>
      <c r="N371" s="260">
        <v>5.04</v>
      </c>
      <c r="O371" s="260">
        <v>5.39</v>
      </c>
      <c r="P371" s="260"/>
      <c r="Q371" s="259">
        <v>5</v>
      </c>
      <c r="R371" s="316"/>
      <c r="S371" s="261"/>
      <c r="T371" s="262" t="str">
        <f t="shared" si="138"/>
        <v>-</v>
      </c>
      <c r="U371" s="263">
        <f t="shared" si="139"/>
        <v>0</v>
      </c>
      <c r="V371" s="251" t="s">
        <v>1670</v>
      </c>
      <c r="W371" s="198" t="s">
        <v>901</v>
      </c>
      <c r="X371" s="150" t="s">
        <v>866</v>
      </c>
      <c r="Y371" s="150" t="s">
        <v>856</v>
      </c>
      <c r="Z371" s="3" t="s">
        <v>851</v>
      </c>
      <c r="AA371" s="3"/>
      <c r="AB371" s="58"/>
      <c r="AC371" s="199" t="s">
        <v>1429</v>
      </c>
      <c r="AD371" s="155" t="str">
        <f>IF(MOD(Таблица33[[#This Row],[Заказ корней, шт.
↓]],Таблица33[[#This Row],[Кратность заказа]])&gt;0,"Ошибка!","")</f>
        <v/>
      </c>
    </row>
    <row r="372" spans="1:30" s="37" customFormat="1" ht="15" customHeight="1">
      <c r="A372" s="48"/>
      <c r="B372" s="238"/>
      <c r="C372" s="238" t="s">
        <v>1592</v>
      </c>
      <c r="D372" s="246" t="s">
        <v>816</v>
      </c>
      <c r="E372" s="249"/>
      <c r="F372" s="247" t="s">
        <v>1248</v>
      </c>
      <c r="G372" s="237" t="s">
        <v>688</v>
      </c>
      <c r="H372" s="169"/>
      <c r="I372" s="239" t="s">
        <v>1324</v>
      </c>
      <c r="J372" s="240">
        <v>75</v>
      </c>
      <c r="K372" s="240" t="s">
        <v>1332</v>
      </c>
      <c r="L372" s="244">
        <v>4.8199999999999994</v>
      </c>
      <c r="M372" s="244">
        <v>4.95</v>
      </c>
      <c r="N372" s="244">
        <v>5.04</v>
      </c>
      <c r="O372" s="244">
        <v>5.39</v>
      </c>
      <c r="P372" s="244"/>
      <c r="Q372" s="240">
        <v>5</v>
      </c>
      <c r="R372" s="320">
        <v>15</v>
      </c>
      <c r="S372" s="245"/>
      <c r="T372" s="241" t="str">
        <f t="shared" ref="T372" si="154">IF(S372/J372=0,"-",S372/J372)</f>
        <v>-</v>
      </c>
      <c r="U372" s="242">
        <f t="shared" ref="U372" si="155">IF(S372&lt;10,O372*S372,IF(S372&lt;15,N372*S372,IF(S372&lt;J372,M372*S372,L372*S372)))</f>
        <v>0</v>
      </c>
      <c r="V372" s="234" t="s">
        <v>1671</v>
      </c>
      <c r="W372" s="198" t="s">
        <v>901</v>
      </c>
      <c r="X372" s="150" t="s">
        <v>866</v>
      </c>
      <c r="Y372" s="150" t="s">
        <v>856</v>
      </c>
      <c r="Z372" s="3" t="s">
        <v>851</v>
      </c>
      <c r="AA372" s="3"/>
      <c r="AB372" s="58"/>
      <c r="AC372" s="199" t="s">
        <v>1429</v>
      </c>
      <c r="AD372" s="155" t="str">
        <f>IF(MOD(Таблица33[[#This Row],[Заказ корней, шт.
↓]],Таблица33[[#This Row],[Кратность заказа]])&gt;0,"Ошибка!","")</f>
        <v/>
      </c>
    </row>
    <row r="373" spans="1:30" s="37" customFormat="1" ht="15" hidden="1" customHeight="1">
      <c r="A373" s="236"/>
      <c r="B373" s="252"/>
      <c r="C373" s="252" t="s">
        <v>1649</v>
      </c>
      <c r="D373" s="253" t="s">
        <v>816</v>
      </c>
      <c r="E373" s="249"/>
      <c r="F373" s="255" t="s">
        <v>1248</v>
      </c>
      <c r="G373" s="256" t="s">
        <v>688</v>
      </c>
      <c r="H373" s="235"/>
      <c r="I373" s="258" t="s">
        <v>1324</v>
      </c>
      <c r="J373" s="259">
        <v>75</v>
      </c>
      <c r="K373" s="259" t="s">
        <v>1332</v>
      </c>
      <c r="L373" s="260">
        <v>4.8199999999999994</v>
      </c>
      <c r="M373" s="260">
        <v>4.95</v>
      </c>
      <c r="N373" s="260">
        <v>5.04</v>
      </c>
      <c r="O373" s="260">
        <v>5.39</v>
      </c>
      <c r="P373" s="260"/>
      <c r="Q373" s="259">
        <v>5</v>
      </c>
      <c r="R373" s="316"/>
      <c r="S373" s="261"/>
      <c r="T373" s="262" t="str">
        <f t="shared" ref="T373" si="156">IF(S373/J373=0,"-",S373/J373)</f>
        <v>-</v>
      </c>
      <c r="U373" s="263">
        <f t="shared" ref="U373" si="157">IF(S373&lt;10,O373*S373,IF(S373&lt;15,N373*S373,IF(S373&lt;J373,M373*S373,L373*S373)))</f>
        <v>0</v>
      </c>
      <c r="V373" s="251" t="s">
        <v>1670</v>
      </c>
      <c r="W373" s="198" t="s">
        <v>901</v>
      </c>
      <c r="X373" s="150" t="s">
        <v>866</v>
      </c>
      <c r="Y373" s="150" t="s">
        <v>856</v>
      </c>
      <c r="Z373" s="3" t="s">
        <v>851</v>
      </c>
      <c r="AA373" s="3"/>
      <c r="AB373" s="58"/>
      <c r="AC373" s="199" t="s">
        <v>1429</v>
      </c>
      <c r="AD373" s="35" t="str">
        <f>IF(MOD(Таблица33[[#This Row],[Заказ корней, шт.
↓]],Таблица33[[#This Row],[Кратность заказа]])&gt;0,"Ошибка!","")</f>
        <v/>
      </c>
    </row>
    <row r="374" spans="1:30" s="37" customFormat="1" ht="15" hidden="1" customHeight="1">
      <c r="A374" s="48"/>
      <c r="B374" s="252"/>
      <c r="C374" s="252" t="s">
        <v>1227</v>
      </c>
      <c r="D374" s="253" t="s">
        <v>816</v>
      </c>
      <c r="E374" s="264"/>
      <c r="F374" s="255" t="s">
        <v>1248</v>
      </c>
      <c r="G374" s="256" t="s">
        <v>688</v>
      </c>
      <c r="H374" s="230"/>
      <c r="I374" s="258" t="s">
        <v>1326</v>
      </c>
      <c r="J374" s="259">
        <v>35</v>
      </c>
      <c r="K374" s="259" t="s">
        <v>1332</v>
      </c>
      <c r="L374" s="260">
        <v>6.41</v>
      </c>
      <c r="M374" s="260">
        <v>6.58</v>
      </c>
      <c r="N374" s="260">
        <v>6.71</v>
      </c>
      <c r="O374" s="260">
        <v>7.17</v>
      </c>
      <c r="P374" s="260"/>
      <c r="Q374" s="259">
        <v>5</v>
      </c>
      <c r="R374" s="316"/>
      <c r="S374" s="261"/>
      <c r="T374" s="262" t="str">
        <f t="shared" si="138"/>
        <v>-</v>
      </c>
      <c r="U374" s="263">
        <f t="shared" si="139"/>
        <v>0</v>
      </c>
      <c r="V374" s="251" t="s">
        <v>1670</v>
      </c>
      <c r="W374" s="198" t="s">
        <v>901</v>
      </c>
      <c r="X374" s="150" t="s">
        <v>866</v>
      </c>
      <c r="Y374" s="150" t="s">
        <v>856</v>
      </c>
      <c r="Z374" s="3" t="s">
        <v>851</v>
      </c>
      <c r="AA374" s="3"/>
      <c r="AB374" s="58"/>
      <c r="AC374" s="199" t="s">
        <v>1429</v>
      </c>
      <c r="AD374" s="155" t="str">
        <f>IF(MOD(Таблица33[[#This Row],[Заказ корней, шт.
↓]],Таблица33[[#This Row],[Кратность заказа]])&gt;0,"Ошибка!","")</f>
        <v/>
      </c>
    </row>
    <row r="375" spans="1:30" s="37" customFormat="1" ht="15" hidden="1" customHeight="1">
      <c r="A375" s="48"/>
      <c r="B375" s="252"/>
      <c r="C375" s="252" t="s">
        <v>1228</v>
      </c>
      <c r="D375" s="253" t="s">
        <v>816</v>
      </c>
      <c r="E375" s="264"/>
      <c r="F375" s="255" t="s">
        <v>1247</v>
      </c>
      <c r="G375" s="256" t="s">
        <v>121</v>
      </c>
      <c r="H375" s="230"/>
      <c r="I375" s="258" t="s">
        <v>1324</v>
      </c>
      <c r="J375" s="259">
        <v>75</v>
      </c>
      <c r="K375" s="259" t="s">
        <v>1332</v>
      </c>
      <c r="L375" s="260">
        <v>6.1099999999999994</v>
      </c>
      <c r="M375" s="260">
        <v>6.2799999999999994</v>
      </c>
      <c r="N375" s="260">
        <v>6.3999999999999995</v>
      </c>
      <c r="O375" s="260">
        <v>6.84</v>
      </c>
      <c r="P375" s="260"/>
      <c r="Q375" s="259">
        <v>5</v>
      </c>
      <c r="R375" s="316"/>
      <c r="S375" s="261"/>
      <c r="T375" s="262" t="str">
        <f t="shared" si="138"/>
        <v>-</v>
      </c>
      <c r="U375" s="263">
        <f t="shared" si="139"/>
        <v>0</v>
      </c>
      <c r="V375" s="251" t="s">
        <v>1670</v>
      </c>
      <c r="W375" s="198" t="s">
        <v>907</v>
      </c>
      <c r="X375" s="150">
        <v>70</v>
      </c>
      <c r="Y375" s="150" t="s">
        <v>856</v>
      </c>
      <c r="Z375" s="3" t="s">
        <v>851</v>
      </c>
      <c r="AA375" s="3"/>
      <c r="AB375" s="58" t="s">
        <v>1314</v>
      </c>
      <c r="AC375" s="199" t="s">
        <v>1430</v>
      </c>
      <c r="AD375" s="155" t="str">
        <f>IF(MOD(Таблица33[[#This Row],[Заказ корней, шт.
↓]],Таблица33[[#This Row],[Кратность заказа]])&gt;0,"Ошибка!","")</f>
        <v/>
      </c>
    </row>
    <row r="376" spans="1:30" s="37" customFormat="1" ht="15" hidden="1" customHeight="1">
      <c r="A376" s="48"/>
      <c r="B376" s="252"/>
      <c r="C376" s="252" t="s">
        <v>951</v>
      </c>
      <c r="D376" s="253" t="s">
        <v>898</v>
      </c>
      <c r="E376" s="264"/>
      <c r="F376" s="255" t="s">
        <v>1247</v>
      </c>
      <c r="G376" s="256" t="s">
        <v>121</v>
      </c>
      <c r="H376" s="230"/>
      <c r="I376" s="258" t="s">
        <v>1324</v>
      </c>
      <c r="J376" s="259">
        <v>60</v>
      </c>
      <c r="K376" s="259" t="s">
        <v>1333</v>
      </c>
      <c r="L376" s="265">
        <v>526</v>
      </c>
      <c r="M376" s="265">
        <v>541</v>
      </c>
      <c r="N376" s="265">
        <v>551</v>
      </c>
      <c r="O376" s="265">
        <v>589</v>
      </c>
      <c r="P376" s="265"/>
      <c r="Q376" s="259">
        <v>5</v>
      </c>
      <c r="R376" s="316"/>
      <c r="S376" s="261"/>
      <c r="T376" s="262" t="str">
        <f t="shared" si="138"/>
        <v>-</v>
      </c>
      <c r="U376" s="232">
        <f t="shared" si="139"/>
        <v>0</v>
      </c>
      <c r="V376" s="251" t="s">
        <v>1670</v>
      </c>
      <c r="W376" s="198" t="s">
        <v>907</v>
      </c>
      <c r="X376" s="150">
        <v>70</v>
      </c>
      <c r="Y376" s="150" t="s">
        <v>856</v>
      </c>
      <c r="Z376" s="3" t="s">
        <v>851</v>
      </c>
      <c r="AA376" s="3"/>
      <c r="AB376" s="58" t="s">
        <v>1314</v>
      </c>
      <c r="AC376" s="199" t="s">
        <v>1430</v>
      </c>
      <c r="AD376" s="155" t="str">
        <f>IF(MOD(Таблица33[[#This Row],[Заказ корней, шт.
↓]],Таблица33[[#This Row],[Кратность заказа]])&gt;0,"Ошибка!","")</f>
        <v/>
      </c>
    </row>
    <row r="377" spans="1:30" s="37" customFormat="1" ht="15" hidden="1" customHeight="1">
      <c r="A377" s="48"/>
      <c r="B377" s="252"/>
      <c r="C377" s="252" t="s">
        <v>1628</v>
      </c>
      <c r="D377" s="253" t="s">
        <v>898</v>
      </c>
      <c r="E377" s="264"/>
      <c r="F377" s="255" t="s">
        <v>1247</v>
      </c>
      <c r="G377" s="256" t="s">
        <v>121</v>
      </c>
      <c r="H377" s="230"/>
      <c r="I377" s="258" t="s">
        <v>1324</v>
      </c>
      <c r="J377" s="259">
        <v>75</v>
      </c>
      <c r="K377" s="259" t="s">
        <v>1333</v>
      </c>
      <c r="L377" s="265">
        <v>526</v>
      </c>
      <c r="M377" s="265">
        <v>541</v>
      </c>
      <c r="N377" s="265">
        <v>551</v>
      </c>
      <c r="O377" s="265">
        <v>589</v>
      </c>
      <c r="P377" s="265"/>
      <c r="Q377" s="259">
        <v>5</v>
      </c>
      <c r="R377" s="316"/>
      <c r="S377" s="261"/>
      <c r="T377" s="262" t="str">
        <f t="shared" ref="T377:T378" si="158">IF(S377/J377=0,"-",S377/J377)</f>
        <v>-</v>
      </c>
      <c r="U377" s="232">
        <f t="shared" ref="U377:U378" si="159">IF(S377&lt;10,O377*S377,IF(S377&lt;15,N377*S377,IF(S377&lt;J377,M377*S377,L377*S377)))</f>
        <v>0</v>
      </c>
      <c r="V377" s="251" t="s">
        <v>1670</v>
      </c>
      <c r="W377" s="198" t="s">
        <v>907</v>
      </c>
      <c r="X377" s="150">
        <v>70</v>
      </c>
      <c r="Y377" s="150" t="s">
        <v>856</v>
      </c>
      <c r="Z377" s="3" t="s">
        <v>851</v>
      </c>
      <c r="AA377" s="3"/>
      <c r="AB377" s="58" t="s">
        <v>1314</v>
      </c>
      <c r="AC377" s="199" t="s">
        <v>1430</v>
      </c>
      <c r="AD377" s="155" t="str">
        <f>IF(MOD(Таблица33[[#This Row],[Заказ корней, шт.
↓]],Таблица33[[#This Row],[Кратность заказа]])&gt;0,"Ошибка!","")</f>
        <v/>
      </c>
    </row>
    <row r="378" spans="1:30" s="37" customFormat="1" ht="15" hidden="1" customHeight="1">
      <c r="A378" s="48"/>
      <c r="B378" s="252"/>
      <c r="C378" s="252" t="s">
        <v>1629</v>
      </c>
      <c r="D378" s="253" t="s">
        <v>898</v>
      </c>
      <c r="E378" s="264"/>
      <c r="F378" s="255" t="s">
        <v>1247</v>
      </c>
      <c r="G378" s="256" t="s">
        <v>121</v>
      </c>
      <c r="H378" s="230"/>
      <c r="I378" s="258" t="s">
        <v>1326</v>
      </c>
      <c r="J378" s="259">
        <v>50</v>
      </c>
      <c r="K378" s="259" t="s">
        <v>1333</v>
      </c>
      <c r="L378" s="265">
        <v>764</v>
      </c>
      <c r="M378" s="265">
        <v>785</v>
      </c>
      <c r="N378" s="265">
        <v>800</v>
      </c>
      <c r="O378" s="265">
        <v>855</v>
      </c>
      <c r="P378" s="265"/>
      <c r="Q378" s="259">
        <v>5</v>
      </c>
      <c r="R378" s="316"/>
      <c r="S378" s="261"/>
      <c r="T378" s="262" t="str">
        <f t="shared" si="158"/>
        <v>-</v>
      </c>
      <c r="U378" s="232">
        <f t="shared" si="159"/>
        <v>0</v>
      </c>
      <c r="V378" s="251" t="s">
        <v>1670</v>
      </c>
      <c r="W378" s="198" t="s">
        <v>907</v>
      </c>
      <c r="X378" s="150">
        <v>70</v>
      </c>
      <c r="Y378" s="150" t="s">
        <v>856</v>
      </c>
      <c r="Z378" s="3" t="s">
        <v>851</v>
      </c>
      <c r="AA378" s="3"/>
      <c r="AB378" s="58" t="s">
        <v>1314</v>
      </c>
      <c r="AC378" s="199" t="s">
        <v>1430</v>
      </c>
      <c r="AD378" s="155" t="str">
        <f>IF(MOD(Таблица33[[#This Row],[Заказ корней, шт.
↓]],Таблица33[[#This Row],[Кратность заказа]])&gt;0,"Ошибка!","")</f>
        <v/>
      </c>
    </row>
    <row r="379" spans="1:30" s="37" customFormat="1" ht="15" hidden="1" customHeight="1">
      <c r="A379" s="48"/>
      <c r="B379" s="252"/>
      <c r="C379" s="252" t="s">
        <v>952</v>
      </c>
      <c r="D379" s="253" t="s">
        <v>816</v>
      </c>
      <c r="E379" s="264"/>
      <c r="F379" s="255" t="s">
        <v>1247</v>
      </c>
      <c r="G379" s="256" t="s">
        <v>121</v>
      </c>
      <c r="H379" s="230"/>
      <c r="I379" s="258" t="s">
        <v>1326</v>
      </c>
      <c r="J379" s="259">
        <v>50</v>
      </c>
      <c r="K379" s="259" t="s">
        <v>1332</v>
      </c>
      <c r="L379" s="260">
        <v>8.86</v>
      </c>
      <c r="M379" s="260">
        <v>9.11</v>
      </c>
      <c r="N379" s="260">
        <v>9.2799999999999994</v>
      </c>
      <c r="O379" s="260">
        <v>9.92</v>
      </c>
      <c r="P379" s="260"/>
      <c r="Q379" s="259">
        <v>5</v>
      </c>
      <c r="R379" s="316"/>
      <c r="S379" s="261"/>
      <c r="T379" s="262" t="str">
        <f t="shared" si="138"/>
        <v>-</v>
      </c>
      <c r="U379" s="263">
        <f t="shared" si="139"/>
        <v>0</v>
      </c>
      <c r="V379" s="251" t="s">
        <v>1670</v>
      </c>
      <c r="W379" s="198" t="s">
        <v>907</v>
      </c>
      <c r="X379" s="150">
        <v>70</v>
      </c>
      <c r="Y379" s="150" t="s">
        <v>856</v>
      </c>
      <c r="Z379" s="3" t="s">
        <v>851</v>
      </c>
      <c r="AA379" s="3"/>
      <c r="AB379" s="58" t="s">
        <v>1314</v>
      </c>
      <c r="AC379" s="199" t="s">
        <v>1430</v>
      </c>
      <c r="AD379" s="155" t="str">
        <f>IF(MOD(Таблица33[[#This Row],[Заказ корней, шт.
↓]],Таблица33[[#This Row],[Кратность заказа]])&gt;0,"Ошибка!","")</f>
        <v/>
      </c>
    </row>
    <row r="380" spans="1:30" s="37" customFormat="1" ht="15" hidden="1" customHeight="1">
      <c r="A380" s="48"/>
      <c r="B380" s="252"/>
      <c r="C380" s="252" t="s">
        <v>1229</v>
      </c>
      <c r="D380" s="253" t="s">
        <v>816</v>
      </c>
      <c r="E380" s="264"/>
      <c r="F380" s="255" t="s">
        <v>1247</v>
      </c>
      <c r="G380" s="256" t="s">
        <v>121</v>
      </c>
      <c r="H380" s="230"/>
      <c r="I380" s="258" t="s">
        <v>1326</v>
      </c>
      <c r="J380" s="259">
        <v>50</v>
      </c>
      <c r="K380" s="259" t="s">
        <v>1332</v>
      </c>
      <c r="L380" s="260">
        <v>8.86</v>
      </c>
      <c r="M380" s="260">
        <v>9.11</v>
      </c>
      <c r="N380" s="260">
        <v>9.2799999999999994</v>
      </c>
      <c r="O380" s="260">
        <v>9.92</v>
      </c>
      <c r="P380" s="260"/>
      <c r="Q380" s="259">
        <v>5</v>
      </c>
      <c r="R380" s="316"/>
      <c r="S380" s="261"/>
      <c r="T380" s="262" t="str">
        <f t="shared" si="138"/>
        <v>-</v>
      </c>
      <c r="U380" s="263">
        <f t="shared" si="139"/>
        <v>0</v>
      </c>
      <c r="V380" s="251" t="s">
        <v>1670</v>
      </c>
      <c r="W380" s="198" t="s">
        <v>907</v>
      </c>
      <c r="X380" s="150">
        <v>70</v>
      </c>
      <c r="Y380" s="150" t="s">
        <v>856</v>
      </c>
      <c r="Z380" s="3" t="s">
        <v>851</v>
      </c>
      <c r="AA380" s="3"/>
      <c r="AB380" s="58" t="s">
        <v>1314</v>
      </c>
      <c r="AC380" s="199" t="s">
        <v>1430</v>
      </c>
      <c r="AD380" s="155" t="str">
        <f>IF(MOD(Таблица33[[#This Row],[Заказ корней, шт.
↓]],Таблица33[[#This Row],[Кратность заказа]])&gt;0,"Ошибка!","")</f>
        <v/>
      </c>
    </row>
    <row r="381" spans="1:30" s="37" customFormat="1" ht="15" hidden="1" customHeight="1">
      <c r="A381" s="48"/>
      <c r="B381" s="252"/>
      <c r="C381" s="252" t="s">
        <v>1230</v>
      </c>
      <c r="D381" s="253" t="s">
        <v>898</v>
      </c>
      <c r="E381" s="264"/>
      <c r="F381" s="255" t="s">
        <v>1247</v>
      </c>
      <c r="G381" s="256" t="s">
        <v>121</v>
      </c>
      <c r="H381" s="230"/>
      <c r="I381" s="258" t="s">
        <v>1326</v>
      </c>
      <c r="J381" s="259">
        <v>40</v>
      </c>
      <c r="K381" s="259" t="s">
        <v>1333</v>
      </c>
      <c r="L381" s="265">
        <v>764</v>
      </c>
      <c r="M381" s="265">
        <v>785</v>
      </c>
      <c r="N381" s="265">
        <v>800</v>
      </c>
      <c r="O381" s="265">
        <v>855</v>
      </c>
      <c r="P381" s="265"/>
      <c r="Q381" s="259">
        <v>5</v>
      </c>
      <c r="R381" s="316"/>
      <c r="S381" s="261"/>
      <c r="T381" s="262" t="str">
        <f t="shared" si="138"/>
        <v>-</v>
      </c>
      <c r="U381" s="232">
        <f t="shared" si="139"/>
        <v>0</v>
      </c>
      <c r="V381" s="251" t="s">
        <v>1670</v>
      </c>
      <c r="W381" s="198" t="s">
        <v>907</v>
      </c>
      <c r="X381" s="150">
        <v>70</v>
      </c>
      <c r="Y381" s="150" t="s">
        <v>856</v>
      </c>
      <c r="Z381" s="3" t="s">
        <v>851</v>
      </c>
      <c r="AA381" s="3"/>
      <c r="AB381" s="58" t="s">
        <v>1314</v>
      </c>
      <c r="AC381" s="199" t="s">
        <v>1430</v>
      </c>
      <c r="AD381" s="155" t="str">
        <f>IF(MOD(Таблица33[[#This Row],[Заказ корней, шт.
↓]],Таблица33[[#This Row],[Кратность заказа]])&gt;0,"Ошибка!","")</f>
        <v/>
      </c>
    </row>
    <row r="382" spans="1:30" s="37" customFormat="1" ht="15" hidden="1" customHeight="1">
      <c r="A382" s="48"/>
      <c r="B382" s="252"/>
      <c r="C382" s="252" t="s">
        <v>988</v>
      </c>
      <c r="D382" s="253" t="s">
        <v>816</v>
      </c>
      <c r="E382" s="264"/>
      <c r="F382" s="255" t="s">
        <v>1249</v>
      </c>
      <c r="G382" s="256" t="s">
        <v>846</v>
      </c>
      <c r="H382" s="230"/>
      <c r="I382" s="258" t="s">
        <v>1326</v>
      </c>
      <c r="J382" s="259">
        <v>35</v>
      </c>
      <c r="K382" s="259" t="s">
        <v>1332</v>
      </c>
      <c r="L382" s="260">
        <v>37.549999999999997</v>
      </c>
      <c r="M382" s="260">
        <v>37.909999999999997</v>
      </c>
      <c r="N382" s="260">
        <v>38.28</v>
      </c>
      <c r="O382" s="260">
        <v>39.42</v>
      </c>
      <c r="P382" s="260"/>
      <c r="Q382" s="259">
        <v>3</v>
      </c>
      <c r="R382" s="316"/>
      <c r="S382" s="261"/>
      <c r="T382" s="262" t="str">
        <f t="shared" si="138"/>
        <v>-</v>
      </c>
      <c r="U382" s="263">
        <f t="shared" si="139"/>
        <v>0</v>
      </c>
      <c r="V382" s="251" t="s">
        <v>1670</v>
      </c>
      <c r="W382" s="198" t="s">
        <v>901</v>
      </c>
      <c r="X382" s="150">
        <v>90</v>
      </c>
      <c r="Y382" s="150">
        <v>18</v>
      </c>
      <c r="Z382" s="3" t="s">
        <v>851</v>
      </c>
      <c r="AA382" s="3"/>
      <c r="AB382" s="58"/>
      <c r="AC382" s="199" t="s">
        <v>1431</v>
      </c>
      <c r="AD382" s="155" t="str">
        <f>IF(MOD(Таблица33[[#This Row],[Заказ корней, шт.
↓]],Таблица33[[#This Row],[Кратность заказа]])&gt;0,"Ошибка!","")</f>
        <v/>
      </c>
    </row>
    <row r="383" spans="1:30" s="37" customFormat="1" ht="15" hidden="1" customHeight="1">
      <c r="A383" s="48"/>
      <c r="B383" s="252"/>
      <c r="C383" s="252" t="s">
        <v>1231</v>
      </c>
      <c r="D383" s="253" t="s">
        <v>816</v>
      </c>
      <c r="E383" s="264"/>
      <c r="F383" s="255" t="s">
        <v>1249</v>
      </c>
      <c r="G383" s="256" t="s">
        <v>286</v>
      </c>
      <c r="H383" s="230"/>
      <c r="I383" s="258" t="s">
        <v>1326</v>
      </c>
      <c r="J383" s="259">
        <v>30</v>
      </c>
      <c r="K383" s="259" t="s">
        <v>1332</v>
      </c>
      <c r="L383" s="260">
        <v>49.75</v>
      </c>
      <c r="M383" s="260">
        <v>50.23</v>
      </c>
      <c r="N383" s="260">
        <v>50.71</v>
      </c>
      <c r="O383" s="260">
        <v>52.23</v>
      </c>
      <c r="P383" s="260"/>
      <c r="Q383" s="259">
        <v>3</v>
      </c>
      <c r="R383" s="316"/>
      <c r="S383" s="261"/>
      <c r="T383" s="262" t="str">
        <f t="shared" si="138"/>
        <v>-</v>
      </c>
      <c r="U383" s="263">
        <f t="shared" si="139"/>
        <v>0</v>
      </c>
      <c r="V383" s="251" t="s">
        <v>1670</v>
      </c>
      <c r="W383" s="198" t="s">
        <v>805</v>
      </c>
      <c r="X383" s="150" t="s">
        <v>889</v>
      </c>
      <c r="Y383" s="150" t="s">
        <v>806</v>
      </c>
      <c r="Z383" s="3" t="s">
        <v>851</v>
      </c>
      <c r="AA383" s="3"/>
      <c r="AB383" s="58" t="s">
        <v>1309</v>
      </c>
      <c r="AC383" s="199" t="s">
        <v>1432</v>
      </c>
      <c r="AD383" s="155" t="str">
        <f>IF(MOD(Таблица33[[#This Row],[Заказ корней, шт.
↓]],Таблица33[[#This Row],[Кратность заказа]])&gt;0,"Ошибка!","")</f>
        <v/>
      </c>
    </row>
    <row r="384" spans="1:30" s="37" customFormat="1" ht="15" hidden="1" customHeight="1">
      <c r="A384" s="48"/>
      <c r="B384" s="252"/>
      <c r="C384" s="252" t="s">
        <v>1596</v>
      </c>
      <c r="D384" s="253" t="s">
        <v>816</v>
      </c>
      <c r="E384" s="264"/>
      <c r="F384" s="255" t="s">
        <v>1249</v>
      </c>
      <c r="G384" s="256" t="s">
        <v>286</v>
      </c>
      <c r="H384" s="230"/>
      <c r="I384" s="258" t="s">
        <v>1326</v>
      </c>
      <c r="J384" s="259">
        <v>35</v>
      </c>
      <c r="K384" s="259" t="s">
        <v>1332</v>
      </c>
      <c r="L384" s="260">
        <v>49.75</v>
      </c>
      <c r="M384" s="260">
        <v>50.23</v>
      </c>
      <c r="N384" s="260">
        <v>50.71</v>
      </c>
      <c r="O384" s="260">
        <v>52.23</v>
      </c>
      <c r="P384" s="260"/>
      <c r="Q384" s="259">
        <v>3</v>
      </c>
      <c r="R384" s="316"/>
      <c r="S384" s="261"/>
      <c r="T384" s="262" t="str">
        <f t="shared" ref="T384" si="160">IF(S384/J384=0,"-",S384/J384)</f>
        <v>-</v>
      </c>
      <c r="U384" s="263">
        <f t="shared" ref="U384" si="161">IF(S384&lt;10,O384*S384,IF(S384&lt;15,N384*S384,IF(S384&lt;J384,M384*S384,L384*S384)))</f>
        <v>0</v>
      </c>
      <c r="V384" s="251" t="s">
        <v>1670</v>
      </c>
      <c r="W384" s="198" t="s">
        <v>805</v>
      </c>
      <c r="X384" s="150" t="s">
        <v>889</v>
      </c>
      <c r="Y384" s="150" t="s">
        <v>806</v>
      </c>
      <c r="Z384" s="3" t="s">
        <v>851</v>
      </c>
      <c r="AA384" s="3"/>
      <c r="AB384" s="58" t="s">
        <v>1309</v>
      </c>
      <c r="AC384" s="199" t="s">
        <v>1432</v>
      </c>
      <c r="AD384" s="155" t="str">
        <f>IF(MOD(Таблица33[[#This Row],[Заказ корней, шт.
↓]],Таблица33[[#This Row],[Кратность заказа]])&gt;0,"Ошибка!","")</f>
        <v/>
      </c>
    </row>
    <row r="385" spans="1:30" s="37" customFormat="1" ht="15" hidden="1" customHeight="1">
      <c r="A385" s="48"/>
      <c r="B385" s="252"/>
      <c r="C385" s="252" t="s">
        <v>972</v>
      </c>
      <c r="D385" s="253" t="s">
        <v>816</v>
      </c>
      <c r="E385" s="249"/>
      <c r="F385" s="255" t="s">
        <v>1248</v>
      </c>
      <c r="G385" s="256" t="s">
        <v>201</v>
      </c>
      <c r="H385" s="168"/>
      <c r="I385" s="258" t="s">
        <v>1324</v>
      </c>
      <c r="J385" s="259">
        <v>60</v>
      </c>
      <c r="K385" s="259" t="s">
        <v>1332</v>
      </c>
      <c r="L385" s="260">
        <v>4.3099999999999996</v>
      </c>
      <c r="M385" s="260">
        <v>4.43</v>
      </c>
      <c r="N385" s="260">
        <v>4.51</v>
      </c>
      <c r="O385" s="260">
        <v>4.82</v>
      </c>
      <c r="P385" s="260"/>
      <c r="Q385" s="259">
        <v>5</v>
      </c>
      <c r="R385" s="316"/>
      <c r="S385" s="261"/>
      <c r="T385" s="262" t="str">
        <f t="shared" si="138"/>
        <v>-</v>
      </c>
      <c r="U385" s="263">
        <f t="shared" si="139"/>
        <v>0</v>
      </c>
      <c r="V385" s="251" t="s">
        <v>1670</v>
      </c>
      <c r="W385" s="198" t="s">
        <v>907</v>
      </c>
      <c r="X385" s="150" t="s">
        <v>878</v>
      </c>
      <c r="Y385" s="150" t="s">
        <v>806</v>
      </c>
      <c r="Z385" s="3" t="s">
        <v>851</v>
      </c>
      <c r="AA385" s="3" t="s">
        <v>875</v>
      </c>
      <c r="AB385" s="58" t="s">
        <v>973</v>
      </c>
      <c r="AC385" s="199" t="s">
        <v>1433</v>
      </c>
      <c r="AD385" s="155" t="str">
        <f>IF(MOD(Таблица33[[#This Row],[Заказ корней, шт.
↓]],Таблица33[[#This Row],[Кратность заказа]])&gt;0,"Ошибка!","")</f>
        <v/>
      </c>
    </row>
    <row r="386" spans="1:30" s="37" customFormat="1" ht="15" customHeight="1">
      <c r="A386" s="48"/>
      <c r="B386" s="238"/>
      <c r="C386" s="238" t="s">
        <v>1576</v>
      </c>
      <c r="D386" s="246" t="s">
        <v>816</v>
      </c>
      <c r="E386" s="249"/>
      <c r="F386" s="247" t="s">
        <v>1248</v>
      </c>
      <c r="G386" s="237" t="s">
        <v>201</v>
      </c>
      <c r="H386" s="169"/>
      <c r="I386" s="239" t="s">
        <v>1326</v>
      </c>
      <c r="J386" s="240">
        <v>35</v>
      </c>
      <c r="K386" s="240" t="s">
        <v>1332</v>
      </c>
      <c r="L386" s="244">
        <v>5.84</v>
      </c>
      <c r="M386" s="244">
        <v>6</v>
      </c>
      <c r="N386" s="244">
        <v>6.12</v>
      </c>
      <c r="O386" s="244">
        <v>6.54</v>
      </c>
      <c r="P386" s="244"/>
      <c r="Q386" s="240">
        <v>5</v>
      </c>
      <c r="R386" s="320">
        <v>10</v>
      </c>
      <c r="S386" s="245"/>
      <c r="T386" s="241" t="str">
        <f t="shared" ref="T386" si="162">IF(S386/J386=0,"-",S386/J386)</f>
        <v>-</v>
      </c>
      <c r="U386" s="242">
        <f t="shared" ref="U386" si="163">IF(S386&lt;10,O386*S386,IF(S386&lt;15,N386*S386,IF(S386&lt;J386,M386*S386,L386*S386)))</f>
        <v>0</v>
      </c>
      <c r="V386" s="234" t="s">
        <v>1671</v>
      </c>
      <c r="W386" s="198" t="s">
        <v>907</v>
      </c>
      <c r="X386" s="150" t="s">
        <v>878</v>
      </c>
      <c r="Y386" s="150" t="s">
        <v>806</v>
      </c>
      <c r="Z386" s="3" t="s">
        <v>851</v>
      </c>
      <c r="AA386" s="3" t="s">
        <v>875</v>
      </c>
      <c r="AB386" s="58" t="s">
        <v>973</v>
      </c>
      <c r="AC386" s="199" t="s">
        <v>1433</v>
      </c>
      <c r="AD386" s="155" t="str">
        <f>IF(MOD(Таблица33[[#This Row],[Заказ корней, шт.
↓]],Таблица33[[#This Row],[Кратность заказа]])&gt;0,"Ошибка!","")</f>
        <v/>
      </c>
    </row>
    <row r="387" spans="1:30" s="37" customFormat="1" ht="15" hidden="1" customHeight="1">
      <c r="A387" s="48"/>
      <c r="B387" s="252"/>
      <c r="C387" s="252" t="s">
        <v>1232</v>
      </c>
      <c r="D387" s="253" t="s">
        <v>816</v>
      </c>
      <c r="E387" s="264"/>
      <c r="F387" s="255" t="s">
        <v>1248</v>
      </c>
      <c r="G387" s="256" t="s">
        <v>201</v>
      </c>
      <c r="H387" s="230"/>
      <c r="I387" s="258" t="s">
        <v>1326</v>
      </c>
      <c r="J387" s="259">
        <v>50</v>
      </c>
      <c r="K387" s="259" t="s">
        <v>1332</v>
      </c>
      <c r="L387" s="260">
        <v>5.84</v>
      </c>
      <c r="M387" s="260">
        <v>6</v>
      </c>
      <c r="N387" s="260">
        <v>6.12</v>
      </c>
      <c r="O387" s="260">
        <v>6.54</v>
      </c>
      <c r="P387" s="260"/>
      <c r="Q387" s="259">
        <v>5</v>
      </c>
      <c r="R387" s="316"/>
      <c r="S387" s="261"/>
      <c r="T387" s="262" t="str">
        <f t="shared" si="138"/>
        <v>-</v>
      </c>
      <c r="U387" s="263">
        <f t="shared" si="139"/>
        <v>0</v>
      </c>
      <c r="V387" s="251" t="s">
        <v>1670</v>
      </c>
      <c r="W387" s="198" t="s">
        <v>907</v>
      </c>
      <c r="X387" s="150" t="s">
        <v>878</v>
      </c>
      <c r="Y387" s="150" t="s">
        <v>806</v>
      </c>
      <c r="Z387" s="3" t="s">
        <v>851</v>
      </c>
      <c r="AA387" s="3" t="s">
        <v>875</v>
      </c>
      <c r="AB387" s="58" t="s">
        <v>973</v>
      </c>
      <c r="AC387" s="199" t="s">
        <v>1433</v>
      </c>
      <c r="AD387" s="155" t="str">
        <f>IF(MOD(Таблица33[[#This Row],[Заказ корней, шт.
↓]],Таблица33[[#This Row],[Кратность заказа]])&gt;0,"Ошибка!","")</f>
        <v/>
      </c>
    </row>
    <row r="388" spans="1:30" s="37" customFormat="1" ht="15" hidden="1" customHeight="1">
      <c r="A388" s="48"/>
      <c r="B388" s="252"/>
      <c r="C388" s="252" t="s">
        <v>946</v>
      </c>
      <c r="D388" s="253" t="s">
        <v>816</v>
      </c>
      <c r="E388" s="264"/>
      <c r="F388" s="255" t="s">
        <v>1249</v>
      </c>
      <c r="G388" s="256" t="s">
        <v>288</v>
      </c>
      <c r="H388" s="230"/>
      <c r="I388" s="258" t="s">
        <v>1326</v>
      </c>
      <c r="J388" s="259">
        <v>35</v>
      </c>
      <c r="K388" s="259" t="s">
        <v>1332</v>
      </c>
      <c r="L388" s="260">
        <v>30.25</v>
      </c>
      <c r="M388" s="260">
        <v>30.540000000000003</v>
      </c>
      <c r="N388" s="260">
        <v>30.84</v>
      </c>
      <c r="O388" s="260">
        <v>31.76</v>
      </c>
      <c r="P388" s="260"/>
      <c r="Q388" s="259">
        <v>3</v>
      </c>
      <c r="R388" s="316"/>
      <c r="S388" s="261"/>
      <c r="T388" s="262" t="str">
        <f t="shared" si="138"/>
        <v>-</v>
      </c>
      <c r="U388" s="263">
        <f t="shared" si="139"/>
        <v>0</v>
      </c>
      <c r="V388" s="251" t="s">
        <v>1670</v>
      </c>
      <c r="W388" s="198" t="s">
        <v>805</v>
      </c>
      <c r="X388" s="150">
        <v>90</v>
      </c>
      <c r="Y388" s="150" t="s">
        <v>806</v>
      </c>
      <c r="Z388" s="3" t="s">
        <v>851</v>
      </c>
      <c r="AA388" s="3"/>
      <c r="AB388" s="58" t="s">
        <v>1315</v>
      </c>
      <c r="AC388" s="199" t="s">
        <v>1350</v>
      </c>
      <c r="AD388" s="155" t="str">
        <f>IF(MOD(Таблица33[[#This Row],[Заказ корней, шт.
↓]],Таблица33[[#This Row],[Кратность заказа]])&gt;0,"Ошибка!","")</f>
        <v/>
      </c>
    </row>
    <row r="389" spans="1:30" s="37" customFormat="1" ht="15" customHeight="1">
      <c r="A389" s="48"/>
      <c r="B389" s="238"/>
      <c r="C389" s="238" t="s">
        <v>1195</v>
      </c>
      <c r="D389" s="246" t="s">
        <v>816</v>
      </c>
      <c r="E389" s="249"/>
      <c r="F389" s="247" t="s">
        <v>1249</v>
      </c>
      <c r="G389" s="237" t="s">
        <v>221</v>
      </c>
      <c r="H389" s="169"/>
      <c r="I389" s="239" t="s">
        <v>1326</v>
      </c>
      <c r="J389" s="240">
        <v>35</v>
      </c>
      <c r="K389" s="240" t="s">
        <v>1332</v>
      </c>
      <c r="L389" s="244">
        <v>20.82</v>
      </c>
      <c r="M389" s="244">
        <v>21.21</v>
      </c>
      <c r="N389" s="244">
        <v>21.82</v>
      </c>
      <c r="O389" s="244">
        <v>22.69</v>
      </c>
      <c r="P389" s="244"/>
      <c r="Q389" s="240">
        <v>5</v>
      </c>
      <c r="R389" s="320">
        <v>3</v>
      </c>
      <c r="S389" s="245"/>
      <c r="T389" s="241" t="str">
        <f>IF(S389/J389=0,"-",S389/J389)</f>
        <v>-</v>
      </c>
      <c r="U389" s="242">
        <f>IF(S389&lt;10,O389*S389,IF(S389&lt;15,N389*S389,IF(S389&lt;J389,M389*S389,L389*S389)))</f>
        <v>0</v>
      </c>
      <c r="V389" s="234" t="s">
        <v>1671</v>
      </c>
      <c r="W389" s="198" t="s">
        <v>926</v>
      </c>
      <c r="X389" s="150" t="s">
        <v>881</v>
      </c>
      <c r="Y389" s="150" t="s">
        <v>904</v>
      </c>
      <c r="Z389" s="3" t="s">
        <v>851</v>
      </c>
      <c r="AA389" s="3"/>
      <c r="AB389" s="58"/>
      <c r="AC389" s="199" t="s">
        <v>1413</v>
      </c>
      <c r="AD389" s="155" t="str">
        <f>IF(MOD(Таблица33[[#This Row],[Заказ корней, шт.
↓]],Таблица33[[#This Row],[Кратность заказа]])&gt;0,"Ошибка!","")</f>
        <v/>
      </c>
    </row>
    <row r="390" spans="1:30" s="37" customFormat="1" ht="15" hidden="1" customHeight="1">
      <c r="A390" s="48"/>
      <c r="B390" s="252"/>
      <c r="C390" s="252" t="s">
        <v>1046</v>
      </c>
      <c r="D390" s="253" t="s">
        <v>898</v>
      </c>
      <c r="E390" s="264"/>
      <c r="F390" s="255" t="s">
        <v>1248</v>
      </c>
      <c r="G390" s="256" t="s">
        <v>128</v>
      </c>
      <c r="H390" s="230"/>
      <c r="I390" s="258" t="s">
        <v>1324</v>
      </c>
      <c r="J390" s="259">
        <v>60</v>
      </c>
      <c r="K390" s="259" t="s">
        <v>1333</v>
      </c>
      <c r="L390" s="265">
        <v>525</v>
      </c>
      <c r="M390" s="265">
        <v>539</v>
      </c>
      <c r="N390" s="265">
        <v>549</v>
      </c>
      <c r="O390" s="265">
        <v>587</v>
      </c>
      <c r="P390" s="265"/>
      <c r="Q390" s="259">
        <v>5</v>
      </c>
      <c r="R390" s="316"/>
      <c r="S390" s="261"/>
      <c r="T390" s="262" t="str">
        <f t="shared" si="138"/>
        <v>-</v>
      </c>
      <c r="U390" s="232">
        <f t="shared" si="139"/>
        <v>0</v>
      </c>
      <c r="V390" s="251" t="s">
        <v>1670</v>
      </c>
      <c r="W390" s="198" t="s">
        <v>901</v>
      </c>
      <c r="X390" s="150" t="s">
        <v>866</v>
      </c>
      <c r="Y390" s="150" t="s">
        <v>904</v>
      </c>
      <c r="Z390" s="3" t="s">
        <v>851</v>
      </c>
      <c r="AA390" s="3"/>
      <c r="AB390" s="58"/>
      <c r="AC390" s="199" t="s">
        <v>1475</v>
      </c>
      <c r="AD390" s="155" t="str">
        <f>IF(MOD(Таблица33[[#This Row],[Заказ корней, шт.
↓]],Таблица33[[#This Row],[Кратность заказа]])&gt;0,"Ошибка!","")</f>
        <v/>
      </c>
    </row>
    <row r="391" spans="1:30" s="37" customFormat="1" ht="15" hidden="1" customHeight="1">
      <c r="A391" s="48"/>
      <c r="B391" s="252"/>
      <c r="C391" s="252" t="s">
        <v>1233</v>
      </c>
      <c r="D391" s="253" t="s">
        <v>816</v>
      </c>
      <c r="E391" s="264"/>
      <c r="F391" s="255" t="s">
        <v>1249</v>
      </c>
      <c r="G391" s="256" t="s">
        <v>267</v>
      </c>
      <c r="H391" s="230"/>
      <c r="I391" s="258" t="s">
        <v>1326</v>
      </c>
      <c r="J391" s="259">
        <v>35</v>
      </c>
      <c r="K391" s="259" t="s">
        <v>1332</v>
      </c>
      <c r="L391" s="260">
        <v>18.830000000000002</v>
      </c>
      <c r="M391" s="260">
        <v>19.180000000000003</v>
      </c>
      <c r="N391" s="260">
        <v>19.740000000000002</v>
      </c>
      <c r="O391" s="260">
        <v>20.52</v>
      </c>
      <c r="P391" s="260"/>
      <c r="Q391" s="259">
        <v>5</v>
      </c>
      <c r="R391" s="316"/>
      <c r="S391" s="261"/>
      <c r="T391" s="262" t="str">
        <f t="shared" si="138"/>
        <v>-</v>
      </c>
      <c r="U391" s="263">
        <f t="shared" si="139"/>
        <v>0</v>
      </c>
      <c r="V391" s="251" t="s">
        <v>1670</v>
      </c>
      <c r="W391" s="198" t="s">
        <v>901</v>
      </c>
      <c r="X391" s="150" t="s">
        <v>866</v>
      </c>
      <c r="Y391" s="150" t="s">
        <v>904</v>
      </c>
      <c r="Z391" s="3" t="s">
        <v>851</v>
      </c>
      <c r="AA391" s="3"/>
      <c r="AB391" s="58"/>
      <c r="AC391" s="199" t="s">
        <v>1435</v>
      </c>
      <c r="AD391" s="155" t="str">
        <f>IF(MOD(Таблица33[[#This Row],[Заказ корней, шт.
↓]],Таблица33[[#This Row],[Кратность заказа]])&gt;0,"Ошибка!","")</f>
        <v/>
      </c>
    </row>
    <row r="392" spans="1:30" s="53" customFormat="1" ht="15" customHeight="1">
      <c r="A392" s="48"/>
      <c r="B392" s="133"/>
      <c r="C392" s="133"/>
      <c r="D392" s="133"/>
      <c r="E392" s="214"/>
      <c r="F392" s="145" t="s">
        <v>850</v>
      </c>
      <c r="G392" s="146"/>
      <c r="H392" s="167"/>
      <c r="I392" s="135"/>
      <c r="J392" s="136"/>
      <c r="K392" s="136"/>
      <c r="L392" s="137"/>
      <c r="M392" s="137"/>
      <c r="N392" s="137"/>
      <c r="O392" s="137"/>
      <c r="P392" s="137"/>
      <c r="Q392" s="136"/>
      <c r="R392" s="319"/>
      <c r="S392" s="147"/>
      <c r="T392" s="138"/>
      <c r="U392" s="139"/>
      <c r="V392" s="184"/>
      <c r="W392" s="196"/>
      <c r="X392" s="151"/>
      <c r="Y392" s="151"/>
      <c r="Z392" s="141"/>
      <c r="AA392" s="141"/>
      <c r="AB392" s="140"/>
      <c r="AC392" s="197"/>
      <c r="AD392" s="155"/>
    </row>
    <row r="393" spans="1:30" s="37" customFormat="1" ht="15" customHeight="1">
      <c r="A393" s="48"/>
      <c r="B393" s="238"/>
      <c r="C393" s="238" t="s">
        <v>1667</v>
      </c>
      <c r="D393" s="246" t="s">
        <v>816</v>
      </c>
      <c r="E393" s="249"/>
      <c r="F393" s="247" t="s">
        <v>1248</v>
      </c>
      <c r="G393" s="276" t="s">
        <v>297</v>
      </c>
      <c r="H393" s="277"/>
      <c r="I393" s="239" t="s">
        <v>1326</v>
      </c>
      <c r="J393" s="240">
        <v>35</v>
      </c>
      <c r="K393" s="240" t="s">
        <v>1332</v>
      </c>
      <c r="L393" s="244">
        <v>35.26</v>
      </c>
      <c r="M393" s="244">
        <v>35.6</v>
      </c>
      <c r="N393" s="244">
        <v>35.949999999999996</v>
      </c>
      <c r="O393" s="244">
        <v>37.019999999999996</v>
      </c>
      <c r="P393" s="244"/>
      <c r="Q393" s="240">
        <v>5</v>
      </c>
      <c r="R393" s="320">
        <v>30</v>
      </c>
      <c r="S393" s="245"/>
      <c r="T393" s="241" t="str">
        <f>IF(S393/J393=0,"-",S393/J393)</f>
        <v>-</v>
      </c>
      <c r="U393" s="242">
        <f>IF(S393&lt;10,O393*S393,IF(S393&lt;15,N393*S393,IF(S393&lt;J393,M393*S393,L393*S393)))</f>
        <v>0</v>
      </c>
      <c r="V393" s="234" t="s">
        <v>1671</v>
      </c>
      <c r="W393" s="198"/>
      <c r="X393" s="150"/>
      <c r="Y393" s="150"/>
      <c r="Z393" s="3"/>
      <c r="AA393" s="3"/>
      <c r="AB393" s="58"/>
      <c r="AC393" s="199"/>
      <c r="AD393" s="155" t="str">
        <f>IF(MOD(Таблица33[[#This Row],[Заказ корней, шт.
↓]],Таблица33[[#This Row],[Кратность заказа]])&gt;0,"Ошибка!","")</f>
        <v/>
      </c>
    </row>
    <row r="394" spans="1:30" s="37" customFormat="1" ht="15" hidden="1" customHeight="1">
      <c r="A394" s="48"/>
      <c r="B394" s="252"/>
      <c r="C394" s="252" t="s">
        <v>1234</v>
      </c>
      <c r="D394" s="253" t="s">
        <v>816</v>
      </c>
      <c r="E394" s="264"/>
      <c r="F394" s="255" t="s">
        <v>1248</v>
      </c>
      <c r="G394" s="256" t="s">
        <v>238</v>
      </c>
      <c r="H394" s="230"/>
      <c r="I394" s="258" t="s">
        <v>1326</v>
      </c>
      <c r="J394" s="259">
        <v>50</v>
      </c>
      <c r="K394" s="259" t="s">
        <v>1332</v>
      </c>
      <c r="L394" s="260">
        <v>7.25</v>
      </c>
      <c r="M394" s="260">
        <v>7.45</v>
      </c>
      <c r="N394" s="260">
        <v>7.59</v>
      </c>
      <c r="O394" s="260">
        <v>8.1199999999999992</v>
      </c>
      <c r="P394" s="260"/>
      <c r="Q394" s="259">
        <v>5</v>
      </c>
      <c r="R394" s="316"/>
      <c r="S394" s="261"/>
      <c r="T394" s="262" t="str">
        <f t="shared" si="138"/>
        <v>-</v>
      </c>
      <c r="U394" s="263">
        <f t="shared" si="139"/>
        <v>0</v>
      </c>
      <c r="V394" s="251" t="s">
        <v>1670</v>
      </c>
      <c r="W394" s="198" t="s">
        <v>807</v>
      </c>
      <c r="X394" s="150">
        <v>70</v>
      </c>
      <c r="Y394" s="150" t="s">
        <v>904</v>
      </c>
      <c r="Z394" s="3" t="s">
        <v>851</v>
      </c>
      <c r="AA394" s="3" t="s">
        <v>875</v>
      </c>
      <c r="AB394" s="58"/>
      <c r="AC394" s="199" t="s">
        <v>1411</v>
      </c>
      <c r="AD394" s="155" t="str">
        <f>IF(MOD(Таблица33[[#This Row],[Заказ корней, шт.
↓]],Таблица33[[#This Row],[Кратность заказа]])&gt;0,"Ошибка!","")</f>
        <v/>
      </c>
    </row>
    <row r="395" spans="1:30" s="37" customFormat="1" ht="15" customHeight="1">
      <c r="A395" s="48"/>
      <c r="B395" s="238"/>
      <c r="C395" s="238" t="s">
        <v>948</v>
      </c>
      <c r="D395" s="246" t="s">
        <v>898</v>
      </c>
      <c r="E395" s="249"/>
      <c r="F395" s="247" t="s">
        <v>1247</v>
      </c>
      <c r="G395" s="237" t="s">
        <v>101</v>
      </c>
      <c r="H395" s="230"/>
      <c r="I395" s="239" t="s">
        <v>1324</v>
      </c>
      <c r="J395" s="240">
        <v>60</v>
      </c>
      <c r="K395" s="240" t="s">
        <v>1333</v>
      </c>
      <c r="L395" s="243">
        <v>678</v>
      </c>
      <c r="M395" s="243">
        <v>697</v>
      </c>
      <c r="N395" s="243">
        <v>710</v>
      </c>
      <c r="O395" s="243">
        <v>759</v>
      </c>
      <c r="P395" s="243"/>
      <c r="Q395" s="240">
        <v>5</v>
      </c>
      <c r="R395" s="320">
        <v>20</v>
      </c>
      <c r="S395" s="245"/>
      <c r="T395" s="241" t="str">
        <f>IF(S395/J395=0,"-",S395/J395)</f>
        <v>-</v>
      </c>
      <c r="U395" s="60">
        <f>IF(S395&lt;10,O395*S395,IF(S395&lt;15,N395*S395,IF(S395&lt;J395,M395*S395,L395*S395)))</f>
        <v>0</v>
      </c>
      <c r="V395" s="234" t="s">
        <v>1671</v>
      </c>
      <c r="W395" s="198" t="s">
        <v>805</v>
      </c>
      <c r="X395" s="150" t="s">
        <v>1022</v>
      </c>
      <c r="Y395" s="150" t="s">
        <v>904</v>
      </c>
      <c r="Z395" s="3" t="s">
        <v>851</v>
      </c>
      <c r="AA395" s="3"/>
      <c r="AB395" s="58"/>
      <c r="AC395" s="199" t="s">
        <v>1409</v>
      </c>
      <c r="AD395" s="155" t="str">
        <f>IF(MOD(Таблица33[[#This Row],[Заказ корней, шт.
↓]],Таблица33[[#This Row],[Кратность заказа]])&gt;0,"Ошибка!","")</f>
        <v/>
      </c>
    </row>
    <row r="396" spans="1:30" s="37" customFormat="1" ht="15" hidden="1" customHeight="1">
      <c r="A396" s="48"/>
      <c r="B396" s="252"/>
      <c r="C396" s="252" t="s">
        <v>1190</v>
      </c>
      <c r="D396" s="253" t="s">
        <v>816</v>
      </c>
      <c r="E396" s="264"/>
      <c r="F396" s="255" t="s">
        <v>1247</v>
      </c>
      <c r="G396" s="256" t="s">
        <v>101</v>
      </c>
      <c r="H396" s="230"/>
      <c r="I396" s="258" t="s">
        <v>1326</v>
      </c>
      <c r="J396" s="259">
        <v>35</v>
      </c>
      <c r="K396" s="259" t="s">
        <v>1332</v>
      </c>
      <c r="L396" s="260">
        <v>10.6</v>
      </c>
      <c r="M396" s="260">
        <v>10.89</v>
      </c>
      <c r="N396" s="260">
        <v>11.1</v>
      </c>
      <c r="O396" s="260">
        <v>11.87</v>
      </c>
      <c r="P396" s="260"/>
      <c r="Q396" s="259">
        <v>5</v>
      </c>
      <c r="R396" s="316"/>
      <c r="S396" s="261"/>
      <c r="T396" s="262" t="str">
        <f>IF(S396/J396=0,"-",S396/J396)</f>
        <v>-</v>
      </c>
      <c r="U396" s="263">
        <f>IF(S396&lt;10,O396*S396,IF(S396&lt;15,N396*S396,IF(S396&lt;J396,M396*S396,L396*S396)))</f>
        <v>0</v>
      </c>
      <c r="V396" s="251" t="s">
        <v>1670</v>
      </c>
      <c r="W396" s="198" t="s">
        <v>805</v>
      </c>
      <c r="X396" s="150" t="s">
        <v>1022</v>
      </c>
      <c r="Y396" s="150" t="s">
        <v>904</v>
      </c>
      <c r="Z396" s="3" t="s">
        <v>851</v>
      </c>
      <c r="AA396" s="3"/>
      <c r="AB396" s="58"/>
      <c r="AC396" s="199" t="s">
        <v>1409</v>
      </c>
      <c r="AD396" s="155" t="str">
        <f>IF(MOD(Таблица33[[#This Row],[Заказ корней, шт.
↓]],Таблица33[[#This Row],[Кратность заказа]])&gt;0,"Ошибка!","")</f>
        <v/>
      </c>
    </row>
    <row r="397" spans="1:30" s="37" customFormat="1" ht="15" hidden="1" customHeight="1">
      <c r="A397" s="48"/>
      <c r="B397" s="252"/>
      <c r="C397" s="252" t="s">
        <v>1547</v>
      </c>
      <c r="D397" s="253" t="s">
        <v>816</v>
      </c>
      <c r="E397" s="264"/>
      <c r="F397" s="255" t="s">
        <v>1247</v>
      </c>
      <c r="G397" s="256" t="s">
        <v>101</v>
      </c>
      <c r="H397" s="230"/>
      <c r="I397" s="258" t="s">
        <v>1326</v>
      </c>
      <c r="J397" s="259">
        <v>40</v>
      </c>
      <c r="K397" s="259" t="s">
        <v>1332</v>
      </c>
      <c r="L397" s="260">
        <v>10.6</v>
      </c>
      <c r="M397" s="260">
        <v>10.89</v>
      </c>
      <c r="N397" s="260">
        <v>11.1</v>
      </c>
      <c r="O397" s="260">
        <v>11.87</v>
      </c>
      <c r="P397" s="260"/>
      <c r="Q397" s="259">
        <v>5</v>
      </c>
      <c r="R397" s="316"/>
      <c r="S397" s="261"/>
      <c r="T397" s="262" t="str">
        <f>IF(S397/J397=0,"-",S397/J397)</f>
        <v>-</v>
      </c>
      <c r="U397" s="263">
        <f>IF(S397&lt;10,O397*S397,IF(S397&lt;15,N397*S397,IF(S397&lt;J397,M397*S397,L397*S397)))</f>
        <v>0</v>
      </c>
      <c r="V397" s="251" t="s">
        <v>1670</v>
      </c>
      <c r="W397" s="198" t="s">
        <v>805</v>
      </c>
      <c r="X397" s="150" t="s">
        <v>1022</v>
      </c>
      <c r="Y397" s="150" t="s">
        <v>904</v>
      </c>
      <c r="Z397" s="3" t="s">
        <v>851</v>
      </c>
      <c r="AA397" s="3"/>
      <c r="AB397" s="58"/>
      <c r="AC397" s="199" t="s">
        <v>1409</v>
      </c>
      <c r="AD397" s="155" t="str">
        <f>IF(MOD(Таблица33[[#This Row],[Заказ корней, шт.
↓]],Таблица33[[#This Row],[Кратность заказа]])&gt;0,"Ошибка!","")</f>
        <v/>
      </c>
    </row>
    <row r="398" spans="1:30" s="37" customFormat="1" ht="15" hidden="1" customHeight="1">
      <c r="A398" s="48"/>
      <c r="B398" s="252"/>
      <c r="C398" s="252" t="s">
        <v>967</v>
      </c>
      <c r="D398" s="253" t="s">
        <v>898</v>
      </c>
      <c r="E398" s="249"/>
      <c r="F398" s="255" t="s">
        <v>1248</v>
      </c>
      <c r="G398" s="256" t="s">
        <v>228</v>
      </c>
      <c r="H398" s="230"/>
      <c r="I398" s="258" t="s">
        <v>1324</v>
      </c>
      <c r="J398" s="259">
        <v>60</v>
      </c>
      <c r="K398" s="259" t="s">
        <v>1333</v>
      </c>
      <c r="L398" s="265">
        <v>509</v>
      </c>
      <c r="M398" s="265">
        <v>523</v>
      </c>
      <c r="N398" s="265">
        <v>533</v>
      </c>
      <c r="O398" s="265">
        <v>570</v>
      </c>
      <c r="P398" s="265"/>
      <c r="Q398" s="259">
        <v>5</v>
      </c>
      <c r="R398" s="316"/>
      <c r="S398" s="261"/>
      <c r="T398" s="262" t="str">
        <f t="shared" si="138"/>
        <v>-</v>
      </c>
      <c r="U398" s="232">
        <f t="shared" si="139"/>
        <v>0</v>
      </c>
      <c r="V398" s="251" t="s">
        <v>1670</v>
      </c>
      <c r="W398" s="198" t="s">
        <v>901</v>
      </c>
      <c r="X398" s="150" t="s">
        <v>890</v>
      </c>
      <c r="Y398" s="150" t="s">
        <v>904</v>
      </c>
      <c r="Z398" s="3" t="s">
        <v>851</v>
      </c>
      <c r="AA398" s="3" t="s">
        <v>875</v>
      </c>
      <c r="AB398" s="58" t="s">
        <v>968</v>
      </c>
      <c r="AC398" s="199" t="s">
        <v>1436</v>
      </c>
      <c r="AD398" s="155" t="str">
        <f>IF(MOD(Таблица33[[#This Row],[Заказ корней, шт.
↓]],Таблица33[[#This Row],[Кратность заказа]])&gt;0,"Ошибка!","")</f>
        <v/>
      </c>
    </row>
    <row r="399" spans="1:30" s="37" customFormat="1" ht="15" hidden="1" customHeight="1">
      <c r="A399" s="48"/>
      <c r="B399" s="252"/>
      <c r="C399" s="252" t="s">
        <v>1661</v>
      </c>
      <c r="D399" s="253" t="s">
        <v>898</v>
      </c>
      <c r="E399" s="264"/>
      <c r="F399" s="255" t="s">
        <v>1248</v>
      </c>
      <c r="G399" s="256" t="s">
        <v>241</v>
      </c>
      <c r="H399" s="230"/>
      <c r="I399" s="258" t="s">
        <v>1324</v>
      </c>
      <c r="J399" s="259">
        <v>50</v>
      </c>
      <c r="K399" s="259" t="s">
        <v>1333</v>
      </c>
      <c r="L399" s="265">
        <v>383</v>
      </c>
      <c r="M399" s="265">
        <v>393</v>
      </c>
      <c r="N399" s="265">
        <v>400</v>
      </c>
      <c r="O399" s="265">
        <v>428</v>
      </c>
      <c r="P399" s="265"/>
      <c r="Q399" s="259">
        <v>5</v>
      </c>
      <c r="R399" s="316"/>
      <c r="S399" s="261"/>
      <c r="T399" s="262" t="str">
        <f>IF(S399/J399=0,"-",S399/J399)</f>
        <v>-</v>
      </c>
      <c r="U399" s="232">
        <f>IF(S399&lt;10,O399*S399,IF(S399&lt;15,N399*S399,IF(S399&lt;J399,M399*S399,L399*S399)))</f>
        <v>0</v>
      </c>
      <c r="V399" s="251" t="s">
        <v>1670</v>
      </c>
      <c r="W399" s="198" t="s">
        <v>901</v>
      </c>
      <c r="X399" s="150">
        <v>70</v>
      </c>
      <c r="Y399" s="150" t="s">
        <v>1250</v>
      </c>
      <c r="Z399" s="3" t="s">
        <v>851</v>
      </c>
      <c r="AA399" s="3"/>
      <c r="AB399" s="58"/>
      <c r="AC399" s="199" t="s">
        <v>1456</v>
      </c>
      <c r="AD399" s="155" t="str">
        <f>IF(MOD(Таблица33[[#This Row],[Заказ корней, шт.
↓]],Таблица33[[#This Row],[Кратность заказа]])&gt;0,"Ошибка!","")</f>
        <v/>
      </c>
    </row>
    <row r="400" spans="1:30" s="37" customFormat="1" ht="15" hidden="1" customHeight="1">
      <c r="A400" s="48"/>
      <c r="B400" s="252"/>
      <c r="C400" s="252" t="s">
        <v>982</v>
      </c>
      <c r="D400" s="253" t="s">
        <v>898</v>
      </c>
      <c r="E400" s="264"/>
      <c r="F400" s="255" t="s">
        <v>1248</v>
      </c>
      <c r="G400" s="256" t="s">
        <v>241</v>
      </c>
      <c r="H400" s="230"/>
      <c r="I400" s="258" t="s">
        <v>1324</v>
      </c>
      <c r="J400" s="259">
        <v>60</v>
      </c>
      <c r="K400" s="259" t="s">
        <v>1333</v>
      </c>
      <c r="L400" s="265">
        <v>383</v>
      </c>
      <c r="M400" s="265">
        <v>393</v>
      </c>
      <c r="N400" s="265">
        <v>400</v>
      </c>
      <c r="O400" s="265">
        <v>428</v>
      </c>
      <c r="P400" s="265"/>
      <c r="Q400" s="259">
        <v>5</v>
      </c>
      <c r="R400" s="316"/>
      <c r="S400" s="261"/>
      <c r="T400" s="262" t="str">
        <f>IF(S400/J400=0,"-",S400/J400)</f>
        <v>-</v>
      </c>
      <c r="U400" s="232">
        <f>IF(S400&lt;10,O400*S400,IF(S400&lt;15,N400*S400,IF(S400&lt;J400,M400*S400,L400*S400)))</f>
        <v>0</v>
      </c>
      <c r="V400" s="251" t="s">
        <v>1670</v>
      </c>
      <c r="W400" s="198" t="s">
        <v>901</v>
      </c>
      <c r="X400" s="150">
        <v>70</v>
      </c>
      <c r="Y400" s="150" t="s">
        <v>1250</v>
      </c>
      <c r="Z400" s="3" t="s">
        <v>851</v>
      </c>
      <c r="AA400" s="3"/>
      <c r="AB400" s="58"/>
      <c r="AC400" s="199" t="s">
        <v>1456</v>
      </c>
      <c r="AD400" s="155" t="str">
        <f>IF(MOD(Таблица33[[#This Row],[Заказ корней, шт.
↓]],Таблица33[[#This Row],[Кратность заказа]])&gt;0,"Ошибка!","")</f>
        <v/>
      </c>
    </row>
    <row r="401" spans="1:30" s="37" customFormat="1" ht="15" hidden="1" customHeight="1">
      <c r="A401" s="48"/>
      <c r="B401" s="252"/>
      <c r="C401" s="252" t="s">
        <v>1235</v>
      </c>
      <c r="D401" s="253" t="s">
        <v>816</v>
      </c>
      <c r="E401" s="249"/>
      <c r="F401" s="255" t="s">
        <v>1247</v>
      </c>
      <c r="G401" s="256" t="s">
        <v>273</v>
      </c>
      <c r="H401" s="230"/>
      <c r="I401" s="258" t="s">
        <v>1326</v>
      </c>
      <c r="J401" s="259">
        <v>35</v>
      </c>
      <c r="K401" s="259" t="s">
        <v>1332</v>
      </c>
      <c r="L401" s="260">
        <v>13.97</v>
      </c>
      <c r="M401" s="260">
        <v>14.35</v>
      </c>
      <c r="N401" s="260">
        <v>14.62</v>
      </c>
      <c r="O401" s="260">
        <v>15.64</v>
      </c>
      <c r="P401" s="260"/>
      <c r="Q401" s="259">
        <v>5</v>
      </c>
      <c r="R401" s="316"/>
      <c r="S401" s="261"/>
      <c r="T401" s="262" t="str">
        <f t="shared" si="138"/>
        <v>-</v>
      </c>
      <c r="U401" s="263">
        <f t="shared" si="139"/>
        <v>0</v>
      </c>
      <c r="V401" s="251" t="s">
        <v>1670</v>
      </c>
      <c r="W401" s="198" t="s">
        <v>901</v>
      </c>
      <c r="X401" s="150" t="s">
        <v>950</v>
      </c>
      <c r="Y401" s="150">
        <v>20</v>
      </c>
      <c r="Z401" s="3" t="s">
        <v>851</v>
      </c>
      <c r="AA401" s="3" t="s">
        <v>875</v>
      </c>
      <c r="AB401" s="58" t="s">
        <v>1317</v>
      </c>
      <c r="AC401" s="199" t="s">
        <v>1437</v>
      </c>
      <c r="AD401" s="155" t="str">
        <f>IF(MOD(Таблица33[[#This Row],[Заказ корней, шт.
↓]],Таблица33[[#This Row],[Кратность заказа]])&gt;0,"Ошибка!","")</f>
        <v/>
      </c>
    </row>
    <row r="402" spans="1:30" s="37" customFormat="1" ht="15" customHeight="1">
      <c r="A402" s="48"/>
      <c r="B402" s="238"/>
      <c r="C402" s="238" t="s">
        <v>1371</v>
      </c>
      <c r="D402" s="246" t="s">
        <v>816</v>
      </c>
      <c r="E402" s="249"/>
      <c r="F402" s="247" t="s">
        <v>1247</v>
      </c>
      <c r="G402" s="237" t="s">
        <v>273</v>
      </c>
      <c r="H402" s="181" t="s">
        <v>1512</v>
      </c>
      <c r="I402" s="239" t="s">
        <v>1325</v>
      </c>
      <c r="J402" s="240">
        <v>20</v>
      </c>
      <c r="K402" s="240" t="s">
        <v>1332</v>
      </c>
      <c r="L402" s="244">
        <v>22.75</v>
      </c>
      <c r="M402" s="244">
        <v>23.17</v>
      </c>
      <c r="N402" s="244">
        <v>23.84</v>
      </c>
      <c r="O402" s="244">
        <v>24.79</v>
      </c>
      <c r="P402" s="244"/>
      <c r="Q402" s="240">
        <v>5</v>
      </c>
      <c r="R402" s="320">
        <v>4</v>
      </c>
      <c r="S402" s="245"/>
      <c r="T402" s="241" t="str">
        <f t="shared" si="138"/>
        <v>-</v>
      </c>
      <c r="U402" s="242">
        <f t="shared" si="139"/>
        <v>0</v>
      </c>
      <c r="V402" s="234" t="s">
        <v>1671</v>
      </c>
      <c r="W402" s="198" t="s">
        <v>901</v>
      </c>
      <c r="X402" s="150" t="s">
        <v>950</v>
      </c>
      <c r="Y402" s="150">
        <v>20</v>
      </c>
      <c r="Z402" s="3" t="s">
        <v>851</v>
      </c>
      <c r="AA402" s="3" t="s">
        <v>875</v>
      </c>
      <c r="AB402" s="58" t="s">
        <v>1317</v>
      </c>
      <c r="AC402" s="199" t="s">
        <v>1437</v>
      </c>
      <c r="AD402" s="155" t="str">
        <f>IF(MOD(Таблица33[[#This Row],[Заказ корней, шт.
↓]],Таблица33[[#This Row],[Кратность заказа]])&gt;0,"Ошибка!","")</f>
        <v/>
      </c>
    </row>
    <row r="403" spans="1:30" s="53" customFormat="1" ht="15" customHeight="1">
      <c r="A403" s="48"/>
      <c r="B403" s="123"/>
      <c r="C403" s="123"/>
      <c r="D403" s="123"/>
      <c r="E403" s="215"/>
      <c r="F403" s="132" t="s">
        <v>1490</v>
      </c>
      <c r="G403" s="143"/>
      <c r="H403" s="170"/>
      <c r="I403" s="125"/>
      <c r="J403" s="126"/>
      <c r="K403" s="126"/>
      <c r="L403" s="127"/>
      <c r="M403" s="127"/>
      <c r="N403" s="127"/>
      <c r="O403" s="127"/>
      <c r="P403" s="127"/>
      <c r="Q403" s="126"/>
      <c r="R403" s="318"/>
      <c r="S403" s="144"/>
      <c r="T403" s="128"/>
      <c r="U403" s="129"/>
      <c r="V403" s="183"/>
      <c r="W403" s="194"/>
      <c r="X403" s="152"/>
      <c r="Y403" s="152"/>
      <c r="Z403" s="131"/>
      <c r="AA403" s="131"/>
      <c r="AB403" s="130"/>
      <c r="AC403" s="195"/>
      <c r="AD403" s="155"/>
    </row>
    <row r="404" spans="1:30" s="53" customFormat="1" ht="15" customHeight="1">
      <c r="A404" s="48"/>
      <c r="B404" s="133"/>
      <c r="C404" s="133"/>
      <c r="D404" s="133"/>
      <c r="E404" s="214"/>
      <c r="F404" s="145" t="s">
        <v>848</v>
      </c>
      <c r="G404" s="146"/>
      <c r="H404" s="167"/>
      <c r="I404" s="135"/>
      <c r="J404" s="136"/>
      <c r="K404" s="136"/>
      <c r="L404" s="137"/>
      <c r="M404" s="137"/>
      <c r="N404" s="137"/>
      <c r="O404" s="137"/>
      <c r="P404" s="137"/>
      <c r="Q404" s="136"/>
      <c r="R404" s="319"/>
      <c r="S404" s="147"/>
      <c r="T404" s="138"/>
      <c r="U404" s="139"/>
      <c r="V404" s="184"/>
      <c r="W404" s="196"/>
      <c r="X404" s="151"/>
      <c r="Y404" s="151"/>
      <c r="Z404" s="141"/>
      <c r="AA404" s="141"/>
      <c r="AB404" s="140"/>
      <c r="AC404" s="197"/>
      <c r="AD404" s="155"/>
    </row>
    <row r="405" spans="1:30" s="37" customFormat="1" ht="15" customHeight="1">
      <c r="A405" s="48"/>
      <c r="B405" s="238"/>
      <c r="C405" s="238" t="s">
        <v>1034</v>
      </c>
      <c r="D405" s="246" t="s">
        <v>898</v>
      </c>
      <c r="E405" s="249"/>
      <c r="F405" s="247" t="s">
        <v>1249</v>
      </c>
      <c r="G405" s="237" t="s">
        <v>148</v>
      </c>
      <c r="H405" s="168"/>
      <c r="I405" s="239" t="s">
        <v>1324</v>
      </c>
      <c r="J405" s="240">
        <v>60</v>
      </c>
      <c r="K405" s="240" t="s">
        <v>1333</v>
      </c>
      <c r="L405" s="243">
        <v>1294</v>
      </c>
      <c r="M405" s="243">
        <v>1330</v>
      </c>
      <c r="N405" s="243">
        <v>1355</v>
      </c>
      <c r="O405" s="243">
        <v>1449</v>
      </c>
      <c r="P405" s="243"/>
      <c r="Q405" s="240">
        <v>5</v>
      </c>
      <c r="R405" s="320">
        <v>12</v>
      </c>
      <c r="S405" s="245"/>
      <c r="T405" s="241" t="str">
        <f t="shared" si="138"/>
        <v>-</v>
      </c>
      <c r="U405" s="60">
        <f t="shared" si="139"/>
        <v>0</v>
      </c>
      <c r="V405" s="234" t="s">
        <v>1671</v>
      </c>
      <c r="W405" s="198" t="s">
        <v>805</v>
      </c>
      <c r="X405" s="150" t="s">
        <v>935</v>
      </c>
      <c r="Y405" s="150" t="s">
        <v>856</v>
      </c>
      <c r="Z405" s="3" t="s">
        <v>851</v>
      </c>
      <c r="AA405" s="3"/>
      <c r="AB405" s="58" t="s">
        <v>1263</v>
      </c>
      <c r="AC405" s="199" t="s">
        <v>1439</v>
      </c>
      <c r="AD405" s="155" t="str">
        <f>IF(MOD(Таблица33[[#This Row],[Заказ корней, шт.
↓]],Таблица33[[#This Row],[Кратность заказа]])&gt;0,"Ошибка!","")</f>
        <v/>
      </c>
    </row>
    <row r="406" spans="1:30" s="37" customFormat="1" ht="15" customHeight="1">
      <c r="A406" s="48"/>
      <c r="B406" s="238"/>
      <c r="C406" s="238" t="s">
        <v>1535</v>
      </c>
      <c r="D406" s="246" t="s">
        <v>816</v>
      </c>
      <c r="E406" s="249"/>
      <c r="F406" s="247" t="s">
        <v>1249</v>
      </c>
      <c r="G406" s="276" t="s">
        <v>148</v>
      </c>
      <c r="H406" s="277"/>
      <c r="I406" s="239" t="s">
        <v>1326</v>
      </c>
      <c r="J406" s="240">
        <v>35</v>
      </c>
      <c r="K406" s="240" t="s">
        <v>1332</v>
      </c>
      <c r="L406" s="244">
        <v>16.28</v>
      </c>
      <c r="M406" s="244">
        <v>16.73</v>
      </c>
      <c r="N406" s="244">
        <v>17.040000000000003</v>
      </c>
      <c r="O406" s="244">
        <v>18.23</v>
      </c>
      <c r="P406" s="244"/>
      <c r="Q406" s="240">
        <v>5</v>
      </c>
      <c r="R406" s="320" t="s">
        <v>1680</v>
      </c>
      <c r="S406" s="245"/>
      <c r="T406" s="241" t="str">
        <f t="shared" si="138"/>
        <v>-</v>
      </c>
      <c r="U406" s="242">
        <f t="shared" si="139"/>
        <v>0</v>
      </c>
      <c r="V406" s="234" t="s">
        <v>1671</v>
      </c>
      <c r="W406" s="198" t="s">
        <v>805</v>
      </c>
      <c r="X406" s="150" t="s">
        <v>935</v>
      </c>
      <c r="Y406" s="150" t="s">
        <v>856</v>
      </c>
      <c r="Z406" s="3" t="s">
        <v>851</v>
      </c>
      <c r="AA406" s="3"/>
      <c r="AB406" s="58" t="s">
        <v>1263</v>
      </c>
      <c r="AC406" s="199" t="s">
        <v>1439</v>
      </c>
      <c r="AD406" s="155" t="str">
        <f>IF(MOD(Таблица33[[#This Row],[Заказ корней, шт.
↓]],Таблица33[[#This Row],[Кратность заказа]])&gt;0,"Ошибка!","")</f>
        <v/>
      </c>
    </row>
    <row r="407" spans="1:30" s="37" customFormat="1" ht="15" hidden="1" customHeight="1">
      <c r="A407" s="48"/>
      <c r="B407" s="252"/>
      <c r="C407" s="252" t="s">
        <v>1035</v>
      </c>
      <c r="D407" s="253" t="s">
        <v>816</v>
      </c>
      <c r="E407" s="264"/>
      <c r="F407" s="255" t="s">
        <v>1249</v>
      </c>
      <c r="G407" s="256" t="s">
        <v>148</v>
      </c>
      <c r="H407" s="230"/>
      <c r="I407" s="258" t="s">
        <v>1326</v>
      </c>
      <c r="J407" s="259">
        <v>40</v>
      </c>
      <c r="K407" s="259" t="s">
        <v>1332</v>
      </c>
      <c r="L407" s="260">
        <v>16.28</v>
      </c>
      <c r="M407" s="260">
        <v>16.73</v>
      </c>
      <c r="N407" s="260">
        <v>17.040000000000003</v>
      </c>
      <c r="O407" s="260">
        <v>18.23</v>
      </c>
      <c r="P407" s="260"/>
      <c r="Q407" s="259">
        <v>5</v>
      </c>
      <c r="R407" s="316"/>
      <c r="S407" s="261"/>
      <c r="T407" s="262" t="str">
        <f t="shared" ref="T407" si="164">IF(S407/J407=0,"-",S407/J407)</f>
        <v>-</v>
      </c>
      <c r="U407" s="263">
        <f t="shared" ref="U407" si="165">IF(S407&lt;10,O407*S407,IF(S407&lt;15,N407*S407,IF(S407&lt;J407,M407*S407,L407*S407)))</f>
        <v>0</v>
      </c>
      <c r="V407" s="251" t="s">
        <v>1670</v>
      </c>
      <c r="W407" s="198" t="s">
        <v>805</v>
      </c>
      <c r="X407" s="150" t="s">
        <v>935</v>
      </c>
      <c r="Y407" s="150" t="s">
        <v>856</v>
      </c>
      <c r="Z407" s="3" t="s">
        <v>851</v>
      </c>
      <c r="AA407" s="3"/>
      <c r="AB407" s="58" t="s">
        <v>1263</v>
      </c>
      <c r="AC407" s="199" t="s">
        <v>1439</v>
      </c>
      <c r="AD407" s="155" t="str">
        <f>IF(MOD(Таблица33[[#This Row],[Заказ корней, шт.
↓]],Таблица33[[#This Row],[Кратность заказа]])&gt;0,"Ошибка!","")</f>
        <v/>
      </c>
    </row>
    <row r="408" spans="1:30" s="37" customFormat="1" ht="15" hidden="1" customHeight="1">
      <c r="A408" s="48"/>
      <c r="B408" s="252"/>
      <c r="C408" s="252" t="s">
        <v>1237</v>
      </c>
      <c r="D408" s="253" t="s">
        <v>898</v>
      </c>
      <c r="E408" s="264"/>
      <c r="F408" s="255" t="s">
        <v>1249</v>
      </c>
      <c r="G408" s="256" t="s">
        <v>148</v>
      </c>
      <c r="H408" s="230"/>
      <c r="I408" s="258" t="s">
        <v>1326</v>
      </c>
      <c r="J408" s="259">
        <v>40</v>
      </c>
      <c r="K408" s="259" t="s">
        <v>1333</v>
      </c>
      <c r="L408" s="265">
        <v>1501</v>
      </c>
      <c r="M408" s="265">
        <v>1543</v>
      </c>
      <c r="N408" s="265">
        <v>1572</v>
      </c>
      <c r="O408" s="265">
        <v>1681</v>
      </c>
      <c r="P408" s="265"/>
      <c r="Q408" s="259">
        <v>5</v>
      </c>
      <c r="R408" s="316"/>
      <c r="S408" s="261"/>
      <c r="T408" s="262" t="str">
        <f t="shared" si="138"/>
        <v>-</v>
      </c>
      <c r="U408" s="232">
        <f t="shared" si="139"/>
        <v>0</v>
      </c>
      <c r="V408" s="251" t="s">
        <v>1670</v>
      </c>
      <c r="W408" s="198" t="s">
        <v>805</v>
      </c>
      <c r="X408" s="150" t="s">
        <v>935</v>
      </c>
      <c r="Y408" s="150" t="s">
        <v>856</v>
      </c>
      <c r="Z408" s="3" t="s">
        <v>851</v>
      </c>
      <c r="AA408" s="3"/>
      <c r="AB408" s="58" t="s">
        <v>1263</v>
      </c>
      <c r="AC408" s="199" t="s">
        <v>1439</v>
      </c>
      <c r="AD408" s="155" t="str">
        <f>IF(MOD(Таблица33[[#This Row],[Заказ корней, шт.
↓]],Таблица33[[#This Row],[Кратность заказа]])&gt;0,"Ошибка!","")</f>
        <v/>
      </c>
    </row>
    <row r="409" spans="1:30" s="37" customFormat="1" ht="15" customHeight="1">
      <c r="A409" s="48"/>
      <c r="B409" s="238"/>
      <c r="C409" s="238" t="s">
        <v>1037</v>
      </c>
      <c r="D409" s="246" t="s">
        <v>816</v>
      </c>
      <c r="E409" s="249"/>
      <c r="F409" s="247" t="s">
        <v>1247</v>
      </c>
      <c r="G409" s="237" t="s">
        <v>25</v>
      </c>
      <c r="H409" s="169"/>
      <c r="I409" s="239" t="s">
        <v>1326</v>
      </c>
      <c r="J409" s="240">
        <v>35</v>
      </c>
      <c r="K409" s="240" t="s">
        <v>1332</v>
      </c>
      <c r="L409" s="244">
        <v>73.550000000000011</v>
      </c>
      <c r="M409" s="244">
        <v>74.25</v>
      </c>
      <c r="N409" s="244">
        <v>74.98</v>
      </c>
      <c r="O409" s="244">
        <v>77.22</v>
      </c>
      <c r="P409" s="244"/>
      <c r="Q409" s="240">
        <v>1</v>
      </c>
      <c r="R409" s="320">
        <v>5</v>
      </c>
      <c r="S409" s="245"/>
      <c r="T409" s="241" t="str">
        <f>IF(S409/J409=0,"-",S409/J409)</f>
        <v>-</v>
      </c>
      <c r="U409" s="242">
        <f>IF(S409&lt;10,O409*S409,IF(S409&lt;15,N409*S409,IF(S409&lt;J409,M409*S409,L409*S409)))</f>
        <v>0</v>
      </c>
      <c r="V409" s="234" t="s">
        <v>1671</v>
      </c>
      <c r="W409" s="198" t="s">
        <v>901</v>
      </c>
      <c r="X409" s="150">
        <v>75</v>
      </c>
      <c r="Y409" s="150" t="s">
        <v>856</v>
      </c>
      <c r="Z409" s="3" t="s">
        <v>851</v>
      </c>
      <c r="AA409" s="3"/>
      <c r="AB409" s="58" t="s">
        <v>1268</v>
      </c>
      <c r="AC409" s="199" t="s">
        <v>862</v>
      </c>
      <c r="AD409" s="155" t="str">
        <f>IF(MOD(Таблица33[[#This Row],[Заказ корней, шт.
↓]],Таблица33[[#This Row],[Кратность заказа]])&gt;0,"Ошибка!","")</f>
        <v/>
      </c>
    </row>
    <row r="410" spans="1:30" s="37" customFormat="1" ht="15" customHeight="1">
      <c r="A410" s="48"/>
      <c r="B410" s="238"/>
      <c r="C410" s="238" t="s">
        <v>1617</v>
      </c>
      <c r="D410" s="246" t="s">
        <v>816</v>
      </c>
      <c r="E410" s="249"/>
      <c r="F410" s="247" t="s">
        <v>1247</v>
      </c>
      <c r="G410" s="237" t="s">
        <v>25</v>
      </c>
      <c r="H410" s="168"/>
      <c r="I410" s="239" t="s">
        <v>1326</v>
      </c>
      <c r="J410" s="240">
        <v>40</v>
      </c>
      <c r="K410" s="240" t="s">
        <v>1332</v>
      </c>
      <c r="L410" s="244">
        <v>73.550000000000011</v>
      </c>
      <c r="M410" s="244">
        <v>74.25</v>
      </c>
      <c r="N410" s="244">
        <v>74.98</v>
      </c>
      <c r="O410" s="244">
        <v>77.22</v>
      </c>
      <c r="P410" s="244"/>
      <c r="Q410" s="240">
        <v>1</v>
      </c>
      <c r="R410" s="320">
        <v>8</v>
      </c>
      <c r="S410" s="245"/>
      <c r="T410" s="241" t="str">
        <f>IF(S410/J410=0,"-",S410/J410)</f>
        <v>-</v>
      </c>
      <c r="U410" s="242">
        <f>IF(S410&lt;10,O410*S410,IF(S410&lt;15,N410*S410,IF(S410&lt;J410,M410*S410,L410*S410)))</f>
        <v>0</v>
      </c>
      <c r="V410" s="234" t="s">
        <v>1671</v>
      </c>
      <c r="W410" s="198" t="s">
        <v>901</v>
      </c>
      <c r="X410" s="150">
        <v>75</v>
      </c>
      <c r="Y410" s="150" t="s">
        <v>856</v>
      </c>
      <c r="Z410" s="3" t="s">
        <v>851</v>
      </c>
      <c r="AA410" s="3"/>
      <c r="AB410" s="58" t="s">
        <v>1268</v>
      </c>
      <c r="AC410" s="199" t="s">
        <v>862</v>
      </c>
      <c r="AD410" s="155" t="str">
        <f>IF(MOD(Таблица33[[#This Row],[Заказ корней, шт.
↓]],Таблица33[[#This Row],[Кратность заказа]])&gt;0,"Ошибка!","")</f>
        <v/>
      </c>
    </row>
    <row r="411" spans="1:30" s="37" customFormat="1" ht="15" hidden="1" customHeight="1">
      <c r="A411" s="48"/>
      <c r="B411" s="252"/>
      <c r="C411" s="252" t="s">
        <v>1618</v>
      </c>
      <c r="D411" s="253" t="s">
        <v>898</v>
      </c>
      <c r="E411" s="264"/>
      <c r="F411" s="255" t="s">
        <v>1247</v>
      </c>
      <c r="G411" s="256" t="s">
        <v>25</v>
      </c>
      <c r="H411" s="230"/>
      <c r="I411" s="258" t="s">
        <v>1326</v>
      </c>
      <c r="J411" s="259">
        <v>40</v>
      </c>
      <c r="K411" s="259" t="s">
        <v>1333</v>
      </c>
      <c r="L411" s="265">
        <v>6352</v>
      </c>
      <c r="M411" s="265">
        <v>6413</v>
      </c>
      <c r="N411" s="265">
        <v>6475</v>
      </c>
      <c r="O411" s="265">
        <v>6669</v>
      </c>
      <c r="P411" s="265"/>
      <c r="Q411" s="259">
        <v>1</v>
      </c>
      <c r="R411" s="316"/>
      <c r="S411" s="261"/>
      <c r="T411" s="262" t="str">
        <f>IF(S411/J411=0,"-",S411/J411)</f>
        <v>-</v>
      </c>
      <c r="U411" s="232">
        <f>IF(S411&lt;10,O411*S411,IF(S411&lt;15,N411*S411,IF(S411&lt;J411,M411*S411,L411*S411)))</f>
        <v>0</v>
      </c>
      <c r="V411" s="251" t="s">
        <v>1670</v>
      </c>
      <c r="W411" s="198" t="s">
        <v>901</v>
      </c>
      <c r="X411" s="150">
        <v>75</v>
      </c>
      <c r="Y411" s="150" t="s">
        <v>856</v>
      </c>
      <c r="Z411" s="3" t="s">
        <v>851</v>
      </c>
      <c r="AA411" s="3"/>
      <c r="AB411" s="58" t="s">
        <v>1268</v>
      </c>
      <c r="AC411" s="199" t="s">
        <v>862</v>
      </c>
      <c r="AD411" s="155" t="str">
        <f>IF(MOD(Таблица33[[#This Row],[Заказ корней, шт.
↓]],Таблица33[[#This Row],[Кратность заказа]])&gt;0,"Ошибка!","")</f>
        <v/>
      </c>
    </row>
    <row r="412" spans="1:30" s="37" customFormat="1" ht="15" hidden="1" customHeight="1">
      <c r="A412" s="48"/>
      <c r="B412" s="252"/>
      <c r="C412" s="252" t="s">
        <v>1152</v>
      </c>
      <c r="D412" s="253" t="s">
        <v>898</v>
      </c>
      <c r="E412" s="264"/>
      <c r="F412" s="255" t="s">
        <v>1247</v>
      </c>
      <c r="G412" s="256" t="s">
        <v>25</v>
      </c>
      <c r="H412" s="230"/>
      <c r="I412" s="258" t="s">
        <v>1326</v>
      </c>
      <c r="J412" s="259">
        <v>40</v>
      </c>
      <c r="K412" s="259" t="s">
        <v>1333</v>
      </c>
      <c r="L412" s="265">
        <v>6352</v>
      </c>
      <c r="M412" s="265">
        <v>6413</v>
      </c>
      <c r="N412" s="265">
        <v>6475</v>
      </c>
      <c r="O412" s="265">
        <v>6669</v>
      </c>
      <c r="P412" s="265"/>
      <c r="Q412" s="259">
        <v>1</v>
      </c>
      <c r="R412" s="316"/>
      <c r="S412" s="261"/>
      <c r="T412" s="262" t="str">
        <f>IF(S412/J412=0,"-",S412/J412)</f>
        <v>-</v>
      </c>
      <c r="U412" s="232">
        <f>IF(S412&lt;10,O412*S412,IF(S412&lt;15,N412*S412,IF(S412&lt;J412,M412*S412,L412*S412)))</f>
        <v>0</v>
      </c>
      <c r="V412" s="251" t="s">
        <v>1670</v>
      </c>
      <c r="W412" s="198" t="s">
        <v>901</v>
      </c>
      <c r="X412" s="150">
        <v>75</v>
      </c>
      <c r="Y412" s="150" t="s">
        <v>856</v>
      </c>
      <c r="Z412" s="3" t="s">
        <v>851</v>
      </c>
      <c r="AA412" s="3"/>
      <c r="AB412" s="58" t="s">
        <v>1268</v>
      </c>
      <c r="AC412" s="199" t="s">
        <v>862</v>
      </c>
      <c r="AD412" s="155" t="str">
        <f>IF(MOD(Таблица33[[#This Row],[Заказ корней, шт.
↓]],Таблица33[[#This Row],[Кратность заказа]])&gt;0,"Ошибка!","")</f>
        <v/>
      </c>
    </row>
    <row r="413" spans="1:30" s="53" customFormat="1" ht="15" customHeight="1">
      <c r="A413" s="48"/>
      <c r="B413" s="133"/>
      <c r="C413" s="133"/>
      <c r="D413" s="133"/>
      <c r="E413" s="214"/>
      <c r="F413" s="145" t="s">
        <v>849</v>
      </c>
      <c r="G413" s="146"/>
      <c r="H413" s="167"/>
      <c r="I413" s="135"/>
      <c r="J413" s="136"/>
      <c r="K413" s="136"/>
      <c r="L413" s="137"/>
      <c r="M413" s="137"/>
      <c r="N413" s="137"/>
      <c r="O413" s="137"/>
      <c r="P413" s="137"/>
      <c r="Q413" s="136"/>
      <c r="R413" s="319"/>
      <c r="S413" s="147"/>
      <c r="T413" s="138"/>
      <c r="U413" s="139"/>
      <c r="V413" s="184"/>
      <c r="W413" s="196"/>
      <c r="X413" s="151"/>
      <c r="Y413" s="151"/>
      <c r="Z413" s="141"/>
      <c r="AA413" s="141"/>
      <c r="AB413" s="140"/>
      <c r="AC413" s="197"/>
      <c r="AD413" s="155"/>
    </row>
    <row r="414" spans="1:30" s="37" customFormat="1" ht="15" hidden="1" customHeight="1">
      <c r="A414" s="48"/>
      <c r="B414" s="252"/>
      <c r="C414" s="252" t="s">
        <v>1577</v>
      </c>
      <c r="D414" s="253" t="s">
        <v>816</v>
      </c>
      <c r="E414" s="249"/>
      <c r="F414" s="255" t="s">
        <v>1248</v>
      </c>
      <c r="G414" s="256" t="s">
        <v>170</v>
      </c>
      <c r="H414" s="168"/>
      <c r="I414" s="258" t="s">
        <v>1570</v>
      </c>
      <c r="J414" s="259">
        <v>50</v>
      </c>
      <c r="K414" s="259" t="s">
        <v>1332</v>
      </c>
      <c r="L414" s="260">
        <v>14.04</v>
      </c>
      <c r="M414" s="260">
        <v>14.43</v>
      </c>
      <c r="N414" s="260">
        <v>14.7</v>
      </c>
      <c r="O414" s="260">
        <v>15.72</v>
      </c>
      <c r="P414" s="260"/>
      <c r="Q414" s="259">
        <v>5</v>
      </c>
      <c r="R414" s="316"/>
      <c r="S414" s="261"/>
      <c r="T414" s="262" t="str">
        <f t="shared" ref="T414" si="166">IF(S414/J414=0,"-",S414/J414)</f>
        <v>-</v>
      </c>
      <c r="U414" s="263">
        <f t="shared" ref="U414" si="167">IF(S414&lt;10,O414*S414,IF(S414&lt;15,N414*S414,IF(S414&lt;J414,M414*S414,L414*S414)))</f>
        <v>0</v>
      </c>
      <c r="V414" s="251" t="s">
        <v>1670</v>
      </c>
      <c r="W414" s="198" t="s">
        <v>901</v>
      </c>
      <c r="X414" s="150">
        <v>90</v>
      </c>
      <c r="Y414" s="150">
        <v>20</v>
      </c>
      <c r="Z414" s="3" t="s">
        <v>851</v>
      </c>
      <c r="AA414" s="3"/>
      <c r="AB414" s="58" t="s">
        <v>1318</v>
      </c>
      <c r="AC414" s="199" t="s">
        <v>873</v>
      </c>
      <c r="AD414" s="155" t="str">
        <f>IF(MOD(Таблица33[[#This Row],[Заказ корней, шт.
↓]],Таблица33[[#This Row],[Кратность заказа]])&gt;0,"Ошибка!","")</f>
        <v/>
      </c>
    </row>
    <row r="415" spans="1:30" s="37" customFormat="1" ht="15" hidden="1" customHeight="1">
      <c r="A415" s="48"/>
      <c r="B415" s="252"/>
      <c r="C415" s="252" t="s">
        <v>1578</v>
      </c>
      <c r="D415" s="253" t="s">
        <v>816</v>
      </c>
      <c r="E415" s="264"/>
      <c r="F415" s="255" t="s">
        <v>1248</v>
      </c>
      <c r="G415" s="256" t="s">
        <v>170</v>
      </c>
      <c r="H415" s="230"/>
      <c r="I415" s="258" t="s">
        <v>1326</v>
      </c>
      <c r="J415" s="259">
        <v>35</v>
      </c>
      <c r="K415" s="259" t="s">
        <v>1332</v>
      </c>
      <c r="L415" s="260">
        <v>16.240000000000002</v>
      </c>
      <c r="M415" s="260">
        <v>16.680000000000003</v>
      </c>
      <c r="N415" s="260">
        <v>17</v>
      </c>
      <c r="O415" s="260">
        <v>18.18</v>
      </c>
      <c r="P415" s="260"/>
      <c r="Q415" s="259">
        <v>5</v>
      </c>
      <c r="R415" s="316"/>
      <c r="S415" s="261"/>
      <c r="T415" s="262" t="str">
        <f t="shared" ref="T415" si="168">IF(S415/J415=0,"-",S415/J415)</f>
        <v>-</v>
      </c>
      <c r="U415" s="263">
        <f t="shared" ref="U415" si="169">IF(S415&lt;10,O415*S415,IF(S415&lt;15,N415*S415,IF(S415&lt;J415,M415*S415,L415*S415)))</f>
        <v>0</v>
      </c>
      <c r="V415" s="251" t="s">
        <v>1670</v>
      </c>
      <c r="W415" s="198" t="s">
        <v>901</v>
      </c>
      <c r="X415" s="150">
        <v>90</v>
      </c>
      <c r="Y415" s="150">
        <v>20</v>
      </c>
      <c r="Z415" s="3" t="s">
        <v>851</v>
      </c>
      <c r="AA415" s="3"/>
      <c r="AB415" s="58" t="s">
        <v>1318</v>
      </c>
      <c r="AC415" s="199" t="s">
        <v>873</v>
      </c>
      <c r="AD415" s="155" t="str">
        <f>IF(MOD(Таблица33[[#This Row],[Заказ корней, шт.
↓]],Таблица33[[#This Row],[Кратность заказа]])&gt;0,"Ошибка!","")</f>
        <v/>
      </c>
    </row>
    <row r="416" spans="1:30" s="37" customFormat="1" ht="15" hidden="1" customHeight="1">
      <c r="A416" s="48"/>
      <c r="B416" s="252"/>
      <c r="C416" s="252" t="s">
        <v>1238</v>
      </c>
      <c r="D416" s="253" t="s">
        <v>816</v>
      </c>
      <c r="E416" s="267"/>
      <c r="F416" s="255" t="s">
        <v>1248</v>
      </c>
      <c r="G416" s="256" t="s">
        <v>170</v>
      </c>
      <c r="H416" s="230"/>
      <c r="I416" s="258" t="s">
        <v>1326</v>
      </c>
      <c r="J416" s="259">
        <v>50</v>
      </c>
      <c r="K416" s="259" t="s">
        <v>1332</v>
      </c>
      <c r="L416" s="260">
        <v>16.240000000000002</v>
      </c>
      <c r="M416" s="260">
        <v>16.680000000000003</v>
      </c>
      <c r="N416" s="260">
        <v>17</v>
      </c>
      <c r="O416" s="260">
        <v>18.18</v>
      </c>
      <c r="P416" s="260"/>
      <c r="Q416" s="259">
        <v>5</v>
      </c>
      <c r="R416" s="316"/>
      <c r="S416" s="261"/>
      <c r="T416" s="262" t="str">
        <f t="shared" si="138"/>
        <v>-</v>
      </c>
      <c r="U416" s="263">
        <f t="shared" si="139"/>
        <v>0</v>
      </c>
      <c r="V416" s="251" t="s">
        <v>1670</v>
      </c>
      <c r="W416" s="198" t="s">
        <v>901</v>
      </c>
      <c r="X416" s="150">
        <v>90</v>
      </c>
      <c r="Y416" s="150">
        <v>20</v>
      </c>
      <c r="Z416" s="3" t="s">
        <v>851</v>
      </c>
      <c r="AA416" s="3"/>
      <c r="AB416" s="58" t="s">
        <v>1318</v>
      </c>
      <c r="AC416" s="199" t="s">
        <v>873</v>
      </c>
      <c r="AD416" s="155" t="str">
        <f>IF(MOD(Таблица33[[#This Row],[Заказ корней, шт.
↓]],Таблица33[[#This Row],[Кратность заказа]])&gt;0,"Ошибка!","")</f>
        <v/>
      </c>
    </row>
    <row r="417" spans="1:30" s="37" customFormat="1" ht="15" hidden="1" customHeight="1">
      <c r="A417" s="48"/>
      <c r="B417" s="252"/>
      <c r="C417" s="252" t="s">
        <v>1372</v>
      </c>
      <c r="D417" s="253" t="s">
        <v>816</v>
      </c>
      <c r="E417" s="264"/>
      <c r="F417" s="255" t="s">
        <v>1248</v>
      </c>
      <c r="G417" s="256" t="s">
        <v>67</v>
      </c>
      <c r="H417" s="257" t="s">
        <v>1512</v>
      </c>
      <c r="I417" s="258" t="s">
        <v>1325</v>
      </c>
      <c r="J417" s="259">
        <v>20</v>
      </c>
      <c r="K417" s="259" t="s">
        <v>1332</v>
      </c>
      <c r="L417" s="260">
        <v>42</v>
      </c>
      <c r="M417" s="260">
        <v>42.41</v>
      </c>
      <c r="N417" s="260">
        <v>42.82</v>
      </c>
      <c r="O417" s="260">
        <v>44.1</v>
      </c>
      <c r="P417" s="260"/>
      <c r="Q417" s="259">
        <v>3</v>
      </c>
      <c r="R417" s="316"/>
      <c r="S417" s="261"/>
      <c r="T417" s="262" t="str">
        <f t="shared" si="138"/>
        <v>-</v>
      </c>
      <c r="U417" s="263">
        <f t="shared" si="139"/>
        <v>0</v>
      </c>
      <c r="V417" s="251" t="s">
        <v>1670</v>
      </c>
      <c r="W417" s="198" t="s">
        <v>901</v>
      </c>
      <c r="X417" s="150">
        <v>90</v>
      </c>
      <c r="Y417" s="150" t="s">
        <v>904</v>
      </c>
      <c r="Z417" s="3" t="s">
        <v>851</v>
      </c>
      <c r="AA417" s="3"/>
      <c r="AB417" s="58"/>
      <c r="AC417" s="199" t="s">
        <v>1462</v>
      </c>
      <c r="AD417" s="155" t="str">
        <f>IF(MOD(Таблица33[[#This Row],[Заказ корней, шт.
↓]],Таблица33[[#This Row],[Кратность заказа]])&gt;0,"Ошибка!","")</f>
        <v/>
      </c>
    </row>
    <row r="418" spans="1:30" s="37" customFormat="1" ht="15" customHeight="1">
      <c r="A418" s="48"/>
      <c r="B418" s="238"/>
      <c r="C418" s="238" t="s">
        <v>1626</v>
      </c>
      <c r="D418" s="246" t="s">
        <v>816</v>
      </c>
      <c r="E418" s="249"/>
      <c r="F418" s="247" t="s">
        <v>1248</v>
      </c>
      <c r="G418" s="237" t="s">
        <v>67</v>
      </c>
      <c r="H418" s="181" t="s">
        <v>1512</v>
      </c>
      <c r="I418" s="239" t="s">
        <v>1326</v>
      </c>
      <c r="J418" s="240">
        <v>40</v>
      </c>
      <c r="K418" s="240" t="s">
        <v>1332</v>
      </c>
      <c r="L418" s="244">
        <v>35.71</v>
      </c>
      <c r="M418" s="244">
        <v>36.049999999999997</v>
      </c>
      <c r="N418" s="244">
        <v>36.4</v>
      </c>
      <c r="O418" s="244">
        <v>37.489999999999995</v>
      </c>
      <c r="P418" s="244"/>
      <c r="Q418" s="240">
        <v>3</v>
      </c>
      <c r="R418" s="320">
        <v>21</v>
      </c>
      <c r="S418" s="245"/>
      <c r="T418" s="241" t="str">
        <f t="shared" ref="T418" si="170">IF(S418/J418=0,"-",S418/J418)</f>
        <v>-</v>
      </c>
      <c r="U418" s="242">
        <f t="shared" ref="U418" si="171">IF(S418&lt;10,O418*S418,IF(S418&lt;15,N418*S418,IF(S418&lt;J418,M418*S418,L418*S418)))</f>
        <v>0</v>
      </c>
      <c r="V418" s="234" t="s">
        <v>1671</v>
      </c>
      <c r="W418" s="198" t="s">
        <v>901</v>
      </c>
      <c r="X418" s="150">
        <v>90</v>
      </c>
      <c r="Y418" s="150" t="s">
        <v>904</v>
      </c>
      <c r="Z418" s="3" t="s">
        <v>851</v>
      </c>
      <c r="AA418" s="3"/>
      <c r="AB418" s="58"/>
      <c r="AC418" s="199" t="s">
        <v>1462</v>
      </c>
      <c r="AD418" s="155" t="str">
        <f>IF(MOD(Таблица33[[#This Row],[Заказ корней, шт.
↓]],Таблица33[[#This Row],[Кратность заказа]])&gt;0,"Ошибка!","")</f>
        <v/>
      </c>
    </row>
    <row r="419" spans="1:30" s="37" customFormat="1" ht="15" hidden="1" customHeight="1">
      <c r="A419" s="48"/>
      <c r="B419" s="252"/>
      <c r="C419" s="252" t="s">
        <v>1030</v>
      </c>
      <c r="D419" s="253" t="s">
        <v>898</v>
      </c>
      <c r="E419" s="264"/>
      <c r="F419" s="255" t="s">
        <v>1248</v>
      </c>
      <c r="G419" s="256" t="s">
        <v>86</v>
      </c>
      <c r="H419" s="230"/>
      <c r="I419" s="258" t="s">
        <v>1324</v>
      </c>
      <c r="J419" s="259">
        <v>60</v>
      </c>
      <c r="K419" s="259" t="s">
        <v>1333</v>
      </c>
      <c r="L419" s="265">
        <v>621</v>
      </c>
      <c r="M419" s="265">
        <v>638</v>
      </c>
      <c r="N419" s="265">
        <v>650</v>
      </c>
      <c r="O419" s="265">
        <v>695</v>
      </c>
      <c r="P419" s="265"/>
      <c r="Q419" s="259">
        <v>5</v>
      </c>
      <c r="R419" s="316"/>
      <c r="S419" s="261"/>
      <c r="T419" s="262" t="str">
        <f t="shared" si="138"/>
        <v>-</v>
      </c>
      <c r="U419" s="232">
        <f t="shared" si="139"/>
        <v>0</v>
      </c>
      <c r="V419" s="251" t="s">
        <v>1670</v>
      </c>
      <c r="W419" s="198" t="s">
        <v>901</v>
      </c>
      <c r="X419" s="150">
        <v>80</v>
      </c>
      <c r="Y419" s="150">
        <v>15</v>
      </c>
      <c r="Z419" s="3" t="s">
        <v>851</v>
      </c>
      <c r="AA419" s="3"/>
      <c r="AB419" s="58"/>
      <c r="AC419" s="199" t="s">
        <v>1476</v>
      </c>
      <c r="AD419" s="155" t="str">
        <f>IF(MOD(Таблица33[[#This Row],[Заказ корней, шт.
↓]],Таблица33[[#This Row],[Кратность заказа]])&gt;0,"Ошибка!","")</f>
        <v/>
      </c>
    </row>
    <row r="420" spans="1:30" s="37" customFormat="1" ht="15" hidden="1" customHeight="1">
      <c r="A420" s="48"/>
      <c r="B420" s="252"/>
      <c r="C420" s="252" t="s">
        <v>941</v>
      </c>
      <c r="D420" s="253" t="s">
        <v>816</v>
      </c>
      <c r="E420" s="264"/>
      <c r="F420" s="255" t="s">
        <v>1249</v>
      </c>
      <c r="G420" s="256" t="s">
        <v>147</v>
      </c>
      <c r="H420" s="266" t="s">
        <v>1501</v>
      </c>
      <c r="I420" s="258" t="s">
        <v>1324</v>
      </c>
      <c r="J420" s="259">
        <v>60</v>
      </c>
      <c r="K420" s="259" t="s">
        <v>1332</v>
      </c>
      <c r="L420" s="260">
        <v>11.92</v>
      </c>
      <c r="M420" s="260">
        <v>12.25</v>
      </c>
      <c r="N420" s="260">
        <v>12.48</v>
      </c>
      <c r="O420" s="260">
        <v>13.35</v>
      </c>
      <c r="P420" s="260"/>
      <c r="Q420" s="259">
        <v>5</v>
      </c>
      <c r="R420" s="316"/>
      <c r="S420" s="261"/>
      <c r="T420" s="262" t="str">
        <f>IF(S420/J420=0,"-",S420/J420)</f>
        <v>-</v>
      </c>
      <c r="U420" s="263">
        <f>IF(S420&lt;10,O420*S420,IF(S420&lt;15,N420*S420,IF(S420&lt;J420,M420*S420,L420*S420)))</f>
        <v>0</v>
      </c>
      <c r="V420" s="251" t="s">
        <v>1670</v>
      </c>
      <c r="W420" s="198" t="s">
        <v>805</v>
      </c>
      <c r="X420" s="150" t="s">
        <v>891</v>
      </c>
      <c r="Y420" s="150">
        <v>20</v>
      </c>
      <c r="Z420" s="3" t="s">
        <v>851</v>
      </c>
      <c r="AA420" s="3" t="s">
        <v>875</v>
      </c>
      <c r="AB420" s="58" t="s">
        <v>1286</v>
      </c>
      <c r="AC420" s="199" t="s">
        <v>872</v>
      </c>
      <c r="AD420" s="155" t="str">
        <f>IF(MOD(Таблица33[[#This Row],[Заказ корней, шт.
↓]],Таблица33[[#This Row],[Кратность заказа]])&gt;0,"Ошибка!","")</f>
        <v/>
      </c>
    </row>
    <row r="421" spans="1:30" s="37" customFormat="1" ht="15" customHeight="1">
      <c r="A421" s="48"/>
      <c r="B421" s="238"/>
      <c r="C421" s="238" t="s">
        <v>1213</v>
      </c>
      <c r="D421" s="246" t="s">
        <v>816</v>
      </c>
      <c r="E421" s="249"/>
      <c r="F421" s="247" t="s">
        <v>1249</v>
      </c>
      <c r="G421" s="270" t="s">
        <v>147</v>
      </c>
      <c r="H421" s="272" t="s">
        <v>1676</v>
      </c>
      <c r="I421" s="239" t="s">
        <v>1326</v>
      </c>
      <c r="J421" s="240">
        <v>35</v>
      </c>
      <c r="K421" s="240" t="s">
        <v>1332</v>
      </c>
      <c r="L421" s="274">
        <v>13.67</v>
      </c>
      <c r="M421" s="274">
        <v>14.049999999999999</v>
      </c>
      <c r="N421" s="274">
        <v>14.31</v>
      </c>
      <c r="O421" s="274">
        <v>15.31</v>
      </c>
      <c r="P421" s="275">
        <f>VLOOKUP(Таблица33[[#This Row],[Артикул ]],[1]акция!$A:$R,18,0)</f>
        <v>12.37</v>
      </c>
      <c r="Q421" s="240">
        <v>5</v>
      </c>
      <c r="R421" s="320" t="s">
        <v>1680</v>
      </c>
      <c r="S421" s="245"/>
      <c r="T421" s="241" t="str">
        <f t="shared" ref="T421:T422" si="172">IF(S421/J421=0,"-",S421/J421)</f>
        <v>-</v>
      </c>
      <c r="U421" s="242">
        <f>Таблица33[[#This Row],[Акционная цена]]*Таблица33[[#This Row],[Заказ корней, шт.
↓]]</f>
        <v>0</v>
      </c>
      <c r="V421" s="234" t="s">
        <v>1671</v>
      </c>
      <c r="W421" s="198" t="s">
        <v>805</v>
      </c>
      <c r="X421" s="150" t="s">
        <v>891</v>
      </c>
      <c r="Y421" s="150">
        <v>20</v>
      </c>
      <c r="Z421" s="3" t="s">
        <v>851</v>
      </c>
      <c r="AA421" s="3" t="s">
        <v>875</v>
      </c>
      <c r="AB421" s="58" t="s">
        <v>1286</v>
      </c>
      <c r="AC421" s="199" t="s">
        <v>872</v>
      </c>
      <c r="AD421" s="155" t="str">
        <f>IF(MOD(Таблица33[[#This Row],[Заказ корней, шт.
↓]],Таблица33[[#This Row],[Кратность заказа]])&gt;0,"Ошибка!","")</f>
        <v/>
      </c>
    </row>
    <row r="422" spans="1:30" s="37" customFormat="1" ht="15" hidden="1" customHeight="1">
      <c r="A422" s="48"/>
      <c r="B422" s="252"/>
      <c r="C422" s="252" t="s">
        <v>1529</v>
      </c>
      <c r="D422" s="253" t="s">
        <v>898</v>
      </c>
      <c r="E422" s="264"/>
      <c r="F422" s="255" t="s">
        <v>1249</v>
      </c>
      <c r="G422" s="256" t="s">
        <v>147</v>
      </c>
      <c r="H422" s="266" t="s">
        <v>1501</v>
      </c>
      <c r="I422" s="258" t="s">
        <v>1326</v>
      </c>
      <c r="J422" s="259">
        <v>40</v>
      </c>
      <c r="K422" s="259" t="s">
        <v>1333</v>
      </c>
      <c r="L422" s="265">
        <v>1250</v>
      </c>
      <c r="M422" s="265">
        <v>1284</v>
      </c>
      <c r="N422" s="265">
        <v>1308</v>
      </c>
      <c r="O422" s="265">
        <v>1399</v>
      </c>
      <c r="P422" s="265"/>
      <c r="Q422" s="259">
        <v>5</v>
      </c>
      <c r="R422" s="316"/>
      <c r="S422" s="261"/>
      <c r="T422" s="262" t="str">
        <f t="shared" si="172"/>
        <v>-</v>
      </c>
      <c r="U422" s="232">
        <f t="shared" ref="U422" si="173">IF(S422&lt;10,O422*S422,IF(S422&lt;15,N422*S422,IF(S422&lt;J422,M422*S422,L422*S422)))</f>
        <v>0</v>
      </c>
      <c r="V422" s="251" t="s">
        <v>1670</v>
      </c>
      <c r="W422" s="198" t="s">
        <v>805</v>
      </c>
      <c r="X422" s="150" t="s">
        <v>891</v>
      </c>
      <c r="Y422" s="150">
        <v>20</v>
      </c>
      <c r="Z422" s="3" t="s">
        <v>851</v>
      </c>
      <c r="AA422" s="3" t="s">
        <v>875</v>
      </c>
      <c r="AB422" s="58" t="s">
        <v>1286</v>
      </c>
      <c r="AC422" s="199" t="s">
        <v>872</v>
      </c>
      <c r="AD422" s="155" t="str">
        <f>IF(MOD(Таблица33[[#This Row],[Заказ корней, шт.
↓]],Таблица33[[#This Row],[Кратность заказа]])&gt;0,"Ошибка!","")</f>
        <v/>
      </c>
    </row>
    <row r="423" spans="1:30" s="37" customFormat="1" ht="15" hidden="1" customHeight="1">
      <c r="A423" s="48"/>
      <c r="B423" s="252"/>
      <c r="C423" s="252" t="s">
        <v>1615</v>
      </c>
      <c r="D423" s="253" t="s">
        <v>898</v>
      </c>
      <c r="E423" s="264"/>
      <c r="F423" s="255" t="s">
        <v>1249</v>
      </c>
      <c r="G423" s="256" t="s">
        <v>147</v>
      </c>
      <c r="H423" s="266" t="s">
        <v>1501</v>
      </c>
      <c r="I423" s="258" t="s">
        <v>1326</v>
      </c>
      <c r="J423" s="259">
        <v>35</v>
      </c>
      <c r="K423" s="259" t="s">
        <v>1333</v>
      </c>
      <c r="L423" s="265">
        <v>1250</v>
      </c>
      <c r="M423" s="265">
        <v>1284</v>
      </c>
      <c r="N423" s="265">
        <v>1308</v>
      </c>
      <c r="O423" s="265">
        <v>1399</v>
      </c>
      <c r="P423" s="265"/>
      <c r="Q423" s="259">
        <v>5</v>
      </c>
      <c r="R423" s="316"/>
      <c r="S423" s="261"/>
      <c r="T423" s="262" t="str">
        <f t="shared" ref="T423" si="174">IF(S423/J423=0,"-",S423/J423)</f>
        <v>-</v>
      </c>
      <c r="U423" s="232">
        <f t="shared" ref="U423" si="175">IF(S423&lt;10,O423*S423,IF(S423&lt;15,N423*S423,IF(S423&lt;J423,M423*S423,L423*S423)))</f>
        <v>0</v>
      </c>
      <c r="V423" s="251" t="s">
        <v>1670</v>
      </c>
      <c r="W423" s="198" t="s">
        <v>805</v>
      </c>
      <c r="X423" s="150" t="s">
        <v>891</v>
      </c>
      <c r="Y423" s="150">
        <v>20</v>
      </c>
      <c r="Z423" s="3" t="s">
        <v>851</v>
      </c>
      <c r="AA423" s="3" t="s">
        <v>875</v>
      </c>
      <c r="AB423" s="58" t="s">
        <v>1286</v>
      </c>
      <c r="AC423" s="199" t="s">
        <v>872</v>
      </c>
      <c r="AD423" s="155" t="str">
        <f>IF(MOD(Таблица33[[#This Row],[Заказ корней, шт.
↓]],Таблица33[[#This Row],[Кратность заказа]])&gt;0,"Ошибка!","")</f>
        <v/>
      </c>
    </row>
    <row r="424" spans="1:30" s="37" customFormat="1" ht="15" customHeight="1">
      <c r="A424" s="48"/>
      <c r="B424" s="238"/>
      <c r="C424" s="238" t="s">
        <v>1031</v>
      </c>
      <c r="D424" s="246" t="s">
        <v>816</v>
      </c>
      <c r="E424" s="249"/>
      <c r="F424" s="247" t="s">
        <v>1248</v>
      </c>
      <c r="G424" s="237" t="s">
        <v>20</v>
      </c>
      <c r="H424" s="235"/>
      <c r="I424" s="239" t="s">
        <v>1326</v>
      </c>
      <c r="J424" s="240">
        <v>50</v>
      </c>
      <c r="K424" s="240" t="s">
        <v>1332</v>
      </c>
      <c r="L424" s="244">
        <v>8.09</v>
      </c>
      <c r="M424" s="244">
        <v>8.32</v>
      </c>
      <c r="N424" s="244">
        <v>8.4700000000000006</v>
      </c>
      <c r="O424" s="244">
        <v>9.06</v>
      </c>
      <c r="P424" s="244"/>
      <c r="Q424" s="240">
        <v>5</v>
      </c>
      <c r="R424" s="320">
        <v>10</v>
      </c>
      <c r="S424" s="245"/>
      <c r="T424" s="241" t="str">
        <f t="shared" si="138"/>
        <v>-</v>
      </c>
      <c r="U424" s="242">
        <f t="shared" si="139"/>
        <v>0</v>
      </c>
      <c r="V424" s="234" t="s">
        <v>1671</v>
      </c>
      <c r="W424" s="198" t="s">
        <v>808</v>
      </c>
      <c r="X424" s="150">
        <v>100</v>
      </c>
      <c r="Y424" s="150" t="s">
        <v>904</v>
      </c>
      <c r="Z424" s="3" t="s">
        <v>851</v>
      </c>
      <c r="AA424" s="3"/>
      <c r="AB424" s="58" t="s">
        <v>1319</v>
      </c>
      <c r="AC424" s="199" t="s">
        <v>1477</v>
      </c>
      <c r="AD424" s="155" t="str">
        <f>IF(MOD(Таблица33[[#This Row],[Заказ корней, шт.
↓]],Таблица33[[#This Row],[Кратность заказа]])&gt;0,"Ошибка!","")</f>
        <v/>
      </c>
    </row>
    <row r="425" spans="1:30" s="37" customFormat="1" ht="15" hidden="1" customHeight="1">
      <c r="A425" s="48"/>
      <c r="B425" s="252"/>
      <c r="C425" s="252" t="s">
        <v>1239</v>
      </c>
      <c r="D425" s="253" t="s">
        <v>898</v>
      </c>
      <c r="E425" s="264"/>
      <c r="F425" s="255" t="s">
        <v>1248</v>
      </c>
      <c r="G425" s="256" t="s">
        <v>20</v>
      </c>
      <c r="H425" s="230"/>
      <c r="I425" s="258" t="s">
        <v>1326</v>
      </c>
      <c r="J425" s="259">
        <v>40</v>
      </c>
      <c r="K425" s="259" t="s">
        <v>1333</v>
      </c>
      <c r="L425" s="265">
        <v>726</v>
      </c>
      <c r="M425" s="265">
        <v>746</v>
      </c>
      <c r="N425" s="265">
        <v>760</v>
      </c>
      <c r="O425" s="265">
        <v>813</v>
      </c>
      <c r="P425" s="265"/>
      <c r="Q425" s="259">
        <v>5</v>
      </c>
      <c r="R425" s="316"/>
      <c r="S425" s="261"/>
      <c r="T425" s="262" t="str">
        <f t="shared" si="138"/>
        <v>-</v>
      </c>
      <c r="U425" s="232">
        <f t="shared" si="139"/>
        <v>0</v>
      </c>
      <c r="V425" s="251" t="s">
        <v>1670</v>
      </c>
      <c r="W425" s="198" t="s">
        <v>808</v>
      </c>
      <c r="X425" s="150">
        <v>100</v>
      </c>
      <c r="Y425" s="150" t="s">
        <v>904</v>
      </c>
      <c r="Z425" s="3" t="s">
        <v>851</v>
      </c>
      <c r="AA425" s="3"/>
      <c r="AB425" s="58" t="s">
        <v>1319</v>
      </c>
      <c r="AC425" s="199" t="s">
        <v>1477</v>
      </c>
      <c r="AD425" s="155" t="str">
        <f>IF(MOD(Таблица33[[#This Row],[Заказ корней, шт.
↓]],Таблица33[[#This Row],[Кратность заказа]])&gt;0,"Ошибка!","")</f>
        <v/>
      </c>
    </row>
    <row r="426" spans="1:30" s="37" customFormat="1" ht="15" hidden="1" customHeight="1">
      <c r="A426" s="48"/>
      <c r="B426" s="252"/>
      <c r="C426" s="252" t="s">
        <v>1654</v>
      </c>
      <c r="D426" s="253" t="s">
        <v>816</v>
      </c>
      <c r="E426" s="264"/>
      <c r="F426" s="255" t="s">
        <v>1248</v>
      </c>
      <c r="G426" s="256" t="s">
        <v>20</v>
      </c>
      <c r="H426" s="230"/>
      <c r="I426" s="258" t="s">
        <v>1326</v>
      </c>
      <c r="J426" s="259">
        <v>50</v>
      </c>
      <c r="K426" s="259" t="s">
        <v>1332</v>
      </c>
      <c r="L426" s="260">
        <v>8.09</v>
      </c>
      <c r="M426" s="260">
        <v>8.32</v>
      </c>
      <c r="N426" s="260">
        <v>8.4700000000000006</v>
      </c>
      <c r="O426" s="260">
        <v>9.06</v>
      </c>
      <c r="P426" s="260"/>
      <c r="Q426" s="259">
        <v>5</v>
      </c>
      <c r="R426" s="316"/>
      <c r="S426" s="261"/>
      <c r="T426" s="262" t="str">
        <f t="shared" ref="T426:T427" si="176">IF(S426/J426=0,"-",S426/J426)</f>
        <v>-</v>
      </c>
      <c r="U426" s="263">
        <f t="shared" ref="U426:U427" si="177">IF(S426&lt;10,O426*S426,IF(S426&lt;15,N426*S426,IF(S426&lt;J426,M426*S426,L426*S426)))</f>
        <v>0</v>
      </c>
      <c r="V426" s="251" t="s">
        <v>1670</v>
      </c>
      <c r="W426" s="198" t="s">
        <v>808</v>
      </c>
      <c r="X426" s="150">
        <v>100</v>
      </c>
      <c r="Y426" s="150" t="s">
        <v>904</v>
      </c>
      <c r="Z426" s="3" t="s">
        <v>851</v>
      </c>
      <c r="AA426" s="3"/>
      <c r="AB426" s="58" t="s">
        <v>1319</v>
      </c>
      <c r="AC426" s="199" t="s">
        <v>1477</v>
      </c>
      <c r="AD426" s="155" t="str">
        <f>IF(MOD(Таблица33[[#This Row],[Заказ корней, шт.
↓]],Таблица33[[#This Row],[Кратность заказа]])&gt;0,"Ошибка!","")</f>
        <v/>
      </c>
    </row>
    <row r="427" spans="1:30" s="37" customFormat="1" ht="15" hidden="1" customHeight="1">
      <c r="A427" s="48"/>
      <c r="B427" s="252"/>
      <c r="C427" s="252" t="s">
        <v>1655</v>
      </c>
      <c r="D427" s="253" t="s">
        <v>898</v>
      </c>
      <c r="E427" s="264"/>
      <c r="F427" s="255" t="s">
        <v>1248</v>
      </c>
      <c r="G427" s="256" t="s">
        <v>20</v>
      </c>
      <c r="H427" s="230"/>
      <c r="I427" s="258" t="s">
        <v>1326</v>
      </c>
      <c r="J427" s="259">
        <v>50</v>
      </c>
      <c r="K427" s="259" t="s">
        <v>1333</v>
      </c>
      <c r="L427" s="265">
        <v>726</v>
      </c>
      <c r="M427" s="265">
        <v>746</v>
      </c>
      <c r="N427" s="265">
        <v>760</v>
      </c>
      <c r="O427" s="265">
        <v>813</v>
      </c>
      <c r="P427" s="265"/>
      <c r="Q427" s="259">
        <v>5</v>
      </c>
      <c r="R427" s="316"/>
      <c r="S427" s="261"/>
      <c r="T427" s="262" t="str">
        <f t="shared" si="176"/>
        <v>-</v>
      </c>
      <c r="U427" s="232">
        <f t="shared" si="177"/>
        <v>0</v>
      </c>
      <c r="V427" s="251" t="s">
        <v>1670</v>
      </c>
      <c r="W427" s="198" t="s">
        <v>808</v>
      </c>
      <c r="X427" s="150">
        <v>100</v>
      </c>
      <c r="Y427" s="150" t="s">
        <v>904</v>
      </c>
      <c r="Z427" s="3" t="s">
        <v>851</v>
      </c>
      <c r="AA427" s="3"/>
      <c r="AB427" s="58" t="s">
        <v>1319</v>
      </c>
      <c r="AC427" s="199" t="s">
        <v>1477</v>
      </c>
      <c r="AD427" s="155" t="str">
        <f>IF(MOD(Таблица33[[#This Row],[Заказ корней, шт.
↓]],Таблица33[[#This Row],[Кратность заказа]])&gt;0,"Ошибка!","")</f>
        <v/>
      </c>
    </row>
    <row r="428" spans="1:30" s="37" customFormat="1" ht="15" customHeight="1">
      <c r="A428" s="48"/>
      <c r="B428" s="238"/>
      <c r="C428" s="238" t="s">
        <v>1032</v>
      </c>
      <c r="D428" s="246" t="s">
        <v>816</v>
      </c>
      <c r="E428" s="249"/>
      <c r="F428" s="247" t="s">
        <v>1248</v>
      </c>
      <c r="G428" s="276" t="s">
        <v>179</v>
      </c>
      <c r="H428" s="277"/>
      <c r="I428" s="239" t="s">
        <v>1324</v>
      </c>
      <c r="J428" s="240">
        <v>60</v>
      </c>
      <c r="K428" s="240" t="s">
        <v>1332</v>
      </c>
      <c r="L428" s="244">
        <v>18.680000000000003</v>
      </c>
      <c r="M428" s="244">
        <v>19.03</v>
      </c>
      <c r="N428" s="244">
        <v>19.580000000000002</v>
      </c>
      <c r="O428" s="244">
        <v>20.36</v>
      </c>
      <c r="P428" s="244"/>
      <c r="Q428" s="240">
        <v>5</v>
      </c>
      <c r="R428" s="320" t="s">
        <v>1681</v>
      </c>
      <c r="S428" s="245"/>
      <c r="T428" s="241" t="str">
        <f t="shared" si="138"/>
        <v>-</v>
      </c>
      <c r="U428" s="242">
        <f t="shared" si="139"/>
        <v>0</v>
      </c>
      <c r="V428" s="234" t="s">
        <v>1671</v>
      </c>
      <c r="W428" s="198" t="s">
        <v>1033</v>
      </c>
      <c r="X428" s="150">
        <v>80</v>
      </c>
      <c r="Y428" s="150">
        <v>12</v>
      </c>
      <c r="Z428" s="3" t="s">
        <v>851</v>
      </c>
      <c r="AA428" s="3"/>
      <c r="AB428" s="58" t="s">
        <v>1320</v>
      </c>
      <c r="AC428" s="199" t="s">
        <v>1440</v>
      </c>
      <c r="AD428" s="155" t="str">
        <f>IF(MOD(Таблица33[[#This Row],[Заказ корней, шт.
↓]],Таблица33[[#This Row],[Кратность заказа]])&gt;0,"Ошибка!","")</f>
        <v/>
      </c>
    </row>
    <row r="429" spans="1:30" s="37" customFormat="1" ht="15" hidden="1" customHeight="1">
      <c r="A429" s="48"/>
      <c r="B429" s="252"/>
      <c r="C429" s="252" t="s">
        <v>1240</v>
      </c>
      <c r="D429" s="253" t="s">
        <v>898</v>
      </c>
      <c r="E429" s="264"/>
      <c r="F429" s="255" t="s">
        <v>1248</v>
      </c>
      <c r="G429" s="256" t="s">
        <v>179</v>
      </c>
      <c r="H429" s="230"/>
      <c r="I429" s="258" t="s">
        <v>1324</v>
      </c>
      <c r="J429" s="259">
        <v>60</v>
      </c>
      <c r="K429" s="259" t="s">
        <v>1333</v>
      </c>
      <c r="L429" s="265">
        <v>1645</v>
      </c>
      <c r="M429" s="265">
        <v>1690</v>
      </c>
      <c r="N429" s="265">
        <v>1722</v>
      </c>
      <c r="O429" s="265">
        <v>1842</v>
      </c>
      <c r="P429" s="265"/>
      <c r="Q429" s="259">
        <v>5</v>
      </c>
      <c r="R429" s="316"/>
      <c r="S429" s="261"/>
      <c r="T429" s="262" t="str">
        <f t="shared" si="138"/>
        <v>-</v>
      </c>
      <c r="U429" s="232">
        <f t="shared" si="139"/>
        <v>0</v>
      </c>
      <c r="V429" s="251" t="s">
        <v>1670</v>
      </c>
      <c r="W429" s="198" t="s">
        <v>1033</v>
      </c>
      <c r="X429" s="150">
        <v>80</v>
      </c>
      <c r="Y429" s="150">
        <v>12</v>
      </c>
      <c r="Z429" s="3" t="s">
        <v>851</v>
      </c>
      <c r="AA429" s="3"/>
      <c r="AB429" s="58" t="s">
        <v>1320</v>
      </c>
      <c r="AC429" s="199" t="s">
        <v>1440</v>
      </c>
      <c r="AD429" s="155" t="str">
        <f>IF(MOD(Таблица33[[#This Row],[Заказ корней, шт.
↓]],Таблица33[[#This Row],[Кратность заказа]])&gt;0,"Ошибка!","")</f>
        <v/>
      </c>
    </row>
    <row r="430" spans="1:30" s="37" customFormat="1" ht="15" hidden="1" customHeight="1">
      <c r="A430" s="48"/>
      <c r="B430" s="252"/>
      <c r="C430" s="252" t="s">
        <v>1630</v>
      </c>
      <c r="D430" s="253" t="s">
        <v>898</v>
      </c>
      <c r="E430" s="264"/>
      <c r="F430" s="255" t="s">
        <v>1248</v>
      </c>
      <c r="G430" s="256" t="s">
        <v>179</v>
      </c>
      <c r="H430" s="230"/>
      <c r="I430" s="258" t="s">
        <v>1324</v>
      </c>
      <c r="J430" s="259">
        <v>60</v>
      </c>
      <c r="K430" s="259" t="s">
        <v>1333</v>
      </c>
      <c r="L430" s="265">
        <v>1645</v>
      </c>
      <c r="M430" s="265">
        <v>1690</v>
      </c>
      <c r="N430" s="265">
        <v>1722</v>
      </c>
      <c r="O430" s="265">
        <v>1842</v>
      </c>
      <c r="P430" s="265"/>
      <c r="Q430" s="259">
        <v>5</v>
      </c>
      <c r="R430" s="316"/>
      <c r="S430" s="261"/>
      <c r="T430" s="262" t="str">
        <f t="shared" ref="T430" si="178">IF(S430/J430=0,"-",S430/J430)</f>
        <v>-</v>
      </c>
      <c r="U430" s="232">
        <f t="shared" ref="U430" si="179">IF(S430&lt;10,O430*S430,IF(S430&lt;15,N430*S430,IF(S430&lt;J430,M430*S430,L430*S430)))</f>
        <v>0</v>
      </c>
      <c r="V430" s="251" t="s">
        <v>1670</v>
      </c>
      <c r="W430" s="198" t="s">
        <v>1033</v>
      </c>
      <c r="X430" s="150">
        <v>80</v>
      </c>
      <c r="Y430" s="150">
        <v>12</v>
      </c>
      <c r="Z430" s="3" t="s">
        <v>851</v>
      </c>
      <c r="AA430" s="3"/>
      <c r="AB430" s="58" t="s">
        <v>1320</v>
      </c>
      <c r="AC430" s="199" t="s">
        <v>1440</v>
      </c>
      <c r="AD430" s="155" t="str">
        <f>IF(MOD(Таблица33[[#This Row],[Заказ корней, шт.
↓]],Таблица33[[#This Row],[Кратность заказа]])&gt;0,"Ошибка!","")</f>
        <v/>
      </c>
    </row>
    <row r="431" spans="1:30" s="37" customFormat="1" ht="15" hidden="1" customHeight="1">
      <c r="A431" s="48"/>
      <c r="B431" s="252"/>
      <c r="C431" s="252" t="s">
        <v>1241</v>
      </c>
      <c r="D431" s="253" t="s">
        <v>816</v>
      </c>
      <c r="E431" s="264"/>
      <c r="F431" s="255" t="s">
        <v>1248</v>
      </c>
      <c r="G431" s="256" t="s">
        <v>179</v>
      </c>
      <c r="H431" s="230"/>
      <c r="I431" s="258" t="s">
        <v>1326</v>
      </c>
      <c r="J431" s="259">
        <v>50</v>
      </c>
      <c r="K431" s="259" t="s">
        <v>1332</v>
      </c>
      <c r="L431" s="260">
        <v>24.880000000000003</v>
      </c>
      <c r="M431" s="260">
        <v>25.34</v>
      </c>
      <c r="N431" s="260">
        <v>26.07</v>
      </c>
      <c r="O431" s="260">
        <v>27.11</v>
      </c>
      <c r="P431" s="260"/>
      <c r="Q431" s="259">
        <v>5</v>
      </c>
      <c r="R431" s="316"/>
      <c r="S431" s="261"/>
      <c r="T431" s="262" t="str">
        <f t="shared" si="138"/>
        <v>-</v>
      </c>
      <c r="U431" s="263">
        <f t="shared" si="139"/>
        <v>0</v>
      </c>
      <c r="V431" s="251" t="s">
        <v>1670</v>
      </c>
      <c r="W431" s="198" t="s">
        <v>1033</v>
      </c>
      <c r="X431" s="150">
        <v>80</v>
      </c>
      <c r="Y431" s="150">
        <v>12</v>
      </c>
      <c r="Z431" s="3" t="s">
        <v>851</v>
      </c>
      <c r="AA431" s="3"/>
      <c r="AB431" s="58" t="s">
        <v>1320</v>
      </c>
      <c r="AC431" s="199" t="s">
        <v>1440</v>
      </c>
      <c r="AD431" s="155" t="str">
        <f>IF(MOD(Таблица33[[#This Row],[Заказ корней, шт.
↓]],Таблица33[[#This Row],[Кратность заказа]])&gt;0,"Ошибка!","")</f>
        <v/>
      </c>
    </row>
    <row r="432" spans="1:30" s="37" customFormat="1" ht="15" customHeight="1">
      <c r="A432" s="48"/>
      <c r="B432" s="238"/>
      <c r="C432" s="238" t="s">
        <v>1541</v>
      </c>
      <c r="D432" s="246" t="s">
        <v>816</v>
      </c>
      <c r="E432" s="249"/>
      <c r="F432" s="247" t="s">
        <v>1248</v>
      </c>
      <c r="G432" s="237" t="s">
        <v>179</v>
      </c>
      <c r="H432" s="168"/>
      <c r="I432" s="239" t="s">
        <v>1326</v>
      </c>
      <c r="J432" s="240">
        <v>40</v>
      </c>
      <c r="K432" s="240" t="s">
        <v>1332</v>
      </c>
      <c r="L432" s="244">
        <v>24.880000000000003</v>
      </c>
      <c r="M432" s="244">
        <v>25.34</v>
      </c>
      <c r="N432" s="244">
        <v>26.07</v>
      </c>
      <c r="O432" s="244">
        <v>27.11</v>
      </c>
      <c r="P432" s="244"/>
      <c r="Q432" s="240">
        <v>5</v>
      </c>
      <c r="R432" s="320">
        <v>25</v>
      </c>
      <c r="S432" s="245"/>
      <c r="T432" s="241" t="str">
        <f t="shared" ref="T432" si="180">IF(S432/J432=0,"-",S432/J432)</f>
        <v>-</v>
      </c>
      <c r="U432" s="242">
        <f t="shared" ref="U432" si="181">IF(S432&lt;10,O432*S432,IF(S432&lt;15,N432*S432,IF(S432&lt;J432,M432*S432,L432*S432)))</f>
        <v>0</v>
      </c>
      <c r="V432" s="234" t="s">
        <v>1671</v>
      </c>
      <c r="W432" s="198" t="s">
        <v>1033</v>
      </c>
      <c r="X432" s="150">
        <v>80</v>
      </c>
      <c r="Y432" s="150">
        <v>12</v>
      </c>
      <c r="Z432" s="3" t="s">
        <v>851</v>
      </c>
      <c r="AA432" s="3"/>
      <c r="AB432" s="58" t="s">
        <v>1320</v>
      </c>
      <c r="AC432" s="199" t="s">
        <v>1440</v>
      </c>
      <c r="AD432" s="155" t="str">
        <f>IF(MOD(Таблица33[[#This Row],[Заказ корней, шт.
↓]],Таблица33[[#This Row],[Кратность заказа]])&gt;0,"Ошибка!","")</f>
        <v/>
      </c>
    </row>
    <row r="433" spans="1:30" s="37" customFormat="1" ht="15" hidden="1" customHeight="1">
      <c r="A433" s="48"/>
      <c r="B433" s="252"/>
      <c r="C433" s="252" t="s">
        <v>1036</v>
      </c>
      <c r="D433" s="253" t="s">
        <v>816</v>
      </c>
      <c r="E433" s="264"/>
      <c r="F433" s="255" t="s">
        <v>1249</v>
      </c>
      <c r="G433" s="256" t="s">
        <v>280</v>
      </c>
      <c r="H433" s="230"/>
      <c r="I433" s="258" t="s">
        <v>1326</v>
      </c>
      <c r="J433" s="259">
        <v>35</v>
      </c>
      <c r="K433" s="259" t="s">
        <v>1332</v>
      </c>
      <c r="L433" s="260">
        <v>49.76</v>
      </c>
      <c r="M433" s="260">
        <v>50.239999999999995</v>
      </c>
      <c r="N433" s="260">
        <v>50.72</v>
      </c>
      <c r="O433" s="260">
        <v>52.24</v>
      </c>
      <c r="P433" s="260"/>
      <c r="Q433" s="259">
        <v>3</v>
      </c>
      <c r="R433" s="316"/>
      <c r="S433" s="261"/>
      <c r="T433" s="262" t="str">
        <f t="shared" si="138"/>
        <v>-</v>
      </c>
      <c r="U433" s="263">
        <f t="shared" si="139"/>
        <v>0</v>
      </c>
      <c r="V433" s="251" t="s">
        <v>1670</v>
      </c>
      <c r="W433" s="198" t="s">
        <v>805</v>
      </c>
      <c r="X433" s="150">
        <v>75</v>
      </c>
      <c r="Y433" s="150" t="s">
        <v>893</v>
      </c>
      <c r="Z433" s="3" t="s">
        <v>851</v>
      </c>
      <c r="AA433" s="3"/>
      <c r="AB433" s="58" t="s">
        <v>1321</v>
      </c>
      <c r="AC433" s="199" t="s">
        <v>1441</v>
      </c>
      <c r="AD433" s="155" t="str">
        <f>IF(MOD(Таблица33[[#This Row],[Заказ корней, шт.
↓]],Таблица33[[#This Row],[Кратность заказа]])&gt;0,"Ошибка!","")</f>
        <v/>
      </c>
    </row>
    <row r="434" spans="1:30" s="37" customFormat="1" ht="15" hidden="1" customHeight="1">
      <c r="A434" s="48"/>
      <c r="B434" s="252"/>
      <c r="C434" s="252" t="s">
        <v>1038</v>
      </c>
      <c r="D434" s="253" t="s">
        <v>816</v>
      </c>
      <c r="E434" s="264"/>
      <c r="F434" s="255" t="s">
        <v>1249</v>
      </c>
      <c r="G434" s="256" t="s">
        <v>157</v>
      </c>
      <c r="H434" s="230"/>
      <c r="I434" s="258" t="s">
        <v>1326</v>
      </c>
      <c r="J434" s="259">
        <v>40</v>
      </c>
      <c r="K434" s="259" t="s">
        <v>1332</v>
      </c>
      <c r="L434" s="260">
        <v>25.67</v>
      </c>
      <c r="M434" s="260">
        <v>26.150000000000002</v>
      </c>
      <c r="N434" s="260">
        <v>26.91</v>
      </c>
      <c r="O434" s="260">
        <v>27.98</v>
      </c>
      <c r="P434" s="260"/>
      <c r="Q434" s="259">
        <v>5</v>
      </c>
      <c r="R434" s="316"/>
      <c r="S434" s="261"/>
      <c r="T434" s="262" t="str">
        <f t="shared" si="138"/>
        <v>-</v>
      </c>
      <c r="U434" s="263">
        <f t="shared" si="139"/>
        <v>0</v>
      </c>
      <c r="V434" s="251" t="s">
        <v>1670</v>
      </c>
      <c r="W434" s="198" t="s">
        <v>805</v>
      </c>
      <c r="X434" s="150" t="s">
        <v>881</v>
      </c>
      <c r="Y434" s="150">
        <v>17</v>
      </c>
      <c r="Z434" s="3" t="s">
        <v>851</v>
      </c>
      <c r="AA434" s="3"/>
      <c r="AB434" s="58" t="s">
        <v>1322</v>
      </c>
      <c r="AC434" s="199" t="s">
        <v>1442</v>
      </c>
      <c r="AD434" s="155" t="str">
        <f>IF(MOD(Таблица33[[#This Row],[Заказ корней, шт.
↓]],Таблица33[[#This Row],[Кратность заказа]])&gt;0,"Ошибка!","")</f>
        <v/>
      </c>
    </row>
    <row r="435" spans="1:30" s="37" customFormat="1" ht="15" customHeight="1">
      <c r="A435" s="48"/>
      <c r="B435" s="238"/>
      <c r="C435" s="238" t="s">
        <v>1619</v>
      </c>
      <c r="D435" s="246" t="s">
        <v>816</v>
      </c>
      <c r="E435" s="249"/>
      <c r="F435" s="247" t="s">
        <v>1249</v>
      </c>
      <c r="G435" s="237" t="s">
        <v>157</v>
      </c>
      <c r="H435" s="230"/>
      <c r="I435" s="239" t="s">
        <v>1326</v>
      </c>
      <c r="J435" s="240">
        <v>30</v>
      </c>
      <c r="K435" s="240" t="s">
        <v>1332</v>
      </c>
      <c r="L435" s="244">
        <v>25.67</v>
      </c>
      <c r="M435" s="244">
        <v>26.150000000000002</v>
      </c>
      <c r="N435" s="244">
        <v>26.91</v>
      </c>
      <c r="O435" s="244">
        <v>27.98</v>
      </c>
      <c r="P435" s="244"/>
      <c r="Q435" s="240">
        <v>5</v>
      </c>
      <c r="R435" s="320">
        <v>20</v>
      </c>
      <c r="S435" s="245"/>
      <c r="T435" s="241" t="str">
        <f t="shared" ref="T435" si="182">IF(S435/J435=0,"-",S435/J435)</f>
        <v>-</v>
      </c>
      <c r="U435" s="242">
        <f t="shared" ref="U435" si="183">IF(S435&lt;10,O435*S435,IF(S435&lt;15,N435*S435,IF(S435&lt;J435,M435*S435,L435*S435)))</f>
        <v>0</v>
      </c>
      <c r="V435" s="234" t="s">
        <v>1671</v>
      </c>
      <c r="W435" s="198" t="s">
        <v>805</v>
      </c>
      <c r="X435" s="150" t="s">
        <v>881</v>
      </c>
      <c r="Y435" s="150">
        <v>17</v>
      </c>
      <c r="Z435" s="3" t="s">
        <v>851</v>
      </c>
      <c r="AA435" s="3"/>
      <c r="AB435" s="58" t="s">
        <v>1322</v>
      </c>
      <c r="AC435" s="199" t="s">
        <v>1442</v>
      </c>
      <c r="AD435" s="155" t="str">
        <f>IF(MOD(Таблица33[[#This Row],[Заказ корней, шт.
↓]],Таблица33[[#This Row],[Кратность заказа]])&gt;0,"Ошибка!","")</f>
        <v/>
      </c>
    </row>
    <row r="436" spans="1:30" s="37" customFormat="1" ht="15" hidden="1" customHeight="1">
      <c r="A436" s="48"/>
      <c r="B436" s="252"/>
      <c r="C436" s="252" t="s">
        <v>903</v>
      </c>
      <c r="D436" s="253" t="s">
        <v>816</v>
      </c>
      <c r="E436" s="264"/>
      <c r="F436" s="255" t="s">
        <v>1249</v>
      </c>
      <c r="G436" s="256" t="s">
        <v>847</v>
      </c>
      <c r="H436" s="230"/>
      <c r="I436" s="258" t="s">
        <v>1326</v>
      </c>
      <c r="J436" s="259">
        <v>35</v>
      </c>
      <c r="K436" s="259" t="s">
        <v>1332</v>
      </c>
      <c r="L436" s="260">
        <v>49.76</v>
      </c>
      <c r="M436" s="260">
        <v>50.239999999999995</v>
      </c>
      <c r="N436" s="260">
        <v>50.72</v>
      </c>
      <c r="O436" s="260">
        <v>52.24</v>
      </c>
      <c r="P436" s="260"/>
      <c r="Q436" s="259">
        <v>3</v>
      </c>
      <c r="R436" s="316"/>
      <c r="S436" s="261"/>
      <c r="T436" s="262" t="str">
        <f t="shared" si="138"/>
        <v>-</v>
      </c>
      <c r="U436" s="263">
        <f t="shared" si="139"/>
        <v>0</v>
      </c>
      <c r="V436" s="251" t="s">
        <v>1670</v>
      </c>
      <c r="W436" s="198" t="s">
        <v>805</v>
      </c>
      <c r="X436" s="150" t="s">
        <v>858</v>
      </c>
      <c r="Y436" s="150" t="s">
        <v>1250</v>
      </c>
      <c r="Z436" s="3" t="s">
        <v>851</v>
      </c>
      <c r="AA436" s="3"/>
      <c r="AB436" s="58" t="s">
        <v>1309</v>
      </c>
      <c r="AC436" s="199" t="s">
        <v>1443</v>
      </c>
      <c r="AD436" s="155" t="str">
        <f>IF(MOD(Таблица33[[#This Row],[Заказ корней, шт.
↓]],Таблица33[[#This Row],[Кратность заказа]])&gt;0,"Ошибка!","")</f>
        <v/>
      </c>
    </row>
    <row r="437" spans="1:30" s="37" customFormat="1" ht="15" hidden="1" customHeight="1">
      <c r="A437" s="48"/>
      <c r="B437" s="252"/>
      <c r="C437" s="252" t="s">
        <v>1243</v>
      </c>
      <c r="D437" s="253" t="s">
        <v>816</v>
      </c>
      <c r="E437" s="264"/>
      <c r="F437" s="255" t="s">
        <v>1249</v>
      </c>
      <c r="G437" s="256" t="s">
        <v>282</v>
      </c>
      <c r="H437" s="230"/>
      <c r="I437" s="258" t="s">
        <v>1326</v>
      </c>
      <c r="J437" s="259">
        <v>30</v>
      </c>
      <c r="K437" s="259" t="s">
        <v>1332</v>
      </c>
      <c r="L437" s="260">
        <v>37.54</v>
      </c>
      <c r="M437" s="260">
        <v>37.9</v>
      </c>
      <c r="N437" s="260">
        <v>38.269999999999996</v>
      </c>
      <c r="O437" s="260">
        <v>39.409999999999997</v>
      </c>
      <c r="P437" s="260"/>
      <c r="Q437" s="259">
        <v>3</v>
      </c>
      <c r="R437" s="316"/>
      <c r="S437" s="261"/>
      <c r="T437" s="262" t="str">
        <f t="shared" si="138"/>
        <v>-</v>
      </c>
      <c r="U437" s="263">
        <f t="shared" si="139"/>
        <v>0</v>
      </c>
      <c r="V437" s="251" t="s">
        <v>1670</v>
      </c>
      <c r="W437" s="198" t="s">
        <v>805</v>
      </c>
      <c r="X437" s="150">
        <v>60</v>
      </c>
      <c r="Y437" s="150" t="s">
        <v>1026</v>
      </c>
      <c r="Z437" s="3" t="s">
        <v>851</v>
      </c>
      <c r="AA437" s="3"/>
      <c r="AB437" s="58" t="s">
        <v>1039</v>
      </c>
      <c r="AC437" s="199" t="s">
        <v>1445</v>
      </c>
      <c r="AD437" s="155" t="str">
        <f>IF(MOD(Таблица33[[#This Row],[Заказ корней, шт.
↓]],Таблица33[[#This Row],[Кратность заказа]])&gt;0,"Ошибка!","")</f>
        <v/>
      </c>
    </row>
    <row r="438" spans="1:30" s="37" customFormat="1" ht="15" hidden="1" customHeight="1">
      <c r="A438" s="48"/>
      <c r="B438" s="252"/>
      <c r="C438" s="252" t="s">
        <v>1595</v>
      </c>
      <c r="D438" s="253" t="s">
        <v>816</v>
      </c>
      <c r="E438" s="264"/>
      <c r="F438" s="255" t="s">
        <v>1249</v>
      </c>
      <c r="G438" s="256" t="s">
        <v>282</v>
      </c>
      <c r="H438" s="230"/>
      <c r="I438" s="258" t="s">
        <v>1326</v>
      </c>
      <c r="J438" s="259">
        <v>35</v>
      </c>
      <c r="K438" s="259" t="s">
        <v>1332</v>
      </c>
      <c r="L438" s="260">
        <v>37.54</v>
      </c>
      <c r="M438" s="260">
        <v>37.9</v>
      </c>
      <c r="N438" s="260">
        <v>38.269999999999996</v>
      </c>
      <c r="O438" s="260">
        <v>39.409999999999997</v>
      </c>
      <c r="P438" s="260"/>
      <c r="Q438" s="259">
        <v>3</v>
      </c>
      <c r="R438" s="316"/>
      <c r="S438" s="261"/>
      <c r="T438" s="262" t="str">
        <f t="shared" ref="T438" si="184">IF(S438/J438=0,"-",S438/J438)</f>
        <v>-</v>
      </c>
      <c r="U438" s="263">
        <f t="shared" ref="U438" si="185">IF(S438&lt;10,O438*S438,IF(S438&lt;15,N438*S438,IF(S438&lt;J438,M438*S438,L438*S438)))</f>
        <v>0</v>
      </c>
      <c r="V438" s="251" t="s">
        <v>1670</v>
      </c>
      <c r="W438" s="198" t="s">
        <v>805</v>
      </c>
      <c r="X438" s="150">
        <v>60</v>
      </c>
      <c r="Y438" s="150" t="s">
        <v>1026</v>
      </c>
      <c r="Z438" s="3" t="s">
        <v>851</v>
      </c>
      <c r="AA438" s="3"/>
      <c r="AB438" s="58" t="s">
        <v>1039</v>
      </c>
      <c r="AC438" s="199" t="s">
        <v>1445</v>
      </c>
      <c r="AD438" s="155" t="str">
        <f>IF(MOD(Таблица33[[#This Row],[Заказ корней, шт.
↓]],Таблица33[[#This Row],[Кратность заказа]])&gt;0,"Ошибка!","")</f>
        <v/>
      </c>
    </row>
    <row r="439" spans="1:30" s="37" customFormat="1" ht="15" hidden="1" customHeight="1">
      <c r="A439" s="48"/>
      <c r="B439" s="252"/>
      <c r="C439" s="252" t="s">
        <v>1244</v>
      </c>
      <c r="D439" s="253" t="s">
        <v>816</v>
      </c>
      <c r="E439" s="264"/>
      <c r="F439" s="255" t="s">
        <v>1248</v>
      </c>
      <c r="G439" s="256" t="s">
        <v>124</v>
      </c>
      <c r="H439" s="230"/>
      <c r="I439" s="258" t="s">
        <v>1324</v>
      </c>
      <c r="J439" s="259">
        <v>50</v>
      </c>
      <c r="K439" s="259" t="s">
        <v>1332</v>
      </c>
      <c r="L439" s="260">
        <v>7.1899999999999995</v>
      </c>
      <c r="M439" s="260">
        <v>7.39</v>
      </c>
      <c r="N439" s="260">
        <v>7.5299999999999994</v>
      </c>
      <c r="O439" s="260">
        <v>8.0500000000000007</v>
      </c>
      <c r="P439" s="260"/>
      <c r="Q439" s="259">
        <v>5</v>
      </c>
      <c r="R439" s="316"/>
      <c r="S439" s="261"/>
      <c r="T439" s="262" t="str">
        <f t="shared" si="138"/>
        <v>-</v>
      </c>
      <c r="U439" s="263">
        <f t="shared" si="139"/>
        <v>0</v>
      </c>
      <c r="V439" s="251" t="s">
        <v>1670</v>
      </c>
      <c r="W439" s="198" t="s">
        <v>915</v>
      </c>
      <c r="X439" s="150" t="s">
        <v>859</v>
      </c>
      <c r="Y439" s="150">
        <v>18</v>
      </c>
      <c r="Z439" s="3" t="s">
        <v>851</v>
      </c>
      <c r="AA439" s="3" t="s">
        <v>875</v>
      </c>
      <c r="AB439" s="58" t="s">
        <v>1278</v>
      </c>
      <c r="AC439" s="199" t="s">
        <v>1446</v>
      </c>
      <c r="AD439" s="155" t="str">
        <f>IF(MOD(Таблица33[[#This Row],[Заказ корней, шт.
↓]],Таблица33[[#This Row],[Кратность заказа]])&gt;0,"Ошибка!","")</f>
        <v/>
      </c>
    </row>
    <row r="440" spans="1:30" s="37" customFormat="1" ht="15" hidden="1" customHeight="1">
      <c r="A440" s="48"/>
      <c r="B440" s="252"/>
      <c r="C440" s="252" t="s">
        <v>1040</v>
      </c>
      <c r="D440" s="253" t="s">
        <v>898</v>
      </c>
      <c r="E440" s="264"/>
      <c r="F440" s="255" t="s">
        <v>1248</v>
      </c>
      <c r="G440" s="256" t="s">
        <v>124</v>
      </c>
      <c r="H440" s="230"/>
      <c r="I440" s="258" t="s">
        <v>1324</v>
      </c>
      <c r="J440" s="259">
        <v>60</v>
      </c>
      <c r="K440" s="259" t="s">
        <v>1333</v>
      </c>
      <c r="L440" s="265">
        <v>620</v>
      </c>
      <c r="M440" s="265">
        <v>637</v>
      </c>
      <c r="N440" s="265">
        <v>649</v>
      </c>
      <c r="O440" s="265">
        <v>694</v>
      </c>
      <c r="P440" s="265"/>
      <c r="Q440" s="259">
        <v>5</v>
      </c>
      <c r="R440" s="316"/>
      <c r="S440" s="261"/>
      <c r="T440" s="262" t="str">
        <f t="shared" si="138"/>
        <v>-</v>
      </c>
      <c r="U440" s="232">
        <f t="shared" si="139"/>
        <v>0</v>
      </c>
      <c r="V440" s="251" t="s">
        <v>1670</v>
      </c>
      <c r="W440" s="198" t="s">
        <v>915</v>
      </c>
      <c r="X440" s="150" t="s">
        <v>859</v>
      </c>
      <c r="Y440" s="150">
        <v>18</v>
      </c>
      <c r="Z440" s="3" t="s">
        <v>851</v>
      </c>
      <c r="AA440" s="3" t="s">
        <v>875</v>
      </c>
      <c r="AB440" s="58" t="s">
        <v>1278</v>
      </c>
      <c r="AC440" s="199" t="s">
        <v>1446</v>
      </c>
      <c r="AD440" s="155" t="str">
        <f>IF(MOD(Таблица33[[#This Row],[Заказ корней, шт.
↓]],Таблица33[[#This Row],[Кратность заказа]])&gt;0,"Ошибка!","")</f>
        <v/>
      </c>
    </row>
    <row r="441" spans="1:30" s="37" customFormat="1" ht="15" hidden="1" customHeight="1">
      <c r="A441" s="48"/>
      <c r="B441" s="252"/>
      <c r="C441" s="252" t="s">
        <v>1634</v>
      </c>
      <c r="D441" s="253" t="s">
        <v>898</v>
      </c>
      <c r="E441" s="264"/>
      <c r="F441" s="255" t="s">
        <v>1248</v>
      </c>
      <c r="G441" s="256" t="s">
        <v>124</v>
      </c>
      <c r="H441" s="230"/>
      <c r="I441" s="258" t="s">
        <v>1324</v>
      </c>
      <c r="J441" s="259">
        <v>60</v>
      </c>
      <c r="K441" s="259" t="s">
        <v>1333</v>
      </c>
      <c r="L441" s="265">
        <v>620</v>
      </c>
      <c r="M441" s="265">
        <v>637</v>
      </c>
      <c r="N441" s="265">
        <v>649</v>
      </c>
      <c r="O441" s="265">
        <v>694</v>
      </c>
      <c r="P441" s="265"/>
      <c r="Q441" s="259">
        <v>5</v>
      </c>
      <c r="R441" s="316"/>
      <c r="S441" s="261"/>
      <c r="T441" s="262" t="str">
        <f t="shared" ref="T441:T442" si="186">IF(S441/J441=0,"-",S441/J441)</f>
        <v>-</v>
      </c>
      <c r="U441" s="232">
        <f t="shared" ref="U441:U442" si="187">IF(S441&lt;10,O441*S441,IF(S441&lt;15,N441*S441,IF(S441&lt;J441,M441*S441,L441*S441)))</f>
        <v>0</v>
      </c>
      <c r="V441" s="251" t="s">
        <v>1670</v>
      </c>
      <c r="W441" s="198" t="s">
        <v>915</v>
      </c>
      <c r="X441" s="150" t="s">
        <v>859</v>
      </c>
      <c r="Y441" s="150">
        <v>18</v>
      </c>
      <c r="Z441" s="3" t="s">
        <v>851</v>
      </c>
      <c r="AA441" s="3" t="s">
        <v>875</v>
      </c>
      <c r="AB441" s="58" t="s">
        <v>1278</v>
      </c>
      <c r="AC441" s="199" t="s">
        <v>1446</v>
      </c>
      <c r="AD441" s="155" t="str">
        <f>IF(MOD(Таблица33[[#This Row],[Заказ корней, шт.
↓]],Таблица33[[#This Row],[Кратность заказа]])&gt;0,"Ошибка!","")</f>
        <v/>
      </c>
    </row>
    <row r="442" spans="1:30" s="37" customFormat="1" ht="15" hidden="1" customHeight="1">
      <c r="A442" s="48"/>
      <c r="B442" s="252"/>
      <c r="C442" s="252" t="s">
        <v>1633</v>
      </c>
      <c r="D442" s="253" t="s">
        <v>816</v>
      </c>
      <c r="E442" s="264"/>
      <c r="F442" s="255" t="s">
        <v>1248</v>
      </c>
      <c r="G442" s="256" t="s">
        <v>124</v>
      </c>
      <c r="H442" s="230"/>
      <c r="I442" s="258" t="s">
        <v>1324</v>
      </c>
      <c r="J442" s="259">
        <v>60</v>
      </c>
      <c r="K442" s="259" t="s">
        <v>1332</v>
      </c>
      <c r="L442" s="260">
        <v>7.1899999999999995</v>
      </c>
      <c r="M442" s="260">
        <v>7.39</v>
      </c>
      <c r="N442" s="260">
        <v>7.5299999999999994</v>
      </c>
      <c r="O442" s="260">
        <v>8.0500000000000007</v>
      </c>
      <c r="P442" s="260"/>
      <c r="Q442" s="259">
        <v>5</v>
      </c>
      <c r="R442" s="316"/>
      <c r="S442" s="261"/>
      <c r="T442" s="262" t="str">
        <f t="shared" si="186"/>
        <v>-</v>
      </c>
      <c r="U442" s="263">
        <f t="shared" si="187"/>
        <v>0</v>
      </c>
      <c r="V442" s="251" t="s">
        <v>1670</v>
      </c>
      <c r="W442" s="198" t="s">
        <v>915</v>
      </c>
      <c r="X442" s="150" t="s">
        <v>859</v>
      </c>
      <c r="Y442" s="150">
        <v>18</v>
      </c>
      <c r="Z442" s="3" t="s">
        <v>851</v>
      </c>
      <c r="AA442" s="3" t="s">
        <v>875</v>
      </c>
      <c r="AB442" s="58" t="s">
        <v>1278</v>
      </c>
      <c r="AC442" s="199" t="s">
        <v>1446</v>
      </c>
      <c r="AD442" s="155" t="str">
        <f>IF(MOD(Таблица33[[#This Row],[Заказ корней, шт.
↓]],Таблица33[[#This Row],[Кратность заказа]])&gt;0,"Ошибка!","")</f>
        <v/>
      </c>
    </row>
    <row r="443" spans="1:30" s="37" customFormat="1" ht="15" hidden="1" customHeight="1">
      <c r="A443" s="48"/>
      <c r="B443" s="252"/>
      <c r="C443" s="252" t="s">
        <v>1588</v>
      </c>
      <c r="D443" s="253" t="s">
        <v>816</v>
      </c>
      <c r="E443" s="249"/>
      <c r="F443" s="255" t="s">
        <v>1248</v>
      </c>
      <c r="G443" s="256" t="s">
        <v>124</v>
      </c>
      <c r="H443" s="168"/>
      <c r="I443" s="258" t="s">
        <v>1326</v>
      </c>
      <c r="J443" s="259">
        <v>35</v>
      </c>
      <c r="K443" s="259" t="s">
        <v>1332</v>
      </c>
      <c r="L443" s="260">
        <v>8.75</v>
      </c>
      <c r="M443" s="260">
        <v>9</v>
      </c>
      <c r="N443" s="260">
        <v>9.16</v>
      </c>
      <c r="O443" s="260">
        <v>9.8000000000000007</v>
      </c>
      <c r="P443" s="260"/>
      <c r="Q443" s="259">
        <v>5</v>
      </c>
      <c r="R443" s="316"/>
      <c r="S443" s="261"/>
      <c r="T443" s="262" t="str">
        <f t="shared" ref="T443" si="188">IF(S443/J443=0,"-",S443/J443)</f>
        <v>-</v>
      </c>
      <c r="U443" s="263">
        <f t="shared" ref="U443" si="189">IF(S443&lt;10,O443*S443,IF(S443&lt;15,N443*S443,IF(S443&lt;J443,M443*S443,L443*S443)))</f>
        <v>0</v>
      </c>
      <c r="V443" s="251" t="s">
        <v>1670</v>
      </c>
      <c r="W443" s="198" t="s">
        <v>915</v>
      </c>
      <c r="X443" s="150" t="s">
        <v>859</v>
      </c>
      <c r="Y443" s="150">
        <v>18</v>
      </c>
      <c r="Z443" s="3" t="s">
        <v>851</v>
      </c>
      <c r="AA443" s="3" t="s">
        <v>875</v>
      </c>
      <c r="AB443" s="58" t="s">
        <v>1278</v>
      </c>
      <c r="AC443" s="199" t="s">
        <v>1446</v>
      </c>
      <c r="AD443" s="155" t="str">
        <f>IF(MOD(Таблица33[[#This Row],[Заказ корней, шт.
↓]],Таблица33[[#This Row],[Кратность заказа]])&gt;0,"Ошибка!","")</f>
        <v/>
      </c>
    </row>
    <row r="444" spans="1:30" s="37" customFormat="1" ht="15" hidden="1" customHeight="1">
      <c r="A444" s="48"/>
      <c r="B444" s="252"/>
      <c r="C444" s="252" t="s">
        <v>1544</v>
      </c>
      <c r="D444" s="253" t="s">
        <v>816</v>
      </c>
      <c r="E444" s="264"/>
      <c r="F444" s="255" t="s">
        <v>1248</v>
      </c>
      <c r="G444" s="256" t="s">
        <v>124</v>
      </c>
      <c r="H444" s="230"/>
      <c r="I444" s="258" t="s">
        <v>1326</v>
      </c>
      <c r="J444" s="259">
        <v>50</v>
      </c>
      <c r="K444" s="259" t="s">
        <v>1332</v>
      </c>
      <c r="L444" s="260">
        <v>8.75</v>
      </c>
      <c r="M444" s="260">
        <v>9</v>
      </c>
      <c r="N444" s="260">
        <v>9.16</v>
      </c>
      <c r="O444" s="260">
        <v>9.8000000000000007</v>
      </c>
      <c r="P444" s="260"/>
      <c r="Q444" s="259">
        <v>5</v>
      </c>
      <c r="R444" s="316"/>
      <c r="S444" s="261"/>
      <c r="T444" s="262" t="str">
        <f t="shared" ref="T444" si="190">IF(S444/J444=0,"-",S444/J444)</f>
        <v>-</v>
      </c>
      <c r="U444" s="263">
        <f t="shared" ref="U444" si="191">IF(S444&lt;10,O444*S444,IF(S444&lt;15,N444*S444,IF(S444&lt;J444,M444*S444,L444*S444)))</f>
        <v>0</v>
      </c>
      <c r="V444" s="251" t="s">
        <v>1670</v>
      </c>
      <c r="W444" s="198" t="s">
        <v>915</v>
      </c>
      <c r="X444" s="150" t="s">
        <v>859</v>
      </c>
      <c r="Y444" s="150">
        <v>18</v>
      </c>
      <c r="Z444" s="3" t="s">
        <v>851</v>
      </c>
      <c r="AA444" s="3" t="s">
        <v>875</v>
      </c>
      <c r="AB444" s="58" t="s">
        <v>1278</v>
      </c>
      <c r="AC444" s="199" t="s">
        <v>1446</v>
      </c>
      <c r="AD444" s="155" t="str">
        <f>IF(MOD(Таблица33[[#This Row],[Заказ корней, шт.
↓]],Таблица33[[#This Row],[Кратность заказа]])&gt;0,"Ошибка!","")</f>
        <v/>
      </c>
    </row>
    <row r="445" spans="1:30" s="37" customFormat="1" ht="15" customHeight="1">
      <c r="A445" s="48"/>
      <c r="B445" s="238"/>
      <c r="C445" s="238" t="s">
        <v>1045</v>
      </c>
      <c r="D445" s="246" t="s">
        <v>816</v>
      </c>
      <c r="E445" s="249"/>
      <c r="F445" s="247" t="s">
        <v>1248</v>
      </c>
      <c r="G445" s="237" t="s">
        <v>210</v>
      </c>
      <c r="H445" s="230"/>
      <c r="I445" s="239" t="s">
        <v>1324</v>
      </c>
      <c r="J445" s="240">
        <v>60</v>
      </c>
      <c r="K445" s="240" t="s">
        <v>1332</v>
      </c>
      <c r="L445" s="244">
        <v>5.8</v>
      </c>
      <c r="M445" s="244">
        <v>5.96</v>
      </c>
      <c r="N445" s="244">
        <v>6.0699999999999994</v>
      </c>
      <c r="O445" s="244">
        <v>6.49</v>
      </c>
      <c r="P445" s="244"/>
      <c r="Q445" s="240">
        <v>5</v>
      </c>
      <c r="R445" s="320">
        <v>25</v>
      </c>
      <c r="S445" s="245"/>
      <c r="T445" s="241" t="str">
        <f t="shared" ref="T445:T458" si="192">IF(S445/J445=0,"-",S445/J445)</f>
        <v>-</v>
      </c>
      <c r="U445" s="242">
        <f t="shared" ref="U445:U455" si="193">IF(S445&lt;10,O445*S445,IF(S445&lt;15,N445*S445,IF(S445&lt;J445,M445*S445,L445*S445)))</f>
        <v>0</v>
      </c>
      <c r="V445" s="234" t="s">
        <v>1671</v>
      </c>
      <c r="W445" s="198" t="s">
        <v>901</v>
      </c>
      <c r="X445" s="150">
        <v>100</v>
      </c>
      <c r="Y445" s="150">
        <v>18</v>
      </c>
      <c r="Z445" s="3" t="s">
        <v>853</v>
      </c>
      <c r="AA445" s="3"/>
      <c r="AB445" s="58" t="s">
        <v>1278</v>
      </c>
      <c r="AC445" s="199" t="s">
        <v>1447</v>
      </c>
      <c r="AD445" s="155" t="str">
        <f>IF(MOD(Таблица33[[#This Row],[Заказ корней, шт.
↓]],Таблица33[[#This Row],[Кратность заказа]])&gt;0,"Ошибка!","")</f>
        <v/>
      </c>
    </row>
    <row r="446" spans="1:30" s="37" customFormat="1" ht="15" hidden="1" customHeight="1">
      <c r="A446" s="48"/>
      <c r="B446" s="252"/>
      <c r="C446" s="252" t="s">
        <v>1561</v>
      </c>
      <c r="D446" s="253" t="s">
        <v>816</v>
      </c>
      <c r="E446" s="264"/>
      <c r="F446" s="255" t="s">
        <v>1248</v>
      </c>
      <c r="G446" s="256" t="s">
        <v>210</v>
      </c>
      <c r="H446" s="230"/>
      <c r="I446" s="258" t="s">
        <v>1324</v>
      </c>
      <c r="J446" s="259">
        <v>50</v>
      </c>
      <c r="K446" s="259" t="s">
        <v>1332</v>
      </c>
      <c r="L446" s="260">
        <v>5.8</v>
      </c>
      <c r="M446" s="260">
        <v>5.96</v>
      </c>
      <c r="N446" s="260">
        <v>6.0699999999999994</v>
      </c>
      <c r="O446" s="260">
        <v>6.49</v>
      </c>
      <c r="P446" s="260"/>
      <c r="Q446" s="259">
        <v>5</v>
      </c>
      <c r="R446" s="316"/>
      <c r="S446" s="261"/>
      <c r="T446" s="262" t="str">
        <f t="shared" ref="T446:T447" si="194">IF(S446/J446=0,"-",S446/J446)</f>
        <v>-</v>
      </c>
      <c r="U446" s="263">
        <f t="shared" ref="U446:U447" si="195">IF(S446&lt;10,O446*S446,IF(S446&lt;15,N446*S446,IF(S446&lt;J446,M446*S446,L446*S446)))</f>
        <v>0</v>
      </c>
      <c r="V446" s="251" t="s">
        <v>1670</v>
      </c>
      <c r="W446" s="198" t="s">
        <v>901</v>
      </c>
      <c r="X446" s="150">
        <v>100</v>
      </c>
      <c r="Y446" s="150">
        <v>18</v>
      </c>
      <c r="Z446" s="3" t="s">
        <v>853</v>
      </c>
      <c r="AA446" s="3"/>
      <c r="AB446" s="58" t="s">
        <v>1278</v>
      </c>
      <c r="AC446" s="199" t="s">
        <v>1447</v>
      </c>
      <c r="AD446" s="155" t="str">
        <f>IF(MOD(Таблица33[[#This Row],[Заказ корней, шт.
↓]],Таблица33[[#This Row],[Кратность заказа]])&gt;0,"Ошибка!","")</f>
        <v/>
      </c>
    </row>
    <row r="447" spans="1:30" s="37" customFormat="1" ht="15" customHeight="1">
      <c r="A447" s="48"/>
      <c r="B447" s="238"/>
      <c r="C447" s="238" t="s">
        <v>1562</v>
      </c>
      <c r="D447" s="246" t="s">
        <v>898</v>
      </c>
      <c r="E447" s="249"/>
      <c r="F447" s="247" t="s">
        <v>1248</v>
      </c>
      <c r="G447" s="237" t="s">
        <v>210</v>
      </c>
      <c r="H447" s="230"/>
      <c r="I447" s="239" t="s">
        <v>1326</v>
      </c>
      <c r="J447" s="240">
        <v>40</v>
      </c>
      <c r="K447" s="240" t="s">
        <v>1333</v>
      </c>
      <c r="L447" s="243">
        <v>581</v>
      </c>
      <c r="M447" s="243">
        <v>597</v>
      </c>
      <c r="N447" s="243">
        <v>608</v>
      </c>
      <c r="O447" s="243">
        <v>650</v>
      </c>
      <c r="P447" s="243"/>
      <c r="Q447" s="240">
        <v>5</v>
      </c>
      <c r="R447" s="320">
        <v>26</v>
      </c>
      <c r="S447" s="245"/>
      <c r="T447" s="241" t="str">
        <f t="shared" si="194"/>
        <v>-</v>
      </c>
      <c r="U447" s="60">
        <f t="shared" si="195"/>
        <v>0</v>
      </c>
      <c r="V447" s="234" t="s">
        <v>1671</v>
      </c>
      <c r="W447" s="198" t="s">
        <v>901</v>
      </c>
      <c r="X447" s="150">
        <v>100</v>
      </c>
      <c r="Y447" s="150">
        <v>18</v>
      </c>
      <c r="Z447" s="3" t="s">
        <v>853</v>
      </c>
      <c r="AA447" s="3"/>
      <c r="AB447" s="58" t="s">
        <v>1278</v>
      </c>
      <c r="AC447" s="199" t="s">
        <v>1447</v>
      </c>
      <c r="AD447" s="155" t="str">
        <f>IF(MOD(Таблица33[[#This Row],[Заказ корней, шт.
↓]],Таблица33[[#This Row],[Кратность заказа]])&gt;0,"Ошибка!","")</f>
        <v/>
      </c>
    </row>
    <row r="448" spans="1:30" s="37" customFormat="1" ht="15" customHeight="1">
      <c r="A448" s="48"/>
      <c r="B448" s="238"/>
      <c r="C448" s="238" t="s">
        <v>1047</v>
      </c>
      <c r="D448" s="246" t="s">
        <v>816</v>
      </c>
      <c r="E448" s="249"/>
      <c r="F448" s="247" t="s">
        <v>1248</v>
      </c>
      <c r="G448" s="276" t="s">
        <v>129</v>
      </c>
      <c r="H448" s="277"/>
      <c r="I448" s="239" t="s">
        <v>1324</v>
      </c>
      <c r="J448" s="240">
        <v>60</v>
      </c>
      <c r="K448" s="240" t="s">
        <v>1332</v>
      </c>
      <c r="L448" s="244">
        <v>7.67</v>
      </c>
      <c r="M448" s="244">
        <v>7.89</v>
      </c>
      <c r="N448" s="244">
        <v>8.0299999999999994</v>
      </c>
      <c r="O448" s="244">
        <v>8.59</v>
      </c>
      <c r="P448" s="244"/>
      <c r="Q448" s="240">
        <v>5</v>
      </c>
      <c r="R448" s="320" t="s">
        <v>1680</v>
      </c>
      <c r="S448" s="245"/>
      <c r="T448" s="241" t="str">
        <f t="shared" si="192"/>
        <v>-</v>
      </c>
      <c r="U448" s="242">
        <f t="shared" si="193"/>
        <v>0</v>
      </c>
      <c r="V448" s="234" t="s">
        <v>1671</v>
      </c>
      <c r="W448" s="198" t="s">
        <v>808</v>
      </c>
      <c r="X448" s="150" t="s">
        <v>1048</v>
      </c>
      <c r="Y448" s="150" t="s">
        <v>1026</v>
      </c>
      <c r="Z448" s="3" t="s">
        <v>851</v>
      </c>
      <c r="AA448" s="3"/>
      <c r="AB448" s="58" t="s">
        <v>1323</v>
      </c>
      <c r="AC448" s="199" t="s">
        <v>1448</v>
      </c>
      <c r="AD448" s="155" t="str">
        <f>IF(MOD(Таблица33[[#This Row],[Заказ корней, шт.
↓]],Таблица33[[#This Row],[Кратность заказа]])&gt;0,"Ошибка!","")</f>
        <v/>
      </c>
    </row>
    <row r="449" spans="1:30" s="37" customFormat="1" ht="15" customHeight="1">
      <c r="A449" s="48"/>
      <c r="B449" s="238"/>
      <c r="C449" s="238" t="s">
        <v>1245</v>
      </c>
      <c r="D449" s="246" t="s">
        <v>816</v>
      </c>
      <c r="E449" s="249"/>
      <c r="F449" s="247" t="s">
        <v>1248</v>
      </c>
      <c r="G449" s="276" t="s">
        <v>129</v>
      </c>
      <c r="H449" s="277"/>
      <c r="I449" s="239" t="s">
        <v>1326</v>
      </c>
      <c r="J449" s="240">
        <v>35</v>
      </c>
      <c r="K449" s="240" t="s">
        <v>1332</v>
      </c>
      <c r="L449" s="244">
        <v>10.4</v>
      </c>
      <c r="M449" s="244">
        <v>10.68</v>
      </c>
      <c r="N449" s="244">
        <v>10.879999999999999</v>
      </c>
      <c r="O449" s="244">
        <v>11.64</v>
      </c>
      <c r="P449" s="244"/>
      <c r="Q449" s="240">
        <v>5</v>
      </c>
      <c r="R449" s="320" t="s">
        <v>1680</v>
      </c>
      <c r="S449" s="245"/>
      <c r="T449" s="241" t="str">
        <f t="shared" si="192"/>
        <v>-</v>
      </c>
      <c r="U449" s="242">
        <f t="shared" si="193"/>
        <v>0</v>
      </c>
      <c r="V449" s="234" t="s">
        <v>1671</v>
      </c>
      <c r="W449" s="198" t="s">
        <v>808</v>
      </c>
      <c r="X449" s="150" t="s">
        <v>1048</v>
      </c>
      <c r="Y449" s="150" t="s">
        <v>1026</v>
      </c>
      <c r="Z449" s="3" t="s">
        <v>851</v>
      </c>
      <c r="AA449" s="3"/>
      <c r="AB449" s="58" t="s">
        <v>1323</v>
      </c>
      <c r="AC449" s="199" t="s">
        <v>1448</v>
      </c>
      <c r="AD449" s="155" t="str">
        <f>IF(MOD(Таблица33[[#This Row],[Заказ корней, шт.
↓]],Таблица33[[#This Row],[Кратность заказа]])&gt;0,"Ошибка!","")</f>
        <v/>
      </c>
    </row>
    <row r="450" spans="1:30" s="37" customFormat="1" ht="15" hidden="1" customHeight="1">
      <c r="A450" s="48"/>
      <c r="B450" s="252"/>
      <c r="C450" s="252" t="s">
        <v>1538</v>
      </c>
      <c r="D450" s="253" t="s">
        <v>898</v>
      </c>
      <c r="E450" s="264"/>
      <c r="F450" s="255" t="s">
        <v>1248</v>
      </c>
      <c r="G450" s="256" t="s">
        <v>129</v>
      </c>
      <c r="H450" s="230"/>
      <c r="I450" s="258" t="s">
        <v>1326</v>
      </c>
      <c r="J450" s="259">
        <v>40</v>
      </c>
      <c r="K450" s="259" t="s">
        <v>1333</v>
      </c>
      <c r="L450" s="265">
        <v>892</v>
      </c>
      <c r="M450" s="265">
        <v>917</v>
      </c>
      <c r="N450" s="265">
        <v>934</v>
      </c>
      <c r="O450" s="265">
        <v>999</v>
      </c>
      <c r="P450" s="265"/>
      <c r="Q450" s="259">
        <v>5</v>
      </c>
      <c r="R450" s="316"/>
      <c r="S450" s="261"/>
      <c r="T450" s="262" t="str">
        <f t="shared" si="192"/>
        <v>-</v>
      </c>
      <c r="U450" s="232">
        <f t="shared" si="193"/>
        <v>0</v>
      </c>
      <c r="V450" s="251" t="s">
        <v>1670</v>
      </c>
      <c r="W450" s="198" t="s">
        <v>808</v>
      </c>
      <c r="X450" s="150" t="s">
        <v>1048</v>
      </c>
      <c r="Y450" s="150" t="s">
        <v>1026</v>
      </c>
      <c r="Z450" s="3" t="s">
        <v>851</v>
      </c>
      <c r="AA450" s="3"/>
      <c r="AB450" s="58" t="s">
        <v>1323</v>
      </c>
      <c r="AC450" s="199" t="s">
        <v>1448</v>
      </c>
      <c r="AD450" s="155" t="str">
        <f>IF(MOD(Таблица33[[#This Row],[Заказ корней, шт.
↓]],Таблица33[[#This Row],[Кратность заказа]])&gt;0,"Ошибка!","")</f>
        <v/>
      </c>
    </row>
    <row r="451" spans="1:30" s="37" customFormat="1" ht="15" hidden="1" customHeight="1">
      <c r="A451" s="48"/>
      <c r="B451" s="252"/>
      <c r="C451" s="252" t="s">
        <v>1373</v>
      </c>
      <c r="D451" s="253" t="s">
        <v>816</v>
      </c>
      <c r="E451" s="264"/>
      <c r="F451" s="255" t="s">
        <v>1248</v>
      </c>
      <c r="G451" s="256" t="s">
        <v>129</v>
      </c>
      <c r="H451" s="257" t="s">
        <v>1512</v>
      </c>
      <c r="I451" s="258" t="s">
        <v>1325</v>
      </c>
      <c r="J451" s="259">
        <v>20</v>
      </c>
      <c r="K451" s="259" t="s">
        <v>1332</v>
      </c>
      <c r="L451" s="260">
        <v>17.16</v>
      </c>
      <c r="M451" s="260">
        <v>17.630000000000003</v>
      </c>
      <c r="N451" s="260">
        <v>17.96</v>
      </c>
      <c r="O451" s="260">
        <v>19.21</v>
      </c>
      <c r="P451" s="260"/>
      <c r="Q451" s="259">
        <v>5</v>
      </c>
      <c r="R451" s="316"/>
      <c r="S451" s="261"/>
      <c r="T451" s="262" t="str">
        <f t="shared" si="192"/>
        <v>-</v>
      </c>
      <c r="U451" s="263">
        <f t="shared" si="193"/>
        <v>0</v>
      </c>
      <c r="V451" s="251" t="s">
        <v>1670</v>
      </c>
      <c r="W451" s="198" t="s">
        <v>808</v>
      </c>
      <c r="X451" s="150" t="s">
        <v>1048</v>
      </c>
      <c r="Y451" s="150" t="s">
        <v>1026</v>
      </c>
      <c r="Z451" s="3" t="s">
        <v>851</v>
      </c>
      <c r="AA451" s="3"/>
      <c r="AB451" s="58" t="s">
        <v>1323</v>
      </c>
      <c r="AC451" s="199" t="s">
        <v>1448</v>
      </c>
      <c r="AD451" s="155" t="str">
        <f>IF(MOD(Таблица33[[#This Row],[Заказ корней, шт.
↓]],Таблица33[[#This Row],[Кратность заказа]])&gt;0,"Ошибка!","")</f>
        <v/>
      </c>
    </row>
    <row r="452" spans="1:30" s="53" customFormat="1" ht="15" customHeight="1">
      <c r="A452" s="48"/>
      <c r="B452" s="133"/>
      <c r="C452" s="133"/>
      <c r="D452" s="133"/>
      <c r="E452" s="214"/>
      <c r="F452" s="145" t="s">
        <v>850</v>
      </c>
      <c r="G452" s="146"/>
      <c r="H452" s="167"/>
      <c r="I452" s="135"/>
      <c r="J452" s="136"/>
      <c r="K452" s="136"/>
      <c r="L452" s="137"/>
      <c r="M452" s="137"/>
      <c r="N452" s="137"/>
      <c r="O452" s="137"/>
      <c r="P452" s="137"/>
      <c r="Q452" s="136"/>
      <c r="R452" s="319"/>
      <c r="S452" s="147"/>
      <c r="T452" s="138"/>
      <c r="U452" s="139"/>
      <c r="V452" s="184"/>
      <c r="W452" s="196"/>
      <c r="X452" s="151"/>
      <c r="Y452" s="151"/>
      <c r="Z452" s="141"/>
      <c r="AA452" s="141"/>
      <c r="AB452" s="140"/>
      <c r="AC452" s="197"/>
      <c r="AD452" s="155"/>
    </row>
    <row r="453" spans="1:30" s="37" customFormat="1" ht="15" hidden="1" customHeight="1">
      <c r="A453" s="48"/>
      <c r="B453" s="252"/>
      <c r="C453" s="252" t="s">
        <v>1652</v>
      </c>
      <c r="D453" s="253" t="s">
        <v>816</v>
      </c>
      <c r="E453" s="264"/>
      <c r="F453" s="255" t="s">
        <v>1248</v>
      </c>
      <c r="G453" s="256" t="s">
        <v>268</v>
      </c>
      <c r="H453" s="266"/>
      <c r="I453" s="258" t="s">
        <v>1326</v>
      </c>
      <c r="J453" s="259">
        <v>35</v>
      </c>
      <c r="K453" s="259" t="s">
        <v>1332</v>
      </c>
      <c r="L453" s="260">
        <v>56.91</v>
      </c>
      <c r="M453" s="260">
        <v>57.46</v>
      </c>
      <c r="N453" s="260">
        <v>58.01</v>
      </c>
      <c r="O453" s="260">
        <v>59.75</v>
      </c>
      <c r="P453" s="260"/>
      <c r="Q453" s="259">
        <v>1</v>
      </c>
      <c r="R453" s="316"/>
      <c r="S453" s="261"/>
      <c r="T453" s="262" t="str">
        <f t="shared" ref="T453" si="196">IF(S453/J453=0,"-",S453/J453)</f>
        <v>-</v>
      </c>
      <c r="U453" s="263">
        <f t="shared" ref="U453" si="197">IF(S453&lt;10,O453*S453,IF(S453&lt;15,N453*S453,IF(S453&lt;J453,M453*S453,L453*S453)))</f>
        <v>0</v>
      </c>
      <c r="V453" s="251" t="s">
        <v>1670</v>
      </c>
      <c r="W453" s="198" t="s">
        <v>901</v>
      </c>
      <c r="X453" s="150"/>
      <c r="Y453" s="150"/>
      <c r="Z453" s="3"/>
      <c r="AA453" s="3"/>
      <c r="AB453" s="58"/>
      <c r="AC453" s="199"/>
      <c r="AD453" s="155" t="str">
        <f>IF(MOD(Таблица33[[#This Row],[Заказ корней, шт.
↓]],Таблица33[[#This Row],[Кратность заказа]])&gt;0,"Ошибка!","")</f>
        <v/>
      </c>
    </row>
    <row r="454" spans="1:30" s="37" customFormat="1" ht="15" hidden="1" customHeight="1">
      <c r="A454" s="48"/>
      <c r="B454" s="252"/>
      <c r="C454" s="252" t="s">
        <v>1246</v>
      </c>
      <c r="D454" s="253" t="s">
        <v>816</v>
      </c>
      <c r="E454" s="264"/>
      <c r="F454" s="255" t="s">
        <v>1248</v>
      </c>
      <c r="G454" s="256" t="s">
        <v>127</v>
      </c>
      <c r="H454" s="266" t="s">
        <v>1501</v>
      </c>
      <c r="I454" s="258" t="s">
        <v>1324</v>
      </c>
      <c r="J454" s="259">
        <v>75</v>
      </c>
      <c r="K454" s="259" t="s">
        <v>1332</v>
      </c>
      <c r="L454" s="260">
        <v>5.01</v>
      </c>
      <c r="M454" s="260">
        <v>5.1499999999999995</v>
      </c>
      <c r="N454" s="260">
        <v>5.25</v>
      </c>
      <c r="O454" s="260">
        <v>5.61</v>
      </c>
      <c r="P454" s="260"/>
      <c r="Q454" s="259">
        <v>5</v>
      </c>
      <c r="R454" s="316"/>
      <c r="S454" s="261"/>
      <c r="T454" s="262" t="str">
        <f t="shared" si="192"/>
        <v>-</v>
      </c>
      <c r="U454" s="263">
        <f t="shared" si="193"/>
        <v>0</v>
      </c>
      <c r="V454" s="251" t="s">
        <v>1670</v>
      </c>
      <c r="W454" s="198" t="s">
        <v>901</v>
      </c>
      <c r="X454" s="150">
        <v>90</v>
      </c>
      <c r="Y454" s="150" t="s">
        <v>1042</v>
      </c>
      <c r="Z454" s="3" t="s">
        <v>851</v>
      </c>
      <c r="AA454" s="3"/>
      <c r="AB454" s="58" t="s">
        <v>1043</v>
      </c>
      <c r="AC454" s="199" t="s">
        <v>1449</v>
      </c>
      <c r="AD454" s="155" t="str">
        <f>IF(MOD(Таблица33[[#This Row],[Заказ корней, шт.
↓]],Таблица33[[#This Row],[Кратность заказа]])&gt;0,"Ошибка!","")</f>
        <v/>
      </c>
    </row>
    <row r="455" spans="1:30" s="37" customFormat="1" ht="15" hidden="1" customHeight="1">
      <c r="A455" s="48"/>
      <c r="B455" s="252"/>
      <c r="C455" s="252" t="s">
        <v>1041</v>
      </c>
      <c r="D455" s="253" t="s">
        <v>898</v>
      </c>
      <c r="E455" s="264"/>
      <c r="F455" s="255" t="s">
        <v>1248</v>
      </c>
      <c r="G455" s="256" t="s">
        <v>127</v>
      </c>
      <c r="H455" s="266" t="s">
        <v>1501</v>
      </c>
      <c r="I455" s="258" t="s">
        <v>1324</v>
      </c>
      <c r="J455" s="259">
        <v>60</v>
      </c>
      <c r="K455" s="259" t="s">
        <v>1333</v>
      </c>
      <c r="L455" s="265">
        <v>434</v>
      </c>
      <c r="M455" s="265">
        <v>445</v>
      </c>
      <c r="N455" s="265">
        <v>454</v>
      </c>
      <c r="O455" s="265">
        <v>485</v>
      </c>
      <c r="P455" s="265"/>
      <c r="Q455" s="259">
        <v>5</v>
      </c>
      <c r="R455" s="316"/>
      <c r="S455" s="261"/>
      <c r="T455" s="262" t="str">
        <f t="shared" si="192"/>
        <v>-</v>
      </c>
      <c r="U455" s="232">
        <f t="shared" si="193"/>
        <v>0</v>
      </c>
      <c r="V455" s="251" t="s">
        <v>1670</v>
      </c>
      <c r="W455" s="198" t="s">
        <v>901</v>
      </c>
      <c r="X455" s="150">
        <v>90</v>
      </c>
      <c r="Y455" s="150" t="s">
        <v>1042</v>
      </c>
      <c r="Z455" s="3" t="s">
        <v>851</v>
      </c>
      <c r="AA455" s="3"/>
      <c r="AB455" s="58" t="s">
        <v>1043</v>
      </c>
      <c r="AC455" s="199" t="s">
        <v>1449</v>
      </c>
      <c r="AD455" s="155" t="str">
        <f>IF(MOD(Таблица33[[#This Row],[Заказ корней, шт.
↓]],Таблица33[[#This Row],[Кратность заказа]])&gt;0,"Ошибка!","")</f>
        <v/>
      </c>
    </row>
    <row r="456" spans="1:30" s="37" customFormat="1" ht="15" hidden="1" customHeight="1">
      <c r="A456" s="48"/>
      <c r="B456" s="252"/>
      <c r="C456" s="252" t="s">
        <v>1627</v>
      </c>
      <c r="D456" s="253" t="s">
        <v>898</v>
      </c>
      <c r="E456" s="249"/>
      <c r="F456" s="255" t="s">
        <v>1248</v>
      </c>
      <c r="G456" s="256" t="s">
        <v>127</v>
      </c>
      <c r="H456" s="166" t="s">
        <v>1501</v>
      </c>
      <c r="I456" s="258" t="s">
        <v>1326</v>
      </c>
      <c r="J456" s="259">
        <v>50</v>
      </c>
      <c r="K456" s="259" t="s">
        <v>1333</v>
      </c>
      <c r="L456" s="265">
        <v>469</v>
      </c>
      <c r="M456" s="265">
        <v>482</v>
      </c>
      <c r="N456" s="265">
        <v>491</v>
      </c>
      <c r="O456" s="265">
        <v>525</v>
      </c>
      <c r="P456" s="265"/>
      <c r="Q456" s="259">
        <v>5</v>
      </c>
      <c r="R456" s="316"/>
      <c r="S456" s="261"/>
      <c r="T456" s="262" t="str">
        <f t="shared" ref="T456" si="198">IF(S456/J456=0,"-",S456/J456)</f>
        <v>-</v>
      </c>
      <c r="U456" s="232">
        <f t="shared" ref="U456" si="199">IF(S456&lt;10,O456*S456,IF(S456&lt;15,N456*S456,IF(S456&lt;J456,M456*S456,L456*S456)))</f>
        <v>0</v>
      </c>
      <c r="V456" s="251" t="s">
        <v>1670</v>
      </c>
      <c r="W456" s="198" t="s">
        <v>901</v>
      </c>
      <c r="X456" s="150">
        <v>90</v>
      </c>
      <c r="Y456" s="150" t="s">
        <v>1042</v>
      </c>
      <c r="Z456" s="3" t="s">
        <v>851</v>
      </c>
      <c r="AA456" s="3"/>
      <c r="AB456" s="58" t="s">
        <v>1043</v>
      </c>
      <c r="AC456" s="199" t="s">
        <v>1449</v>
      </c>
      <c r="AD456" s="155" t="str">
        <f>IF(MOD(Таблица33[[#This Row],[Заказ корней, шт.
↓]],Таблица33[[#This Row],[Кратность заказа]])&gt;0,"Ошибка!","")</f>
        <v/>
      </c>
    </row>
    <row r="457" spans="1:30" s="37" customFormat="1" ht="15" customHeight="1">
      <c r="A457" s="48"/>
      <c r="B457" s="238"/>
      <c r="C457" s="238" t="s">
        <v>1044</v>
      </c>
      <c r="D457" s="246" t="s">
        <v>816</v>
      </c>
      <c r="E457" s="248"/>
      <c r="F457" s="247" t="s">
        <v>1248</v>
      </c>
      <c r="G457" s="237" t="s">
        <v>127</v>
      </c>
      <c r="H457" s="166" t="s">
        <v>1501</v>
      </c>
      <c r="I457" s="239" t="s">
        <v>1326</v>
      </c>
      <c r="J457" s="240">
        <v>50</v>
      </c>
      <c r="K457" s="240" t="s">
        <v>1332</v>
      </c>
      <c r="L457" s="244">
        <v>5.41</v>
      </c>
      <c r="M457" s="244">
        <v>5.56</v>
      </c>
      <c r="N457" s="244">
        <v>5.66</v>
      </c>
      <c r="O457" s="244">
        <v>6.05</v>
      </c>
      <c r="P457" s="244"/>
      <c r="Q457" s="240">
        <v>5</v>
      </c>
      <c r="R457" s="320" t="s">
        <v>1681</v>
      </c>
      <c r="S457" s="245"/>
      <c r="T457" s="241" t="str">
        <f t="shared" ref="T457" si="200">IF(S457/J457=0,"-",S457/J457)</f>
        <v>-</v>
      </c>
      <c r="U457" s="242">
        <f t="shared" ref="U457" si="201">IF(S457&lt;10,O457*S457,IF(S457&lt;15,N457*S457,IF(S457&lt;J457,M457*S457,L457*S457)))</f>
        <v>0</v>
      </c>
      <c r="V457" s="234" t="s">
        <v>1671</v>
      </c>
      <c r="W457" s="198" t="s">
        <v>901</v>
      </c>
      <c r="X457" s="150">
        <v>90</v>
      </c>
      <c r="Y457" s="150" t="s">
        <v>1042</v>
      </c>
      <c r="Z457" s="3" t="s">
        <v>851</v>
      </c>
      <c r="AA457" s="3"/>
      <c r="AB457" s="58" t="s">
        <v>1043</v>
      </c>
      <c r="AC457" s="199" t="s">
        <v>1449</v>
      </c>
      <c r="AD457" s="155" t="str">
        <f>IF(MOD(Таблица33[[#This Row],[Заказ корней, шт.
↓]],Таблица33[[#This Row],[Кратность заказа]])&gt;0,"Ошибка!","")</f>
        <v/>
      </c>
    </row>
    <row r="458" spans="1:30" s="37" customFormat="1" ht="15" customHeight="1">
      <c r="A458" s="48"/>
      <c r="B458" s="238"/>
      <c r="C458" s="238" t="s">
        <v>1540</v>
      </c>
      <c r="D458" s="246" t="s">
        <v>816</v>
      </c>
      <c r="E458" s="248"/>
      <c r="F458" s="247" t="s">
        <v>1248</v>
      </c>
      <c r="G458" s="270" t="s">
        <v>127</v>
      </c>
      <c r="H458" s="272" t="s">
        <v>1676</v>
      </c>
      <c r="I458" s="239" t="s">
        <v>1326</v>
      </c>
      <c r="J458" s="240">
        <v>35</v>
      </c>
      <c r="K458" s="240" t="s">
        <v>1332</v>
      </c>
      <c r="L458" s="274">
        <v>5.41</v>
      </c>
      <c r="M458" s="274">
        <v>5.56</v>
      </c>
      <c r="N458" s="274">
        <v>5.66</v>
      </c>
      <c r="O458" s="274">
        <v>6.05</v>
      </c>
      <c r="P458" s="275">
        <f>VLOOKUP(Таблица33[[#This Row],[Артикул ]],[1]акция!$A:$R,18,0)</f>
        <v>5.09</v>
      </c>
      <c r="Q458" s="240">
        <v>5</v>
      </c>
      <c r="R458" s="320" t="s">
        <v>1680</v>
      </c>
      <c r="S458" s="245"/>
      <c r="T458" s="241" t="str">
        <f t="shared" si="192"/>
        <v>-</v>
      </c>
      <c r="U458" s="242">
        <f>Таблица33[[#This Row],[Акционная цена]]*Таблица33[[#This Row],[Заказ корней, шт.
↓]]</f>
        <v>0</v>
      </c>
      <c r="V458" s="234" t="s">
        <v>1671</v>
      </c>
      <c r="W458" s="198" t="s">
        <v>901</v>
      </c>
      <c r="X458" s="150">
        <v>90</v>
      </c>
      <c r="Y458" s="150" t="s">
        <v>1042</v>
      </c>
      <c r="Z458" s="3" t="s">
        <v>851</v>
      </c>
      <c r="AA458" s="3"/>
      <c r="AB458" s="58" t="s">
        <v>1043</v>
      </c>
      <c r="AC458" s="199" t="s">
        <v>1449</v>
      </c>
      <c r="AD458" s="155" t="str">
        <f>IF(MOD(Таблица33[[#This Row],[Заказ корней, шт.
↓]],Таблица33[[#This Row],[Кратность заказа]])&gt;0,"Ошибка!","")</f>
        <v/>
      </c>
    </row>
    <row r="459" spans="1:30" s="67" customFormat="1" ht="15" customHeight="1">
      <c r="A459" s="48"/>
      <c r="B459" s="61"/>
      <c r="C459" s="61" t="s">
        <v>1049</v>
      </c>
      <c r="D459" s="62"/>
      <c r="E459" s="216"/>
      <c r="F459" s="63"/>
      <c r="G459" s="64" t="s">
        <v>1376</v>
      </c>
      <c r="H459" s="64"/>
      <c r="I459" s="63"/>
      <c r="J459" s="63"/>
      <c r="K459" s="63"/>
      <c r="L459" s="63"/>
      <c r="M459" s="63"/>
      <c r="N459" s="63"/>
      <c r="O459" s="63"/>
      <c r="P459" s="63"/>
      <c r="Q459" s="65"/>
      <c r="R459" s="65"/>
      <c r="S459" s="66">
        <f>T13</f>
        <v>0</v>
      </c>
      <c r="T459" s="61"/>
      <c r="U459" s="61"/>
      <c r="V459" s="201"/>
      <c r="W459" s="185"/>
      <c r="X459" s="61"/>
      <c r="Y459" s="61"/>
      <c r="Z459" s="66"/>
      <c r="AA459" s="66"/>
      <c r="AB459" s="148"/>
      <c r="AC459" s="201"/>
      <c r="AD459" s="149"/>
    </row>
    <row r="460" spans="1:30" s="67" customFormat="1" ht="15" customHeight="1" thickBot="1">
      <c r="A460" s="48"/>
      <c r="B460" s="116"/>
      <c r="C460" s="116" t="s">
        <v>1374</v>
      </c>
      <c r="D460" s="117"/>
      <c r="E460" s="217"/>
      <c r="F460" s="218"/>
      <c r="G460" s="219" t="s">
        <v>1375</v>
      </c>
      <c r="H460" s="219"/>
      <c r="I460" s="218"/>
      <c r="J460" s="218"/>
      <c r="K460" s="218"/>
      <c r="L460" s="218"/>
      <c r="M460" s="218"/>
      <c r="N460" s="218"/>
      <c r="O460" s="218"/>
      <c r="P460" s="218"/>
      <c r="Q460" s="220"/>
      <c r="R460" s="220"/>
      <c r="S460" s="187" t="str">
        <f>IF(S459&gt;5,ROUNDUP(S459/32,0),"")</f>
        <v/>
      </c>
      <c r="T460" s="202"/>
      <c r="U460" s="202"/>
      <c r="V460" s="203"/>
      <c r="W460" s="186"/>
      <c r="X460" s="202"/>
      <c r="Y460" s="202"/>
      <c r="Z460" s="187"/>
      <c r="AA460" s="187"/>
      <c r="AB460" s="188"/>
      <c r="AC460" s="203"/>
      <c r="AD460" s="149"/>
    </row>
    <row r="462" spans="1:30">
      <c r="F462" s="54" t="s">
        <v>1050</v>
      </c>
      <c r="I462" s="54"/>
    </row>
    <row r="463" spans="1:30">
      <c r="F463" s="54" t="s">
        <v>1051</v>
      </c>
      <c r="I463" s="54"/>
    </row>
  </sheetData>
  <mergeCells count="14">
    <mergeCell ref="T20:U20"/>
    <mergeCell ref="T21:U21"/>
    <mergeCell ref="T19:U19"/>
    <mergeCell ref="E31:S31"/>
    <mergeCell ref="T13:U13"/>
    <mergeCell ref="T15:U15"/>
    <mergeCell ref="T16:U16"/>
    <mergeCell ref="T17:U17"/>
    <mergeCell ref="T18:U18"/>
    <mergeCell ref="L7:N7"/>
    <mergeCell ref="T10:U10"/>
    <mergeCell ref="T11:U11"/>
    <mergeCell ref="T12:U12"/>
    <mergeCell ref="T14:U14"/>
  </mergeCells>
  <phoneticPr fontId="70" type="noConversion"/>
  <conditionalFormatting sqref="A1:A1048576">
    <cfRule type="duplicateValues" dxfId="15" priority="10"/>
  </conditionalFormatting>
  <conditionalFormatting sqref="B461:B1048576 B1:B35">
    <cfRule type="duplicateValues" dxfId="14" priority="1"/>
  </conditionalFormatting>
  <conditionalFormatting sqref="Q38:R39 Q42:R46 Q106:R107 Q138:R138 Q154:R154 Q161:R166 Q168:R170 Q273:R275 Q277:R277 Q328:R334 Q337:R342 Q344:R344 Q369:R369 Q393:R402 Q416:R416 Q434:R435 Q109:R134 Q254:R266 Q371:R381 Q385:R387 Q389:R391 Q48:R81 Q141:R152 Q210:R219 Q226:R249 R250 Q280:R282 Q346:R366 Q405:R409 Q439:R451 Q83:R101 Q156:R159 Q172:R200 Q202:R207 R222:R223 Q287:R326 Q419:R432 Q453:R458">
    <cfRule type="expression" dxfId="13" priority="16">
      <formula>MOD(S38,Q38)&gt;0</formula>
    </cfRule>
  </conditionalFormatting>
  <conditionalFormatting sqref="Q104:R104 Q135:R135 Q137:R137 Q139:R140 Q153:R153 Q160:R160 Q167:R167 Q201:R201 Q220:R221 Q251:R253 Q278:R279 Q345:R345 Q367:R368 Q370:R370 Q382:R384 Q388:R388 Q417:R418 Q433:R433 Q436:R438 Q250 Q222:Q223">
    <cfRule type="expression" dxfId="12" priority="14">
      <formula>AND(MOD(S104,Q104)&gt;0,MOD(S104,35)&gt;0)</formula>
    </cfRule>
  </conditionalFormatting>
  <conditionalFormatting sqref="Q136:R136">
    <cfRule type="expression" dxfId="11" priority="6">
      <formula>MOD(S136,Q136)&gt;0</formula>
    </cfRule>
  </conditionalFormatting>
  <conditionalFormatting sqref="Q155:R155">
    <cfRule type="expression" dxfId="10" priority="4">
      <formula>AND(MOD(S155,Q155)&gt;0,MOD(S155,35)&gt;0)</formula>
    </cfRule>
  </conditionalFormatting>
  <conditionalFormatting sqref="Q276:R276">
    <cfRule type="expression" dxfId="9" priority="2">
      <formula>AND(MOD(S276,Q276)&gt;0,MOD(S276,35)&gt;0)</formula>
    </cfRule>
  </conditionalFormatting>
  <conditionalFormatting sqref="Q343:R343">
    <cfRule type="expression" dxfId="8" priority="8">
      <formula>AND(MOD(S343,Q343)&gt;0,MOD(S343,35)&gt;0)</formula>
    </cfRule>
  </conditionalFormatting>
  <conditionalFormatting sqref="S38:S39 S42:S46 S48:S81 S106:S107 S138 S141:S152 S154 S156:S159 S161:S166 S168:S170 S172:S200 S202:S207 S226:S249 S273:S275 S277 S280:S282 S328:S334 S337:S342 S344 S346:S366 S369 S393:S402 S416 S419:S432 S434:S435 S439:S451 S453:S458 S83:S101 S109:S134 S210:S219 S254:S266 S287:S326 S371:S381 S385:S387 S389:S391 S405:S409">
    <cfRule type="expression" dxfId="7" priority="17">
      <formula>MOD(S38,Q38)&gt;0</formula>
    </cfRule>
  </conditionalFormatting>
  <conditionalFormatting sqref="S104 S135 S137 S139:S140 S153 S160 S167 S201 S220:S223 S250:S253 S278:S279 S345 S367:S368 S370 S382:S384 S388 S417:S418 S433 S436:S438">
    <cfRule type="expression" dxfId="6" priority="15">
      <formula>AND(MOD(S104,Q104)&gt;0,MOD(S104,35)&gt;0)</formula>
    </cfRule>
  </conditionalFormatting>
  <conditionalFormatting sqref="S136">
    <cfRule type="expression" dxfId="5" priority="7">
      <formula>MOD(S136,Q136)&gt;0</formula>
    </cfRule>
  </conditionalFormatting>
  <conditionalFormatting sqref="S155">
    <cfRule type="expression" dxfId="4" priority="5">
      <formula>AND(MOD(S155,Q155)&gt;0,MOD(S155,35)&gt;0)</formula>
    </cfRule>
  </conditionalFormatting>
  <conditionalFormatting sqref="S276">
    <cfRule type="expression" dxfId="3" priority="3">
      <formula>AND(MOD(S276,Q276)&gt;0,MOD(S276,35)&gt;0)</formula>
    </cfRule>
  </conditionalFormatting>
  <conditionalFormatting sqref="S343">
    <cfRule type="expression" dxfId="2" priority="9">
      <formula>AND(MOD(S343,Q343)&gt;0,MOD(S343,35)&gt;0)</formula>
    </cfRule>
  </conditionalFormatting>
  <dataValidations count="4">
    <dataValidation type="list" allowBlank="1" showInputMessage="1" showErrorMessage="1" sqref="O8" xr:uid="{F5966C43-9C0F-441C-A903-A615C12BBC53}">
      <formula1>"да,нет"</formula1>
    </dataValidation>
    <dataValidation type="list" allowBlank="1" showInputMessage="1" showErrorMessage="1" sqref="T11:U11" xr:uid="{3174B925-F35D-4162-B866-A6E9DB5CF627}">
      <formula1>"не выбрано,46-48 недели 2026 (с 09.11),7 неделя 2027 (08.02-14.02) с зимним хранением,11 неделя 2027 (09.03-14.03) с зимним хранением"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" sqref="S409:S412 S105 S335:S336 S40:S41 S224 S284 S267:S272" xr:uid="{64C65D89-3481-4C7C-A426-2E27171652DC}">
      <formula1>$O$8&lt;&gt;"нет"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" sqref="S38:S39 S42:S46 S454:S458 S106:S107 S405:S408 S328:S334 S337:S391 S104 S85:S101 S172:S207 S287:S326 S394:S402 S273:S282 S109:S170 S210:S223 S226:S266 S48:S81 S414:S451" xr:uid="{DB287FFD-1D98-4766-9A3C-6E13D560BF9D}">
      <formula1>$O$7&lt;&gt;"нет"</formula1>
    </dataValidation>
  </dataValidations>
  <hyperlinks>
    <hyperlink ref="L7" location="'Условия работы'!A1" display="&gt;&gt;&gt; Условия работы &lt;&lt;&lt;" xr:uid="{FBBA9F30-B0AD-45D9-8A20-9A254C68E1DB}"/>
  </hyperlinks>
  <pageMargins left="0.7" right="0.7" top="0.75" bottom="0.75" header="0.3" footer="0.3"/>
  <pageSetup paperSize="9" scale="25" fitToHeight="0" orientation="portrait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D660B-5497-478D-9292-F78B26E59709}">
  <sheetPr codeName="Лист1"/>
  <dimension ref="B2:H144"/>
  <sheetViews>
    <sheetView showGridLines="0" workbookViewId="0">
      <selection activeCell="D9" sqref="D1:H1048576"/>
    </sheetView>
  </sheetViews>
  <sheetFormatPr defaultRowHeight="14.6"/>
  <cols>
    <col min="1" max="1" width="4" customWidth="1"/>
    <col min="3" max="3" width="28.61328125" customWidth="1"/>
    <col min="4" max="4" width="40.3046875" customWidth="1"/>
    <col min="5" max="7" width="0" hidden="1" customWidth="1"/>
    <col min="8" max="8" width="18.61328125" customWidth="1"/>
  </cols>
  <sheetData>
    <row r="2" spans="2:8" ht="20.6">
      <c r="B2" s="176" t="s">
        <v>1504</v>
      </c>
      <c r="C2" s="177"/>
    </row>
    <row r="3" spans="2:8">
      <c r="B3" s="171" t="s">
        <v>1249</v>
      </c>
      <c r="C3" s="162" t="s">
        <v>1505</v>
      </c>
    </row>
    <row r="4" spans="2:8">
      <c r="B4" s="171" t="s">
        <v>1247</v>
      </c>
      <c r="C4" s="162" t="s">
        <v>1507</v>
      </c>
    </row>
    <row r="5" spans="2:8">
      <c r="B5" s="171" t="s">
        <v>1248</v>
      </c>
      <c r="C5" s="162" t="s">
        <v>1508</v>
      </c>
    </row>
    <row r="7" spans="2:8" ht="20.6">
      <c r="B7" s="176" t="s">
        <v>1509</v>
      </c>
      <c r="C7" s="177"/>
    </row>
    <row r="8" spans="2:8" ht="15.9">
      <c r="B8" s="178" t="s">
        <v>1500</v>
      </c>
      <c r="C8" s="162" t="s">
        <v>1510</v>
      </c>
    </row>
    <row r="9" spans="2:8" ht="14.15" customHeight="1">
      <c r="B9" s="179" t="s">
        <v>1501</v>
      </c>
      <c r="C9" s="162" t="s">
        <v>1485</v>
      </c>
    </row>
    <row r="10" spans="2:8">
      <c r="B10" s="180" t="s">
        <v>1502</v>
      </c>
      <c r="C10" s="162" t="s">
        <v>1511</v>
      </c>
    </row>
    <row r="12" spans="2:8" ht="20.6">
      <c r="B12" s="176" t="s">
        <v>1506</v>
      </c>
      <c r="C12" s="172"/>
      <c r="D12" s="172"/>
      <c r="E12" s="172"/>
      <c r="F12" s="172"/>
      <c r="G12" s="172"/>
      <c r="H12" s="177"/>
    </row>
    <row r="13" spans="2:8">
      <c r="B13" s="173" t="s">
        <v>800</v>
      </c>
      <c r="C13" s="173" t="s">
        <v>820</v>
      </c>
      <c r="D13" s="174" t="s">
        <v>1497</v>
      </c>
      <c r="E13" s="175"/>
      <c r="F13" s="175"/>
      <c r="G13" s="175"/>
      <c r="H13" s="174"/>
    </row>
    <row r="14" spans="2:8">
      <c r="B14" s="162" t="s">
        <v>1248</v>
      </c>
      <c r="C14" s="158" t="s">
        <v>75</v>
      </c>
      <c r="D14" s="162" t="s">
        <v>1487</v>
      </c>
      <c r="E14" s="163" t="s">
        <v>1498</v>
      </c>
      <c r="F14" s="164">
        <f>MATCH(C14,'2026'!$G$1:$G$3087,0)</f>
        <v>109</v>
      </c>
      <c r="G14" s="164" t="str">
        <f>CONCATENATE(E14,F14)</f>
        <v>#'2026'!G109</v>
      </c>
      <c r="H14" s="165" t="str">
        <f>HYPERLINK(G14,"показать в прайсе")</f>
        <v>показать в прайсе</v>
      </c>
    </row>
    <row r="15" spans="2:8">
      <c r="B15" s="162" t="s">
        <v>1248</v>
      </c>
      <c r="C15" s="158" t="s">
        <v>1</v>
      </c>
      <c r="D15" s="162" t="s">
        <v>1487</v>
      </c>
      <c r="E15" s="163" t="s">
        <v>1498</v>
      </c>
      <c r="F15" s="164">
        <f>MATCH(C15,'2026'!$G$1:$G$3087,0)</f>
        <v>111</v>
      </c>
      <c r="G15" s="164" t="str">
        <f t="shared" ref="G15:G78" si="0">CONCATENATE(E15,F15)</f>
        <v>#'2026'!G111</v>
      </c>
      <c r="H15" s="165" t="str">
        <f t="shared" ref="H15:H78" si="1">HYPERLINK(G15,"показать в прайсе")</f>
        <v>показать в прайсе</v>
      </c>
    </row>
    <row r="16" spans="2:8">
      <c r="B16" s="162" t="s">
        <v>1248</v>
      </c>
      <c r="C16" s="158" t="s">
        <v>685</v>
      </c>
      <c r="D16" s="162" t="s">
        <v>1486</v>
      </c>
      <c r="E16" s="163" t="s">
        <v>1498</v>
      </c>
      <c r="F16" s="164">
        <f>MATCH(C16,'2026'!$G$1:$G$3087,0)</f>
        <v>48</v>
      </c>
      <c r="G16" s="164" t="str">
        <f t="shared" si="0"/>
        <v>#'2026'!G48</v>
      </c>
      <c r="H16" s="165" t="str">
        <f t="shared" si="1"/>
        <v>показать в прайсе</v>
      </c>
    </row>
    <row r="17" spans="2:8">
      <c r="B17" s="162" t="s">
        <v>1248</v>
      </c>
      <c r="C17" s="158" t="s">
        <v>78</v>
      </c>
      <c r="D17" s="162" t="s">
        <v>1487</v>
      </c>
      <c r="E17" s="163" t="s">
        <v>1498</v>
      </c>
      <c r="F17" s="164">
        <f>MATCH(C17,'2026'!$G$1:$G$3087,0)</f>
        <v>115</v>
      </c>
      <c r="G17" s="164" t="str">
        <f t="shared" si="0"/>
        <v>#'2026'!G115</v>
      </c>
      <c r="H17" s="165" t="str">
        <f t="shared" si="1"/>
        <v>показать в прайсе</v>
      </c>
    </row>
    <row r="18" spans="2:8">
      <c r="B18" s="162" t="s">
        <v>1248</v>
      </c>
      <c r="C18" s="158" t="s">
        <v>290</v>
      </c>
      <c r="D18" s="162" t="s">
        <v>1489</v>
      </c>
      <c r="E18" s="163" t="s">
        <v>1498</v>
      </c>
      <c r="F18" s="164">
        <f>MATCH(C18,'2026'!$G$1:$G$3087,0)</f>
        <v>328</v>
      </c>
      <c r="G18" s="164" t="str">
        <f t="shared" si="0"/>
        <v>#'2026'!G328</v>
      </c>
      <c r="H18" s="165" t="str">
        <f t="shared" si="1"/>
        <v>показать в прайсе</v>
      </c>
    </row>
    <row r="19" spans="2:8">
      <c r="B19" s="162" t="s">
        <v>1249</v>
      </c>
      <c r="C19" s="158" t="s">
        <v>130</v>
      </c>
      <c r="D19" s="162" t="s">
        <v>1488</v>
      </c>
      <c r="E19" s="163" t="s">
        <v>1498</v>
      </c>
      <c r="F19" s="164">
        <f>MATCH(C19,'2026'!$G$1:$G$3087,0)</f>
        <v>226</v>
      </c>
      <c r="G19" s="164" t="str">
        <f t="shared" si="0"/>
        <v>#'2026'!G226</v>
      </c>
      <c r="H19" s="165" t="str">
        <f t="shared" si="1"/>
        <v>показать в прайсе</v>
      </c>
    </row>
    <row r="20" spans="2:8">
      <c r="B20" s="162" t="s">
        <v>1247</v>
      </c>
      <c r="C20" s="158" t="s">
        <v>79</v>
      </c>
      <c r="D20" s="162" t="s">
        <v>1489</v>
      </c>
      <c r="E20" s="163" t="s">
        <v>1498</v>
      </c>
      <c r="F20" s="164">
        <f>MATCH(C20,'2026'!$G$1:$G$3087,0)</f>
        <v>330</v>
      </c>
      <c r="G20" s="164" t="str">
        <f t="shared" si="0"/>
        <v>#'2026'!G330</v>
      </c>
      <c r="H20" s="165" t="str">
        <f t="shared" si="1"/>
        <v>показать в прайсе</v>
      </c>
    </row>
    <row r="21" spans="2:8">
      <c r="B21" s="162" t="s">
        <v>1248</v>
      </c>
      <c r="C21" s="158" t="s">
        <v>170</v>
      </c>
      <c r="D21" s="162" t="s">
        <v>1490</v>
      </c>
      <c r="E21" s="163" t="s">
        <v>1498</v>
      </c>
      <c r="F21" s="164">
        <f>MATCH(C21,'2026'!$G$1:$G$3087,0)</f>
        <v>414</v>
      </c>
      <c r="G21" s="164" t="str">
        <f t="shared" si="0"/>
        <v>#'2026'!G414</v>
      </c>
      <c r="H21" s="165" t="str">
        <f t="shared" si="1"/>
        <v>показать в прайсе</v>
      </c>
    </row>
    <row r="22" spans="2:8">
      <c r="B22" s="162" t="s">
        <v>1247</v>
      </c>
      <c r="C22" s="158" t="s">
        <v>133</v>
      </c>
      <c r="D22" s="162" t="s">
        <v>1487</v>
      </c>
      <c r="E22" s="163" t="s">
        <v>1498</v>
      </c>
      <c r="F22" s="164">
        <f>MATCH(C22,'2026'!$G$1:$G$3087,0)</f>
        <v>104</v>
      </c>
      <c r="G22" s="164" t="str">
        <f t="shared" si="0"/>
        <v>#'2026'!G104</v>
      </c>
      <c r="H22" s="165" t="str">
        <f t="shared" si="1"/>
        <v>показать в прайсе</v>
      </c>
    </row>
    <row r="23" spans="2:8">
      <c r="B23" s="162" t="s">
        <v>1248</v>
      </c>
      <c r="C23" s="158" t="s">
        <v>83</v>
      </c>
      <c r="D23" s="162" t="s">
        <v>1487</v>
      </c>
      <c r="E23" s="163" t="s">
        <v>1498</v>
      </c>
      <c r="F23" s="164">
        <f>MATCH(C23,'2026'!$G$1:$G$3087,0)</f>
        <v>123</v>
      </c>
      <c r="G23" s="164" t="str">
        <f t="shared" si="0"/>
        <v>#'2026'!G123</v>
      </c>
      <c r="H23" s="165" t="str">
        <f t="shared" si="1"/>
        <v>показать в прайсе</v>
      </c>
    </row>
    <row r="24" spans="2:8">
      <c r="B24" s="162" t="s">
        <v>1248</v>
      </c>
      <c r="C24" s="158" t="s">
        <v>3</v>
      </c>
      <c r="D24" s="162" t="s">
        <v>1486</v>
      </c>
      <c r="E24" s="163" t="s">
        <v>1498</v>
      </c>
      <c r="F24" s="164">
        <f>MATCH(C24,'2026'!$G$1:$G$3087,0)</f>
        <v>50</v>
      </c>
      <c r="G24" s="164" t="str">
        <f t="shared" si="0"/>
        <v>#'2026'!G50</v>
      </c>
      <c r="H24" s="165" t="str">
        <f t="shared" si="1"/>
        <v>показать в прайсе</v>
      </c>
    </row>
    <row r="25" spans="2:8">
      <c r="B25" s="162" t="s">
        <v>1248</v>
      </c>
      <c r="C25" s="158" t="s">
        <v>4</v>
      </c>
      <c r="D25" s="162" t="s">
        <v>1486</v>
      </c>
      <c r="E25" s="163" t="s">
        <v>1498</v>
      </c>
      <c r="F25" s="164">
        <f>MATCH(C25,'2026'!$G$1:$G$3087,0)</f>
        <v>56</v>
      </c>
      <c r="G25" s="164" t="str">
        <f t="shared" si="0"/>
        <v>#'2026'!G56</v>
      </c>
      <c r="H25" s="165" t="str">
        <f t="shared" si="1"/>
        <v>показать в прайсе</v>
      </c>
    </row>
    <row r="26" spans="2:8">
      <c r="B26" s="162" t="s">
        <v>1248</v>
      </c>
      <c r="C26" s="158" t="s">
        <v>5</v>
      </c>
      <c r="D26" s="162" t="s">
        <v>1486</v>
      </c>
      <c r="E26" s="163" t="s">
        <v>1498</v>
      </c>
      <c r="F26" s="164">
        <f>MATCH(C26,'2026'!$G$1:$G$3087,0)</f>
        <v>52</v>
      </c>
      <c r="G26" s="164" t="str">
        <f t="shared" si="0"/>
        <v>#'2026'!G52</v>
      </c>
      <c r="H26" s="165" t="str">
        <f t="shared" si="1"/>
        <v>показать в прайсе</v>
      </c>
    </row>
    <row r="27" spans="2:8">
      <c r="B27" s="162" t="s">
        <v>1249</v>
      </c>
      <c r="C27" s="158" t="s">
        <v>146</v>
      </c>
      <c r="D27" s="162" t="s">
        <v>1488</v>
      </c>
      <c r="E27" s="163" t="s">
        <v>1498</v>
      </c>
      <c r="F27" s="164">
        <f>MATCH(C27,'2026'!$G$1:$G$3087,0)</f>
        <v>232</v>
      </c>
      <c r="G27" s="164" t="str">
        <f t="shared" si="0"/>
        <v>#'2026'!G232</v>
      </c>
      <c r="H27" s="165" t="str">
        <f t="shared" si="1"/>
        <v>показать в прайсе</v>
      </c>
    </row>
    <row r="28" spans="2:8">
      <c r="B28" s="162" t="s">
        <v>1248</v>
      </c>
      <c r="C28" s="158" t="s">
        <v>67</v>
      </c>
      <c r="D28" s="162" t="s">
        <v>1490</v>
      </c>
      <c r="E28" s="163" t="s">
        <v>1498</v>
      </c>
      <c r="F28" s="164">
        <f>MATCH(C28,'2026'!$G$1:$G$3087,0)</f>
        <v>417</v>
      </c>
      <c r="G28" s="164" t="str">
        <f t="shared" si="0"/>
        <v>#'2026'!G417</v>
      </c>
      <c r="H28" s="165" t="str">
        <f t="shared" si="1"/>
        <v>показать в прайсе</v>
      </c>
    </row>
    <row r="29" spans="2:8">
      <c r="B29" s="162" t="s">
        <v>1247</v>
      </c>
      <c r="C29" s="158" t="s">
        <v>135</v>
      </c>
      <c r="D29" s="162" t="s">
        <v>1489</v>
      </c>
      <c r="E29" s="163" t="s">
        <v>1498</v>
      </c>
      <c r="F29" s="164">
        <f>MATCH(C29,'2026'!$G$1:$G$3087,0)</f>
        <v>332</v>
      </c>
      <c r="G29" s="164" t="str">
        <f t="shared" si="0"/>
        <v>#'2026'!G332</v>
      </c>
      <c r="H29" s="165" t="str">
        <f t="shared" si="1"/>
        <v>показать в прайсе</v>
      </c>
    </row>
    <row r="30" spans="2:8">
      <c r="B30" s="162" t="s">
        <v>1248</v>
      </c>
      <c r="C30" s="158" t="s">
        <v>85</v>
      </c>
      <c r="D30" s="162" t="s">
        <v>1487</v>
      </c>
      <c r="E30" s="163" t="s">
        <v>1498</v>
      </c>
      <c r="F30" s="164">
        <f>MATCH(C30,'2026'!$G$1:$G$3087,0)</f>
        <v>124</v>
      </c>
      <c r="G30" s="164" t="str">
        <f t="shared" si="0"/>
        <v>#'2026'!G124</v>
      </c>
      <c r="H30" s="165" t="str">
        <f t="shared" si="1"/>
        <v>показать в прайсе</v>
      </c>
    </row>
    <row r="31" spans="2:8">
      <c r="B31" s="162" t="s">
        <v>1248</v>
      </c>
      <c r="C31" s="158" t="s">
        <v>86</v>
      </c>
      <c r="D31" s="162" t="s">
        <v>1490</v>
      </c>
      <c r="E31" s="163" t="s">
        <v>1498</v>
      </c>
      <c r="F31" s="164">
        <f>MATCH(C31,'2026'!$G$1:$G$3087,0)</f>
        <v>419</v>
      </c>
      <c r="G31" s="164" t="str">
        <f t="shared" si="0"/>
        <v>#'2026'!G419</v>
      </c>
      <c r="H31" s="165" t="str">
        <f t="shared" si="1"/>
        <v>показать в прайсе</v>
      </c>
    </row>
    <row r="32" spans="2:8">
      <c r="B32" s="162" t="s">
        <v>1249</v>
      </c>
      <c r="C32" s="158" t="s">
        <v>277</v>
      </c>
      <c r="D32" s="162" t="s">
        <v>1489</v>
      </c>
      <c r="E32" s="163" t="s">
        <v>1498</v>
      </c>
      <c r="F32" s="164">
        <f>MATCH(C32,'2026'!$G$1:$G$3087,0)</f>
        <v>335</v>
      </c>
      <c r="G32" s="164" t="str">
        <f t="shared" si="0"/>
        <v>#'2026'!G335</v>
      </c>
      <c r="H32" s="165" t="str">
        <f t="shared" si="1"/>
        <v>показать в прайсе</v>
      </c>
    </row>
    <row r="33" spans="2:8">
      <c r="B33" s="162" t="s">
        <v>1247</v>
      </c>
      <c r="C33" s="158" t="s">
        <v>8</v>
      </c>
      <c r="D33" s="162" t="s">
        <v>1489</v>
      </c>
      <c r="E33" s="163" t="s">
        <v>1498</v>
      </c>
      <c r="F33" s="164">
        <f>MATCH(C33,'2026'!$G$1:$G$3087,0)</f>
        <v>337</v>
      </c>
      <c r="G33" s="164" t="str">
        <f t="shared" si="0"/>
        <v>#'2026'!G337</v>
      </c>
      <c r="H33" s="165" t="str">
        <f t="shared" si="1"/>
        <v>показать в прайсе</v>
      </c>
    </row>
    <row r="34" spans="2:8">
      <c r="B34" s="162" t="s">
        <v>1248</v>
      </c>
      <c r="C34" s="158" t="s">
        <v>9</v>
      </c>
      <c r="D34" s="162" t="s">
        <v>1486</v>
      </c>
      <c r="E34" s="163" t="s">
        <v>1498</v>
      </c>
      <c r="F34" s="164">
        <f>MATCH(C34,'2026'!$G$1:$G$3087,0)</f>
        <v>58</v>
      </c>
      <c r="G34" s="164" t="str">
        <f t="shared" si="0"/>
        <v>#'2026'!G58</v>
      </c>
      <c r="H34" s="165" t="str">
        <f t="shared" si="1"/>
        <v>показать в прайсе</v>
      </c>
    </row>
    <row r="35" spans="2:8">
      <c r="B35" s="162" t="s">
        <v>1247</v>
      </c>
      <c r="C35" s="158" t="s">
        <v>329</v>
      </c>
      <c r="D35" s="162" t="s">
        <v>1486</v>
      </c>
      <c r="E35" s="163" t="s">
        <v>1498</v>
      </c>
      <c r="F35" s="164">
        <f>MATCH(C35,'2026'!$G$1:$G$3087,0)</f>
        <v>38</v>
      </c>
      <c r="G35" s="164" t="str">
        <f t="shared" si="0"/>
        <v>#'2026'!G38</v>
      </c>
      <c r="H35" s="165" t="str">
        <f t="shared" si="1"/>
        <v>показать в прайсе</v>
      </c>
    </row>
    <row r="36" spans="2:8">
      <c r="B36" s="162" t="s">
        <v>1247</v>
      </c>
      <c r="C36" s="158" t="s">
        <v>88</v>
      </c>
      <c r="D36" s="162" t="s">
        <v>1489</v>
      </c>
      <c r="E36" s="163" t="s">
        <v>1498</v>
      </c>
      <c r="F36" s="164">
        <f>MATCH(C36,'2026'!$G$1:$G$3087,0)</f>
        <v>287</v>
      </c>
      <c r="G36" s="164" t="str">
        <f t="shared" si="0"/>
        <v>#'2026'!G287</v>
      </c>
      <c r="H36" s="165" t="str">
        <f t="shared" si="1"/>
        <v>показать в прайсе</v>
      </c>
    </row>
    <row r="37" spans="2:8">
      <c r="B37" s="162" t="s">
        <v>1249</v>
      </c>
      <c r="C37" s="158" t="s">
        <v>147</v>
      </c>
      <c r="D37" s="162" t="s">
        <v>1489</v>
      </c>
      <c r="E37" s="163" t="s">
        <v>1498</v>
      </c>
      <c r="F37" s="164">
        <f>MATCH(C37,'2026'!$G$1:$G$3087,0)</f>
        <v>420</v>
      </c>
      <c r="G37" s="164" t="str">
        <f t="shared" si="0"/>
        <v>#'2026'!G420</v>
      </c>
      <c r="H37" s="165" t="str">
        <f t="shared" si="1"/>
        <v>показать в прайсе</v>
      </c>
    </row>
    <row r="38" spans="2:8">
      <c r="B38" s="162" t="s">
        <v>1247</v>
      </c>
      <c r="C38" s="158" t="s">
        <v>10</v>
      </c>
      <c r="D38" s="162" t="s">
        <v>1488</v>
      </c>
      <c r="E38" s="163" t="s">
        <v>1498</v>
      </c>
      <c r="F38" s="164">
        <f>MATCH(C38,'2026'!$G$1:$G$3087,0)</f>
        <v>238</v>
      </c>
      <c r="G38" s="164" t="str">
        <f t="shared" si="0"/>
        <v>#'2026'!G238</v>
      </c>
      <c r="H38" s="165" t="str">
        <f t="shared" si="1"/>
        <v>показать в прайсе</v>
      </c>
    </row>
    <row r="39" spans="2:8">
      <c r="B39" s="162" t="s">
        <v>1247</v>
      </c>
      <c r="C39" s="158" t="s">
        <v>11</v>
      </c>
      <c r="D39" s="162" t="s">
        <v>1488</v>
      </c>
      <c r="E39" s="163" t="s">
        <v>1498</v>
      </c>
      <c r="F39" s="164">
        <f>MATCH(C39,'2026'!$G$1:$G$3087,0)</f>
        <v>243</v>
      </c>
      <c r="G39" s="164" t="str">
        <f t="shared" si="0"/>
        <v>#'2026'!G243</v>
      </c>
      <c r="H39" s="165" t="str">
        <f t="shared" si="1"/>
        <v>показать в прайсе</v>
      </c>
    </row>
    <row r="40" spans="2:8">
      <c r="B40" s="162" t="s">
        <v>1248</v>
      </c>
      <c r="C40" s="158" t="s">
        <v>796</v>
      </c>
      <c r="D40" s="162" t="s">
        <v>1487</v>
      </c>
      <c r="E40" s="163" t="s">
        <v>1498</v>
      </c>
      <c r="F40" s="164">
        <f>MATCH(C40,'2026'!$G$1:$G$3087,0)</f>
        <v>172</v>
      </c>
      <c r="G40" s="164" t="str">
        <f t="shared" si="0"/>
        <v>#'2026'!G172</v>
      </c>
      <c r="H40" s="165" t="str">
        <f t="shared" si="1"/>
        <v>показать в прайсе</v>
      </c>
    </row>
    <row r="41" spans="2:8">
      <c r="B41" s="162" t="s">
        <v>1248</v>
      </c>
      <c r="C41" s="158" t="s">
        <v>173</v>
      </c>
      <c r="D41" s="162" t="s">
        <v>1486</v>
      </c>
      <c r="E41" s="163" t="s">
        <v>1498</v>
      </c>
      <c r="F41" s="164">
        <f>MATCH(C41,'2026'!$G$1:$G$3087,0)</f>
        <v>85</v>
      </c>
      <c r="G41" s="164" t="str">
        <f t="shared" si="0"/>
        <v>#'2026'!G85</v>
      </c>
      <c r="H41" s="165" t="str">
        <f t="shared" si="1"/>
        <v>показать в прайсе</v>
      </c>
    </row>
    <row r="42" spans="2:8">
      <c r="B42" s="162" t="s">
        <v>1249</v>
      </c>
      <c r="C42" s="158" t="s">
        <v>278</v>
      </c>
      <c r="D42" s="162" t="s">
        <v>1488</v>
      </c>
      <c r="E42" s="163" t="s">
        <v>1498</v>
      </c>
      <c r="F42" s="164">
        <f>MATCH(C42,'2026'!$G$1:$G$3087,0)</f>
        <v>284</v>
      </c>
      <c r="G42" s="164" t="str">
        <f t="shared" si="0"/>
        <v>#'2026'!G284</v>
      </c>
      <c r="H42" s="165" t="str">
        <f t="shared" si="1"/>
        <v>показать в прайсе</v>
      </c>
    </row>
    <row r="43" spans="2:8">
      <c r="B43" s="162" t="s">
        <v>1248</v>
      </c>
      <c r="C43" s="158" t="s">
        <v>93</v>
      </c>
      <c r="D43" s="162" t="s">
        <v>1487</v>
      </c>
      <c r="E43" s="163" t="s">
        <v>1498</v>
      </c>
      <c r="F43" s="164">
        <f>MATCH(C43,'2026'!$G$1:$G$3087,0)</f>
        <v>176</v>
      </c>
      <c r="G43" s="164" t="str">
        <f t="shared" si="0"/>
        <v>#'2026'!G176</v>
      </c>
      <c r="H43" s="165" t="str">
        <f t="shared" si="1"/>
        <v>показать в прайсе</v>
      </c>
    </row>
    <row r="44" spans="2:8">
      <c r="B44" s="162" t="s">
        <v>1248</v>
      </c>
      <c r="C44" s="158" t="s">
        <v>174</v>
      </c>
      <c r="D44" s="162" t="s">
        <v>1487</v>
      </c>
      <c r="E44" s="163" t="s">
        <v>1498</v>
      </c>
      <c r="F44" s="164">
        <f>MATCH(C44,'2026'!$G$1:$G$3087,0)</f>
        <v>125</v>
      </c>
      <c r="G44" s="164" t="str">
        <f t="shared" si="0"/>
        <v>#'2026'!G125</v>
      </c>
      <c r="H44" s="165" t="str">
        <f t="shared" si="1"/>
        <v>показать в прайсе</v>
      </c>
    </row>
    <row r="45" spans="2:8">
      <c r="B45" s="162" t="s">
        <v>1248</v>
      </c>
      <c r="C45" s="158" t="s">
        <v>226</v>
      </c>
      <c r="D45" s="162" t="s">
        <v>1486</v>
      </c>
      <c r="E45" s="163" t="s">
        <v>1498</v>
      </c>
      <c r="F45" s="164">
        <f>MATCH(C45,'2026'!$G$1:$G$3087,0)</f>
        <v>62</v>
      </c>
      <c r="G45" s="164" t="str">
        <f t="shared" si="0"/>
        <v>#'2026'!G62</v>
      </c>
      <c r="H45" s="165" t="str">
        <f t="shared" si="1"/>
        <v>показать в прайсе</v>
      </c>
    </row>
    <row r="46" spans="2:8">
      <c r="B46" s="162" t="s">
        <v>1248</v>
      </c>
      <c r="C46" s="158" t="s">
        <v>844</v>
      </c>
      <c r="D46" s="162" t="s">
        <v>1487</v>
      </c>
      <c r="E46" s="163" t="s">
        <v>1498</v>
      </c>
      <c r="F46" s="164">
        <f>MATCH(C46,'2026'!$G$1:$G$3087,0)</f>
        <v>174</v>
      </c>
      <c r="G46" s="164" t="str">
        <f t="shared" si="0"/>
        <v>#'2026'!G174</v>
      </c>
      <c r="H46" s="165" t="str">
        <f t="shared" si="1"/>
        <v>показать в прайсе</v>
      </c>
    </row>
    <row r="47" spans="2:8">
      <c r="B47" s="162" t="s">
        <v>1248</v>
      </c>
      <c r="C47" s="158" t="s">
        <v>13</v>
      </c>
      <c r="D47" s="162" t="s">
        <v>1486</v>
      </c>
      <c r="E47" s="163" t="s">
        <v>1498</v>
      </c>
      <c r="F47" s="164">
        <f>MATCH(C47,'2026'!$G$1:$G$3087,0)</f>
        <v>86</v>
      </c>
      <c r="G47" s="164" t="str">
        <f t="shared" si="0"/>
        <v>#'2026'!G86</v>
      </c>
      <c r="H47" s="165" t="str">
        <f t="shared" si="1"/>
        <v>показать в прайсе</v>
      </c>
    </row>
    <row r="48" spans="2:8">
      <c r="B48" s="162" t="s">
        <v>1248</v>
      </c>
      <c r="C48" s="158" t="s">
        <v>238</v>
      </c>
      <c r="D48" s="162" t="s">
        <v>1489</v>
      </c>
      <c r="E48" s="163" t="s">
        <v>1498</v>
      </c>
      <c r="F48" s="164">
        <f>MATCH(C48,'2026'!$G$1:$G$3087,0)</f>
        <v>394</v>
      </c>
      <c r="G48" s="164" t="str">
        <f t="shared" si="0"/>
        <v>#'2026'!G394</v>
      </c>
      <c r="H48" s="165" t="str">
        <f t="shared" si="1"/>
        <v>показать в прайсе</v>
      </c>
    </row>
    <row r="49" spans="2:8">
      <c r="B49" s="162" t="s">
        <v>1248</v>
      </c>
      <c r="C49" s="158" t="s">
        <v>97</v>
      </c>
      <c r="D49" s="162" t="s">
        <v>1488</v>
      </c>
      <c r="E49" s="163" t="s">
        <v>1498</v>
      </c>
      <c r="F49" s="164">
        <f>MATCH(C49,'2026'!$G$1:$G$3087,0)</f>
        <v>250</v>
      </c>
      <c r="G49" s="164" t="str">
        <f t="shared" si="0"/>
        <v>#'2026'!G250</v>
      </c>
      <c r="H49" s="165" t="str">
        <f t="shared" si="1"/>
        <v>показать в прайсе</v>
      </c>
    </row>
    <row r="50" spans="2:8">
      <c r="B50" s="162" t="s">
        <v>1248</v>
      </c>
      <c r="C50" s="158" t="s">
        <v>176</v>
      </c>
      <c r="D50" s="162" t="s">
        <v>1489</v>
      </c>
      <c r="E50" s="163" t="s">
        <v>1498</v>
      </c>
      <c r="F50" s="164">
        <f>MATCH(C50,'2026'!$G$1:$G$3087,0)</f>
        <v>342</v>
      </c>
      <c r="G50" s="164" t="str">
        <f t="shared" si="0"/>
        <v>#'2026'!G342</v>
      </c>
      <c r="H50" s="165" t="str">
        <f t="shared" si="1"/>
        <v>показать в прайсе</v>
      </c>
    </row>
    <row r="51" spans="2:8">
      <c r="B51" s="162" t="s">
        <v>1248</v>
      </c>
      <c r="C51" s="158" t="s">
        <v>15</v>
      </c>
      <c r="D51" s="162" t="s">
        <v>1486</v>
      </c>
      <c r="E51" s="163" t="s">
        <v>1498</v>
      </c>
      <c r="F51" s="164">
        <f>MATCH(C51,'2026'!$G$1:$G$3087,0)</f>
        <v>68</v>
      </c>
      <c r="G51" s="164" t="str">
        <f t="shared" si="0"/>
        <v>#'2026'!G68</v>
      </c>
      <c r="H51" s="165" t="str">
        <f t="shared" si="1"/>
        <v>показать в прайсе</v>
      </c>
    </row>
    <row r="52" spans="2:8">
      <c r="B52" s="162" t="s">
        <v>1249</v>
      </c>
      <c r="C52" s="158" t="s">
        <v>54</v>
      </c>
      <c r="D52" s="162" t="s">
        <v>1489</v>
      </c>
      <c r="E52" s="163" t="s">
        <v>1498</v>
      </c>
      <c r="F52" s="164">
        <f>MATCH(C52,'2026'!$G$1:$G$3087,0)</f>
        <v>297</v>
      </c>
      <c r="G52" s="164" t="str">
        <f t="shared" si="0"/>
        <v>#'2026'!G297</v>
      </c>
      <c r="H52" s="165" t="str">
        <f t="shared" si="1"/>
        <v>показать в прайсе</v>
      </c>
    </row>
    <row r="53" spans="2:8">
      <c r="B53" s="162" t="s">
        <v>1248</v>
      </c>
      <c r="C53" s="158" t="s">
        <v>17</v>
      </c>
      <c r="D53" s="162" t="s">
        <v>1487</v>
      </c>
      <c r="E53" s="163" t="s">
        <v>1498</v>
      </c>
      <c r="F53" s="164">
        <f>MATCH(C53,'2026'!$G$1:$G$3087,0)</f>
        <v>130</v>
      </c>
      <c r="G53" s="164" t="str">
        <f t="shared" si="0"/>
        <v>#'2026'!G130</v>
      </c>
      <c r="H53" s="165" t="str">
        <f t="shared" si="1"/>
        <v>показать в прайсе</v>
      </c>
    </row>
    <row r="54" spans="2:8">
      <c r="B54" s="162" t="s">
        <v>1249</v>
      </c>
      <c r="C54" s="158" t="s">
        <v>899</v>
      </c>
      <c r="D54" s="162" t="s">
        <v>1488</v>
      </c>
      <c r="E54" s="163" t="s">
        <v>1498</v>
      </c>
      <c r="F54" s="164">
        <f>MATCH(C54,'2026'!$G$1:$G$3087,0)</f>
        <v>254</v>
      </c>
      <c r="G54" s="164" t="str">
        <f t="shared" si="0"/>
        <v>#'2026'!G254</v>
      </c>
      <c r="H54" s="165" t="str">
        <f t="shared" si="1"/>
        <v>показать в прайсе</v>
      </c>
    </row>
    <row r="55" spans="2:8">
      <c r="B55" s="162" t="s">
        <v>1248</v>
      </c>
      <c r="C55" s="158" t="s">
        <v>19</v>
      </c>
      <c r="D55" s="162" t="s">
        <v>1486</v>
      </c>
      <c r="E55" s="163" t="s">
        <v>1498</v>
      </c>
      <c r="F55" s="164">
        <f>MATCH(C55,'2026'!$G$1:$G$3087,0)</f>
        <v>71</v>
      </c>
      <c r="G55" s="164" t="str">
        <f t="shared" si="0"/>
        <v>#'2026'!G71</v>
      </c>
      <c r="H55" s="165" t="str">
        <f t="shared" si="1"/>
        <v>показать в прайсе</v>
      </c>
    </row>
    <row r="56" spans="2:8">
      <c r="B56" s="162" t="s">
        <v>1248</v>
      </c>
      <c r="C56" s="158" t="s">
        <v>20</v>
      </c>
      <c r="D56" s="162" t="s">
        <v>1490</v>
      </c>
      <c r="E56" s="163" t="s">
        <v>1498</v>
      </c>
      <c r="F56" s="164">
        <f>MATCH(C56,'2026'!$G$1:$G$3087,0)</f>
        <v>424</v>
      </c>
      <c r="G56" s="164" t="str">
        <f t="shared" si="0"/>
        <v>#'2026'!G424</v>
      </c>
      <c r="H56" s="165" t="str">
        <f t="shared" si="1"/>
        <v>показать в прайсе</v>
      </c>
    </row>
    <row r="57" spans="2:8">
      <c r="B57" s="162" t="s">
        <v>1248</v>
      </c>
      <c r="C57" s="158" t="s">
        <v>178</v>
      </c>
      <c r="D57" s="162" t="s">
        <v>1487</v>
      </c>
      <c r="E57" s="163" t="s">
        <v>1498</v>
      </c>
      <c r="F57" s="164">
        <f>MATCH(C57,'2026'!$G$1:$G$3087,0)</f>
        <v>133</v>
      </c>
      <c r="G57" s="164" t="str">
        <f t="shared" si="0"/>
        <v>#'2026'!G133</v>
      </c>
      <c r="H57" s="165" t="str">
        <f t="shared" si="1"/>
        <v>показать в прайсе</v>
      </c>
    </row>
    <row r="58" spans="2:8">
      <c r="B58" s="162" t="s">
        <v>1249</v>
      </c>
      <c r="C58" s="158" t="s">
        <v>279</v>
      </c>
      <c r="D58" s="162" t="s">
        <v>1489</v>
      </c>
      <c r="E58" s="163" t="s">
        <v>1498</v>
      </c>
      <c r="F58" s="164">
        <f>MATCH(C58,'2026'!$G$1:$G$3087,0)</f>
        <v>345</v>
      </c>
      <c r="G58" s="164" t="str">
        <f t="shared" si="0"/>
        <v>#'2026'!G345</v>
      </c>
      <c r="H58" s="165" t="str">
        <f t="shared" si="1"/>
        <v>показать в прайсе</v>
      </c>
    </row>
    <row r="59" spans="2:8">
      <c r="B59" s="162" t="s">
        <v>1248</v>
      </c>
      <c r="C59" s="158" t="s">
        <v>179</v>
      </c>
      <c r="D59" s="162" t="s">
        <v>1490</v>
      </c>
      <c r="E59" s="163" t="s">
        <v>1498</v>
      </c>
      <c r="F59" s="164">
        <f>MATCH(C59,'2026'!$G$1:$G$3087,0)</f>
        <v>428</v>
      </c>
      <c r="G59" s="164" t="str">
        <f t="shared" si="0"/>
        <v>#'2026'!G428</v>
      </c>
      <c r="H59" s="165" t="str">
        <f t="shared" si="1"/>
        <v>показать в прайсе</v>
      </c>
    </row>
    <row r="60" spans="2:8">
      <c r="B60" s="162" t="s">
        <v>1247</v>
      </c>
      <c r="C60" s="158" t="s">
        <v>22</v>
      </c>
      <c r="D60" s="162" t="s">
        <v>1489</v>
      </c>
      <c r="E60" s="163" t="s">
        <v>1498</v>
      </c>
      <c r="F60" s="164">
        <f>MATCH(C60,'2026'!$G$1:$G$3087,0)</f>
        <v>299</v>
      </c>
      <c r="G60" s="164" t="str">
        <f t="shared" si="0"/>
        <v>#'2026'!G299</v>
      </c>
      <c r="H60" s="165" t="str">
        <f t="shared" si="1"/>
        <v>показать в прайсе</v>
      </c>
    </row>
    <row r="61" spans="2:8">
      <c r="B61" s="162" t="s">
        <v>1248</v>
      </c>
      <c r="C61" s="158" t="s">
        <v>100</v>
      </c>
      <c r="D61" s="162" t="s">
        <v>1486</v>
      </c>
      <c r="E61" s="163" t="s">
        <v>1498</v>
      </c>
      <c r="F61" s="164">
        <f>MATCH(C61,'2026'!$G$1:$G$3087,0)</f>
        <v>92</v>
      </c>
      <c r="G61" s="164" t="str">
        <f t="shared" si="0"/>
        <v>#'2026'!G92</v>
      </c>
      <c r="H61" s="165" t="str">
        <f t="shared" si="1"/>
        <v>показать в прайсе</v>
      </c>
    </row>
    <row r="62" spans="2:8">
      <c r="B62" s="162" t="s">
        <v>1247</v>
      </c>
      <c r="C62" s="158" t="s">
        <v>101</v>
      </c>
      <c r="D62" s="162" t="s">
        <v>1489</v>
      </c>
      <c r="E62" s="163" t="s">
        <v>1498</v>
      </c>
      <c r="F62" s="164">
        <f>MATCH(C62,'2026'!$G$1:$G$3087,0)</f>
        <v>395</v>
      </c>
      <c r="G62" s="164" t="str">
        <f t="shared" si="0"/>
        <v>#'2026'!G395</v>
      </c>
      <c r="H62" s="165" t="str">
        <f t="shared" si="1"/>
        <v>показать в прайсе</v>
      </c>
    </row>
    <row r="63" spans="2:8">
      <c r="B63" s="162" t="s">
        <v>1249</v>
      </c>
      <c r="C63" s="158" t="s">
        <v>148</v>
      </c>
      <c r="D63" s="162" t="s">
        <v>1490</v>
      </c>
      <c r="E63" s="163" t="s">
        <v>1498</v>
      </c>
      <c r="F63" s="164">
        <f>MATCH(C63,'2026'!$G$1:$G$3087,0)</f>
        <v>405</v>
      </c>
      <c r="G63" s="164" t="str">
        <f t="shared" si="0"/>
        <v>#'2026'!G405</v>
      </c>
      <c r="H63" s="165" t="str">
        <f t="shared" si="1"/>
        <v>показать в прайсе</v>
      </c>
    </row>
    <row r="64" spans="2:8">
      <c r="B64" s="162" t="s">
        <v>1248</v>
      </c>
      <c r="C64" s="158" t="s">
        <v>228</v>
      </c>
      <c r="D64" s="162" t="s">
        <v>1489</v>
      </c>
      <c r="E64" s="163" t="s">
        <v>1498</v>
      </c>
      <c r="F64" s="164">
        <f>MATCH(C64,'2026'!$G$1:$G$3087,0)</f>
        <v>398</v>
      </c>
      <c r="G64" s="164" t="str">
        <f t="shared" si="0"/>
        <v>#'2026'!G398</v>
      </c>
      <c r="H64" s="165" t="str">
        <f t="shared" si="1"/>
        <v>показать в прайсе</v>
      </c>
    </row>
    <row r="65" spans="2:8">
      <c r="B65" s="162" t="s">
        <v>1248</v>
      </c>
      <c r="C65" s="158" t="s">
        <v>103</v>
      </c>
      <c r="D65" s="162" t="s">
        <v>1486</v>
      </c>
      <c r="E65" s="163" t="s">
        <v>1498</v>
      </c>
      <c r="F65" s="164">
        <f>MATCH(C65,'2026'!$G$1:$G$3087,0)</f>
        <v>72</v>
      </c>
      <c r="G65" s="164" t="str">
        <f t="shared" si="0"/>
        <v>#'2026'!G72</v>
      </c>
      <c r="H65" s="165" t="str">
        <f t="shared" si="1"/>
        <v>показать в прайсе</v>
      </c>
    </row>
    <row r="66" spans="2:8">
      <c r="B66" s="162" t="s">
        <v>1248</v>
      </c>
      <c r="C66" s="158" t="s">
        <v>104</v>
      </c>
      <c r="D66" s="162" t="s">
        <v>1487</v>
      </c>
      <c r="E66" s="163" t="s">
        <v>1498</v>
      </c>
      <c r="F66" s="164">
        <f>MATCH(C66,'2026'!$G$1:$G$3087,0)</f>
        <v>186</v>
      </c>
      <c r="G66" s="164" t="str">
        <f t="shared" si="0"/>
        <v>#'2026'!G186</v>
      </c>
      <c r="H66" s="165" t="str">
        <f t="shared" si="1"/>
        <v>показать в прайсе</v>
      </c>
    </row>
    <row r="67" spans="2:8">
      <c r="B67" s="162" t="s">
        <v>1248</v>
      </c>
      <c r="C67" s="158" t="s">
        <v>241</v>
      </c>
      <c r="D67" s="162" t="s">
        <v>1489</v>
      </c>
      <c r="E67" s="163" t="s">
        <v>1498</v>
      </c>
      <c r="F67" s="164">
        <f>MATCH(C67,'2026'!$G$1:$G$3087,0)</f>
        <v>399</v>
      </c>
      <c r="G67" s="164" t="str">
        <f t="shared" si="0"/>
        <v>#'2026'!G399</v>
      </c>
      <c r="H67" s="165" t="str">
        <f t="shared" si="1"/>
        <v>показать в прайсе</v>
      </c>
    </row>
    <row r="68" spans="2:8">
      <c r="B68" s="162" t="s">
        <v>1248</v>
      </c>
      <c r="C68" s="158" t="s">
        <v>23</v>
      </c>
      <c r="D68" s="162" t="s">
        <v>1486</v>
      </c>
      <c r="E68" s="163" t="s">
        <v>1498</v>
      </c>
      <c r="F68" s="164">
        <f>MATCH(C68,'2026'!$G$1:$G$3087,0)</f>
        <v>95</v>
      </c>
      <c r="G68" s="164" t="str">
        <f t="shared" si="0"/>
        <v>#'2026'!G95</v>
      </c>
      <c r="H68" s="165" t="str">
        <f t="shared" si="1"/>
        <v>показать в прайсе</v>
      </c>
    </row>
    <row r="69" spans="2:8">
      <c r="B69" s="162" t="s">
        <v>1247</v>
      </c>
      <c r="C69" s="158" t="s">
        <v>105</v>
      </c>
      <c r="D69" s="162" t="s">
        <v>1487</v>
      </c>
      <c r="E69" s="163" t="s">
        <v>1498</v>
      </c>
      <c r="F69" s="164">
        <f>MATCH(C69,'2026'!$G$1:$G$3087,0)</f>
        <v>134</v>
      </c>
      <c r="G69" s="164" t="str">
        <f t="shared" si="0"/>
        <v>#'2026'!G134</v>
      </c>
      <c r="H69" s="165" t="str">
        <f t="shared" si="1"/>
        <v>показать в прайсе</v>
      </c>
    </row>
    <row r="70" spans="2:8">
      <c r="B70" s="162" t="s">
        <v>1249</v>
      </c>
      <c r="C70" s="158" t="s">
        <v>149</v>
      </c>
      <c r="D70" s="162" t="s">
        <v>1488</v>
      </c>
      <c r="E70" s="163" t="s">
        <v>1498</v>
      </c>
      <c r="F70" s="164">
        <f>MATCH(C70,'2026'!$G$1:$G$3087,0)</f>
        <v>258</v>
      </c>
      <c r="G70" s="164" t="str">
        <f t="shared" si="0"/>
        <v>#'2026'!G258</v>
      </c>
      <c r="H70" s="165" t="str">
        <f t="shared" si="1"/>
        <v>показать в прайсе</v>
      </c>
    </row>
    <row r="71" spans="2:8">
      <c r="B71" s="162" t="s">
        <v>1247</v>
      </c>
      <c r="C71" s="158" t="s">
        <v>233</v>
      </c>
      <c r="D71" s="162" t="s">
        <v>1487</v>
      </c>
      <c r="E71" s="163" t="s">
        <v>1498</v>
      </c>
      <c r="F71" s="164">
        <f>MATCH(C71,'2026'!$G$1:$G$3087,0)</f>
        <v>135</v>
      </c>
      <c r="G71" s="164" t="str">
        <f t="shared" si="0"/>
        <v>#'2026'!G135</v>
      </c>
      <c r="H71" s="165" t="str">
        <f t="shared" si="1"/>
        <v>показать в прайсе</v>
      </c>
    </row>
    <row r="72" spans="2:8">
      <c r="B72" s="162" t="s">
        <v>1248</v>
      </c>
      <c r="C72" s="158" t="s">
        <v>24</v>
      </c>
      <c r="D72" s="162" t="s">
        <v>1489</v>
      </c>
      <c r="E72" s="163" t="s">
        <v>1498</v>
      </c>
      <c r="F72" s="164">
        <f>MATCH(C72,'2026'!$G$1:$G$3087,0)</f>
        <v>346</v>
      </c>
      <c r="G72" s="164" t="str">
        <f t="shared" si="0"/>
        <v>#'2026'!G346</v>
      </c>
      <c r="H72" s="165" t="str">
        <f t="shared" si="1"/>
        <v>показать в прайсе</v>
      </c>
    </row>
    <row r="73" spans="2:8">
      <c r="B73" s="162" t="s">
        <v>1248</v>
      </c>
      <c r="C73" s="158" t="s">
        <v>107</v>
      </c>
      <c r="D73" s="162" t="s">
        <v>1489</v>
      </c>
      <c r="E73" s="163" t="s">
        <v>1498</v>
      </c>
      <c r="F73" s="164">
        <f>MATCH(C73,'2026'!$G$1:$G$3087,0)</f>
        <v>354</v>
      </c>
      <c r="G73" s="164" t="str">
        <f t="shared" si="0"/>
        <v>#'2026'!G354</v>
      </c>
      <c r="H73" s="165" t="str">
        <f t="shared" si="1"/>
        <v>показать в прайсе</v>
      </c>
    </row>
    <row r="74" spans="2:8">
      <c r="B74" s="162" t="s">
        <v>1247</v>
      </c>
      <c r="C74" s="158" t="s">
        <v>263</v>
      </c>
      <c r="D74" s="162" t="s">
        <v>1488</v>
      </c>
      <c r="E74" s="163" t="s">
        <v>1498</v>
      </c>
      <c r="F74" s="164">
        <f>MATCH(C74,'2026'!$G$1:$G$3087,0)</f>
        <v>211</v>
      </c>
      <c r="G74" s="164" t="str">
        <f t="shared" si="0"/>
        <v>#'2026'!G211</v>
      </c>
      <c r="H74" s="165" t="str">
        <f t="shared" si="1"/>
        <v>показать в прайсе</v>
      </c>
    </row>
    <row r="75" spans="2:8">
      <c r="B75" s="162" t="s">
        <v>1248</v>
      </c>
      <c r="C75" s="158" t="s">
        <v>109</v>
      </c>
      <c r="D75" s="162" t="s">
        <v>1486</v>
      </c>
      <c r="E75" s="163" t="s">
        <v>1498</v>
      </c>
      <c r="F75" s="164">
        <f>MATCH(C75,'2026'!$G$1:$G$3087,0)</f>
        <v>73</v>
      </c>
      <c r="G75" s="164" t="str">
        <f t="shared" si="0"/>
        <v>#'2026'!G73</v>
      </c>
      <c r="H75" s="165" t="str">
        <f t="shared" si="1"/>
        <v>показать в прайсе</v>
      </c>
    </row>
    <row r="76" spans="2:8">
      <c r="B76" s="162" t="s">
        <v>1248</v>
      </c>
      <c r="C76" s="158" t="s">
        <v>243</v>
      </c>
      <c r="D76" s="162" t="s">
        <v>1487</v>
      </c>
      <c r="E76" s="163" t="s">
        <v>1498</v>
      </c>
      <c r="F76" s="164">
        <f>MATCH(C76,'2026'!$G$1:$G$3087,0)</f>
        <v>136</v>
      </c>
      <c r="G76" s="164" t="str">
        <f t="shared" si="0"/>
        <v>#'2026'!G136</v>
      </c>
      <c r="H76" s="165" t="str">
        <f t="shared" si="1"/>
        <v>показать в прайсе</v>
      </c>
    </row>
    <row r="77" spans="2:8">
      <c r="B77" s="162" t="s">
        <v>1248</v>
      </c>
      <c r="C77" s="158" t="s">
        <v>183</v>
      </c>
      <c r="D77" s="162" t="s">
        <v>1488</v>
      </c>
      <c r="E77" s="163" t="s">
        <v>1498</v>
      </c>
      <c r="F77" s="164">
        <f>MATCH(C77,'2026'!$G$1:$G$3087,0)</f>
        <v>263</v>
      </c>
      <c r="G77" s="164" t="str">
        <f t="shared" si="0"/>
        <v>#'2026'!G263</v>
      </c>
      <c r="H77" s="165" t="str">
        <f t="shared" si="1"/>
        <v>показать в прайсе</v>
      </c>
    </row>
    <row r="78" spans="2:8">
      <c r="B78" s="162" t="s">
        <v>1247</v>
      </c>
      <c r="C78" s="158" t="s">
        <v>110</v>
      </c>
      <c r="D78" s="162" t="s">
        <v>1488</v>
      </c>
      <c r="E78" s="163" t="s">
        <v>1498</v>
      </c>
      <c r="F78" s="164">
        <f>MATCH(C78,'2026'!$G$1:$G$3087,0)</f>
        <v>213</v>
      </c>
      <c r="G78" s="164" t="str">
        <f t="shared" si="0"/>
        <v>#'2026'!G213</v>
      </c>
      <c r="H78" s="165" t="str">
        <f t="shared" si="1"/>
        <v>показать в прайсе</v>
      </c>
    </row>
    <row r="79" spans="2:8">
      <c r="B79" s="162" t="s">
        <v>1249</v>
      </c>
      <c r="C79" s="158" t="s">
        <v>280</v>
      </c>
      <c r="D79" s="162" t="s">
        <v>1490</v>
      </c>
      <c r="E79" s="163" t="s">
        <v>1498</v>
      </c>
      <c r="F79" s="164">
        <f>MATCH(C79,'2026'!$G$1:$G$3087,0)</f>
        <v>433</v>
      </c>
      <c r="G79" s="164" t="str">
        <f t="shared" ref="G79:G142" si="2">CONCATENATE(E79,F79)</f>
        <v>#'2026'!G433</v>
      </c>
      <c r="H79" s="165" t="str">
        <f t="shared" ref="H79:H142" si="3">HYPERLINK(G79,"показать в прайсе")</f>
        <v>показать в прайсе</v>
      </c>
    </row>
    <row r="80" spans="2:8">
      <c r="B80" s="162" t="s">
        <v>1247</v>
      </c>
      <c r="C80" s="158" t="s">
        <v>25</v>
      </c>
      <c r="D80" s="162" t="s">
        <v>1490</v>
      </c>
      <c r="E80" s="163" t="s">
        <v>1498</v>
      </c>
      <c r="F80" s="164">
        <f>MATCH(C80,'2026'!$G$1:$G$3087,0)</f>
        <v>409</v>
      </c>
      <c r="G80" s="164" t="str">
        <f t="shared" si="2"/>
        <v>#'2026'!G409</v>
      </c>
      <c r="H80" s="165" t="str">
        <f t="shared" si="3"/>
        <v>показать в прайсе</v>
      </c>
    </row>
    <row r="81" spans="2:8">
      <c r="B81" s="162" t="s">
        <v>1249</v>
      </c>
      <c r="C81" s="158" t="s">
        <v>157</v>
      </c>
      <c r="D81" s="162" t="s">
        <v>1490</v>
      </c>
      <c r="E81" s="163" t="s">
        <v>1498</v>
      </c>
      <c r="F81" s="164">
        <f>MATCH(C81,'2026'!$G$1:$G$3087,0)</f>
        <v>434</v>
      </c>
      <c r="G81" s="164" t="str">
        <f t="shared" si="2"/>
        <v>#'2026'!G434</v>
      </c>
      <c r="H81" s="165" t="str">
        <f t="shared" si="3"/>
        <v>показать в прайсе</v>
      </c>
    </row>
    <row r="82" spans="2:8">
      <c r="B82" s="162" t="s">
        <v>1247</v>
      </c>
      <c r="C82" s="158" t="s">
        <v>111</v>
      </c>
      <c r="D82" s="162" t="s">
        <v>1489</v>
      </c>
      <c r="E82" s="163" t="s">
        <v>1498</v>
      </c>
      <c r="F82" s="164">
        <f>MATCH(C82,'2026'!$G$1:$G$3087,0)</f>
        <v>355</v>
      </c>
      <c r="G82" s="164" t="str">
        <f t="shared" si="2"/>
        <v>#'2026'!G355</v>
      </c>
      <c r="H82" s="165" t="str">
        <f t="shared" si="3"/>
        <v>показать в прайсе</v>
      </c>
    </row>
    <row r="83" spans="2:8">
      <c r="B83" s="162" t="s">
        <v>1247</v>
      </c>
      <c r="C83" s="158" t="s">
        <v>797</v>
      </c>
      <c r="D83" s="162" t="s">
        <v>1487</v>
      </c>
      <c r="E83" s="163" t="s">
        <v>1498</v>
      </c>
      <c r="F83" s="164">
        <f>MATCH(C83,'2026'!$G$1:$G$3087,0)</f>
        <v>139</v>
      </c>
      <c r="G83" s="164" t="str">
        <f t="shared" si="2"/>
        <v>#'2026'!G139</v>
      </c>
      <c r="H83" s="165" t="str">
        <f t="shared" si="3"/>
        <v>показать в прайсе</v>
      </c>
    </row>
    <row r="84" spans="2:8">
      <c r="B84" s="162" t="s">
        <v>1249</v>
      </c>
      <c r="C84" s="158" t="s">
        <v>847</v>
      </c>
      <c r="D84" s="162" t="s">
        <v>1490</v>
      </c>
      <c r="E84" s="163" t="s">
        <v>1498</v>
      </c>
      <c r="F84" s="164">
        <f>MATCH(C84,'2026'!$G$1:$G$3087,0)</f>
        <v>436</v>
      </c>
      <c r="G84" s="164" t="str">
        <f t="shared" si="2"/>
        <v>#'2026'!G436</v>
      </c>
      <c r="H84" s="165" t="str">
        <f t="shared" si="3"/>
        <v>показать в прайсе</v>
      </c>
    </row>
    <row r="85" spans="2:8">
      <c r="B85" s="162" t="s">
        <v>1247</v>
      </c>
      <c r="C85" s="158" t="s">
        <v>138</v>
      </c>
      <c r="D85" s="162" t="s">
        <v>1489</v>
      </c>
      <c r="E85" s="163" t="s">
        <v>1498</v>
      </c>
      <c r="F85" s="164">
        <f>MATCH(C85,'2026'!$G$1:$G$3087,0)</f>
        <v>308</v>
      </c>
      <c r="G85" s="164" t="str">
        <f t="shared" si="2"/>
        <v>#'2026'!G308</v>
      </c>
      <c r="H85" s="165" t="str">
        <f t="shared" si="3"/>
        <v>показать в прайсе</v>
      </c>
    </row>
    <row r="86" spans="2:8">
      <c r="B86" s="162" t="s">
        <v>1248</v>
      </c>
      <c r="C86" s="158" t="s">
        <v>26</v>
      </c>
      <c r="D86" s="162" t="s">
        <v>1486</v>
      </c>
      <c r="E86" s="163" t="s">
        <v>1498</v>
      </c>
      <c r="F86" s="164">
        <f>MATCH(C86,'2026'!$G$1:$G$3087,0)</f>
        <v>74</v>
      </c>
      <c r="G86" s="164" t="str">
        <f t="shared" si="2"/>
        <v>#'2026'!G74</v>
      </c>
      <c r="H86" s="165" t="str">
        <f t="shared" si="3"/>
        <v>показать в прайсе</v>
      </c>
    </row>
    <row r="87" spans="2:8">
      <c r="B87" s="162" t="s">
        <v>1248</v>
      </c>
      <c r="C87" s="158" t="s">
        <v>809</v>
      </c>
      <c r="D87" s="162" t="s">
        <v>1487</v>
      </c>
      <c r="E87" s="163" t="s">
        <v>1498</v>
      </c>
      <c r="F87" s="164">
        <f>MATCH(C87,'2026'!$G$1:$G$3087,0)</f>
        <v>141</v>
      </c>
      <c r="G87" s="164" t="str">
        <f t="shared" si="2"/>
        <v>#'2026'!G141</v>
      </c>
      <c r="H87" s="165" t="str">
        <f t="shared" si="3"/>
        <v>показать в прайсе</v>
      </c>
    </row>
    <row r="88" spans="2:8">
      <c r="B88" s="162" t="s">
        <v>1249</v>
      </c>
      <c r="C88" s="158" t="s">
        <v>158</v>
      </c>
      <c r="D88" s="162" t="s">
        <v>1487</v>
      </c>
      <c r="E88" s="163" t="s">
        <v>1498</v>
      </c>
      <c r="F88" s="164">
        <f>MATCH(C88,'2026'!$G$1:$G$3087,0)</f>
        <v>143</v>
      </c>
      <c r="G88" s="164" t="str">
        <f t="shared" si="2"/>
        <v>#'2026'!G143</v>
      </c>
      <c r="H88" s="165" t="str">
        <f t="shared" si="3"/>
        <v>показать в прайсе</v>
      </c>
    </row>
    <row r="89" spans="2:8">
      <c r="B89" s="162" t="s">
        <v>1247</v>
      </c>
      <c r="C89" s="158" t="s">
        <v>112</v>
      </c>
      <c r="D89" s="162" t="s">
        <v>1489</v>
      </c>
      <c r="E89" s="163" t="s">
        <v>1498</v>
      </c>
      <c r="F89" s="164">
        <f>MATCH(C89,'2026'!$G$1:$G$3087,0)</f>
        <v>360</v>
      </c>
      <c r="G89" s="164" t="str">
        <f t="shared" si="2"/>
        <v>#'2026'!G360</v>
      </c>
      <c r="H89" s="165" t="str">
        <f t="shared" si="3"/>
        <v>показать в прайсе</v>
      </c>
    </row>
    <row r="90" spans="2:8">
      <c r="B90" s="162" t="s">
        <v>1248</v>
      </c>
      <c r="C90" s="158" t="s">
        <v>682</v>
      </c>
      <c r="D90" s="162" t="s">
        <v>1486</v>
      </c>
      <c r="E90" s="163" t="s">
        <v>1498</v>
      </c>
      <c r="F90" s="164">
        <f>MATCH(C90,'2026'!$G$1:$G$3087,0)</f>
        <v>96</v>
      </c>
      <c r="G90" s="164" t="str">
        <f t="shared" si="2"/>
        <v>#'2026'!G96</v>
      </c>
      <c r="H90" s="165" t="str">
        <f t="shared" si="3"/>
        <v>показать в прайсе</v>
      </c>
    </row>
    <row r="91" spans="2:8">
      <c r="B91" s="162" t="s">
        <v>1247</v>
      </c>
      <c r="C91" s="158" t="s">
        <v>443</v>
      </c>
      <c r="D91" s="162" t="s">
        <v>1489</v>
      </c>
      <c r="E91" s="163" t="s">
        <v>1498</v>
      </c>
      <c r="F91" s="164">
        <f>MATCH(C91,'2026'!$G$1:$G$3087,0)</f>
        <v>364</v>
      </c>
      <c r="G91" s="164" t="str">
        <f t="shared" si="2"/>
        <v>#'2026'!G364</v>
      </c>
      <c r="H91" s="165" t="str">
        <f t="shared" si="3"/>
        <v>показать в прайсе</v>
      </c>
    </row>
    <row r="92" spans="2:8">
      <c r="B92" s="162" t="s">
        <v>1248</v>
      </c>
      <c r="C92" s="158" t="s">
        <v>114</v>
      </c>
      <c r="D92" s="162" t="s">
        <v>1486</v>
      </c>
      <c r="E92" s="163" t="s">
        <v>1498</v>
      </c>
      <c r="F92" s="164">
        <f>MATCH(C92,'2026'!$G$1:$G$3087,0)</f>
        <v>43</v>
      </c>
      <c r="G92" s="164" t="str">
        <f t="shared" si="2"/>
        <v>#'2026'!G43</v>
      </c>
      <c r="H92" s="165" t="str">
        <f t="shared" si="3"/>
        <v>показать в прайсе</v>
      </c>
    </row>
    <row r="93" spans="2:8">
      <c r="B93" s="162" t="s">
        <v>1249</v>
      </c>
      <c r="C93" s="158" t="s">
        <v>841</v>
      </c>
      <c r="D93" s="162" t="s">
        <v>1488</v>
      </c>
      <c r="E93" s="163" t="s">
        <v>1498</v>
      </c>
      <c r="F93" s="164">
        <f>MATCH(C93,'2026'!$G$1:$G$3087,0)</f>
        <v>268</v>
      </c>
      <c r="G93" s="164" t="str">
        <f t="shared" si="2"/>
        <v>#'2026'!G268</v>
      </c>
      <c r="H93" s="165" t="str">
        <f t="shared" si="3"/>
        <v>показать в прайсе</v>
      </c>
    </row>
    <row r="94" spans="2:8">
      <c r="B94" s="162" t="s">
        <v>1248</v>
      </c>
      <c r="C94" s="158" t="s">
        <v>186</v>
      </c>
      <c r="D94" s="162" t="s">
        <v>1487</v>
      </c>
      <c r="E94" s="163" t="s">
        <v>1498</v>
      </c>
      <c r="F94" s="164">
        <f>MATCH(C94,'2026'!$G$1:$G$3087,0)</f>
        <v>146</v>
      </c>
      <c r="G94" s="164" t="str">
        <f t="shared" si="2"/>
        <v>#'2026'!G146</v>
      </c>
      <c r="H94" s="165" t="str">
        <f t="shared" si="3"/>
        <v>показать в прайсе</v>
      </c>
    </row>
    <row r="95" spans="2:8">
      <c r="B95" s="162" t="s">
        <v>1248</v>
      </c>
      <c r="C95" s="158" t="s">
        <v>190</v>
      </c>
      <c r="D95" s="162" t="s">
        <v>1486</v>
      </c>
      <c r="E95" s="163" t="s">
        <v>1498</v>
      </c>
      <c r="F95" s="164">
        <f>MATCH(C95,'2026'!$G$1:$G$3087,0)</f>
        <v>78</v>
      </c>
      <c r="G95" s="164" t="str">
        <f t="shared" si="2"/>
        <v>#'2026'!G78</v>
      </c>
      <c r="H95" s="165" t="str">
        <f t="shared" si="3"/>
        <v>показать в прайсе</v>
      </c>
    </row>
    <row r="96" spans="2:8">
      <c r="B96" s="162" t="s">
        <v>1248</v>
      </c>
      <c r="C96" s="158" t="s">
        <v>192</v>
      </c>
      <c r="D96" s="162" t="s">
        <v>1487</v>
      </c>
      <c r="E96" s="163" t="s">
        <v>1498</v>
      </c>
      <c r="F96" s="164">
        <f>MATCH(C96,'2026'!$G$1:$G$3087,0)</f>
        <v>149</v>
      </c>
      <c r="G96" s="164" t="str">
        <f t="shared" si="2"/>
        <v>#'2026'!G149</v>
      </c>
      <c r="H96" s="165" t="str">
        <f t="shared" si="3"/>
        <v>показать в прайсе</v>
      </c>
    </row>
    <row r="97" spans="2:8">
      <c r="B97" s="162" t="s">
        <v>1248</v>
      </c>
      <c r="C97" s="158" t="s">
        <v>193</v>
      </c>
      <c r="D97" s="162" t="s">
        <v>1487</v>
      </c>
      <c r="E97" s="163" t="s">
        <v>1498</v>
      </c>
      <c r="F97" s="164">
        <f>MATCH(C97,'2026'!$G$1:$G$3087,0)</f>
        <v>153</v>
      </c>
      <c r="G97" s="164" t="str">
        <f t="shared" si="2"/>
        <v>#'2026'!G153</v>
      </c>
      <c r="H97" s="165" t="str">
        <f t="shared" si="3"/>
        <v>показать в прайсе</v>
      </c>
    </row>
    <row r="98" spans="2:8">
      <c r="B98" s="162" t="s">
        <v>1249</v>
      </c>
      <c r="C98" s="158" t="s">
        <v>330</v>
      </c>
      <c r="D98" s="162" t="s">
        <v>1488</v>
      </c>
      <c r="E98" s="163" t="s">
        <v>1498</v>
      </c>
      <c r="F98" s="164">
        <f>MATCH(C98,'2026'!$G$1:$G$3087,0)</f>
        <v>269</v>
      </c>
      <c r="G98" s="164" t="str">
        <f t="shared" si="2"/>
        <v>#'2026'!G269</v>
      </c>
      <c r="H98" s="165" t="str">
        <f t="shared" si="3"/>
        <v>показать в прайсе</v>
      </c>
    </row>
    <row r="99" spans="2:8">
      <c r="B99" s="162" t="s">
        <v>1248</v>
      </c>
      <c r="C99" s="158" t="s">
        <v>116</v>
      </c>
      <c r="D99" s="162" t="s">
        <v>1487</v>
      </c>
      <c r="E99" s="163" t="s">
        <v>1498</v>
      </c>
      <c r="F99" s="164">
        <f>MATCH(C99,'2026'!$G$1:$G$3087,0)</f>
        <v>190</v>
      </c>
      <c r="G99" s="164" t="str">
        <f t="shared" si="2"/>
        <v>#'2026'!G190</v>
      </c>
      <c r="H99" s="165" t="str">
        <f t="shared" si="3"/>
        <v>показать в прайсе</v>
      </c>
    </row>
    <row r="100" spans="2:8">
      <c r="B100" s="162" t="s">
        <v>1248</v>
      </c>
      <c r="C100" s="158" t="s">
        <v>117</v>
      </c>
      <c r="D100" s="162" t="s">
        <v>1489</v>
      </c>
      <c r="E100" s="163" t="s">
        <v>1498</v>
      </c>
      <c r="F100" s="164">
        <f>MATCH(C100,'2026'!$G$1:$G$3087,0)</f>
        <v>369</v>
      </c>
      <c r="G100" s="164" t="str">
        <f t="shared" si="2"/>
        <v>#'2026'!G369</v>
      </c>
      <c r="H100" s="165" t="str">
        <f t="shared" si="3"/>
        <v>показать в прайсе</v>
      </c>
    </row>
    <row r="101" spans="2:8">
      <c r="B101" s="162" t="s">
        <v>1247</v>
      </c>
      <c r="C101" s="158" t="s">
        <v>273</v>
      </c>
      <c r="D101" s="162" t="s">
        <v>1489</v>
      </c>
      <c r="E101" s="163" t="s">
        <v>1498</v>
      </c>
      <c r="F101" s="164">
        <f>MATCH(C101,'2026'!$G$1:$G$3087,0)</f>
        <v>401</v>
      </c>
      <c r="G101" s="164" t="str">
        <f t="shared" si="2"/>
        <v>#'2026'!G401</v>
      </c>
      <c r="H101" s="165" t="str">
        <f t="shared" si="3"/>
        <v>показать в прайсе</v>
      </c>
    </row>
    <row r="102" spans="2:8">
      <c r="B102" s="162" t="s">
        <v>1249</v>
      </c>
      <c r="C102" s="158" t="s">
        <v>56</v>
      </c>
      <c r="D102" s="162" t="s">
        <v>1487</v>
      </c>
      <c r="E102" s="163" t="s">
        <v>1498</v>
      </c>
      <c r="F102" s="164">
        <f>MATCH(C102,'2026'!$G$1:$G$3087,0)</f>
        <v>154</v>
      </c>
      <c r="G102" s="164" t="str">
        <f t="shared" si="2"/>
        <v>#'2026'!G154</v>
      </c>
      <c r="H102" s="165" t="str">
        <f t="shared" si="3"/>
        <v>показать в прайсе</v>
      </c>
    </row>
    <row r="103" spans="2:8">
      <c r="B103" s="162" t="s">
        <v>1249</v>
      </c>
      <c r="C103" s="158" t="s">
        <v>282</v>
      </c>
      <c r="D103" s="162" t="s">
        <v>1490</v>
      </c>
      <c r="E103" s="163" t="s">
        <v>1498</v>
      </c>
      <c r="F103" s="164">
        <f>MATCH(C103,'2026'!$G$1:$G$3087,0)</f>
        <v>437</v>
      </c>
      <c r="G103" s="164" t="str">
        <f t="shared" si="2"/>
        <v>#'2026'!G437</v>
      </c>
      <c r="H103" s="165" t="str">
        <f t="shared" si="3"/>
        <v>показать в прайсе</v>
      </c>
    </row>
    <row r="104" spans="2:8">
      <c r="B104" s="162" t="s">
        <v>1249</v>
      </c>
      <c r="C104" s="158" t="s">
        <v>845</v>
      </c>
      <c r="D104" s="162" t="s">
        <v>1489</v>
      </c>
      <c r="E104" s="163" t="s">
        <v>1498</v>
      </c>
      <c r="F104" s="164">
        <f>MATCH(C104,'2026'!$G$1:$G$3087,0)</f>
        <v>370</v>
      </c>
      <c r="G104" s="164" t="str">
        <f t="shared" si="2"/>
        <v>#'2026'!G370</v>
      </c>
      <c r="H104" s="165" t="str">
        <f t="shared" si="3"/>
        <v>показать в прайсе</v>
      </c>
    </row>
    <row r="105" spans="2:8">
      <c r="B105" s="162" t="s">
        <v>1247</v>
      </c>
      <c r="C105" s="158" t="s">
        <v>29</v>
      </c>
      <c r="D105" s="162" t="s">
        <v>1488</v>
      </c>
      <c r="E105" s="163" t="s">
        <v>1498</v>
      </c>
      <c r="F105" s="164">
        <f>MATCH(C105,'2026'!$G$1:$G$3087,0)</f>
        <v>271</v>
      </c>
      <c r="G105" s="164" t="str">
        <f t="shared" si="2"/>
        <v>#'2026'!G271</v>
      </c>
      <c r="H105" s="165" t="str">
        <f t="shared" si="3"/>
        <v>показать в прайсе</v>
      </c>
    </row>
    <row r="106" spans="2:8">
      <c r="B106" s="162" t="s">
        <v>1248</v>
      </c>
      <c r="C106" s="158" t="s">
        <v>688</v>
      </c>
      <c r="D106" s="162" t="s">
        <v>1489</v>
      </c>
      <c r="E106" s="163" t="s">
        <v>1498</v>
      </c>
      <c r="F106" s="164">
        <f>MATCH(C106,'2026'!$G$1:$G$3087,0)</f>
        <v>371</v>
      </c>
      <c r="G106" s="164" t="str">
        <f t="shared" si="2"/>
        <v>#'2026'!G371</v>
      </c>
      <c r="H106" s="165" t="str">
        <f t="shared" si="3"/>
        <v>показать в прайсе</v>
      </c>
    </row>
    <row r="107" spans="2:8">
      <c r="B107" s="162" t="s">
        <v>1247</v>
      </c>
      <c r="C107" s="158" t="s">
        <v>120</v>
      </c>
      <c r="D107" s="162" t="s">
        <v>1489</v>
      </c>
      <c r="E107" s="163" t="s">
        <v>1498</v>
      </c>
      <c r="F107" s="164">
        <f>MATCH(C107,'2026'!$G$1:$G$3087,0)</f>
        <v>309</v>
      </c>
      <c r="G107" s="164" t="str">
        <f t="shared" si="2"/>
        <v>#'2026'!G309</v>
      </c>
      <c r="H107" s="165" t="str">
        <f t="shared" si="3"/>
        <v>показать в прайсе</v>
      </c>
    </row>
    <row r="108" spans="2:8">
      <c r="B108" s="162" t="s">
        <v>1248</v>
      </c>
      <c r="C108" s="158" t="s">
        <v>195</v>
      </c>
      <c r="D108" s="162" t="s">
        <v>1487</v>
      </c>
      <c r="E108" s="163" t="s">
        <v>1498</v>
      </c>
      <c r="F108" s="164">
        <f>MATCH(C108,'2026'!$G$1:$G$3087,0)</f>
        <v>106</v>
      </c>
      <c r="G108" s="164" t="str">
        <f t="shared" si="2"/>
        <v>#'2026'!G106</v>
      </c>
      <c r="H108" s="165" t="str">
        <f t="shared" si="3"/>
        <v>показать в прайсе</v>
      </c>
    </row>
    <row r="109" spans="2:8">
      <c r="B109" s="162" t="s">
        <v>1247</v>
      </c>
      <c r="C109" s="158" t="s">
        <v>121</v>
      </c>
      <c r="D109" s="162" t="s">
        <v>1489</v>
      </c>
      <c r="E109" s="163" t="s">
        <v>1498</v>
      </c>
      <c r="F109" s="164">
        <f>MATCH(C109,'2026'!$G$1:$G$3087,0)</f>
        <v>375</v>
      </c>
      <c r="G109" s="164" t="str">
        <f t="shared" si="2"/>
        <v>#'2026'!G375</v>
      </c>
      <c r="H109" s="165" t="str">
        <f t="shared" si="3"/>
        <v>показать в прайсе</v>
      </c>
    </row>
    <row r="110" spans="2:8">
      <c r="B110" s="162" t="s">
        <v>1248</v>
      </c>
      <c r="C110" s="158" t="s">
        <v>196</v>
      </c>
      <c r="D110" s="162" t="s">
        <v>1487</v>
      </c>
      <c r="E110" s="163" t="s">
        <v>1498</v>
      </c>
      <c r="F110" s="164">
        <f>MATCH(C110,'2026'!$G$1:$G$3087,0)</f>
        <v>192</v>
      </c>
      <c r="G110" s="164" t="str">
        <f t="shared" si="2"/>
        <v>#'2026'!G192</v>
      </c>
      <c r="H110" s="165" t="str">
        <f t="shared" si="3"/>
        <v>показать в прайсе</v>
      </c>
    </row>
    <row r="111" spans="2:8">
      <c r="B111" s="162" t="s">
        <v>1248</v>
      </c>
      <c r="C111" s="158" t="s">
        <v>122</v>
      </c>
      <c r="D111" s="162" t="s">
        <v>1487</v>
      </c>
      <c r="E111" s="163" t="s">
        <v>1498</v>
      </c>
      <c r="F111" s="164">
        <f>MATCH(C111,'2026'!$G$1:$G$3087,0)</f>
        <v>197</v>
      </c>
      <c r="G111" s="164" t="str">
        <f t="shared" si="2"/>
        <v>#'2026'!G197</v>
      </c>
      <c r="H111" s="165" t="str">
        <f t="shared" si="3"/>
        <v>показать в прайсе</v>
      </c>
    </row>
    <row r="112" spans="2:8">
      <c r="B112" s="162" t="s">
        <v>1247</v>
      </c>
      <c r="C112" s="158" t="s">
        <v>123</v>
      </c>
      <c r="D112" s="162" t="s">
        <v>1488</v>
      </c>
      <c r="E112" s="163" t="s">
        <v>1498</v>
      </c>
      <c r="F112" s="164">
        <f>MATCH(C112,'2026'!$G$1:$G$3087,0)</f>
        <v>216</v>
      </c>
      <c r="G112" s="164" t="str">
        <f t="shared" si="2"/>
        <v>#'2026'!G216</v>
      </c>
      <c r="H112" s="165" t="str">
        <f t="shared" si="3"/>
        <v>показать в прайсе</v>
      </c>
    </row>
    <row r="113" spans="2:8">
      <c r="B113" s="162" t="s">
        <v>1248</v>
      </c>
      <c r="C113" s="158" t="s">
        <v>198</v>
      </c>
      <c r="D113" s="162" t="s">
        <v>1487</v>
      </c>
      <c r="E113" s="163" t="s">
        <v>1498</v>
      </c>
      <c r="F113" s="164">
        <f>MATCH(C113,'2026'!$G$1:$G$3087,0)</f>
        <v>195</v>
      </c>
      <c r="G113" s="164" t="str">
        <f t="shared" si="2"/>
        <v>#'2026'!G195</v>
      </c>
      <c r="H113" s="165" t="str">
        <f t="shared" si="3"/>
        <v>показать в прайсе</v>
      </c>
    </row>
    <row r="114" spans="2:8">
      <c r="B114" s="162" t="s">
        <v>1249</v>
      </c>
      <c r="C114" s="158" t="s">
        <v>846</v>
      </c>
      <c r="D114" s="162" t="s">
        <v>1489</v>
      </c>
      <c r="E114" s="163" t="s">
        <v>1498</v>
      </c>
      <c r="F114" s="164">
        <f>MATCH(C114,'2026'!$G$1:$G$3087,0)</f>
        <v>382</v>
      </c>
      <c r="G114" s="164" t="str">
        <f t="shared" si="2"/>
        <v>#'2026'!G382</v>
      </c>
      <c r="H114" s="165" t="str">
        <f t="shared" si="3"/>
        <v>показать в прайсе</v>
      </c>
    </row>
    <row r="115" spans="2:8">
      <c r="B115" s="162" t="s">
        <v>1248</v>
      </c>
      <c r="C115" s="158" t="s">
        <v>246</v>
      </c>
      <c r="D115" s="162" t="s">
        <v>1488</v>
      </c>
      <c r="E115" s="163" t="s">
        <v>1498</v>
      </c>
      <c r="F115" s="164">
        <f>MATCH(C115,'2026'!$G$1:$G$3087,0)</f>
        <v>273</v>
      </c>
      <c r="G115" s="164" t="str">
        <f t="shared" si="2"/>
        <v>#'2026'!G273</v>
      </c>
      <c r="H115" s="165" t="str">
        <f t="shared" si="3"/>
        <v>показать в прайсе</v>
      </c>
    </row>
    <row r="116" spans="2:8">
      <c r="B116" s="162" t="s">
        <v>1249</v>
      </c>
      <c r="C116" s="158" t="s">
        <v>286</v>
      </c>
      <c r="D116" s="162" t="s">
        <v>1489</v>
      </c>
      <c r="E116" s="163" t="s">
        <v>1498</v>
      </c>
      <c r="F116" s="164">
        <f>MATCH(C116,'2026'!$G$1:$G$3087,0)</f>
        <v>383</v>
      </c>
      <c r="G116" s="164" t="str">
        <f t="shared" si="2"/>
        <v>#'2026'!G383</v>
      </c>
      <c r="H116" s="165" t="str">
        <f t="shared" si="3"/>
        <v>показать в прайсе</v>
      </c>
    </row>
    <row r="117" spans="2:8">
      <c r="B117" s="162" t="s">
        <v>1248</v>
      </c>
      <c r="C117" s="158" t="s">
        <v>124</v>
      </c>
      <c r="D117" s="162" t="s">
        <v>1490</v>
      </c>
      <c r="E117" s="163" t="s">
        <v>1498</v>
      </c>
      <c r="F117" s="164">
        <f>MATCH(C117,'2026'!$G$1:$G$3087,0)</f>
        <v>439</v>
      </c>
      <c r="G117" s="164" t="str">
        <f t="shared" si="2"/>
        <v>#'2026'!G439</v>
      </c>
      <c r="H117" s="165" t="str">
        <f t="shared" si="3"/>
        <v>показать в прайсе</v>
      </c>
    </row>
    <row r="118" spans="2:8">
      <c r="B118" s="162" t="s">
        <v>1247</v>
      </c>
      <c r="C118" s="158" t="s">
        <v>36</v>
      </c>
      <c r="D118" s="162" t="s">
        <v>1489</v>
      </c>
      <c r="E118" s="163" t="s">
        <v>1498</v>
      </c>
      <c r="F118" s="164">
        <f>MATCH(C118,'2026'!$G$1:$G$3087,0)</f>
        <v>311</v>
      </c>
      <c r="G118" s="164" t="str">
        <f t="shared" si="2"/>
        <v>#'2026'!G311</v>
      </c>
      <c r="H118" s="165" t="str">
        <f t="shared" si="3"/>
        <v>показать в прайсе</v>
      </c>
    </row>
    <row r="119" spans="2:8">
      <c r="B119" s="162" t="s">
        <v>1247</v>
      </c>
      <c r="C119" s="158" t="s">
        <v>37</v>
      </c>
      <c r="D119" s="162" t="s">
        <v>1489</v>
      </c>
      <c r="E119" s="163" t="s">
        <v>1498</v>
      </c>
      <c r="F119" s="164">
        <f>MATCH(C119,'2026'!$G$1:$G$3087,0)</f>
        <v>321</v>
      </c>
      <c r="G119" s="164" t="str">
        <f t="shared" si="2"/>
        <v>#'2026'!G321</v>
      </c>
      <c r="H119" s="165" t="str">
        <f t="shared" si="3"/>
        <v>показать в прайсе</v>
      </c>
    </row>
    <row r="120" spans="2:8">
      <c r="B120" s="162" t="s">
        <v>1248</v>
      </c>
      <c r="C120" s="158" t="s">
        <v>201</v>
      </c>
      <c r="D120" s="162" t="s">
        <v>1489</v>
      </c>
      <c r="E120" s="163" t="s">
        <v>1498</v>
      </c>
      <c r="F120" s="164">
        <f>MATCH(C120,'2026'!$G$1:$G$3087,0)</f>
        <v>385</v>
      </c>
      <c r="G120" s="164" t="str">
        <f t="shared" si="2"/>
        <v>#'2026'!G385</v>
      </c>
      <c r="H120" s="165" t="str">
        <f t="shared" si="3"/>
        <v>показать в прайсе</v>
      </c>
    </row>
    <row r="121" spans="2:8">
      <c r="B121" s="162" t="s">
        <v>1248</v>
      </c>
      <c r="C121" s="158" t="s">
        <v>203</v>
      </c>
      <c r="D121" s="162" t="s">
        <v>1487</v>
      </c>
      <c r="E121" s="163" t="s">
        <v>1498</v>
      </c>
      <c r="F121" s="164">
        <f>MATCH(C121,'2026'!$G$1:$G$3087,0)</f>
        <v>157</v>
      </c>
      <c r="G121" s="164" t="str">
        <f t="shared" si="2"/>
        <v>#'2026'!G157</v>
      </c>
      <c r="H121" s="165" t="str">
        <f t="shared" si="3"/>
        <v>показать в прайсе</v>
      </c>
    </row>
    <row r="122" spans="2:8">
      <c r="B122" s="162" t="s">
        <v>1249</v>
      </c>
      <c r="C122" s="158" t="s">
        <v>798</v>
      </c>
      <c r="D122" s="162" t="s">
        <v>1487</v>
      </c>
      <c r="E122" s="163" t="s">
        <v>1498</v>
      </c>
      <c r="F122" s="164">
        <f>MATCH(C122,'2026'!$G$1:$G$3087,0)</f>
        <v>160</v>
      </c>
      <c r="G122" s="164" t="str">
        <f t="shared" si="2"/>
        <v>#'2026'!G160</v>
      </c>
      <c r="H122" s="165" t="str">
        <f t="shared" si="3"/>
        <v>показать в прайсе</v>
      </c>
    </row>
    <row r="123" spans="2:8">
      <c r="B123" s="162" t="s">
        <v>1249</v>
      </c>
      <c r="C123" s="158" t="s">
        <v>287</v>
      </c>
      <c r="D123" s="162" t="s">
        <v>1488</v>
      </c>
      <c r="E123" s="163" t="s">
        <v>1498</v>
      </c>
      <c r="F123" s="164">
        <f>MATCH(C123,'2026'!$G$1:$G$3087,0)</f>
        <v>274</v>
      </c>
      <c r="G123" s="164" t="str">
        <f t="shared" si="2"/>
        <v>#'2026'!G274</v>
      </c>
      <c r="H123" s="165" t="str">
        <f t="shared" si="3"/>
        <v>показать в прайсе</v>
      </c>
    </row>
    <row r="124" spans="2:8">
      <c r="B124" s="162" t="s">
        <v>1248</v>
      </c>
      <c r="C124" s="158" t="s">
        <v>39</v>
      </c>
      <c r="D124" s="162" t="s">
        <v>1487</v>
      </c>
      <c r="E124" s="163" t="s">
        <v>1498</v>
      </c>
      <c r="F124" s="164">
        <f>MATCH(C124,'2026'!$G$1:$G$3087,0)</f>
        <v>202</v>
      </c>
      <c r="G124" s="164" t="str">
        <f t="shared" si="2"/>
        <v>#'2026'!G202</v>
      </c>
      <c r="H124" s="165" t="str">
        <f t="shared" si="3"/>
        <v>показать в прайсе</v>
      </c>
    </row>
    <row r="125" spans="2:8">
      <c r="B125" s="162" t="s">
        <v>1249</v>
      </c>
      <c r="C125" s="158" t="s">
        <v>58</v>
      </c>
      <c r="D125" s="162" t="s">
        <v>1489</v>
      </c>
      <c r="E125" s="163" t="s">
        <v>1498</v>
      </c>
      <c r="F125" s="164">
        <f>MATCH(C125,'2026'!$G$1:$G$3087,0)</f>
        <v>326</v>
      </c>
      <c r="G125" s="164" t="str">
        <f t="shared" si="2"/>
        <v>#'2026'!G326</v>
      </c>
      <c r="H125" s="165" t="str">
        <f t="shared" si="3"/>
        <v>показать в прайсе</v>
      </c>
    </row>
    <row r="126" spans="2:8">
      <c r="B126" s="162" t="s">
        <v>1249</v>
      </c>
      <c r="C126" s="158" t="s">
        <v>219</v>
      </c>
      <c r="D126" s="162" t="s">
        <v>1487</v>
      </c>
      <c r="E126" s="163" t="s">
        <v>1498</v>
      </c>
      <c r="F126" s="164">
        <f>MATCH(C126,'2026'!$G$1:$G$3087,0)</f>
        <v>161</v>
      </c>
      <c r="G126" s="164" t="str">
        <f t="shared" si="2"/>
        <v>#'2026'!G161</v>
      </c>
      <c r="H126" s="165" t="str">
        <f t="shared" si="3"/>
        <v>показать в прайсе</v>
      </c>
    </row>
    <row r="127" spans="2:8">
      <c r="B127" s="162" t="s">
        <v>1248</v>
      </c>
      <c r="C127" s="158" t="s">
        <v>126</v>
      </c>
      <c r="D127" s="162" t="s">
        <v>1487</v>
      </c>
      <c r="E127" s="163" t="s">
        <v>1498</v>
      </c>
      <c r="F127" s="164">
        <f>MATCH(C127,'2026'!$G$1:$G$3087,0)</f>
        <v>162</v>
      </c>
      <c r="G127" s="164" t="str">
        <f t="shared" si="2"/>
        <v>#'2026'!G162</v>
      </c>
      <c r="H127" s="165" t="str">
        <f t="shared" si="3"/>
        <v>показать в прайсе</v>
      </c>
    </row>
    <row r="128" spans="2:8">
      <c r="B128" s="162" t="s">
        <v>1249</v>
      </c>
      <c r="C128" s="158" t="s">
        <v>160</v>
      </c>
      <c r="D128" s="162" t="s">
        <v>1488</v>
      </c>
      <c r="E128" s="163" t="s">
        <v>1498</v>
      </c>
      <c r="F128" s="164">
        <f>MATCH(C128,'2026'!$G$1:$G$3087,0)</f>
        <v>275</v>
      </c>
      <c r="G128" s="164" t="str">
        <f t="shared" si="2"/>
        <v>#'2026'!G275</v>
      </c>
      <c r="H128" s="165" t="str">
        <f t="shared" si="3"/>
        <v>показать в прайсе</v>
      </c>
    </row>
    <row r="129" spans="2:8">
      <c r="B129" s="162" t="s">
        <v>1248</v>
      </c>
      <c r="C129" s="158" t="s">
        <v>842</v>
      </c>
      <c r="D129" s="162" t="s">
        <v>1486</v>
      </c>
      <c r="E129" s="163" t="s">
        <v>1498</v>
      </c>
      <c r="F129" s="164">
        <f>MATCH(C129,'2026'!$G$1:$G$3087,0)</f>
        <v>80</v>
      </c>
      <c r="G129" s="164" t="str">
        <f t="shared" si="2"/>
        <v>#'2026'!G80</v>
      </c>
      <c r="H129" s="165" t="str">
        <f t="shared" si="3"/>
        <v>показать в прайсе</v>
      </c>
    </row>
    <row r="130" spans="2:8">
      <c r="B130" s="162" t="s">
        <v>1247</v>
      </c>
      <c r="C130" s="158" t="s">
        <v>843</v>
      </c>
      <c r="D130" s="162" t="s">
        <v>1487</v>
      </c>
      <c r="E130" s="163" t="s">
        <v>1498</v>
      </c>
      <c r="F130" s="164">
        <f>MATCH(C130,'2026'!$G$1:$G$3087,0)</f>
        <v>107</v>
      </c>
      <c r="G130" s="164" t="str">
        <f t="shared" si="2"/>
        <v>#'2026'!G107</v>
      </c>
      <c r="H130" s="165" t="str">
        <f t="shared" si="3"/>
        <v>показать в прайсе</v>
      </c>
    </row>
    <row r="131" spans="2:8">
      <c r="B131" s="162" t="s">
        <v>1248</v>
      </c>
      <c r="C131" s="158" t="s">
        <v>205</v>
      </c>
      <c r="D131" s="162" t="s">
        <v>1486</v>
      </c>
      <c r="E131" s="163" t="s">
        <v>1498</v>
      </c>
      <c r="F131" s="164">
        <f>MATCH(C131,'2026'!$G$1:$G$3087,0)</f>
        <v>100</v>
      </c>
      <c r="G131" s="164" t="str">
        <f t="shared" si="2"/>
        <v>#'2026'!G100</v>
      </c>
      <c r="H131" s="165" t="str">
        <f t="shared" si="3"/>
        <v>показать в прайсе</v>
      </c>
    </row>
    <row r="132" spans="2:8">
      <c r="B132" s="162" t="s">
        <v>1249</v>
      </c>
      <c r="C132" s="158" t="s">
        <v>288</v>
      </c>
      <c r="D132" s="162" t="s">
        <v>1489</v>
      </c>
      <c r="E132" s="163" t="s">
        <v>1498</v>
      </c>
      <c r="F132" s="164">
        <f>MATCH(C132,'2026'!$G$1:$G$3087,0)</f>
        <v>388</v>
      </c>
      <c r="G132" s="164" t="str">
        <f t="shared" si="2"/>
        <v>#'2026'!G388</v>
      </c>
      <c r="H132" s="165" t="str">
        <f t="shared" si="3"/>
        <v>показать в прайсе</v>
      </c>
    </row>
    <row r="133" spans="2:8">
      <c r="B133" s="162" t="s">
        <v>1249</v>
      </c>
      <c r="C133" s="158" t="s">
        <v>220</v>
      </c>
      <c r="D133" s="162" t="s">
        <v>1488</v>
      </c>
      <c r="E133" s="163" t="s">
        <v>1498</v>
      </c>
      <c r="F133" s="164">
        <f>MATCH(C133,'2026'!$G$1:$G$3087,0)</f>
        <v>278</v>
      </c>
      <c r="G133" s="164" t="str">
        <f t="shared" si="2"/>
        <v>#'2026'!G278</v>
      </c>
      <c r="H133" s="165" t="str">
        <f t="shared" si="3"/>
        <v>показать в прайсе</v>
      </c>
    </row>
    <row r="134" spans="2:8">
      <c r="B134" s="162" t="s">
        <v>1249</v>
      </c>
      <c r="C134" s="158" t="s">
        <v>221</v>
      </c>
      <c r="D134" s="162" t="s">
        <v>1489</v>
      </c>
      <c r="E134" s="163" t="s">
        <v>1498</v>
      </c>
      <c r="F134" s="164">
        <f>MATCH(C134,'2026'!$G$1:$G$3087,0)</f>
        <v>389</v>
      </c>
      <c r="G134" s="164" t="str">
        <f t="shared" si="2"/>
        <v>#'2026'!G389</v>
      </c>
      <c r="H134" s="165" t="str">
        <f t="shared" si="3"/>
        <v>показать в прайсе</v>
      </c>
    </row>
    <row r="135" spans="2:8">
      <c r="B135" s="162" t="s">
        <v>1249</v>
      </c>
      <c r="C135" s="158" t="s">
        <v>222</v>
      </c>
      <c r="D135" s="162" t="s">
        <v>1488</v>
      </c>
      <c r="E135" s="163" t="s">
        <v>1498</v>
      </c>
      <c r="F135" s="164">
        <f>MATCH(C135,'2026'!$G$1:$G$3087,0)</f>
        <v>220</v>
      </c>
      <c r="G135" s="164" t="str">
        <f t="shared" si="2"/>
        <v>#'2026'!G220</v>
      </c>
      <c r="H135" s="165" t="str">
        <f t="shared" si="3"/>
        <v>показать в прайсе</v>
      </c>
    </row>
    <row r="136" spans="2:8">
      <c r="B136" s="162" t="s">
        <v>1248</v>
      </c>
      <c r="C136" s="158" t="s">
        <v>127</v>
      </c>
      <c r="D136" s="162" t="s">
        <v>1490</v>
      </c>
      <c r="E136" s="163" t="s">
        <v>1498</v>
      </c>
      <c r="F136" s="164">
        <f>MATCH(C136,'2026'!$G$1:$G$3087,0)</f>
        <v>454</v>
      </c>
      <c r="G136" s="164" t="str">
        <f t="shared" si="2"/>
        <v>#'2026'!G454</v>
      </c>
      <c r="H136" s="165" t="str">
        <f t="shared" si="3"/>
        <v>показать в прайсе</v>
      </c>
    </row>
    <row r="137" spans="2:8">
      <c r="B137" s="162" t="s">
        <v>1249</v>
      </c>
      <c r="C137" s="158" t="s">
        <v>799</v>
      </c>
      <c r="D137" s="162" t="s">
        <v>1487</v>
      </c>
      <c r="E137" s="163" t="s">
        <v>1498</v>
      </c>
      <c r="F137" s="164">
        <f>MATCH(C137,'2026'!$G$1:$G$3087,0)</f>
        <v>167</v>
      </c>
      <c r="G137" s="164" t="str">
        <f t="shared" si="2"/>
        <v>#'2026'!G167</v>
      </c>
      <c r="H137" s="165" t="str">
        <f t="shared" si="3"/>
        <v>показать в прайсе</v>
      </c>
    </row>
    <row r="138" spans="2:8">
      <c r="B138" s="162" t="s">
        <v>1247</v>
      </c>
      <c r="C138" s="158" t="s">
        <v>41</v>
      </c>
      <c r="D138" s="162" t="s">
        <v>1488</v>
      </c>
      <c r="E138" s="163" t="s">
        <v>1498</v>
      </c>
      <c r="F138" s="164">
        <f>MATCH(C138,'2026'!$G$1:$G$3087,0)</f>
        <v>280</v>
      </c>
      <c r="G138" s="164" t="str">
        <f t="shared" si="2"/>
        <v>#'2026'!G280</v>
      </c>
      <c r="H138" s="165" t="str">
        <f t="shared" si="3"/>
        <v>показать в прайсе</v>
      </c>
    </row>
    <row r="139" spans="2:8">
      <c r="B139" s="162" t="s">
        <v>1248</v>
      </c>
      <c r="C139" s="158" t="s">
        <v>210</v>
      </c>
      <c r="D139" s="162" t="s">
        <v>1490</v>
      </c>
      <c r="E139" s="163" t="s">
        <v>1498</v>
      </c>
      <c r="F139" s="164">
        <f>MATCH(C139,'2026'!$G$1:$G$3087,0)</f>
        <v>445</v>
      </c>
      <c r="G139" s="164" t="str">
        <f t="shared" si="2"/>
        <v>#'2026'!G445</v>
      </c>
      <c r="H139" s="165" t="str">
        <f t="shared" si="3"/>
        <v>показать в прайсе</v>
      </c>
    </row>
    <row r="140" spans="2:8">
      <c r="B140" s="162" t="s">
        <v>1248</v>
      </c>
      <c r="C140" s="158" t="s">
        <v>128</v>
      </c>
      <c r="D140" s="162" t="s">
        <v>1489</v>
      </c>
      <c r="E140" s="163" t="s">
        <v>1498</v>
      </c>
      <c r="F140" s="164">
        <f>MATCH(C140,'2026'!$G$1:$G$3087,0)</f>
        <v>390</v>
      </c>
      <c r="G140" s="164" t="str">
        <f t="shared" si="2"/>
        <v>#'2026'!G390</v>
      </c>
      <c r="H140" s="165" t="str">
        <f t="shared" si="3"/>
        <v>показать в прайсе</v>
      </c>
    </row>
    <row r="141" spans="2:8">
      <c r="B141" s="162" t="s">
        <v>1247</v>
      </c>
      <c r="C141" s="158" t="s">
        <v>264</v>
      </c>
      <c r="D141" s="162" t="s">
        <v>1488</v>
      </c>
      <c r="E141" s="163" t="s">
        <v>1498</v>
      </c>
      <c r="F141" s="164">
        <f>MATCH(C141,'2026'!$G$1:$G$3087,0)</f>
        <v>223</v>
      </c>
      <c r="G141" s="164" t="str">
        <f t="shared" si="2"/>
        <v>#'2026'!G223</v>
      </c>
      <c r="H141" s="165" t="str">
        <f t="shared" si="3"/>
        <v>показать в прайсе</v>
      </c>
    </row>
    <row r="142" spans="2:8">
      <c r="B142" s="162" t="s">
        <v>1248</v>
      </c>
      <c r="C142" s="158" t="s">
        <v>212</v>
      </c>
      <c r="D142" s="162" t="s">
        <v>1487</v>
      </c>
      <c r="E142" s="163" t="s">
        <v>1498</v>
      </c>
      <c r="F142" s="164">
        <f>MATCH(C142,'2026'!$G$1:$G$3087,0)</f>
        <v>168</v>
      </c>
      <c r="G142" s="164" t="str">
        <f t="shared" si="2"/>
        <v>#'2026'!G168</v>
      </c>
      <c r="H142" s="165" t="str">
        <f t="shared" si="3"/>
        <v>показать в прайсе</v>
      </c>
    </row>
    <row r="143" spans="2:8">
      <c r="B143" s="162" t="s">
        <v>1248</v>
      </c>
      <c r="C143" s="158" t="s">
        <v>129</v>
      </c>
      <c r="D143" s="162" t="s">
        <v>1490</v>
      </c>
      <c r="E143" s="163" t="s">
        <v>1498</v>
      </c>
      <c r="F143" s="164">
        <f>MATCH(C143,'2026'!$G$1:$G$3087,0)</f>
        <v>448</v>
      </c>
      <c r="G143" s="164" t="str">
        <f t="shared" ref="G143:G144" si="4">CONCATENATE(E143,F143)</f>
        <v>#'2026'!G448</v>
      </c>
      <c r="H143" s="165" t="str">
        <f t="shared" ref="H143:H144" si="5">HYPERLINK(G143,"показать в прайсе")</f>
        <v>показать в прайсе</v>
      </c>
    </row>
    <row r="144" spans="2:8">
      <c r="B144" s="162" t="s">
        <v>1249</v>
      </c>
      <c r="C144" s="158" t="s">
        <v>267</v>
      </c>
      <c r="D144" s="162" t="s">
        <v>1489</v>
      </c>
      <c r="E144" s="163" t="s">
        <v>1498</v>
      </c>
      <c r="F144" s="164">
        <f>MATCH(C144,'2026'!$G$1:$G$3087,0)</f>
        <v>391</v>
      </c>
      <c r="G144" s="164" t="str">
        <f t="shared" si="4"/>
        <v>#'2026'!G391</v>
      </c>
      <c r="H144" s="165" t="str">
        <f t="shared" si="5"/>
        <v>показать в прайсе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AC42-931E-4471-9580-443D5BB973FD}">
  <sheetPr codeName="Лист3"/>
  <dimension ref="B1:BH120"/>
  <sheetViews>
    <sheetView showGridLines="0" zoomScaleNormal="100" workbookViewId="0">
      <selection activeCell="C60" sqref="C60:O60"/>
    </sheetView>
  </sheetViews>
  <sheetFormatPr defaultColWidth="9.3046875" defaultRowHeight="14.6"/>
  <cols>
    <col min="1" max="1" width="3.3046875" style="71" customWidth="1"/>
    <col min="2" max="2" width="5.84375" style="71" customWidth="1"/>
    <col min="3" max="15" width="9.3046875" style="71"/>
    <col min="16" max="16" width="10" style="71" customWidth="1"/>
    <col min="17" max="16384" width="9.3046875" style="71"/>
  </cols>
  <sheetData>
    <row r="1" spans="2:16" ht="15" thickTop="1"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</row>
    <row r="2" spans="2:16">
      <c r="B2" s="72"/>
      <c r="P2" s="73"/>
    </row>
    <row r="3" spans="2:16">
      <c r="B3" s="72"/>
      <c r="P3" s="73"/>
    </row>
    <row r="4" spans="2:16">
      <c r="B4" s="72"/>
      <c r="P4" s="73"/>
    </row>
    <row r="5" spans="2:16">
      <c r="B5" s="72"/>
      <c r="P5" s="73"/>
    </row>
    <row r="6" spans="2:16" s="76" customFormat="1" ht="16.5" customHeight="1">
      <c r="B6" s="74"/>
      <c r="C6" s="75"/>
      <c r="P6" s="77"/>
    </row>
    <row r="7" spans="2:16" s="78" customFormat="1" ht="12" customHeight="1">
      <c r="B7" s="74"/>
      <c r="C7" s="75"/>
      <c r="P7" s="79"/>
    </row>
    <row r="8" spans="2:16" ht="12" customHeight="1">
      <c r="B8" s="72"/>
      <c r="C8" s="75"/>
      <c r="P8" s="73"/>
    </row>
    <row r="9" spans="2:16" ht="12" customHeight="1">
      <c r="B9" s="80"/>
      <c r="C9" s="75"/>
      <c r="P9" s="73"/>
    </row>
    <row r="10" spans="2:16" ht="12" customHeight="1">
      <c r="B10" s="80"/>
      <c r="C10" s="75"/>
      <c r="P10" s="73"/>
    </row>
    <row r="11" spans="2:16" ht="16.5" customHeight="1">
      <c r="B11" s="72"/>
      <c r="P11" s="73"/>
    </row>
    <row r="12" spans="2:16" ht="20.25" customHeight="1">
      <c r="B12" s="72"/>
      <c r="P12" s="73"/>
    </row>
    <row r="13" spans="2:16" s="83" customFormat="1" ht="17.25" customHeight="1">
      <c r="B13" s="81" t="s">
        <v>1052</v>
      </c>
      <c r="C13" s="82" t="s">
        <v>1053</v>
      </c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P13" s="84"/>
    </row>
    <row r="14" spans="2:16" s="89" customFormat="1" ht="15.45">
      <c r="B14" s="85" t="s">
        <v>1054</v>
      </c>
      <c r="C14" s="86"/>
      <c r="D14" s="87"/>
      <c r="E14" s="87"/>
      <c r="F14" s="87"/>
      <c r="G14" s="87"/>
      <c r="H14" s="88" t="s">
        <v>1055</v>
      </c>
      <c r="I14" s="86"/>
      <c r="J14" s="87"/>
      <c r="K14" s="87"/>
      <c r="L14" s="87"/>
      <c r="M14" s="87"/>
      <c r="N14" s="87"/>
      <c r="P14" s="90"/>
    </row>
    <row r="15" spans="2:16" s="89" customFormat="1">
      <c r="B15" s="91"/>
      <c r="C15" s="92" t="s">
        <v>1056</v>
      </c>
      <c r="D15" s="87"/>
      <c r="E15" s="87"/>
      <c r="F15" s="87"/>
      <c r="G15" s="87"/>
      <c r="H15" s="93" t="s">
        <v>1057</v>
      </c>
      <c r="I15" s="94" t="s">
        <v>1058</v>
      </c>
      <c r="J15" s="87"/>
      <c r="K15" s="87"/>
      <c r="L15" s="87"/>
      <c r="M15" s="87"/>
      <c r="N15" s="87"/>
      <c r="P15" s="90"/>
    </row>
    <row r="16" spans="2:16" s="89" customFormat="1">
      <c r="B16" s="91"/>
      <c r="C16" s="92" t="s">
        <v>1059</v>
      </c>
      <c r="D16" s="87"/>
      <c r="E16" s="87"/>
      <c r="F16" s="87"/>
      <c r="G16" s="87"/>
      <c r="H16" s="93" t="s">
        <v>1057</v>
      </c>
      <c r="I16" s="94" t="s">
        <v>1060</v>
      </c>
      <c r="J16" s="87"/>
      <c r="K16" s="87"/>
      <c r="L16" s="87"/>
      <c r="M16" s="87"/>
      <c r="N16" s="87"/>
      <c r="P16" s="90"/>
    </row>
    <row r="17" spans="2:22" s="89" customFormat="1">
      <c r="B17" s="91"/>
      <c r="C17" s="92" t="s">
        <v>1061</v>
      </c>
      <c r="D17" s="87"/>
      <c r="E17" s="87"/>
      <c r="F17" s="87"/>
      <c r="G17" s="87"/>
      <c r="H17" s="93" t="s">
        <v>1057</v>
      </c>
      <c r="I17" s="94" t="s">
        <v>1062</v>
      </c>
      <c r="J17" s="87"/>
      <c r="K17" s="87"/>
      <c r="L17" s="87"/>
      <c r="M17" s="87"/>
      <c r="N17" s="87"/>
      <c r="P17" s="90"/>
    </row>
    <row r="18" spans="2:22" s="89" customFormat="1">
      <c r="B18" s="91"/>
      <c r="C18" s="92" t="s">
        <v>1063</v>
      </c>
      <c r="D18" s="87"/>
      <c r="E18" s="87"/>
      <c r="F18" s="87"/>
      <c r="G18" s="87"/>
      <c r="H18" s="93" t="s">
        <v>1057</v>
      </c>
      <c r="I18" s="94" t="s">
        <v>1064</v>
      </c>
      <c r="J18" s="87"/>
      <c r="K18" s="87"/>
      <c r="L18" s="87"/>
      <c r="M18" s="87"/>
      <c r="N18" s="87"/>
      <c r="P18" s="90"/>
      <c r="V18" s="95"/>
    </row>
    <row r="19" spans="2:22">
      <c r="B19" s="96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P19" s="73"/>
    </row>
    <row r="20" spans="2:22" ht="15.45">
      <c r="B20" s="81" t="s">
        <v>1052</v>
      </c>
      <c r="C20" s="82" t="s">
        <v>1065</v>
      </c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P20" s="73"/>
    </row>
    <row r="21" spans="2:22" s="89" customFormat="1">
      <c r="B21" s="91"/>
      <c r="C21" s="92" t="s">
        <v>1066</v>
      </c>
      <c r="D21" s="87"/>
      <c r="E21" s="87"/>
      <c r="F21" s="87"/>
      <c r="G21" s="87"/>
      <c r="H21" s="93"/>
      <c r="I21" s="94"/>
      <c r="J21" s="87"/>
      <c r="K21" s="87"/>
      <c r="L21" s="87"/>
      <c r="M21" s="87"/>
      <c r="N21" s="87"/>
      <c r="P21" s="90"/>
    </row>
    <row r="22" spans="2:22">
      <c r="B22" s="96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P22" s="73"/>
    </row>
    <row r="23" spans="2:22">
      <c r="B23" s="98"/>
      <c r="P23" s="73"/>
    </row>
    <row r="24" spans="2:22">
      <c r="B24" s="98"/>
      <c r="P24" s="73"/>
    </row>
    <row r="25" spans="2:22">
      <c r="B25" s="98"/>
      <c r="P25" s="73"/>
    </row>
    <row r="26" spans="2:22" s="101" customFormat="1" ht="15.45">
      <c r="B26" s="99" t="s">
        <v>1052</v>
      </c>
      <c r="C26" s="100" t="s">
        <v>1067</v>
      </c>
      <c r="P26" s="102"/>
    </row>
    <row r="27" spans="2:22">
      <c r="B27" s="98"/>
      <c r="C27" s="92" t="s">
        <v>1068</v>
      </c>
      <c r="P27" s="73"/>
    </row>
    <row r="28" spans="2:22">
      <c r="B28" s="98"/>
      <c r="C28" s="92" t="s">
        <v>1069</v>
      </c>
      <c r="P28" s="73"/>
    </row>
    <row r="29" spans="2:22" s="101" customFormat="1" ht="15.45">
      <c r="B29" s="99" t="s">
        <v>1052</v>
      </c>
      <c r="C29" s="100" t="s">
        <v>1070</v>
      </c>
      <c r="P29" s="102"/>
    </row>
    <row r="30" spans="2:22" s="105" customFormat="1" ht="45" customHeight="1">
      <c r="B30" s="103" t="s">
        <v>1052</v>
      </c>
      <c r="C30" s="307" t="s">
        <v>1071</v>
      </c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307"/>
      <c r="O30" s="307"/>
      <c r="P30" s="104"/>
    </row>
    <row r="31" spans="2:22">
      <c r="B31" s="98"/>
      <c r="C31" s="308" t="s">
        <v>1072</v>
      </c>
      <c r="D31" s="308"/>
      <c r="E31" s="308"/>
      <c r="F31" s="308"/>
      <c r="G31" s="308"/>
      <c r="H31" s="308"/>
      <c r="I31" s="308"/>
      <c r="J31" s="308"/>
      <c r="K31" s="308"/>
      <c r="L31" s="308"/>
      <c r="M31" s="308"/>
      <c r="N31" s="308"/>
      <c r="O31" s="308"/>
      <c r="P31" s="73"/>
    </row>
    <row r="32" spans="2:22" ht="29.25" customHeight="1">
      <c r="B32" s="98"/>
      <c r="C32" s="309" t="s">
        <v>1073</v>
      </c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73"/>
    </row>
    <row r="33" spans="2:16" ht="30" customHeight="1">
      <c r="B33" s="98"/>
      <c r="C33" s="309" t="s">
        <v>1074</v>
      </c>
      <c r="D33" s="309"/>
      <c r="E33" s="309"/>
      <c r="F33" s="309"/>
      <c r="G33" s="309"/>
      <c r="H33" s="309"/>
      <c r="I33" s="309"/>
      <c r="J33" s="309"/>
      <c r="K33" s="309"/>
      <c r="L33" s="309"/>
      <c r="M33" s="309"/>
      <c r="N33" s="309"/>
      <c r="O33" s="309"/>
      <c r="P33" s="73"/>
    </row>
    <row r="34" spans="2:16" ht="29.25" customHeight="1">
      <c r="B34" s="98"/>
      <c r="C34" s="308" t="s">
        <v>1075</v>
      </c>
      <c r="D34" s="308"/>
      <c r="E34" s="308"/>
      <c r="F34" s="308"/>
      <c r="G34" s="308"/>
      <c r="H34" s="308"/>
      <c r="I34" s="308"/>
      <c r="J34" s="308"/>
      <c r="K34" s="308"/>
      <c r="L34" s="308"/>
      <c r="M34" s="308"/>
      <c r="N34" s="308"/>
      <c r="O34" s="308"/>
      <c r="P34" s="73"/>
    </row>
    <row r="35" spans="2:16" s="101" customFormat="1" ht="30.75" customHeight="1">
      <c r="B35" s="103" t="s">
        <v>1052</v>
      </c>
      <c r="C35" s="307" t="s">
        <v>1076</v>
      </c>
      <c r="D35" s="307"/>
      <c r="E35" s="307"/>
      <c r="F35" s="307"/>
      <c r="G35" s="307"/>
      <c r="H35" s="307"/>
      <c r="I35" s="307"/>
      <c r="J35" s="307"/>
      <c r="K35" s="307"/>
      <c r="L35" s="307"/>
      <c r="M35" s="307"/>
      <c r="N35" s="307"/>
      <c r="O35" s="307"/>
      <c r="P35" s="102"/>
    </row>
    <row r="36" spans="2:16" ht="29.25" customHeight="1">
      <c r="B36" s="98"/>
      <c r="C36" s="308" t="s">
        <v>1077</v>
      </c>
      <c r="D36" s="308"/>
      <c r="E36" s="308"/>
      <c r="F36" s="308"/>
      <c r="G36" s="308"/>
      <c r="H36" s="308"/>
      <c r="I36" s="308"/>
      <c r="J36" s="308"/>
      <c r="K36" s="308"/>
      <c r="L36" s="308"/>
      <c r="M36" s="308"/>
      <c r="N36" s="308"/>
      <c r="O36" s="308"/>
      <c r="P36" s="73"/>
    </row>
    <row r="37" spans="2:16" ht="29.25" customHeight="1">
      <c r="B37" s="98"/>
      <c r="C37" s="308" t="s">
        <v>1078</v>
      </c>
      <c r="D37" s="308"/>
      <c r="E37" s="308"/>
      <c r="F37" s="308"/>
      <c r="G37" s="308"/>
      <c r="H37" s="308"/>
      <c r="I37" s="308"/>
      <c r="J37" s="308"/>
      <c r="K37" s="308"/>
      <c r="L37" s="308"/>
      <c r="M37" s="308"/>
      <c r="N37" s="308"/>
      <c r="O37" s="308"/>
      <c r="P37" s="73"/>
    </row>
    <row r="38" spans="2:16" s="101" customFormat="1" ht="30.75" customHeight="1">
      <c r="B38" s="103" t="s">
        <v>1052</v>
      </c>
      <c r="C38" s="307" t="s">
        <v>1079</v>
      </c>
      <c r="D38" s="307"/>
      <c r="E38" s="307"/>
      <c r="F38" s="307"/>
      <c r="G38" s="307"/>
      <c r="H38" s="307"/>
      <c r="I38" s="307"/>
      <c r="J38" s="307"/>
      <c r="K38" s="307"/>
      <c r="L38" s="307"/>
      <c r="M38" s="307"/>
      <c r="N38" s="307"/>
      <c r="O38" s="307"/>
      <c r="P38" s="102"/>
    </row>
    <row r="39" spans="2:16">
      <c r="B39" s="98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73"/>
    </row>
    <row r="40" spans="2:16">
      <c r="B40" s="98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73"/>
    </row>
    <row r="41" spans="2:16">
      <c r="B41" s="98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73"/>
    </row>
    <row r="42" spans="2:16" ht="28.5" customHeight="1">
      <c r="B42" s="103" t="s">
        <v>1052</v>
      </c>
      <c r="C42" s="307" t="s">
        <v>1080</v>
      </c>
      <c r="D42" s="307"/>
      <c r="E42" s="307"/>
      <c r="F42" s="307"/>
      <c r="G42" s="307"/>
      <c r="H42" s="307"/>
      <c r="I42" s="307"/>
      <c r="J42" s="307"/>
      <c r="K42" s="307"/>
      <c r="L42" s="307"/>
      <c r="M42" s="307"/>
      <c r="N42" s="307"/>
      <c r="O42" s="307"/>
      <c r="P42" s="73"/>
    </row>
    <row r="43" spans="2:16" s="105" customFormat="1" ht="30" customHeight="1">
      <c r="B43" s="103" t="s">
        <v>1052</v>
      </c>
      <c r="C43" s="307" t="s">
        <v>1081</v>
      </c>
      <c r="D43" s="307"/>
      <c r="E43" s="307"/>
      <c r="F43" s="307"/>
      <c r="G43" s="307"/>
      <c r="H43" s="307"/>
      <c r="I43" s="307"/>
      <c r="J43" s="307"/>
      <c r="K43" s="307"/>
      <c r="L43" s="307"/>
      <c r="M43" s="307"/>
      <c r="N43" s="307"/>
      <c r="O43" s="307"/>
      <c r="P43" s="104"/>
    </row>
    <row r="44" spans="2:16" ht="30" customHeight="1">
      <c r="B44" s="98"/>
      <c r="C44" s="308" t="s">
        <v>1082</v>
      </c>
      <c r="D44" s="308"/>
      <c r="E44" s="308"/>
      <c r="F44" s="308"/>
      <c r="G44" s="308"/>
      <c r="H44" s="308"/>
      <c r="I44" s="308"/>
      <c r="J44" s="308"/>
      <c r="K44" s="308"/>
      <c r="L44" s="308"/>
      <c r="M44" s="308"/>
      <c r="N44" s="308"/>
      <c r="O44" s="308"/>
      <c r="P44" s="73"/>
    </row>
    <row r="45" spans="2:16" ht="29.25" customHeight="1">
      <c r="B45" s="98"/>
      <c r="C45" s="308" t="s">
        <v>1083</v>
      </c>
      <c r="D45" s="308"/>
      <c r="E45" s="308"/>
      <c r="F45" s="308"/>
      <c r="G45" s="308"/>
      <c r="H45" s="308"/>
      <c r="I45" s="308"/>
      <c r="J45" s="308"/>
      <c r="K45" s="308"/>
      <c r="L45" s="308"/>
      <c r="M45" s="308"/>
      <c r="N45" s="308"/>
      <c r="O45" s="308"/>
      <c r="P45" s="73"/>
    </row>
    <row r="46" spans="2:16" s="105" customFormat="1" ht="15">
      <c r="B46" s="103" t="s">
        <v>1052</v>
      </c>
      <c r="C46" s="307" t="s">
        <v>1084</v>
      </c>
      <c r="D46" s="307"/>
      <c r="E46" s="307"/>
      <c r="F46" s="307"/>
      <c r="G46" s="307"/>
      <c r="H46" s="307"/>
      <c r="I46" s="307"/>
      <c r="J46" s="307"/>
      <c r="K46" s="307"/>
      <c r="L46" s="307"/>
      <c r="M46" s="307"/>
      <c r="N46" s="307"/>
      <c r="O46" s="307"/>
      <c r="P46" s="104"/>
    </row>
    <row r="47" spans="2:16" ht="44.25" customHeight="1">
      <c r="B47" s="98"/>
      <c r="C47" s="308" t="s">
        <v>1085</v>
      </c>
      <c r="D47" s="308"/>
      <c r="E47" s="308"/>
      <c r="F47" s="308"/>
      <c r="G47" s="308"/>
      <c r="H47" s="308"/>
      <c r="I47" s="308"/>
      <c r="J47" s="308"/>
      <c r="K47" s="308"/>
      <c r="L47" s="308"/>
      <c r="M47" s="308"/>
      <c r="N47" s="308"/>
      <c r="O47" s="308"/>
      <c r="P47" s="73"/>
    </row>
    <row r="48" spans="2:16" s="105" customFormat="1" ht="15">
      <c r="B48" s="103" t="s">
        <v>1052</v>
      </c>
      <c r="C48" s="307" t="s">
        <v>1086</v>
      </c>
      <c r="D48" s="307"/>
      <c r="E48" s="307"/>
      <c r="F48" s="307"/>
      <c r="G48" s="307"/>
      <c r="H48" s="307"/>
      <c r="I48" s="307"/>
      <c r="J48" s="307"/>
      <c r="K48" s="307"/>
      <c r="L48" s="307"/>
      <c r="M48" s="307"/>
      <c r="N48" s="307"/>
      <c r="O48" s="307"/>
      <c r="P48" s="104"/>
    </row>
    <row r="49" spans="2:16" ht="29.25" customHeight="1">
      <c r="B49" s="98"/>
      <c r="C49" s="308" t="s">
        <v>1087</v>
      </c>
      <c r="D49" s="308"/>
      <c r="E49" s="308"/>
      <c r="F49" s="308"/>
      <c r="G49" s="308"/>
      <c r="H49" s="308"/>
      <c r="I49" s="308"/>
      <c r="J49" s="308"/>
      <c r="K49" s="308"/>
      <c r="L49" s="308"/>
      <c r="M49" s="308"/>
      <c r="N49" s="308"/>
      <c r="O49" s="308"/>
      <c r="P49" s="73"/>
    </row>
    <row r="50" spans="2:16" s="105" customFormat="1" ht="34.4" customHeight="1">
      <c r="B50" s="103" t="s">
        <v>1052</v>
      </c>
      <c r="C50" s="311" t="s">
        <v>1088</v>
      </c>
      <c r="D50" s="311"/>
      <c r="E50" s="311"/>
      <c r="F50" s="311"/>
      <c r="G50" s="311"/>
      <c r="H50" s="311"/>
      <c r="I50" s="311"/>
      <c r="J50" s="311"/>
      <c r="K50" s="311"/>
      <c r="L50" s="311"/>
      <c r="M50" s="311"/>
      <c r="N50" s="311"/>
      <c r="O50" s="311"/>
      <c r="P50" s="104"/>
    </row>
    <row r="51" spans="2:16" ht="30.75" customHeight="1">
      <c r="B51" s="98"/>
      <c r="C51" s="308" t="s">
        <v>1089</v>
      </c>
      <c r="D51" s="308"/>
      <c r="E51" s="308"/>
      <c r="F51" s="308"/>
      <c r="G51" s="308"/>
      <c r="H51" s="308"/>
      <c r="I51" s="308"/>
      <c r="J51" s="308"/>
      <c r="K51" s="308"/>
      <c r="L51" s="308"/>
      <c r="M51" s="308"/>
      <c r="N51" s="308"/>
      <c r="O51" s="308"/>
      <c r="P51" s="73"/>
    </row>
    <row r="52" spans="2:16" ht="30.75" customHeight="1">
      <c r="B52" s="98"/>
      <c r="C52" s="308" t="s">
        <v>1090</v>
      </c>
      <c r="D52" s="308"/>
      <c r="E52" s="308"/>
      <c r="F52" s="308"/>
      <c r="G52" s="308"/>
      <c r="H52" s="308"/>
      <c r="I52" s="308"/>
      <c r="J52" s="308"/>
      <c r="K52" s="308"/>
      <c r="L52" s="308"/>
      <c r="M52" s="308"/>
      <c r="N52" s="308"/>
      <c r="O52" s="308"/>
      <c r="P52" s="73"/>
    </row>
    <row r="53" spans="2:16" ht="30.75" customHeight="1">
      <c r="B53" s="98"/>
      <c r="C53" s="308" t="s">
        <v>1091</v>
      </c>
      <c r="D53" s="308"/>
      <c r="E53" s="308"/>
      <c r="F53" s="308"/>
      <c r="G53" s="308"/>
      <c r="H53" s="308"/>
      <c r="I53" s="308"/>
      <c r="J53" s="308"/>
      <c r="K53" s="308"/>
      <c r="L53" s="308"/>
      <c r="M53" s="308"/>
      <c r="N53" s="308"/>
      <c r="O53" s="308"/>
      <c r="P53" s="73"/>
    </row>
    <row r="54" spans="2:16" ht="42" customHeight="1">
      <c r="B54" s="103" t="s">
        <v>1052</v>
      </c>
      <c r="C54" s="307" t="s">
        <v>1092</v>
      </c>
      <c r="D54" s="307"/>
      <c r="E54" s="307"/>
      <c r="F54" s="307"/>
      <c r="G54" s="307"/>
      <c r="H54" s="307"/>
      <c r="I54" s="307"/>
      <c r="J54" s="307"/>
      <c r="K54" s="307"/>
      <c r="L54" s="307"/>
      <c r="M54" s="307"/>
      <c r="N54" s="307"/>
      <c r="O54" s="307"/>
      <c r="P54" s="73"/>
    </row>
    <row r="55" spans="2:16">
      <c r="B55" s="98"/>
      <c r="C55" s="308"/>
      <c r="D55" s="308"/>
      <c r="E55" s="308"/>
      <c r="F55" s="308"/>
      <c r="G55" s="308"/>
      <c r="H55" s="308"/>
      <c r="I55" s="308"/>
      <c r="J55" s="308"/>
      <c r="K55" s="308"/>
      <c r="L55" s="308"/>
      <c r="M55" s="308"/>
      <c r="N55" s="308"/>
      <c r="O55" s="308"/>
      <c r="P55" s="73"/>
    </row>
    <row r="56" spans="2:16">
      <c r="B56" s="98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73"/>
    </row>
    <row r="57" spans="2:16">
      <c r="B57" s="98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73"/>
    </row>
    <row r="58" spans="2:16">
      <c r="B58" s="98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73"/>
    </row>
    <row r="59" spans="2:16" ht="23.15" customHeight="1">
      <c r="B59" s="103" t="s">
        <v>1052</v>
      </c>
      <c r="C59" s="307" t="s">
        <v>1496</v>
      </c>
      <c r="D59" s="307"/>
      <c r="E59" s="307"/>
      <c r="F59" s="307"/>
      <c r="G59" s="307"/>
      <c r="H59" s="307"/>
      <c r="I59" s="307"/>
      <c r="J59" s="307"/>
      <c r="K59" s="307"/>
      <c r="L59" s="307"/>
      <c r="M59" s="307"/>
      <c r="N59" s="307"/>
      <c r="O59" s="307"/>
      <c r="P59" s="73"/>
    </row>
    <row r="60" spans="2:16" ht="35.15" customHeight="1">
      <c r="B60" s="103" t="s">
        <v>1052</v>
      </c>
      <c r="C60" s="307" t="s">
        <v>1495</v>
      </c>
      <c r="D60" s="307"/>
      <c r="E60" s="307"/>
      <c r="F60" s="307"/>
      <c r="G60" s="307"/>
      <c r="H60" s="307"/>
      <c r="I60" s="307"/>
      <c r="J60" s="307"/>
      <c r="K60" s="307"/>
      <c r="L60" s="307"/>
      <c r="M60" s="307"/>
      <c r="N60" s="307"/>
      <c r="O60" s="307"/>
      <c r="P60" s="73"/>
    </row>
    <row r="61" spans="2:16" ht="15" customHeight="1">
      <c r="B61" s="103" t="s">
        <v>1052</v>
      </c>
      <c r="C61" s="307" t="s">
        <v>1093</v>
      </c>
      <c r="D61" s="307"/>
      <c r="E61" s="307"/>
      <c r="F61" s="307"/>
      <c r="G61" s="307"/>
      <c r="H61" s="307"/>
      <c r="I61" s="307"/>
      <c r="J61" s="307"/>
      <c r="K61" s="307"/>
      <c r="L61" s="307"/>
      <c r="M61" s="307"/>
      <c r="N61" s="307"/>
      <c r="O61" s="307"/>
      <c r="P61" s="73"/>
    </row>
    <row r="62" spans="2:16">
      <c r="B62" s="98"/>
      <c r="C62" s="308" t="s">
        <v>1094</v>
      </c>
      <c r="D62" s="308"/>
      <c r="E62" s="308"/>
      <c r="F62" s="308"/>
      <c r="G62" s="308"/>
      <c r="H62" s="308"/>
      <c r="I62" s="308"/>
      <c r="J62" s="308"/>
      <c r="K62" s="308"/>
      <c r="L62" s="308"/>
      <c r="M62" s="308"/>
      <c r="N62" s="308"/>
      <c r="O62" s="308"/>
      <c r="P62" s="73"/>
    </row>
    <row r="63" spans="2:16" ht="18" customHeight="1">
      <c r="B63" s="98"/>
      <c r="C63" s="308" t="s">
        <v>1095</v>
      </c>
      <c r="D63" s="308"/>
      <c r="E63" s="308"/>
      <c r="F63" s="308"/>
      <c r="G63" s="308"/>
      <c r="H63" s="308"/>
      <c r="I63" s="308"/>
      <c r="J63" s="308"/>
      <c r="K63" s="308"/>
      <c r="L63" s="308"/>
      <c r="M63" s="308"/>
      <c r="N63" s="308"/>
      <c r="O63" s="308"/>
      <c r="P63" s="73"/>
    </row>
    <row r="64" spans="2:16" ht="12.75" customHeight="1">
      <c r="B64" s="98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73"/>
    </row>
    <row r="65" spans="2:16">
      <c r="B65" s="98"/>
      <c r="P65" s="73"/>
    </row>
    <row r="66" spans="2:16">
      <c r="B66" s="98"/>
      <c r="P66" s="73"/>
    </row>
    <row r="67" spans="2:16">
      <c r="B67" s="98"/>
      <c r="P67" s="73"/>
    </row>
    <row r="68" spans="2:16" ht="17.25" customHeight="1">
      <c r="B68" s="103" t="s">
        <v>1052</v>
      </c>
      <c r="C68" s="311" t="s">
        <v>1096</v>
      </c>
      <c r="D68" s="311"/>
      <c r="E68" s="311"/>
      <c r="F68" s="311"/>
      <c r="G68" s="311"/>
      <c r="H68" s="311"/>
      <c r="I68" s="311"/>
      <c r="J68" s="311"/>
      <c r="K68" s="311"/>
      <c r="L68" s="311"/>
      <c r="M68" s="311"/>
      <c r="N68" s="311"/>
      <c r="O68" s="311"/>
      <c r="P68" s="73"/>
    </row>
    <row r="69" spans="2:16" ht="15" customHeight="1">
      <c r="B69" s="98"/>
      <c r="C69" s="313" t="s">
        <v>1097</v>
      </c>
      <c r="D69" s="313"/>
      <c r="E69" s="313"/>
      <c r="F69" s="313"/>
      <c r="G69" s="313"/>
      <c r="H69" s="313"/>
      <c r="I69" s="313"/>
      <c r="J69" s="313"/>
      <c r="K69" s="313"/>
      <c r="L69" s="313"/>
      <c r="M69" s="313"/>
      <c r="N69" s="313"/>
      <c r="O69" s="313"/>
      <c r="P69" s="73"/>
    </row>
    <row r="70" spans="2:16" ht="15" customHeight="1">
      <c r="B70" s="98"/>
      <c r="C70" s="313" t="s">
        <v>1098</v>
      </c>
      <c r="D70" s="313"/>
      <c r="E70" s="313"/>
      <c r="F70" s="313"/>
      <c r="G70" s="313"/>
      <c r="H70" s="313"/>
      <c r="I70" s="313"/>
      <c r="J70" s="313"/>
      <c r="K70" s="313"/>
      <c r="L70" s="313"/>
      <c r="M70" s="313"/>
      <c r="N70" s="313"/>
      <c r="O70" s="313"/>
      <c r="P70" s="73"/>
    </row>
    <row r="71" spans="2:16" ht="15" customHeight="1">
      <c r="B71" s="98"/>
      <c r="C71" s="313" t="s">
        <v>1099</v>
      </c>
      <c r="D71" s="313"/>
      <c r="E71" s="313"/>
      <c r="F71" s="313"/>
      <c r="G71" s="313"/>
      <c r="H71" s="313"/>
      <c r="I71" s="313"/>
      <c r="J71" s="313"/>
      <c r="K71" s="313"/>
      <c r="L71" s="313"/>
      <c r="M71" s="313"/>
      <c r="N71" s="313"/>
      <c r="O71" s="313"/>
      <c r="P71" s="73"/>
    </row>
    <row r="72" spans="2:16" ht="31.5" customHeight="1">
      <c r="B72" s="103" t="s">
        <v>1052</v>
      </c>
      <c r="C72" s="307" t="s">
        <v>1100</v>
      </c>
      <c r="D72" s="307"/>
      <c r="E72" s="307"/>
      <c r="F72" s="307"/>
      <c r="G72" s="307"/>
      <c r="H72" s="307"/>
      <c r="I72" s="307"/>
      <c r="J72" s="307"/>
      <c r="K72" s="307"/>
      <c r="L72" s="307"/>
      <c r="M72" s="307"/>
      <c r="N72" s="307"/>
      <c r="O72" s="307"/>
      <c r="P72" s="73"/>
    </row>
    <row r="73" spans="2:16" ht="31.5" customHeight="1">
      <c r="B73" s="103"/>
      <c r="C73" s="308" t="s">
        <v>1101</v>
      </c>
      <c r="D73" s="308"/>
      <c r="E73" s="308"/>
      <c r="F73" s="308"/>
      <c r="G73" s="308"/>
      <c r="H73" s="308"/>
      <c r="I73" s="308"/>
      <c r="J73" s="308"/>
      <c r="K73" s="308"/>
      <c r="L73" s="308"/>
      <c r="M73" s="308"/>
      <c r="N73" s="308"/>
      <c r="O73" s="308"/>
      <c r="P73" s="73"/>
    </row>
    <row r="74" spans="2:16" ht="29.25" customHeight="1">
      <c r="B74" s="103"/>
      <c r="C74" s="308" t="s">
        <v>1102</v>
      </c>
      <c r="D74" s="308"/>
      <c r="E74" s="308"/>
      <c r="F74" s="308"/>
      <c r="G74" s="308"/>
      <c r="H74" s="308"/>
      <c r="I74" s="308"/>
      <c r="J74" s="308"/>
      <c r="K74" s="308"/>
      <c r="L74" s="308"/>
      <c r="M74" s="308"/>
      <c r="N74" s="308"/>
      <c r="O74" s="308"/>
      <c r="P74" s="73"/>
    </row>
    <row r="75" spans="2:16">
      <c r="B75" s="98"/>
      <c r="C75" s="308" t="s">
        <v>1103</v>
      </c>
      <c r="D75" s="308"/>
      <c r="E75" s="308"/>
      <c r="F75" s="308"/>
      <c r="G75" s="308"/>
      <c r="H75" s="308"/>
      <c r="I75" s="308"/>
      <c r="J75" s="308"/>
      <c r="K75" s="308"/>
      <c r="L75" s="308"/>
      <c r="M75" s="308"/>
      <c r="N75" s="308"/>
      <c r="O75" s="308"/>
      <c r="P75" s="73"/>
    </row>
    <row r="76" spans="2:16">
      <c r="B76" s="98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73"/>
    </row>
    <row r="77" spans="2:16">
      <c r="B77" s="98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73"/>
    </row>
    <row r="78" spans="2:16">
      <c r="B78" s="98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73"/>
    </row>
    <row r="79" spans="2:16">
      <c r="B79" s="98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73"/>
    </row>
    <row r="80" spans="2:16" ht="45" customHeight="1">
      <c r="B80" s="103" t="s">
        <v>1052</v>
      </c>
      <c r="C80" s="307" t="s">
        <v>1104</v>
      </c>
      <c r="D80" s="307"/>
      <c r="E80" s="307"/>
      <c r="F80" s="307"/>
      <c r="G80" s="307"/>
      <c r="H80" s="307"/>
      <c r="I80" s="307"/>
      <c r="J80" s="307"/>
      <c r="K80" s="307"/>
      <c r="L80" s="307"/>
      <c r="M80" s="307"/>
      <c r="N80" s="307"/>
      <c r="O80" s="307"/>
      <c r="P80" s="73"/>
    </row>
    <row r="81" spans="2:60" ht="29.25" customHeight="1">
      <c r="B81" s="103"/>
      <c r="C81" s="308" t="s">
        <v>1105</v>
      </c>
      <c r="D81" s="308"/>
      <c r="E81" s="308"/>
      <c r="F81" s="308"/>
      <c r="G81" s="308"/>
      <c r="H81" s="308"/>
      <c r="I81" s="308"/>
      <c r="J81" s="308"/>
      <c r="K81" s="308"/>
      <c r="L81" s="308"/>
      <c r="M81" s="308"/>
      <c r="N81" s="308"/>
      <c r="O81" s="308"/>
      <c r="P81" s="73"/>
    </row>
    <row r="82" spans="2:60" ht="15">
      <c r="B82" s="103" t="s">
        <v>1052</v>
      </c>
      <c r="C82" s="307" t="s">
        <v>1106</v>
      </c>
      <c r="D82" s="307"/>
      <c r="E82" s="307"/>
      <c r="F82" s="307"/>
      <c r="G82" s="307"/>
      <c r="H82" s="307"/>
      <c r="I82" s="307"/>
      <c r="J82" s="307"/>
      <c r="K82" s="307"/>
      <c r="L82" s="307"/>
      <c r="M82" s="307"/>
      <c r="N82" s="307"/>
      <c r="O82" s="307"/>
      <c r="P82" s="73"/>
    </row>
    <row r="83" spans="2:60" ht="15">
      <c r="B83" s="103"/>
      <c r="C83" s="308" t="s">
        <v>1107</v>
      </c>
      <c r="D83" s="308"/>
      <c r="E83" s="308"/>
      <c r="F83" s="308"/>
      <c r="G83" s="308"/>
      <c r="H83" s="308"/>
      <c r="I83" s="308"/>
      <c r="J83" s="308"/>
      <c r="K83" s="308"/>
      <c r="L83" s="308"/>
      <c r="M83" s="308"/>
      <c r="N83" s="308"/>
      <c r="O83" s="308"/>
      <c r="P83" s="73"/>
    </row>
    <row r="84" spans="2:60" ht="59.25" customHeight="1">
      <c r="B84" s="103"/>
      <c r="C84" s="308" t="s">
        <v>1108</v>
      </c>
      <c r="D84" s="308"/>
      <c r="E84" s="308"/>
      <c r="F84" s="308"/>
      <c r="G84" s="308"/>
      <c r="H84" s="308"/>
      <c r="I84" s="308"/>
      <c r="J84" s="308"/>
      <c r="K84" s="308"/>
      <c r="L84" s="308"/>
      <c r="M84" s="308"/>
      <c r="N84" s="308"/>
      <c r="O84" s="308"/>
      <c r="P84" s="73"/>
      <c r="S84" s="312"/>
      <c r="T84" s="312"/>
      <c r="U84" s="312"/>
      <c r="V84" s="312"/>
      <c r="W84" s="312"/>
      <c r="X84" s="312"/>
      <c r="Y84" s="312"/>
      <c r="Z84" s="312"/>
      <c r="AA84" s="312"/>
      <c r="AB84" s="312"/>
      <c r="AC84" s="312"/>
      <c r="AD84" s="312"/>
      <c r="AE84" s="312"/>
      <c r="AF84" s="312"/>
      <c r="AG84" s="312"/>
      <c r="AH84" s="312"/>
      <c r="AI84" s="312"/>
      <c r="AJ84" s="312"/>
      <c r="AK84" s="312"/>
      <c r="AL84" s="312"/>
      <c r="AM84" s="312"/>
      <c r="AN84" s="312"/>
      <c r="AO84" s="312"/>
      <c r="AP84" s="312"/>
      <c r="AQ84" s="312"/>
      <c r="AR84" s="312"/>
      <c r="AS84" s="312"/>
      <c r="AT84" s="312"/>
      <c r="AU84" s="312"/>
      <c r="AV84" s="312"/>
      <c r="AW84" s="312"/>
      <c r="AX84" s="312"/>
      <c r="AY84" s="312"/>
      <c r="AZ84" s="312"/>
      <c r="BA84" s="312"/>
      <c r="BB84" s="312"/>
      <c r="BC84" s="312"/>
      <c r="BD84" s="312"/>
      <c r="BE84" s="312"/>
      <c r="BF84" s="312"/>
      <c r="BG84" s="312"/>
      <c r="BH84" s="312"/>
    </row>
    <row r="85" spans="2:60">
      <c r="B85" s="98"/>
      <c r="C85" s="308" t="s">
        <v>1109</v>
      </c>
      <c r="D85" s="308"/>
      <c r="E85" s="308"/>
      <c r="F85" s="308"/>
      <c r="G85" s="308"/>
      <c r="H85" s="308"/>
      <c r="I85" s="308"/>
      <c r="J85" s="308"/>
      <c r="K85" s="308"/>
      <c r="L85" s="308"/>
      <c r="M85" s="308"/>
      <c r="N85" s="308"/>
      <c r="O85" s="308"/>
      <c r="P85" s="73"/>
      <c r="S85" s="312"/>
      <c r="T85" s="312"/>
      <c r="U85" s="312"/>
      <c r="V85" s="312"/>
      <c r="W85" s="312"/>
      <c r="X85" s="312"/>
      <c r="Y85" s="312"/>
      <c r="Z85" s="312"/>
      <c r="AA85" s="312"/>
      <c r="AB85" s="312"/>
      <c r="AC85" s="312"/>
      <c r="AD85" s="312"/>
      <c r="AE85" s="312"/>
      <c r="AF85" s="312"/>
      <c r="AG85" s="312"/>
      <c r="AH85" s="312"/>
      <c r="AI85" s="312"/>
      <c r="AJ85" s="312"/>
      <c r="AK85" s="312"/>
      <c r="AL85" s="312"/>
      <c r="AM85" s="312"/>
      <c r="AN85" s="312"/>
      <c r="AO85" s="312"/>
      <c r="AP85" s="312"/>
      <c r="AQ85" s="312"/>
      <c r="AR85" s="312"/>
      <c r="AS85" s="312"/>
      <c r="AT85" s="312"/>
      <c r="AU85" s="312"/>
      <c r="AV85" s="312"/>
      <c r="AW85" s="312"/>
      <c r="AX85" s="312"/>
      <c r="AY85" s="312"/>
      <c r="AZ85" s="312"/>
      <c r="BA85" s="312"/>
      <c r="BB85" s="312"/>
      <c r="BC85" s="312"/>
      <c r="BD85" s="312"/>
      <c r="BE85" s="312"/>
      <c r="BF85" s="312"/>
      <c r="BG85" s="312"/>
      <c r="BH85" s="312"/>
    </row>
    <row r="86" spans="2:60">
      <c r="B86" s="98"/>
      <c r="C86" s="314" t="s">
        <v>1110</v>
      </c>
      <c r="D86" s="314"/>
      <c r="E86" s="314"/>
      <c r="F86" s="314"/>
      <c r="G86" s="314"/>
      <c r="H86" s="314"/>
      <c r="I86" s="314"/>
      <c r="J86" s="314"/>
      <c r="K86" s="314"/>
      <c r="L86" s="314"/>
      <c r="M86" s="314"/>
      <c r="N86" s="314"/>
      <c r="O86" s="314"/>
      <c r="P86" s="73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F86" s="312"/>
      <c r="AG86" s="312"/>
      <c r="AH86" s="312"/>
      <c r="AI86" s="312"/>
      <c r="AJ86" s="312"/>
      <c r="AK86" s="312"/>
      <c r="AL86" s="312"/>
      <c r="AM86" s="312"/>
      <c r="AN86" s="312"/>
      <c r="AO86" s="312"/>
      <c r="AP86" s="312"/>
      <c r="AQ86" s="312"/>
      <c r="AR86" s="312"/>
      <c r="AS86" s="312"/>
      <c r="AT86" s="312"/>
      <c r="AU86" s="312"/>
      <c r="AV86" s="312"/>
      <c r="AW86" s="312"/>
      <c r="AX86" s="312"/>
      <c r="AY86" s="312"/>
      <c r="AZ86" s="312"/>
      <c r="BA86" s="312"/>
      <c r="BB86" s="312"/>
      <c r="BC86" s="312"/>
      <c r="BD86" s="312"/>
      <c r="BE86" s="312"/>
      <c r="BF86" s="312"/>
      <c r="BG86" s="312"/>
      <c r="BH86" s="312"/>
    </row>
    <row r="87" spans="2:60">
      <c r="B87" s="98"/>
      <c r="C87" s="314" t="s">
        <v>1111</v>
      </c>
      <c r="D87" s="314"/>
      <c r="E87" s="314"/>
      <c r="F87" s="314"/>
      <c r="G87" s="314"/>
      <c r="H87" s="314"/>
      <c r="I87" s="314"/>
      <c r="J87" s="314"/>
      <c r="K87" s="314"/>
      <c r="L87" s="314"/>
      <c r="M87" s="314"/>
      <c r="N87" s="314"/>
      <c r="O87" s="314"/>
      <c r="P87" s="73"/>
      <c r="S87" s="312" t="s">
        <v>1112</v>
      </c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F87" s="312"/>
      <c r="AG87" s="312"/>
      <c r="AH87" s="312"/>
      <c r="AI87" s="312"/>
      <c r="AJ87" s="312"/>
      <c r="AK87" s="312"/>
      <c r="AL87" s="312"/>
      <c r="AM87" s="312"/>
      <c r="AN87" s="312"/>
      <c r="AO87" s="312"/>
      <c r="AP87" s="312"/>
      <c r="AQ87" s="312"/>
      <c r="AR87" s="312"/>
      <c r="AS87" s="312"/>
      <c r="AT87" s="312"/>
      <c r="AU87" s="312"/>
      <c r="AV87" s="312"/>
      <c r="AW87" s="312"/>
      <c r="AX87" s="312"/>
      <c r="AY87" s="312"/>
      <c r="AZ87" s="312"/>
      <c r="BA87" s="312"/>
      <c r="BB87" s="312"/>
      <c r="BC87" s="312"/>
      <c r="BD87" s="312"/>
      <c r="BE87" s="312"/>
      <c r="BF87" s="312"/>
      <c r="BG87" s="312"/>
      <c r="BH87" s="312"/>
    </row>
    <row r="88" spans="2:60">
      <c r="B88" s="98"/>
      <c r="C88" s="309" t="s">
        <v>1113</v>
      </c>
      <c r="D88" s="310"/>
      <c r="E88" s="310"/>
      <c r="F88" s="310"/>
      <c r="G88" s="310"/>
      <c r="H88" s="310"/>
      <c r="I88" s="310"/>
      <c r="J88" s="310"/>
      <c r="K88" s="310"/>
      <c r="L88" s="310"/>
      <c r="M88" s="310"/>
      <c r="N88" s="310"/>
      <c r="O88" s="310"/>
      <c r="P88" s="73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F88" s="312"/>
      <c r="AG88" s="312"/>
      <c r="AH88" s="312"/>
      <c r="AI88" s="312"/>
      <c r="AJ88" s="312"/>
      <c r="AK88" s="312"/>
      <c r="AL88" s="312"/>
      <c r="AM88" s="312"/>
      <c r="AN88" s="312"/>
      <c r="AO88" s="312"/>
      <c r="AP88" s="312"/>
      <c r="AQ88" s="312"/>
      <c r="AR88" s="312"/>
      <c r="AS88" s="312"/>
      <c r="AT88" s="312"/>
      <c r="AU88" s="312"/>
      <c r="AV88" s="312"/>
      <c r="AW88" s="312"/>
      <c r="AX88" s="312"/>
      <c r="AY88" s="312"/>
      <c r="AZ88" s="312"/>
      <c r="BA88" s="312"/>
      <c r="BB88" s="312"/>
      <c r="BC88" s="312"/>
      <c r="BD88" s="312"/>
      <c r="BE88" s="312"/>
      <c r="BF88" s="312"/>
      <c r="BG88" s="312"/>
      <c r="BH88" s="312"/>
    </row>
    <row r="89" spans="2:60" ht="30.75" customHeight="1">
      <c r="B89" s="98"/>
      <c r="C89" s="308" t="s">
        <v>1114</v>
      </c>
      <c r="D89" s="308"/>
      <c r="E89" s="308"/>
      <c r="F89" s="308"/>
      <c r="G89" s="308"/>
      <c r="H89" s="308"/>
      <c r="I89" s="308"/>
      <c r="J89" s="308"/>
      <c r="K89" s="308"/>
      <c r="L89" s="308"/>
      <c r="M89" s="308"/>
      <c r="N89" s="308"/>
      <c r="O89" s="308"/>
      <c r="P89" s="73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F89" s="312"/>
      <c r="AG89" s="312"/>
      <c r="AH89" s="312"/>
      <c r="AI89" s="312"/>
      <c r="AJ89" s="312"/>
      <c r="AK89" s="312"/>
      <c r="AL89" s="312"/>
      <c r="AM89" s="312"/>
      <c r="AN89" s="312"/>
      <c r="AO89" s="312"/>
      <c r="AP89" s="312"/>
      <c r="AQ89" s="312"/>
      <c r="AR89" s="312"/>
      <c r="AS89" s="312"/>
      <c r="AT89" s="312"/>
      <c r="AU89" s="312"/>
      <c r="AV89" s="312"/>
      <c r="AW89" s="312"/>
      <c r="AX89" s="312"/>
      <c r="AY89" s="312"/>
      <c r="AZ89" s="312"/>
      <c r="BA89" s="312"/>
      <c r="BB89" s="312"/>
      <c r="BC89" s="312"/>
      <c r="BD89" s="312"/>
      <c r="BE89" s="312"/>
      <c r="BF89" s="312"/>
      <c r="BG89" s="312"/>
      <c r="BH89" s="312"/>
    </row>
    <row r="90" spans="2:60">
      <c r="B90" s="98"/>
      <c r="C90" s="308" t="s">
        <v>1115</v>
      </c>
      <c r="D90" s="308"/>
      <c r="E90" s="308"/>
      <c r="F90" s="308"/>
      <c r="G90" s="308"/>
      <c r="H90" s="308"/>
      <c r="I90" s="308"/>
      <c r="J90" s="308"/>
      <c r="K90" s="308"/>
      <c r="L90" s="308"/>
      <c r="M90" s="308"/>
      <c r="N90" s="308"/>
      <c r="O90" s="308"/>
      <c r="P90" s="73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F90" s="312"/>
      <c r="AG90" s="312"/>
      <c r="AH90" s="312"/>
      <c r="AI90" s="312"/>
      <c r="AJ90" s="312"/>
      <c r="AK90" s="312"/>
      <c r="AL90" s="312"/>
      <c r="AM90" s="312"/>
      <c r="AN90" s="312"/>
      <c r="AO90" s="312"/>
      <c r="AP90" s="312"/>
      <c r="AQ90" s="312"/>
      <c r="AR90" s="312"/>
      <c r="AS90" s="312"/>
      <c r="AT90" s="312"/>
      <c r="AU90" s="312"/>
      <c r="AV90" s="312"/>
      <c r="AW90" s="312"/>
      <c r="AX90" s="312"/>
      <c r="AY90" s="312"/>
      <c r="AZ90" s="312"/>
      <c r="BA90" s="312"/>
      <c r="BB90" s="312"/>
      <c r="BC90" s="312"/>
      <c r="BD90" s="312"/>
      <c r="BE90" s="312"/>
      <c r="BF90" s="312"/>
      <c r="BG90" s="312"/>
      <c r="BH90" s="312"/>
    </row>
    <row r="91" spans="2:60" ht="45" customHeight="1">
      <c r="B91" s="103" t="s">
        <v>1052</v>
      </c>
      <c r="C91" s="307" t="s">
        <v>1116</v>
      </c>
      <c r="D91" s="307"/>
      <c r="E91" s="307"/>
      <c r="F91" s="307"/>
      <c r="G91" s="307"/>
      <c r="H91" s="307"/>
      <c r="I91" s="307"/>
      <c r="J91" s="307"/>
      <c r="K91" s="307"/>
      <c r="L91" s="307"/>
      <c r="M91" s="307"/>
      <c r="N91" s="307"/>
      <c r="O91" s="307"/>
      <c r="P91" s="73"/>
    </row>
    <row r="92" spans="2:60" ht="30" customHeight="1">
      <c r="B92" s="98"/>
      <c r="C92" s="308" t="s">
        <v>1117</v>
      </c>
      <c r="D92" s="308"/>
      <c r="E92" s="308"/>
      <c r="F92" s="308"/>
      <c r="G92" s="308"/>
      <c r="H92" s="308"/>
      <c r="I92" s="308"/>
      <c r="J92" s="308"/>
      <c r="K92" s="308"/>
      <c r="L92" s="308"/>
      <c r="M92" s="308"/>
      <c r="N92" s="308"/>
      <c r="O92" s="308"/>
      <c r="P92" s="73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F92" s="312"/>
      <c r="AG92" s="312"/>
      <c r="AH92" s="312"/>
      <c r="AI92" s="312"/>
      <c r="AJ92" s="312"/>
      <c r="AK92" s="312"/>
      <c r="AL92" s="312"/>
      <c r="AM92" s="312"/>
      <c r="AN92" s="312"/>
      <c r="AO92" s="312"/>
      <c r="AP92" s="312"/>
      <c r="AQ92" s="312"/>
      <c r="AR92" s="312"/>
      <c r="AS92" s="312"/>
      <c r="AT92" s="312"/>
      <c r="AU92" s="312"/>
      <c r="AV92" s="312"/>
      <c r="AW92" s="312"/>
      <c r="AX92" s="312"/>
      <c r="AY92" s="312"/>
      <c r="AZ92" s="312"/>
      <c r="BA92" s="312"/>
      <c r="BB92" s="312"/>
      <c r="BC92" s="312"/>
      <c r="BD92" s="312"/>
      <c r="BE92" s="312"/>
      <c r="BF92" s="312"/>
      <c r="BG92" s="312"/>
      <c r="BH92" s="312"/>
    </row>
    <row r="93" spans="2:60" ht="45" customHeight="1">
      <c r="B93" s="98"/>
      <c r="C93" s="308" t="s">
        <v>1118</v>
      </c>
      <c r="D93" s="308"/>
      <c r="E93" s="308"/>
      <c r="F93" s="308"/>
      <c r="G93" s="308"/>
      <c r="H93" s="308"/>
      <c r="I93" s="308"/>
      <c r="J93" s="308"/>
      <c r="K93" s="308"/>
      <c r="L93" s="308"/>
      <c r="M93" s="308"/>
      <c r="N93" s="308"/>
      <c r="O93" s="308"/>
      <c r="P93" s="73"/>
      <c r="S93" s="312"/>
      <c r="T93" s="312"/>
      <c r="U93" s="312"/>
      <c r="V93" s="312"/>
      <c r="W93" s="312"/>
      <c r="X93" s="312"/>
      <c r="Y93" s="312"/>
      <c r="Z93" s="312"/>
      <c r="AA93" s="312"/>
      <c r="AB93" s="312"/>
      <c r="AC93" s="312"/>
      <c r="AD93" s="312"/>
      <c r="AE93" s="312"/>
      <c r="AF93" s="312"/>
      <c r="AG93" s="312"/>
      <c r="AH93" s="312"/>
      <c r="AI93" s="312"/>
      <c r="AJ93" s="312"/>
      <c r="AK93" s="312"/>
      <c r="AL93" s="312"/>
      <c r="AM93" s="312"/>
      <c r="AN93" s="312"/>
      <c r="AO93" s="312"/>
      <c r="AP93" s="312"/>
      <c r="AQ93" s="312"/>
      <c r="AR93" s="312"/>
      <c r="AS93" s="312"/>
      <c r="AT93" s="312"/>
      <c r="AU93" s="312"/>
      <c r="AV93" s="312"/>
      <c r="AW93" s="312"/>
      <c r="AX93" s="312"/>
      <c r="AY93" s="312"/>
      <c r="AZ93" s="312"/>
      <c r="BA93" s="312"/>
      <c r="BB93" s="312"/>
      <c r="BC93" s="312"/>
      <c r="BD93" s="312"/>
      <c r="BE93" s="312"/>
      <c r="BF93" s="312"/>
      <c r="BG93" s="312"/>
      <c r="BH93" s="312"/>
    </row>
    <row r="94" spans="2:60">
      <c r="B94" s="98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73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</row>
    <row r="95" spans="2:60">
      <c r="B95" s="98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73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</row>
    <row r="96" spans="2:60">
      <c r="B96" s="98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73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</row>
    <row r="97" spans="2:60">
      <c r="B97" s="98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73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</row>
    <row r="98" spans="2:60" ht="15">
      <c r="B98" s="103" t="s">
        <v>1052</v>
      </c>
      <c r="C98" s="307" t="s">
        <v>1119</v>
      </c>
      <c r="D98" s="307"/>
      <c r="E98" s="307"/>
      <c r="F98" s="307"/>
      <c r="G98" s="307"/>
      <c r="H98" s="307"/>
      <c r="I98" s="307"/>
      <c r="J98" s="307"/>
      <c r="K98" s="307"/>
      <c r="L98" s="307"/>
      <c r="M98" s="307"/>
      <c r="N98" s="307"/>
      <c r="O98" s="307"/>
      <c r="P98" s="73"/>
    </row>
    <row r="99" spans="2:60" ht="15">
      <c r="B99" s="103"/>
      <c r="P99" s="73"/>
    </row>
    <row r="100" spans="2:60" ht="37.75">
      <c r="B100" s="161" t="s">
        <v>1493</v>
      </c>
      <c r="P100" s="73"/>
    </row>
    <row r="101" spans="2:60" ht="121.75" customHeight="1">
      <c r="B101" s="103" t="s">
        <v>1052</v>
      </c>
      <c r="C101" s="307" t="s">
        <v>1494</v>
      </c>
      <c r="D101" s="307"/>
      <c r="E101" s="307"/>
      <c r="F101" s="307"/>
      <c r="G101" s="307"/>
      <c r="H101" s="307"/>
      <c r="I101" s="307"/>
      <c r="J101" s="307"/>
      <c r="K101" s="307"/>
      <c r="L101" s="307"/>
      <c r="M101" s="307"/>
      <c r="N101" s="307"/>
      <c r="O101" s="307"/>
      <c r="P101" s="73"/>
    </row>
    <row r="102" spans="2:60">
      <c r="B102" s="72"/>
      <c r="P102" s="73"/>
    </row>
    <row r="103" spans="2:60">
      <c r="B103" s="72"/>
      <c r="P103" s="73"/>
    </row>
    <row r="104" spans="2:60">
      <c r="B104" s="72"/>
      <c r="P104" s="73"/>
    </row>
    <row r="105" spans="2:60">
      <c r="B105" s="72"/>
      <c r="P105" s="73"/>
    </row>
    <row r="106" spans="2:60">
      <c r="B106" s="72"/>
      <c r="P106" s="73"/>
    </row>
    <row r="107" spans="2:60">
      <c r="B107" s="72"/>
      <c r="P107" s="73"/>
    </row>
    <row r="108" spans="2:60">
      <c r="B108" s="72"/>
      <c r="P108" s="73"/>
    </row>
    <row r="109" spans="2:60">
      <c r="B109" s="72"/>
      <c r="P109" s="73"/>
    </row>
    <row r="110" spans="2:60">
      <c r="B110" s="72"/>
      <c r="P110" s="73"/>
    </row>
    <row r="111" spans="2:60">
      <c r="B111" s="72"/>
      <c r="P111" s="73"/>
    </row>
    <row r="112" spans="2:60">
      <c r="B112" s="72"/>
      <c r="P112" s="73"/>
    </row>
    <row r="113" spans="2:16">
      <c r="B113" s="72"/>
      <c r="P113" s="73"/>
    </row>
    <row r="114" spans="2:16">
      <c r="B114" s="72"/>
      <c r="P114" s="73"/>
    </row>
    <row r="115" spans="2:16">
      <c r="B115" s="72"/>
      <c r="P115" s="73"/>
    </row>
    <row r="116" spans="2:16">
      <c r="B116" s="72"/>
      <c r="P116" s="73"/>
    </row>
    <row r="117" spans="2:16">
      <c r="B117" s="72"/>
      <c r="P117" s="73"/>
    </row>
    <row r="118" spans="2:16">
      <c r="B118" s="72"/>
      <c r="P118" s="73"/>
    </row>
    <row r="119" spans="2:16" ht="15" thickBot="1">
      <c r="B119" s="108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10"/>
    </row>
    <row r="120" spans="2:16" ht="15" thickTop="1"/>
  </sheetData>
  <mergeCells count="61">
    <mergeCell ref="C101:O101"/>
    <mergeCell ref="C60:O60"/>
    <mergeCell ref="C59:O59"/>
    <mergeCell ref="C93:O93"/>
    <mergeCell ref="S93:BH93"/>
    <mergeCell ref="C98:O98"/>
    <mergeCell ref="C89:O89"/>
    <mergeCell ref="S89:BH89"/>
    <mergeCell ref="C90:O90"/>
    <mergeCell ref="S90:BH90"/>
    <mergeCell ref="C91:O91"/>
    <mergeCell ref="C92:O92"/>
    <mergeCell ref="S92:BH92"/>
    <mergeCell ref="C86:O86"/>
    <mergeCell ref="S86:BH86"/>
    <mergeCell ref="C87:O87"/>
    <mergeCell ref="S87:BH87"/>
    <mergeCell ref="C88:O88"/>
    <mergeCell ref="S88:BH88"/>
    <mergeCell ref="C85:O85"/>
    <mergeCell ref="S85:BH85"/>
    <mergeCell ref="C84:O84"/>
    <mergeCell ref="C71:O71"/>
    <mergeCell ref="C72:O72"/>
    <mergeCell ref="C73:O73"/>
    <mergeCell ref="C74:O74"/>
    <mergeCell ref="C75:O75"/>
    <mergeCell ref="S84:BH84"/>
    <mergeCell ref="C70:O70"/>
    <mergeCell ref="C51:O51"/>
    <mergeCell ref="C52:O52"/>
    <mergeCell ref="C53:O53"/>
    <mergeCell ref="C54:O54"/>
    <mergeCell ref="C55:O55"/>
    <mergeCell ref="C61:O61"/>
    <mergeCell ref="C62:O62"/>
    <mergeCell ref="C63:O63"/>
    <mergeCell ref="C68:O68"/>
    <mergeCell ref="C69:O69"/>
    <mergeCell ref="C80:O80"/>
    <mergeCell ref="C81:O81"/>
    <mergeCell ref="C82:O82"/>
    <mergeCell ref="C83:O83"/>
    <mergeCell ref="C50:O50"/>
    <mergeCell ref="C36:O36"/>
    <mergeCell ref="C37:O37"/>
    <mergeCell ref="C38:O38"/>
    <mergeCell ref="C42:O42"/>
    <mergeCell ref="C43:O43"/>
    <mergeCell ref="C44:O44"/>
    <mergeCell ref="C45:O45"/>
    <mergeCell ref="C46:O46"/>
    <mergeCell ref="C47:O47"/>
    <mergeCell ref="C48:O48"/>
    <mergeCell ref="C49:O49"/>
    <mergeCell ref="C35:O35"/>
    <mergeCell ref="C30:O30"/>
    <mergeCell ref="C31:O31"/>
    <mergeCell ref="C32:O32"/>
    <mergeCell ref="C33:O33"/>
    <mergeCell ref="C34:O3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91987-42B9-4F85-9BD4-6152CA8D3084}">
  <sheetPr codeName="Лист8"/>
  <dimension ref="A1:M376"/>
  <sheetViews>
    <sheetView workbookViewId="0"/>
  </sheetViews>
  <sheetFormatPr defaultRowHeight="14.6"/>
  <sheetData>
    <row r="1" spans="1:13" ht="62.15">
      <c r="A1" s="1" t="s">
        <v>364</v>
      </c>
      <c r="B1" s="1" t="s">
        <v>363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  <c r="H1" s="1" t="s">
        <v>370</v>
      </c>
      <c r="M1" s="2" t="s">
        <v>369</v>
      </c>
    </row>
    <row r="2" spans="1:13">
      <c r="A2" t="s">
        <v>690</v>
      </c>
      <c r="B2" t="s">
        <v>371</v>
      </c>
      <c r="C2" t="s">
        <v>373</v>
      </c>
      <c r="D2" t="s">
        <v>332</v>
      </c>
      <c r="E2" t="s">
        <v>387</v>
      </c>
      <c r="F2" t="s">
        <v>341</v>
      </c>
      <c r="G2" t="s">
        <v>342</v>
      </c>
      <c r="M2" t="s">
        <v>163</v>
      </c>
    </row>
    <row r="3" spans="1:13">
      <c r="A3" t="s">
        <v>691</v>
      </c>
      <c r="B3" t="s">
        <v>371</v>
      </c>
      <c r="C3" t="s">
        <v>373</v>
      </c>
      <c r="D3" t="s">
        <v>332</v>
      </c>
      <c r="E3" t="s">
        <v>379</v>
      </c>
      <c r="F3" t="s">
        <v>333</v>
      </c>
      <c r="G3" t="s">
        <v>334</v>
      </c>
      <c r="M3" t="s">
        <v>62</v>
      </c>
    </row>
    <row r="4" spans="1:13">
      <c r="A4" t="s">
        <v>378</v>
      </c>
      <c r="B4" t="s">
        <v>371</v>
      </c>
      <c r="C4" t="s">
        <v>373</v>
      </c>
      <c r="D4" t="s">
        <v>332</v>
      </c>
      <c r="E4" t="s">
        <v>379</v>
      </c>
      <c r="F4" t="s">
        <v>333</v>
      </c>
      <c r="G4" t="s">
        <v>335</v>
      </c>
      <c r="M4" t="s">
        <v>74</v>
      </c>
    </row>
    <row r="5" spans="1:13">
      <c r="A5" t="s">
        <v>372</v>
      </c>
      <c r="B5" t="s">
        <v>371</v>
      </c>
      <c r="C5" t="s">
        <v>373</v>
      </c>
      <c r="D5" t="s">
        <v>332</v>
      </c>
      <c r="E5" t="s">
        <v>374</v>
      </c>
      <c r="F5" t="s">
        <v>350</v>
      </c>
      <c r="G5" t="s">
        <v>351</v>
      </c>
      <c r="M5" t="s">
        <v>75</v>
      </c>
    </row>
    <row r="6" spans="1:13">
      <c r="A6" t="s">
        <v>380</v>
      </c>
      <c r="B6" t="s">
        <v>371</v>
      </c>
      <c r="C6" t="s">
        <v>373</v>
      </c>
      <c r="D6" t="s">
        <v>332</v>
      </c>
      <c r="E6" t="s">
        <v>379</v>
      </c>
      <c r="F6" t="s">
        <v>333</v>
      </c>
      <c r="G6" t="s">
        <v>336</v>
      </c>
      <c r="M6" t="s">
        <v>1</v>
      </c>
    </row>
    <row r="7" spans="1:13">
      <c r="A7" t="s">
        <v>692</v>
      </c>
      <c r="B7" t="s">
        <v>371</v>
      </c>
      <c r="C7" t="s">
        <v>373</v>
      </c>
      <c r="D7" t="s">
        <v>332</v>
      </c>
      <c r="E7" t="s">
        <v>383</v>
      </c>
      <c r="F7" t="s">
        <v>337</v>
      </c>
      <c r="G7" t="s">
        <v>338</v>
      </c>
      <c r="M7" t="s">
        <v>164</v>
      </c>
    </row>
    <row r="8" spans="1:13">
      <c r="A8" t="s">
        <v>386</v>
      </c>
      <c r="B8" t="s">
        <v>371</v>
      </c>
      <c r="C8" t="s">
        <v>373</v>
      </c>
      <c r="D8" t="s">
        <v>332</v>
      </c>
      <c r="E8" t="s">
        <v>387</v>
      </c>
      <c r="F8" t="s">
        <v>341</v>
      </c>
      <c r="G8" t="s">
        <v>388</v>
      </c>
      <c r="M8" t="s">
        <v>60</v>
      </c>
    </row>
    <row r="9" spans="1:13">
      <c r="A9" t="s">
        <v>376</v>
      </c>
      <c r="B9" t="s">
        <v>371</v>
      </c>
      <c r="C9" t="s">
        <v>373</v>
      </c>
      <c r="D9" t="s">
        <v>332</v>
      </c>
      <c r="E9" t="s">
        <v>377</v>
      </c>
      <c r="F9" t="s">
        <v>353</v>
      </c>
      <c r="G9" t="s">
        <v>354</v>
      </c>
      <c r="M9" t="s">
        <v>76</v>
      </c>
    </row>
    <row r="10" spans="1:13">
      <c r="A10" t="s">
        <v>389</v>
      </c>
      <c r="B10" t="s">
        <v>371</v>
      </c>
      <c r="C10" t="s">
        <v>373</v>
      </c>
      <c r="D10" t="s">
        <v>332</v>
      </c>
      <c r="E10" t="s">
        <v>387</v>
      </c>
      <c r="F10" t="s">
        <v>341</v>
      </c>
      <c r="G10" t="s">
        <v>343</v>
      </c>
      <c r="M10" t="s">
        <v>248</v>
      </c>
    </row>
    <row r="11" spans="1:13">
      <c r="A11" t="s">
        <v>594</v>
      </c>
      <c r="B11" t="s">
        <v>371</v>
      </c>
      <c r="C11" t="s">
        <v>373</v>
      </c>
      <c r="D11" t="s">
        <v>332</v>
      </c>
      <c r="E11" t="s">
        <v>387</v>
      </c>
      <c r="F11" t="s">
        <v>341</v>
      </c>
      <c r="G11" t="s">
        <v>344</v>
      </c>
      <c r="M11" t="s">
        <v>77</v>
      </c>
    </row>
    <row r="12" spans="1:13">
      <c r="A12" t="s">
        <v>390</v>
      </c>
      <c r="B12" t="s">
        <v>371</v>
      </c>
      <c r="C12" t="s">
        <v>373</v>
      </c>
      <c r="D12" t="s">
        <v>332</v>
      </c>
      <c r="E12" t="s">
        <v>387</v>
      </c>
      <c r="F12" t="s">
        <v>341</v>
      </c>
      <c r="G12" t="s">
        <v>359</v>
      </c>
      <c r="M12" t="s">
        <v>685</v>
      </c>
    </row>
    <row r="13" spans="1:13">
      <c r="A13" t="s">
        <v>382</v>
      </c>
      <c r="B13" t="s">
        <v>371</v>
      </c>
      <c r="C13" t="s">
        <v>373</v>
      </c>
      <c r="D13" t="s">
        <v>332</v>
      </c>
      <c r="E13" t="s">
        <v>383</v>
      </c>
      <c r="F13" t="s">
        <v>337</v>
      </c>
      <c r="G13" t="s">
        <v>356</v>
      </c>
      <c r="M13" t="s">
        <v>131</v>
      </c>
    </row>
    <row r="14" spans="1:13">
      <c r="A14" t="s">
        <v>391</v>
      </c>
      <c r="B14" t="s">
        <v>371</v>
      </c>
      <c r="C14" t="s">
        <v>373</v>
      </c>
      <c r="D14" t="s">
        <v>332</v>
      </c>
      <c r="E14" t="s">
        <v>387</v>
      </c>
      <c r="F14" t="s">
        <v>341</v>
      </c>
      <c r="G14" t="s">
        <v>681</v>
      </c>
      <c r="M14" t="s">
        <v>162</v>
      </c>
    </row>
    <row r="15" spans="1:13">
      <c r="A15" t="s">
        <v>693</v>
      </c>
      <c r="B15" t="s">
        <v>371</v>
      </c>
      <c r="C15" t="s">
        <v>373</v>
      </c>
      <c r="D15" t="s">
        <v>332</v>
      </c>
      <c r="E15" t="s">
        <v>383</v>
      </c>
      <c r="F15" t="s">
        <v>337</v>
      </c>
      <c r="G15" t="s">
        <v>339</v>
      </c>
      <c r="M15" t="s">
        <v>78</v>
      </c>
    </row>
    <row r="16" spans="1:13">
      <c r="A16" t="s">
        <v>694</v>
      </c>
      <c r="B16" t="s">
        <v>371</v>
      </c>
      <c r="C16" t="s">
        <v>373</v>
      </c>
      <c r="D16" t="s">
        <v>332</v>
      </c>
      <c r="E16" t="s">
        <v>387</v>
      </c>
      <c r="F16" t="s">
        <v>341</v>
      </c>
      <c r="G16" t="s">
        <v>345</v>
      </c>
      <c r="M16" t="s">
        <v>522</v>
      </c>
    </row>
    <row r="17" spans="1:13">
      <c r="A17" t="s">
        <v>384</v>
      </c>
      <c r="B17" t="s">
        <v>371</v>
      </c>
      <c r="C17" t="s">
        <v>373</v>
      </c>
      <c r="D17" t="s">
        <v>332</v>
      </c>
      <c r="E17" t="s">
        <v>383</v>
      </c>
      <c r="F17" t="s">
        <v>337</v>
      </c>
      <c r="G17" t="s">
        <v>357</v>
      </c>
      <c r="M17" t="s">
        <v>165</v>
      </c>
    </row>
    <row r="18" spans="1:13">
      <c r="A18" t="s">
        <v>381</v>
      </c>
      <c r="B18" t="s">
        <v>371</v>
      </c>
      <c r="C18" t="s">
        <v>373</v>
      </c>
      <c r="D18" t="s">
        <v>332</v>
      </c>
      <c r="E18" t="s">
        <v>379</v>
      </c>
      <c r="F18" t="s">
        <v>333</v>
      </c>
      <c r="G18" t="s">
        <v>355</v>
      </c>
      <c r="M18" t="s">
        <v>271</v>
      </c>
    </row>
    <row r="19" spans="1:13">
      <c r="A19" t="s">
        <v>593</v>
      </c>
      <c r="B19" t="s">
        <v>371</v>
      </c>
      <c r="C19" t="s">
        <v>373</v>
      </c>
      <c r="D19" t="s">
        <v>332</v>
      </c>
      <c r="E19" t="s">
        <v>383</v>
      </c>
      <c r="F19" t="s">
        <v>337</v>
      </c>
      <c r="G19" t="s">
        <v>655</v>
      </c>
      <c r="M19" t="s">
        <v>166</v>
      </c>
    </row>
    <row r="20" spans="1:13">
      <c r="A20" t="s">
        <v>392</v>
      </c>
      <c r="B20" t="s">
        <v>371</v>
      </c>
      <c r="C20" t="s">
        <v>373</v>
      </c>
      <c r="D20" t="s">
        <v>332</v>
      </c>
      <c r="E20" t="s">
        <v>387</v>
      </c>
      <c r="F20" t="s">
        <v>341</v>
      </c>
      <c r="G20" t="s">
        <v>360</v>
      </c>
      <c r="M20" t="s">
        <v>132</v>
      </c>
    </row>
    <row r="21" spans="1:13">
      <c r="A21" t="s">
        <v>375</v>
      </c>
      <c r="B21" t="s">
        <v>371</v>
      </c>
      <c r="C21" t="s">
        <v>373</v>
      </c>
      <c r="D21" t="s">
        <v>332</v>
      </c>
      <c r="E21" t="s">
        <v>374</v>
      </c>
      <c r="F21" t="s">
        <v>350</v>
      </c>
      <c r="G21" t="s">
        <v>352</v>
      </c>
      <c r="M21" t="s">
        <v>167</v>
      </c>
    </row>
    <row r="22" spans="1:13">
      <c r="A22" t="s">
        <v>393</v>
      </c>
      <c r="B22" t="s">
        <v>371</v>
      </c>
      <c r="C22" t="s">
        <v>373</v>
      </c>
      <c r="D22" t="s">
        <v>332</v>
      </c>
      <c r="E22" t="s">
        <v>387</v>
      </c>
      <c r="F22" t="s">
        <v>341</v>
      </c>
      <c r="G22" t="s">
        <v>361</v>
      </c>
      <c r="M22" t="s">
        <v>290</v>
      </c>
    </row>
    <row r="23" spans="1:13">
      <c r="A23" t="s">
        <v>394</v>
      </c>
      <c r="B23" t="s">
        <v>371</v>
      </c>
      <c r="C23" t="s">
        <v>373</v>
      </c>
      <c r="D23" t="s">
        <v>332</v>
      </c>
      <c r="E23" t="s">
        <v>387</v>
      </c>
      <c r="F23" t="s">
        <v>341</v>
      </c>
      <c r="G23" t="s">
        <v>198</v>
      </c>
      <c r="M23" t="s">
        <v>145</v>
      </c>
    </row>
    <row r="24" spans="1:13">
      <c r="A24" t="s">
        <v>385</v>
      </c>
      <c r="B24" t="s">
        <v>371</v>
      </c>
      <c r="C24" t="s">
        <v>373</v>
      </c>
      <c r="D24" t="s">
        <v>332</v>
      </c>
      <c r="E24" t="s">
        <v>383</v>
      </c>
      <c r="F24" t="s">
        <v>337</v>
      </c>
      <c r="G24" t="s">
        <v>358</v>
      </c>
      <c r="M24" t="s">
        <v>168</v>
      </c>
    </row>
    <row r="25" spans="1:13">
      <c r="A25" t="s">
        <v>395</v>
      </c>
      <c r="B25" t="s">
        <v>371</v>
      </c>
      <c r="C25" t="s">
        <v>373</v>
      </c>
      <c r="D25" t="s">
        <v>332</v>
      </c>
      <c r="E25" t="s">
        <v>387</v>
      </c>
      <c r="F25" t="s">
        <v>341</v>
      </c>
      <c r="G25" t="s">
        <v>346</v>
      </c>
      <c r="M25" t="s">
        <v>291</v>
      </c>
    </row>
    <row r="26" spans="1:13">
      <c r="A26" t="s">
        <v>695</v>
      </c>
      <c r="B26" t="s">
        <v>371</v>
      </c>
      <c r="C26" t="s">
        <v>373</v>
      </c>
      <c r="D26" t="s">
        <v>332</v>
      </c>
      <c r="E26" t="s">
        <v>387</v>
      </c>
      <c r="F26" t="s">
        <v>341</v>
      </c>
      <c r="G26" t="s">
        <v>347</v>
      </c>
      <c r="M26" t="s">
        <v>295</v>
      </c>
    </row>
    <row r="27" spans="1:13">
      <c r="A27" t="s">
        <v>696</v>
      </c>
      <c r="B27" t="s">
        <v>371</v>
      </c>
      <c r="C27" t="s">
        <v>373</v>
      </c>
      <c r="D27" t="s">
        <v>332</v>
      </c>
      <c r="E27" t="s">
        <v>383</v>
      </c>
      <c r="F27" t="s">
        <v>337</v>
      </c>
      <c r="G27" t="s">
        <v>340</v>
      </c>
      <c r="M27" t="s">
        <v>130</v>
      </c>
    </row>
    <row r="28" spans="1:13">
      <c r="A28" t="s">
        <v>697</v>
      </c>
      <c r="B28" t="s">
        <v>371</v>
      </c>
      <c r="C28" t="s">
        <v>373</v>
      </c>
      <c r="D28" t="s">
        <v>332</v>
      </c>
      <c r="E28" t="s">
        <v>387</v>
      </c>
      <c r="F28" t="s">
        <v>341</v>
      </c>
      <c r="G28" t="s">
        <v>348</v>
      </c>
      <c r="M28" t="s">
        <v>79</v>
      </c>
    </row>
    <row r="29" spans="1:13">
      <c r="A29" t="s">
        <v>396</v>
      </c>
      <c r="B29" t="s">
        <v>371</v>
      </c>
      <c r="C29" t="s">
        <v>373</v>
      </c>
      <c r="D29" t="s">
        <v>332</v>
      </c>
      <c r="E29" t="s">
        <v>387</v>
      </c>
      <c r="F29" t="s">
        <v>341</v>
      </c>
      <c r="G29" t="s">
        <v>362</v>
      </c>
      <c r="M29" t="s">
        <v>80</v>
      </c>
    </row>
    <row r="30" spans="1:13">
      <c r="A30" t="s">
        <v>397</v>
      </c>
      <c r="B30" t="s">
        <v>371</v>
      </c>
      <c r="C30" t="s">
        <v>373</v>
      </c>
      <c r="D30" t="s">
        <v>332</v>
      </c>
      <c r="E30" t="s">
        <v>387</v>
      </c>
      <c r="F30" t="s">
        <v>341</v>
      </c>
      <c r="G30" t="s">
        <v>349</v>
      </c>
      <c r="M30" t="s">
        <v>151</v>
      </c>
    </row>
    <row r="31" spans="1:13">
      <c r="A31" t="s">
        <v>614</v>
      </c>
      <c r="B31" t="s">
        <v>398</v>
      </c>
      <c r="C31" t="s">
        <v>400</v>
      </c>
      <c r="D31" t="s">
        <v>0</v>
      </c>
      <c r="E31" t="s">
        <v>401</v>
      </c>
      <c r="F31" t="s">
        <v>65</v>
      </c>
      <c r="G31" t="s">
        <v>163</v>
      </c>
      <c r="M31" t="s">
        <v>216</v>
      </c>
    </row>
    <row r="32" spans="1:13">
      <c r="A32" t="s">
        <v>610</v>
      </c>
      <c r="B32" t="s">
        <v>398</v>
      </c>
      <c r="C32" t="s">
        <v>400</v>
      </c>
      <c r="D32" t="s">
        <v>0</v>
      </c>
      <c r="E32" t="s">
        <v>658</v>
      </c>
      <c r="F32" t="s">
        <v>61</v>
      </c>
      <c r="G32" t="s">
        <v>62</v>
      </c>
      <c r="M32" t="s">
        <v>301</v>
      </c>
    </row>
    <row r="33" spans="1:13">
      <c r="A33" t="s">
        <v>517</v>
      </c>
      <c r="B33" t="s">
        <v>398</v>
      </c>
      <c r="C33" t="s">
        <v>400</v>
      </c>
      <c r="D33" t="s">
        <v>0</v>
      </c>
      <c r="E33" t="s">
        <v>401</v>
      </c>
      <c r="F33" t="s">
        <v>65</v>
      </c>
      <c r="G33" t="s">
        <v>74</v>
      </c>
      <c r="M33" t="s">
        <v>169</v>
      </c>
    </row>
    <row r="34" spans="1:13">
      <c r="A34" t="s">
        <v>518</v>
      </c>
      <c r="B34" t="s">
        <v>398</v>
      </c>
      <c r="C34" t="s">
        <v>400</v>
      </c>
      <c r="D34" t="s">
        <v>0</v>
      </c>
      <c r="E34" t="s">
        <v>401</v>
      </c>
      <c r="F34" t="s">
        <v>65</v>
      </c>
      <c r="G34" t="s">
        <v>75</v>
      </c>
      <c r="M34" t="s">
        <v>297</v>
      </c>
    </row>
    <row r="35" spans="1:13">
      <c r="A35" t="s">
        <v>519</v>
      </c>
      <c r="B35" t="s">
        <v>398</v>
      </c>
      <c r="C35" t="s">
        <v>400</v>
      </c>
      <c r="D35" t="s">
        <v>0</v>
      </c>
      <c r="E35" t="s">
        <v>401</v>
      </c>
      <c r="F35" t="s">
        <v>65</v>
      </c>
      <c r="G35" t="s">
        <v>1</v>
      </c>
      <c r="M35" t="s">
        <v>234</v>
      </c>
    </row>
    <row r="36" spans="1:13">
      <c r="A36" t="s">
        <v>615</v>
      </c>
      <c r="B36" t="s">
        <v>398</v>
      </c>
      <c r="C36" t="s">
        <v>400</v>
      </c>
      <c r="D36" t="s">
        <v>0</v>
      </c>
      <c r="E36" t="s">
        <v>401</v>
      </c>
      <c r="F36" t="s">
        <v>65</v>
      </c>
      <c r="G36" t="s">
        <v>164</v>
      </c>
      <c r="M36" t="s">
        <v>81</v>
      </c>
    </row>
    <row r="37" spans="1:13">
      <c r="A37" t="s">
        <v>698</v>
      </c>
      <c r="B37" t="s">
        <v>398</v>
      </c>
      <c r="C37" t="s">
        <v>400</v>
      </c>
      <c r="D37" t="s">
        <v>0</v>
      </c>
      <c r="E37" t="s">
        <v>795</v>
      </c>
      <c r="F37" t="s">
        <v>435</v>
      </c>
      <c r="G37" t="s">
        <v>60</v>
      </c>
      <c r="M37" t="s">
        <v>82</v>
      </c>
    </row>
    <row r="38" spans="1:13">
      <c r="A38" t="s">
        <v>699</v>
      </c>
      <c r="B38" t="s">
        <v>398</v>
      </c>
      <c r="C38" t="s">
        <v>400</v>
      </c>
      <c r="D38" t="s">
        <v>0</v>
      </c>
      <c r="E38" t="s">
        <v>401</v>
      </c>
      <c r="F38" t="s">
        <v>65</v>
      </c>
      <c r="G38" t="s">
        <v>76</v>
      </c>
      <c r="M38" t="s">
        <v>303</v>
      </c>
    </row>
    <row r="39" spans="1:13">
      <c r="A39" t="s">
        <v>700</v>
      </c>
      <c r="B39" t="s">
        <v>398</v>
      </c>
      <c r="C39" t="s">
        <v>400</v>
      </c>
      <c r="D39" t="s">
        <v>0</v>
      </c>
      <c r="E39" t="s">
        <v>452</v>
      </c>
      <c r="F39" t="s">
        <v>44</v>
      </c>
      <c r="G39" t="s">
        <v>248</v>
      </c>
      <c r="M39" t="s">
        <v>170</v>
      </c>
    </row>
    <row r="40" spans="1:13">
      <c r="A40" t="s">
        <v>659</v>
      </c>
      <c r="B40" t="s">
        <v>398</v>
      </c>
      <c r="C40" t="s">
        <v>400</v>
      </c>
      <c r="D40" t="s">
        <v>0</v>
      </c>
      <c r="E40" t="s">
        <v>401</v>
      </c>
      <c r="F40" t="s">
        <v>65</v>
      </c>
      <c r="G40" t="s">
        <v>77</v>
      </c>
      <c r="M40" t="s">
        <v>133</v>
      </c>
    </row>
    <row r="41" spans="1:13">
      <c r="A41" t="s">
        <v>676</v>
      </c>
      <c r="B41" t="s">
        <v>371</v>
      </c>
      <c r="C41" t="s">
        <v>400</v>
      </c>
      <c r="D41" t="s">
        <v>0</v>
      </c>
      <c r="E41" t="s">
        <v>401</v>
      </c>
      <c r="F41" t="s">
        <v>65</v>
      </c>
      <c r="G41" t="s">
        <v>685</v>
      </c>
      <c r="M41" t="s">
        <v>52</v>
      </c>
    </row>
    <row r="42" spans="1:13">
      <c r="A42" t="s">
        <v>595</v>
      </c>
      <c r="B42" t="s">
        <v>398</v>
      </c>
      <c r="C42" t="s">
        <v>400</v>
      </c>
      <c r="D42" t="s">
        <v>0</v>
      </c>
      <c r="E42" t="s">
        <v>419</v>
      </c>
      <c r="F42" t="s">
        <v>42</v>
      </c>
      <c r="G42" t="s">
        <v>131</v>
      </c>
      <c r="M42" t="s">
        <v>66</v>
      </c>
    </row>
    <row r="43" spans="1:13">
      <c r="A43" t="s">
        <v>611</v>
      </c>
      <c r="B43" t="s">
        <v>398</v>
      </c>
      <c r="C43" t="s">
        <v>400</v>
      </c>
      <c r="D43" t="s">
        <v>0</v>
      </c>
      <c r="E43" t="s">
        <v>658</v>
      </c>
      <c r="F43" t="s">
        <v>61</v>
      </c>
      <c r="G43" t="s">
        <v>162</v>
      </c>
      <c r="M43" t="s">
        <v>2</v>
      </c>
    </row>
    <row r="44" spans="1:13">
      <c r="A44" t="s">
        <v>520</v>
      </c>
      <c r="B44" t="s">
        <v>398</v>
      </c>
      <c r="C44" t="s">
        <v>400</v>
      </c>
      <c r="D44" t="s">
        <v>0</v>
      </c>
      <c r="E44" t="s">
        <v>401</v>
      </c>
      <c r="F44" t="s">
        <v>65</v>
      </c>
      <c r="G44" t="s">
        <v>78</v>
      </c>
      <c r="M44" t="s">
        <v>83</v>
      </c>
    </row>
    <row r="45" spans="1:13">
      <c r="A45" t="s">
        <v>521</v>
      </c>
      <c r="B45" t="s">
        <v>398</v>
      </c>
      <c r="C45" t="s">
        <v>400</v>
      </c>
      <c r="D45" t="s">
        <v>0</v>
      </c>
      <c r="E45" t="s">
        <v>401</v>
      </c>
      <c r="F45" t="s">
        <v>65</v>
      </c>
      <c r="G45" t="s">
        <v>522</v>
      </c>
      <c r="M45" t="s">
        <v>3</v>
      </c>
    </row>
    <row r="46" spans="1:13">
      <c r="A46" t="s">
        <v>701</v>
      </c>
      <c r="B46" t="s">
        <v>398</v>
      </c>
      <c r="C46" t="s">
        <v>400</v>
      </c>
      <c r="D46" t="s">
        <v>0</v>
      </c>
      <c r="E46" t="s">
        <v>401</v>
      </c>
      <c r="F46" t="s">
        <v>65</v>
      </c>
      <c r="G46" t="s">
        <v>165</v>
      </c>
      <c r="M46" t="s">
        <v>249</v>
      </c>
    </row>
    <row r="47" spans="1:13">
      <c r="A47" t="s">
        <v>417</v>
      </c>
      <c r="B47" t="s">
        <v>398</v>
      </c>
      <c r="C47" t="s">
        <v>400</v>
      </c>
      <c r="D47" t="s">
        <v>0</v>
      </c>
      <c r="E47" t="s">
        <v>401</v>
      </c>
      <c r="F47" t="s">
        <v>65</v>
      </c>
      <c r="G47" t="s">
        <v>271</v>
      </c>
      <c r="M47" t="s">
        <v>531</v>
      </c>
    </row>
    <row r="48" spans="1:13">
      <c r="A48" t="s">
        <v>418</v>
      </c>
      <c r="B48" t="s">
        <v>398</v>
      </c>
      <c r="C48" t="s">
        <v>400</v>
      </c>
      <c r="D48" t="s">
        <v>0</v>
      </c>
      <c r="E48" t="s">
        <v>419</v>
      </c>
      <c r="F48" t="s">
        <v>42</v>
      </c>
      <c r="G48" t="s">
        <v>166</v>
      </c>
      <c r="M48" t="s">
        <v>265</v>
      </c>
    </row>
    <row r="49" spans="1:13">
      <c r="A49" t="s">
        <v>596</v>
      </c>
      <c r="B49" t="s">
        <v>398</v>
      </c>
      <c r="C49" t="s">
        <v>400</v>
      </c>
      <c r="D49" t="s">
        <v>0</v>
      </c>
      <c r="E49" t="s">
        <v>419</v>
      </c>
      <c r="F49" t="s">
        <v>42</v>
      </c>
      <c r="G49" t="s">
        <v>132</v>
      </c>
      <c r="M49" t="s">
        <v>5</v>
      </c>
    </row>
    <row r="50" spans="1:13">
      <c r="A50" t="s">
        <v>702</v>
      </c>
      <c r="B50" t="s">
        <v>398</v>
      </c>
      <c r="C50" t="s">
        <v>400</v>
      </c>
      <c r="D50" t="s">
        <v>0</v>
      </c>
      <c r="E50" t="s">
        <v>401</v>
      </c>
      <c r="F50" t="s">
        <v>65</v>
      </c>
      <c r="G50" t="s">
        <v>167</v>
      </c>
      <c r="M50" t="s">
        <v>134</v>
      </c>
    </row>
    <row r="51" spans="1:13">
      <c r="A51" t="s">
        <v>523</v>
      </c>
      <c r="B51" t="s">
        <v>398</v>
      </c>
      <c r="C51" t="s">
        <v>400</v>
      </c>
      <c r="D51" t="s">
        <v>0</v>
      </c>
      <c r="E51" t="s">
        <v>401</v>
      </c>
      <c r="F51" t="s">
        <v>65</v>
      </c>
      <c r="G51" t="s">
        <v>290</v>
      </c>
      <c r="M51" t="s">
        <v>84</v>
      </c>
    </row>
    <row r="52" spans="1:13">
      <c r="A52" t="s">
        <v>703</v>
      </c>
      <c r="B52" t="s">
        <v>398</v>
      </c>
      <c r="C52" t="s">
        <v>400</v>
      </c>
      <c r="D52" t="s">
        <v>0</v>
      </c>
      <c r="E52" t="s">
        <v>795</v>
      </c>
      <c r="F52" t="s">
        <v>435</v>
      </c>
      <c r="G52" t="s">
        <v>145</v>
      </c>
      <c r="M52" t="s">
        <v>292</v>
      </c>
    </row>
    <row r="53" spans="1:13">
      <c r="A53" t="s">
        <v>616</v>
      </c>
      <c r="B53" t="s">
        <v>398</v>
      </c>
      <c r="C53" t="s">
        <v>400</v>
      </c>
      <c r="D53" t="s">
        <v>0</v>
      </c>
      <c r="E53" t="s">
        <v>401</v>
      </c>
      <c r="F53" t="s">
        <v>65</v>
      </c>
      <c r="G53" t="s">
        <v>168</v>
      </c>
      <c r="M53" t="s">
        <v>53</v>
      </c>
    </row>
    <row r="54" spans="1:13">
      <c r="A54" t="s">
        <v>524</v>
      </c>
      <c r="B54" t="s">
        <v>398</v>
      </c>
      <c r="C54" t="s">
        <v>400</v>
      </c>
      <c r="D54" t="s">
        <v>0</v>
      </c>
      <c r="E54" t="s">
        <v>401</v>
      </c>
      <c r="F54" t="s">
        <v>65</v>
      </c>
      <c r="G54" t="s">
        <v>291</v>
      </c>
      <c r="M54" t="s">
        <v>146</v>
      </c>
    </row>
    <row r="55" spans="1:13">
      <c r="A55" t="s">
        <v>525</v>
      </c>
      <c r="B55" t="s">
        <v>398</v>
      </c>
      <c r="C55" t="s">
        <v>400</v>
      </c>
      <c r="D55" t="s">
        <v>0</v>
      </c>
      <c r="E55" t="s">
        <v>401</v>
      </c>
      <c r="F55" t="s">
        <v>65</v>
      </c>
      <c r="G55" t="s">
        <v>295</v>
      </c>
      <c r="M55" t="s">
        <v>302</v>
      </c>
    </row>
    <row r="56" spans="1:13">
      <c r="A56" t="s">
        <v>478</v>
      </c>
      <c r="B56" t="s">
        <v>398</v>
      </c>
      <c r="C56" t="s">
        <v>400</v>
      </c>
      <c r="D56" t="s">
        <v>0</v>
      </c>
      <c r="E56" t="s">
        <v>434</v>
      </c>
      <c r="F56" t="s">
        <v>435</v>
      </c>
      <c r="G56" t="s">
        <v>130</v>
      </c>
      <c r="M56" t="s">
        <v>67</v>
      </c>
    </row>
    <row r="57" spans="1:13">
      <c r="A57" t="s">
        <v>420</v>
      </c>
      <c r="B57" t="s">
        <v>398</v>
      </c>
      <c r="C57" t="s">
        <v>400</v>
      </c>
      <c r="D57" t="s">
        <v>0</v>
      </c>
      <c r="E57" t="s">
        <v>406</v>
      </c>
      <c r="F57" t="s">
        <v>407</v>
      </c>
      <c r="G57" t="s">
        <v>79</v>
      </c>
      <c r="M57" t="s">
        <v>223</v>
      </c>
    </row>
    <row r="58" spans="1:13">
      <c r="A58" t="s">
        <v>704</v>
      </c>
      <c r="B58" t="s">
        <v>398</v>
      </c>
      <c r="C58" t="s">
        <v>400</v>
      </c>
      <c r="D58" t="s">
        <v>0</v>
      </c>
      <c r="E58" t="s">
        <v>401</v>
      </c>
      <c r="F58" t="s">
        <v>65</v>
      </c>
      <c r="G58" t="s">
        <v>80</v>
      </c>
      <c r="M58" t="s">
        <v>135</v>
      </c>
    </row>
    <row r="59" spans="1:13">
      <c r="A59" t="s">
        <v>705</v>
      </c>
      <c r="B59" t="s">
        <v>398</v>
      </c>
      <c r="C59" t="s">
        <v>400</v>
      </c>
      <c r="D59" t="s">
        <v>0</v>
      </c>
      <c r="E59" t="s">
        <v>795</v>
      </c>
      <c r="F59" t="s">
        <v>435</v>
      </c>
      <c r="G59" t="s">
        <v>151</v>
      </c>
      <c r="M59" t="s">
        <v>152</v>
      </c>
    </row>
    <row r="60" spans="1:13">
      <c r="A60" t="s">
        <v>526</v>
      </c>
      <c r="B60" t="s">
        <v>398</v>
      </c>
      <c r="C60" t="s">
        <v>400</v>
      </c>
      <c r="D60" t="s">
        <v>0</v>
      </c>
      <c r="E60" t="s">
        <v>401</v>
      </c>
      <c r="F60" t="s">
        <v>65</v>
      </c>
      <c r="G60" t="s">
        <v>216</v>
      </c>
      <c r="M60" t="s">
        <v>457</v>
      </c>
    </row>
    <row r="61" spans="1:13">
      <c r="A61" t="s">
        <v>706</v>
      </c>
      <c r="B61" t="s">
        <v>398</v>
      </c>
      <c r="C61" t="s">
        <v>400</v>
      </c>
      <c r="D61" t="s">
        <v>0</v>
      </c>
      <c r="E61" t="s">
        <v>795</v>
      </c>
      <c r="F61" t="s">
        <v>435</v>
      </c>
      <c r="G61" t="s">
        <v>301</v>
      </c>
      <c r="M61" t="s">
        <v>85</v>
      </c>
    </row>
    <row r="62" spans="1:13">
      <c r="A62" t="s">
        <v>617</v>
      </c>
      <c r="B62" t="s">
        <v>398</v>
      </c>
      <c r="C62" t="s">
        <v>400</v>
      </c>
      <c r="D62" t="s">
        <v>0</v>
      </c>
      <c r="E62" t="s">
        <v>401</v>
      </c>
      <c r="F62" t="s">
        <v>65</v>
      </c>
      <c r="G62" t="s">
        <v>169</v>
      </c>
      <c r="M62" t="s">
        <v>86</v>
      </c>
    </row>
    <row r="63" spans="1:13">
      <c r="A63" t="s">
        <v>707</v>
      </c>
      <c r="B63" t="s">
        <v>398</v>
      </c>
      <c r="C63" t="s">
        <v>400</v>
      </c>
      <c r="D63" t="s">
        <v>0</v>
      </c>
      <c r="E63" t="s">
        <v>401</v>
      </c>
      <c r="F63" t="s">
        <v>65</v>
      </c>
      <c r="G63" t="s">
        <v>297</v>
      </c>
      <c r="M63" t="s">
        <v>171</v>
      </c>
    </row>
    <row r="64" spans="1:13">
      <c r="A64" t="s">
        <v>451</v>
      </c>
      <c r="B64" t="s">
        <v>398</v>
      </c>
      <c r="C64" t="s">
        <v>400</v>
      </c>
      <c r="D64" t="s">
        <v>0</v>
      </c>
      <c r="E64" t="s">
        <v>452</v>
      </c>
      <c r="F64" t="s">
        <v>44</v>
      </c>
      <c r="G64" t="s">
        <v>234</v>
      </c>
      <c r="M64" t="s">
        <v>87</v>
      </c>
    </row>
    <row r="65" spans="1:13">
      <c r="A65" t="s">
        <v>399</v>
      </c>
      <c r="B65" t="s">
        <v>398</v>
      </c>
      <c r="C65" t="s">
        <v>400</v>
      </c>
      <c r="D65" t="s">
        <v>0</v>
      </c>
      <c r="E65" t="s">
        <v>401</v>
      </c>
      <c r="F65" t="s">
        <v>65</v>
      </c>
      <c r="G65" t="s">
        <v>81</v>
      </c>
      <c r="M65" t="s">
        <v>324</v>
      </c>
    </row>
    <row r="66" spans="1:13">
      <c r="A66" t="s">
        <v>618</v>
      </c>
      <c r="B66" t="s">
        <v>398</v>
      </c>
      <c r="C66" t="s">
        <v>400</v>
      </c>
      <c r="D66" t="s">
        <v>0</v>
      </c>
      <c r="E66" t="s">
        <v>401</v>
      </c>
      <c r="F66" t="s">
        <v>65</v>
      </c>
      <c r="G66" t="s">
        <v>82</v>
      </c>
      <c r="M66" t="s">
        <v>6</v>
      </c>
    </row>
    <row r="67" spans="1:13">
      <c r="A67" t="s">
        <v>597</v>
      </c>
      <c r="B67" t="s">
        <v>398</v>
      </c>
      <c r="C67" t="s">
        <v>400</v>
      </c>
      <c r="D67" t="s">
        <v>0</v>
      </c>
      <c r="E67" t="s">
        <v>419</v>
      </c>
      <c r="F67" t="s">
        <v>42</v>
      </c>
      <c r="G67" t="s">
        <v>303</v>
      </c>
      <c r="M67" t="s">
        <v>277</v>
      </c>
    </row>
    <row r="68" spans="1:13">
      <c r="A68" t="s">
        <v>527</v>
      </c>
      <c r="B68" t="s">
        <v>398</v>
      </c>
      <c r="C68" t="s">
        <v>400</v>
      </c>
      <c r="D68" t="s">
        <v>0</v>
      </c>
      <c r="E68" t="s">
        <v>401</v>
      </c>
      <c r="F68" t="s">
        <v>65</v>
      </c>
      <c r="G68" t="s">
        <v>170</v>
      </c>
      <c r="M68" t="s">
        <v>7</v>
      </c>
    </row>
    <row r="69" spans="1:13">
      <c r="A69" t="s">
        <v>421</v>
      </c>
      <c r="B69" t="s">
        <v>398</v>
      </c>
      <c r="C69" t="s">
        <v>400</v>
      </c>
      <c r="D69" t="s">
        <v>0</v>
      </c>
      <c r="E69" t="s">
        <v>406</v>
      </c>
      <c r="F69" t="s">
        <v>407</v>
      </c>
      <c r="G69" t="s">
        <v>133</v>
      </c>
      <c r="M69" t="s">
        <v>8</v>
      </c>
    </row>
    <row r="70" spans="1:13">
      <c r="A70" t="s">
        <v>479</v>
      </c>
      <c r="B70" t="s">
        <v>398</v>
      </c>
      <c r="C70" t="s">
        <v>400</v>
      </c>
      <c r="D70" t="s">
        <v>0</v>
      </c>
      <c r="E70" t="s">
        <v>480</v>
      </c>
      <c r="F70" t="s">
        <v>51</v>
      </c>
      <c r="G70" t="s">
        <v>52</v>
      </c>
      <c r="M70" t="s">
        <v>43</v>
      </c>
    </row>
    <row r="71" spans="1:13">
      <c r="A71" t="s">
        <v>708</v>
      </c>
      <c r="B71" t="s">
        <v>398</v>
      </c>
      <c r="C71" t="s">
        <v>400</v>
      </c>
      <c r="D71" t="s">
        <v>0</v>
      </c>
      <c r="E71" t="s">
        <v>401</v>
      </c>
      <c r="F71" t="s">
        <v>65</v>
      </c>
      <c r="G71" t="s">
        <v>66</v>
      </c>
      <c r="M71" t="s">
        <v>9</v>
      </c>
    </row>
    <row r="72" spans="1:13">
      <c r="A72" t="s">
        <v>528</v>
      </c>
      <c r="B72" t="s">
        <v>398</v>
      </c>
      <c r="C72" t="s">
        <v>400</v>
      </c>
      <c r="D72" t="s">
        <v>0</v>
      </c>
      <c r="E72" t="s">
        <v>401</v>
      </c>
      <c r="F72" t="s">
        <v>65</v>
      </c>
      <c r="G72" t="s">
        <v>2</v>
      </c>
      <c r="M72" t="s">
        <v>306</v>
      </c>
    </row>
    <row r="73" spans="1:13">
      <c r="A73" t="s">
        <v>619</v>
      </c>
      <c r="B73" t="s">
        <v>398</v>
      </c>
      <c r="C73" t="s">
        <v>400</v>
      </c>
      <c r="D73" t="s">
        <v>0</v>
      </c>
      <c r="E73" t="s">
        <v>401</v>
      </c>
      <c r="F73" t="s">
        <v>65</v>
      </c>
      <c r="G73" t="s">
        <v>83</v>
      </c>
      <c r="M73" t="s">
        <v>153</v>
      </c>
    </row>
    <row r="74" spans="1:13">
      <c r="A74" t="s">
        <v>529</v>
      </c>
      <c r="B74" t="s">
        <v>398</v>
      </c>
      <c r="C74" t="s">
        <v>400</v>
      </c>
      <c r="D74" t="s">
        <v>0</v>
      </c>
      <c r="E74" t="s">
        <v>401</v>
      </c>
      <c r="F74" t="s">
        <v>65</v>
      </c>
      <c r="G74" t="s">
        <v>3</v>
      </c>
      <c r="M74" t="s">
        <v>329</v>
      </c>
    </row>
    <row r="75" spans="1:13">
      <c r="A75" t="s">
        <v>709</v>
      </c>
      <c r="B75" t="s">
        <v>398</v>
      </c>
      <c r="C75" t="s">
        <v>400</v>
      </c>
      <c r="D75" t="s">
        <v>0</v>
      </c>
      <c r="E75" t="s">
        <v>452</v>
      </c>
      <c r="F75" t="s">
        <v>44</v>
      </c>
      <c r="G75" t="s">
        <v>249</v>
      </c>
      <c r="M75" t="s">
        <v>88</v>
      </c>
    </row>
    <row r="76" spans="1:13">
      <c r="A76" t="s">
        <v>530</v>
      </c>
      <c r="B76" t="s">
        <v>398</v>
      </c>
      <c r="C76" t="s">
        <v>400</v>
      </c>
      <c r="D76" t="s">
        <v>0</v>
      </c>
      <c r="E76" t="s">
        <v>401</v>
      </c>
      <c r="F76" t="s">
        <v>65</v>
      </c>
      <c r="G76" t="s">
        <v>531</v>
      </c>
      <c r="M76" t="s">
        <v>154</v>
      </c>
    </row>
    <row r="77" spans="1:13">
      <c r="A77" t="s">
        <v>453</v>
      </c>
      <c r="B77" t="s">
        <v>398</v>
      </c>
      <c r="C77" t="s">
        <v>400</v>
      </c>
      <c r="D77" t="s">
        <v>0</v>
      </c>
      <c r="E77" t="s">
        <v>452</v>
      </c>
      <c r="F77" t="s">
        <v>44</v>
      </c>
      <c r="G77" t="s">
        <v>265</v>
      </c>
      <c r="M77" t="s">
        <v>147</v>
      </c>
    </row>
    <row r="78" spans="1:13">
      <c r="A78" t="s">
        <v>620</v>
      </c>
      <c r="B78" t="s">
        <v>398</v>
      </c>
      <c r="C78" t="s">
        <v>400</v>
      </c>
      <c r="D78" t="s">
        <v>0</v>
      </c>
      <c r="E78" t="s">
        <v>401</v>
      </c>
      <c r="F78" t="s">
        <v>65</v>
      </c>
      <c r="G78" t="s">
        <v>5</v>
      </c>
      <c r="M78" t="s">
        <v>172</v>
      </c>
    </row>
    <row r="79" spans="1:13">
      <c r="A79" t="s">
        <v>422</v>
      </c>
      <c r="B79" t="s">
        <v>398</v>
      </c>
      <c r="C79" t="s">
        <v>400</v>
      </c>
      <c r="D79" t="s">
        <v>0</v>
      </c>
      <c r="E79" t="s">
        <v>406</v>
      </c>
      <c r="F79" t="s">
        <v>407</v>
      </c>
      <c r="G79" t="s">
        <v>134</v>
      </c>
      <c r="M79" t="s">
        <v>304</v>
      </c>
    </row>
    <row r="80" spans="1:13">
      <c r="A80" t="s">
        <v>660</v>
      </c>
      <c r="B80" t="s">
        <v>398</v>
      </c>
      <c r="C80" t="s">
        <v>400</v>
      </c>
      <c r="D80" t="s">
        <v>0</v>
      </c>
      <c r="E80" t="s">
        <v>401</v>
      </c>
      <c r="F80" t="s">
        <v>65</v>
      </c>
      <c r="G80" t="s">
        <v>84</v>
      </c>
      <c r="M80" t="s">
        <v>10</v>
      </c>
    </row>
    <row r="81" spans="1:13">
      <c r="A81" t="s">
        <v>532</v>
      </c>
      <c r="B81" t="s">
        <v>398</v>
      </c>
      <c r="C81" t="s">
        <v>400</v>
      </c>
      <c r="D81" t="s">
        <v>0</v>
      </c>
      <c r="E81" t="s">
        <v>401</v>
      </c>
      <c r="F81" t="s">
        <v>65</v>
      </c>
      <c r="G81" t="s">
        <v>292</v>
      </c>
      <c r="M81" t="s">
        <v>136</v>
      </c>
    </row>
    <row r="82" spans="1:13">
      <c r="A82" t="s">
        <v>481</v>
      </c>
      <c r="B82" t="s">
        <v>398</v>
      </c>
      <c r="C82" t="s">
        <v>400</v>
      </c>
      <c r="D82" t="s">
        <v>0</v>
      </c>
      <c r="E82" t="s">
        <v>480</v>
      </c>
      <c r="F82" t="s">
        <v>51</v>
      </c>
      <c r="G82" t="s">
        <v>53</v>
      </c>
      <c r="M82" t="s">
        <v>296</v>
      </c>
    </row>
    <row r="83" spans="1:13">
      <c r="A83" t="s">
        <v>482</v>
      </c>
      <c r="B83" t="s">
        <v>398</v>
      </c>
      <c r="C83" t="s">
        <v>400</v>
      </c>
      <c r="D83" t="s">
        <v>0</v>
      </c>
      <c r="E83" t="s">
        <v>434</v>
      </c>
      <c r="F83" t="s">
        <v>435</v>
      </c>
      <c r="G83" t="s">
        <v>146</v>
      </c>
      <c r="M83" t="s">
        <v>11</v>
      </c>
    </row>
    <row r="84" spans="1:13">
      <c r="A84" t="s">
        <v>710</v>
      </c>
      <c r="B84" t="s">
        <v>398</v>
      </c>
      <c r="C84" t="s">
        <v>400</v>
      </c>
      <c r="D84" t="s">
        <v>0</v>
      </c>
      <c r="E84" t="s">
        <v>401</v>
      </c>
      <c r="F84" t="s">
        <v>65</v>
      </c>
      <c r="G84" t="s">
        <v>302</v>
      </c>
      <c r="M84" t="s">
        <v>89</v>
      </c>
    </row>
    <row r="85" spans="1:13">
      <c r="A85" t="s">
        <v>533</v>
      </c>
      <c r="B85" t="s">
        <v>398</v>
      </c>
      <c r="C85" t="s">
        <v>400</v>
      </c>
      <c r="D85" t="s">
        <v>0</v>
      </c>
      <c r="E85" t="s">
        <v>401</v>
      </c>
      <c r="F85" t="s">
        <v>65</v>
      </c>
      <c r="G85" t="s">
        <v>67</v>
      </c>
      <c r="M85" t="s">
        <v>224</v>
      </c>
    </row>
    <row r="86" spans="1:13">
      <c r="A86" t="s">
        <v>711</v>
      </c>
      <c r="B86" t="s">
        <v>398</v>
      </c>
      <c r="C86" t="s">
        <v>400</v>
      </c>
      <c r="D86" t="s">
        <v>0</v>
      </c>
      <c r="E86" t="s">
        <v>401</v>
      </c>
      <c r="F86" t="s">
        <v>65</v>
      </c>
      <c r="G86" t="s">
        <v>223</v>
      </c>
      <c r="M86" t="s">
        <v>173</v>
      </c>
    </row>
    <row r="87" spans="1:13">
      <c r="A87" t="s">
        <v>423</v>
      </c>
      <c r="B87" t="s">
        <v>398</v>
      </c>
      <c r="C87" t="s">
        <v>400</v>
      </c>
      <c r="D87" t="s">
        <v>0</v>
      </c>
      <c r="E87" t="s">
        <v>406</v>
      </c>
      <c r="F87" t="s">
        <v>407</v>
      </c>
      <c r="G87" t="s">
        <v>135</v>
      </c>
      <c r="M87" t="s">
        <v>90</v>
      </c>
    </row>
    <row r="88" spans="1:13">
      <c r="A88" t="s">
        <v>492</v>
      </c>
      <c r="B88" t="s">
        <v>398</v>
      </c>
      <c r="C88" t="s">
        <v>400</v>
      </c>
      <c r="D88" t="s">
        <v>0</v>
      </c>
      <c r="E88" t="s">
        <v>434</v>
      </c>
      <c r="F88" t="s">
        <v>435</v>
      </c>
      <c r="G88" t="s">
        <v>152</v>
      </c>
      <c r="M88" t="s">
        <v>278</v>
      </c>
    </row>
    <row r="89" spans="1:13">
      <c r="A89" t="s">
        <v>454</v>
      </c>
      <c r="B89" t="s">
        <v>398</v>
      </c>
      <c r="C89" t="s">
        <v>400</v>
      </c>
      <c r="D89" t="s">
        <v>0</v>
      </c>
      <c r="E89" t="s">
        <v>455</v>
      </c>
      <c r="F89" t="s">
        <v>456</v>
      </c>
      <c r="G89" t="s">
        <v>457</v>
      </c>
      <c r="M89" t="s">
        <v>328</v>
      </c>
    </row>
    <row r="90" spans="1:13">
      <c r="A90" t="s">
        <v>534</v>
      </c>
      <c r="B90" t="s">
        <v>398</v>
      </c>
      <c r="C90" t="s">
        <v>400</v>
      </c>
      <c r="D90" t="s">
        <v>0</v>
      </c>
      <c r="E90" t="s">
        <v>401</v>
      </c>
      <c r="F90" t="s">
        <v>65</v>
      </c>
      <c r="G90" t="s">
        <v>85</v>
      </c>
      <c r="M90" t="s">
        <v>91</v>
      </c>
    </row>
    <row r="91" spans="1:13">
      <c r="A91" t="s">
        <v>402</v>
      </c>
      <c r="B91" t="s">
        <v>398</v>
      </c>
      <c r="C91" t="s">
        <v>400</v>
      </c>
      <c r="D91" t="s">
        <v>0</v>
      </c>
      <c r="E91" t="s">
        <v>401</v>
      </c>
      <c r="F91" t="s">
        <v>65</v>
      </c>
      <c r="G91" t="s">
        <v>86</v>
      </c>
      <c r="M91" t="s">
        <v>92</v>
      </c>
    </row>
    <row r="92" spans="1:13">
      <c r="A92" t="s">
        <v>621</v>
      </c>
      <c r="B92" t="s">
        <v>398</v>
      </c>
      <c r="C92" t="s">
        <v>400</v>
      </c>
      <c r="D92" t="s">
        <v>0</v>
      </c>
      <c r="E92" t="s">
        <v>401</v>
      </c>
      <c r="F92" t="s">
        <v>65</v>
      </c>
      <c r="G92" t="s">
        <v>171</v>
      </c>
      <c r="M92" t="s">
        <v>93</v>
      </c>
    </row>
    <row r="93" spans="1:13">
      <c r="A93" t="s">
        <v>712</v>
      </c>
      <c r="B93" t="s">
        <v>398</v>
      </c>
      <c r="C93" t="s">
        <v>400</v>
      </c>
      <c r="D93" t="s">
        <v>0</v>
      </c>
      <c r="E93" t="s">
        <v>401</v>
      </c>
      <c r="F93" t="s">
        <v>65</v>
      </c>
      <c r="G93" t="s">
        <v>87</v>
      </c>
      <c r="M93" t="s">
        <v>174</v>
      </c>
    </row>
    <row r="94" spans="1:13">
      <c r="A94" t="s">
        <v>713</v>
      </c>
      <c r="B94" t="s">
        <v>398</v>
      </c>
      <c r="C94" t="s">
        <v>400</v>
      </c>
      <c r="D94" t="s">
        <v>0</v>
      </c>
      <c r="E94" t="s">
        <v>401</v>
      </c>
      <c r="F94" t="s">
        <v>65</v>
      </c>
      <c r="G94" t="s">
        <v>324</v>
      </c>
      <c r="M94" t="s">
        <v>94</v>
      </c>
    </row>
    <row r="95" spans="1:13">
      <c r="A95" t="s">
        <v>714</v>
      </c>
      <c r="B95" t="s">
        <v>398</v>
      </c>
      <c r="C95" t="s">
        <v>400</v>
      </c>
      <c r="D95" t="s">
        <v>0</v>
      </c>
      <c r="E95" t="s">
        <v>401</v>
      </c>
      <c r="F95" t="s">
        <v>65</v>
      </c>
      <c r="G95" t="s">
        <v>6</v>
      </c>
      <c r="M95" t="s">
        <v>459</v>
      </c>
    </row>
    <row r="96" spans="1:13">
      <c r="A96" t="s">
        <v>493</v>
      </c>
      <c r="B96" t="s">
        <v>398</v>
      </c>
      <c r="C96" t="s">
        <v>400</v>
      </c>
      <c r="D96" t="s">
        <v>0</v>
      </c>
      <c r="E96" t="s">
        <v>434</v>
      </c>
      <c r="F96" t="s">
        <v>435</v>
      </c>
      <c r="G96" t="s">
        <v>277</v>
      </c>
      <c r="M96" t="s">
        <v>225</v>
      </c>
    </row>
    <row r="97" spans="1:13">
      <c r="A97" t="s">
        <v>661</v>
      </c>
      <c r="B97" t="s">
        <v>398</v>
      </c>
      <c r="C97" t="s">
        <v>400</v>
      </c>
      <c r="D97" t="s">
        <v>0</v>
      </c>
      <c r="E97" t="s">
        <v>401</v>
      </c>
      <c r="F97" t="s">
        <v>65</v>
      </c>
      <c r="G97" t="s">
        <v>7</v>
      </c>
      <c r="M97" t="s">
        <v>250</v>
      </c>
    </row>
    <row r="98" spans="1:13">
      <c r="A98" t="s">
        <v>424</v>
      </c>
      <c r="B98" t="s">
        <v>398</v>
      </c>
      <c r="C98" t="s">
        <v>400</v>
      </c>
      <c r="D98" t="s">
        <v>0</v>
      </c>
      <c r="E98" t="s">
        <v>406</v>
      </c>
      <c r="F98" t="s">
        <v>407</v>
      </c>
      <c r="G98" t="s">
        <v>8</v>
      </c>
      <c r="M98" t="s">
        <v>155</v>
      </c>
    </row>
    <row r="99" spans="1:13">
      <c r="A99" t="s">
        <v>668</v>
      </c>
      <c r="B99" t="s">
        <v>398</v>
      </c>
      <c r="C99" t="s">
        <v>400</v>
      </c>
      <c r="D99" t="s">
        <v>0</v>
      </c>
      <c r="E99" t="s">
        <v>401</v>
      </c>
      <c r="F99" t="s">
        <v>65</v>
      </c>
      <c r="G99" t="s">
        <v>43</v>
      </c>
      <c r="M99" t="s">
        <v>226</v>
      </c>
    </row>
    <row r="100" spans="1:13">
      <c r="A100" t="s">
        <v>662</v>
      </c>
      <c r="B100" t="s">
        <v>398</v>
      </c>
      <c r="C100" t="s">
        <v>400</v>
      </c>
      <c r="D100" t="s">
        <v>0</v>
      </c>
      <c r="E100" t="s">
        <v>401</v>
      </c>
      <c r="F100" t="s">
        <v>65</v>
      </c>
      <c r="G100" t="s">
        <v>9</v>
      </c>
      <c r="M100" t="s">
        <v>95</v>
      </c>
    </row>
    <row r="101" spans="1:13">
      <c r="A101" t="s">
        <v>622</v>
      </c>
      <c r="B101" t="s">
        <v>398</v>
      </c>
      <c r="C101" t="s">
        <v>400</v>
      </c>
      <c r="D101" t="s">
        <v>0</v>
      </c>
      <c r="E101" t="s">
        <v>401</v>
      </c>
      <c r="F101" t="s">
        <v>65</v>
      </c>
      <c r="G101" t="s">
        <v>306</v>
      </c>
      <c r="M101" t="s">
        <v>251</v>
      </c>
    </row>
    <row r="102" spans="1:13">
      <c r="A102" t="s">
        <v>715</v>
      </c>
      <c r="B102" t="s">
        <v>398</v>
      </c>
      <c r="C102" t="s">
        <v>400</v>
      </c>
      <c r="D102" t="s">
        <v>0</v>
      </c>
      <c r="E102" t="s">
        <v>795</v>
      </c>
      <c r="F102" t="s">
        <v>435</v>
      </c>
      <c r="G102" t="s">
        <v>153</v>
      </c>
      <c r="M102" t="s">
        <v>175</v>
      </c>
    </row>
    <row r="103" spans="1:13">
      <c r="A103" t="s">
        <v>425</v>
      </c>
      <c r="B103" t="s">
        <v>398</v>
      </c>
      <c r="C103" t="s">
        <v>400</v>
      </c>
      <c r="D103" t="s">
        <v>0</v>
      </c>
      <c r="E103" t="s">
        <v>406</v>
      </c>
      <c r="F103" t="s">
        <v>407</v>
      </c>
      <c r="G103" t="s">
        <v>329</v>
      </c>
      <c r="M103" t="s">
        <v>96</v>
      </c>
    </row>
    <row r="104" spans="1:13">
      <c r="A104" t="s">
        <v>426</v>
      </c>
      <c r="B104" t="s">
        <v>398</v>
      </c>
      <c r="C104" t="s">
        <v>400</v>
      </c>
      <c r="D104" t="s">
        <v>0</v>
      </c>
      <c r="E104" t="s">
        <v>406</v>
      </c>
      <c r="F104" t="s">
        <v>407</v>
      </c>
      <c r="G104" t="s">
        <v>88</v>
      </c>
      <c r="M104" t="s">
        <v>12</v>
      </c>
    </row>
    <row r="105" spans="1:13">
      <c r="A105" t="s">
        <v>494</v>
      </c>
      <c r="B105" t="s">
        <v>398</v>
      </c>
      <c r="C105" t="s">
        <v>400</v>
      </c>
      <c r="D105" t="s">
        <v>0</v>
      </c>
      <c r="E105" t="s">
        <v>434</v>
      </c>
      <c r="F105" t="s">
        <v>435</v>
      </c>
      <c r="G105" t="s">
        <v>154</v>
      </c>
      <c r="M105" t="s">
        <v>137</v>
      </c>
    </row>
    <row r="106" spans="1:13">
      <c r="A106" t="s">
        <v>483</v>
      </c>
      <c r="B106" t="s">
        <v>398</v>
      </c>
      <c r="C106" t="s">
        <v>400</v>
      </c>
      <c r="D106" t="s">
        <v>0</v>
      </c>
      <c r="E106" t="s">
        <v>434</v>
      </c>
      <c r="F106" t="s">
        <v>435</v>
      </c>
      <c r="G106" t="s">
        <v>147</v>
      </c>
      <c r="M106" t="s">
        <v>13</v>
      </c>
    </row>
    <row r="107" spans="1:13">
      <c r="A107" t="s">
        <v>623</v>
      </c>
      <c r="B107" t="s">
        <v>398</v>
      </c>
      <c r="C107" t="s">
        <v>400</v>
      </c>
      <c r="D107" t="s">
        <v>0</v>
      </c>
      <c r="E107" t="s">
        <v>401</v>
      </c>
      <c r="F107" t="s">
        <v>65</v>
      </c>
      <c r="G107" t="s">
        <v>172</v>
      </c>
      <c r="M107" t="s">
        <v>238</v>
      </c>
    </row>
    <row r="108" spans="1:13">
      <c r="A108" t="s">
        <v>716</v>
      </c>
      <c r="B108" t="s">
        <v>398</v>
      </c>
      <c r="C108" t="s">
        <v>400</v>
      </c>
      <c r="D108" t="s">
        <v>0</v>
      </c>
      <c r="E108" t="s">
        <v>406</v>
      </c>
      <c r="F108" t="s">
        <v>407</v>
      </c>
      <c r="G108" t="s">
        <v>304</v>
      </c>
      <c r="M108" t="s">
        <v>14</v>
      </c>
    </row>
    <row r="109" spans="1:13">
      <c r="A109" t="s">
        <v>427</v>
      </c>
      <c r="B109" t="s">
        <v>398</v>
      </c>
      <c r="C109" t="s">
        <v>400</v>
      </c>
      <c r="D109" t="s">
        <v>0</v>
      </c>
      <c r="E109" t="s">
        <v>406</v>
      </c>
      <c r="F109" t="s">
        <v>407</v>
      </c>
      <c r="G109" t="s">
        <v>10</v>
      </c>
      <c r="M109" t="s">
        <v>97</v>
      </c>
    </row>
    <row r="110" spans="1:13">
      <c r="A110" t="s">
        <v>598</v>
      </c>
      <c r="B110" t="s">
        <v>398</v>
      </c>
      <c r="C110" t="s">
        <v>400</v>
      </c>
      <c r="D110" t="s">
        <v>0</v>
      </c>
      <c r="E110" t="s">
        <v>419</v>
      </c>
      <c r="F110" t="s">
        <v>42</v>
      </c>
      <c r="G110" t="s">
        <v>136</v>
      </c>
      <c r="M110" t="s">
        <v>68</v>
      </c>
    </row>
    <row r="111" spans="1:13">
      <c r="A111" t="s">
        <v>717</v>
      </c>
      <c r="B111" t="s">
        <v>398</v>
      </c>
      <c r="C111" t="s">
        <v>400</v>
      </c>
      <c r="D111" t="s">
        <v>0</v>
      </c>
      <c r="E111" t="s">
        <v>406</v>
      </c>
      <c r="F111" t="s">
        <v>407</v>
      </c>
      <c r="G111" t="s">
        <v>296</v>
      </c>
      <c r="M111" t="s">
        <v>176</v>
      </c>
    </row>
    <row r="112" spans="1:13">
      <c r="A112" t="s">
        <v>428</v>
      </c>
      <c r="B112" t="s">
        <v>398</v>
      </c>
      <c r="C112" t="s">
        <v>400</v>
      </c>
      <c r="D112" t="s">
        <v>0</v>
      </c>
      <c r="E112" t="s">
        <v>406</v>
      </c>
      <c r="F112" t="s">
        <v>407</v>
      </c>
      <c r="G112" t="s">
        <v>11</v>
      </c>
      <c r="M112" t="s">
        <v>98</v>
      </c>
    </row>
    <row r="113" spans="1:13">
      <c r="A113" t="s">
        <v>599</v>
      </c>
      <c r="B113" t="s">
        <v>398</v>
      </c>
      <c r="C113" t="s">
        <v>400</v>
      </c>
      <c r="D113" t="s">
        <v>0</v>
      </c>
      <c r="E113" t="s">
        <v>419</v>
      </c>
      <c r="F113" t="s">
        <v>42</v>
      </c>
      <c r="G113" t="s">
        <v>89</v>
      </c>
      <c r="M113" t="s">
        <v>252</v>
      </c>
    </row>
    <row r="114" spans="1:13">
      <c r="A114" t="s">
        <v>624</v>
      </c>
      <c r="B114" t="s">
        <v>398</v>
      </c>
      <c r="C114" t="s">
        <v>400</v>
      </c>
      <c r="D114" t="s">
        <v>0</v>
      </c>
      <c r="E114" t="s">
        <v>401</v>
      </c>
      <c r="F114" t="s">
        <v>65</v>
      </c>
      <c r="G114" t="s">
        <v>224</v>
      </c>
      <c r="M114" t="s">
        <v>15</v>
      </c>
    </row>
    <row r="115" spans="1:13">
      <c r="A115" t="s">
        <v>718</v>
      </c>
      <c r="B115" t="s">
        <v>398</v>
      </c>
      <c r="C115" t="s">
        <v>400</v>
      </c>
      <c r="D115" t="s">
        <v>0</v>
      </c>
      <c r="E115" t="s">
        <v>401</v>
      </c>
      <c r="F115" t="s">
        <v>65</v>
      </c>
      <c r="G115" t="s">
        <v>173</v>
      </c>
      <c r="M115" t="s">
        <v>54</v>
      </c>
    </row>
    <row r="116" spans="1:13">
      <c r="A116" t="s">
        <v>429</v>
      </c>
      <c r="B116" t="s">
        <v>398</v>
      </c>
      <c r="C116" t="s">
        <v>400</v>
      </c>
      <c r="D116" t="s">
        <v>0</v>
      </c>
      <c r="E116" t="s">
        <v>406</v>
      </c>
      <c r="F116" t="s">
        <v>407</v>
      </c>
      <c r="G116" t="s">
        <v>90</v>
      </c>
      <c r="M116" t="s">
        <v>16</v>
      </c>
    </row>
    <row r="117" spans="1:13">
      <c r="A117" t="s">
        <v>489</v>
      </c>
      <c r="B117" t="s">
        <v>398</v>
      </c>
      <c r="C117" t="s">
        <v>400</v>
      </c>
      <c r="D117" t="s">
        <v>0</v>
      </c>
      <c r="E117" t="s">
        <v>434</v>
      </c>
      <c r="F117" t="s">
        <v>435</v>
      </c>
      <c r="G117" t="s">
        <v>278</v>
      </c>
      <c r="M117" t="s">
        <v>17</v>
      </c>
    </row>
    <row r="118" spans="1:13">
      <c r="A118" t="s">
        <v>719</v>
      </c>
      <c r="B118" t="s">
        <v>398</v>
      </c>
      <c r="C118" t="s">
        <v>400</v>
      </c>
      <c r="D118" t="s">
        <v>0</v>
      </c>
      <c r="E118" t="s">
        <v>401</v>
      </c>
      <c r="F118" t="s">
        <v>65</v>
      </c>
      <c r="G118" t="s">
        <v>328</v>
      </c>
      <c r="M118" t="s">
        <v>99</v>
      </c>
    </row>
    <row r="119" spans="1:13">
      <c r="A119" t="s">
        <v>720</v>
      </c>
      <c r="B119" t="s">
        <v>398</v>
      </c>
      <c r="C119" t="s">
        <v>400</v>
      </c>
      <c r="D119" t="s">
        <v>0</v>
      </c>
      <c r="E119" t="s">
        <v>406</v>
      </c>
      <c r="F119" t="s">
        <v>407</v>
      </c>
      <c r="G119" t="s">
        <v>91</v>
      </c>
      <c r="M119" t="s">
        <v>18</v>
      </c>
    </row>
    <row r="120" spans="1:13">
      <c r="A120" t="s">
        <v>430</v>
      </c>
      <c r="B120" t="s">
        <v>398</v>
      </c>
      <c r="C120" t="s">
        <v>400</v>
      </c>
      <c r="D120" t="s">
        <v>0</v>
      </c>
      <c r="E120" t="s">
        <v>406</v>
      </c>
      <c r="F120" t="s">
        <v>407</v>
      </c>
      <c r="G120" t="s">
        <v>92</v>
      </c>
      <c r="M120" t="s">
        <v>55</v>
      </c>
    </row>
    <row r="121" spans="1:13">
      <c r="A121" t="s">
        <v>535</v>
      </c>
      <c r="B121" t="s">
        <v>398</v>
      </c>
      <c r="C121" t="s">
        <v>400</v>
      </c>
      <c r="D121" t="s">
        <v>0</v>
      </c>
      <c r="E121" t="s">
        <v>401</v>
      </c>
      <c r="F121" t="s">
        <v>65</v>
      </c>
      <c r="G121" t="s">
        <v>93</v>
      </c>
      <c r="M121" t="s">
        <v>19</v>
      </c>
    </row>
    <row r="122" spans="1:13">
      <c r="A122" t="s">
        <v>536</v>
      </c>
      <c r="B122" t="s">
        <v>398</v>
      </c>
      <c r="C122" t="s">
        <v>400</v>
      </c>
      <c r="D122" t="s">
        <v>0</v>
      </c>
      <c r="E122" t="s">
        <v>401</v>
      </c>
      <c r="F122" t="s">
        <v>65</v>
      </c>
      <c r="G122" t="s">
        <v>174</v>
      </c>
      <c r="M122" t="s">
        <v>20</v>
      </c>
    </row>
    <row r="123" spans="1:13">
      <c r="A123" t="s">
        <v>663</v>
      </c>
      <c r="B123" t="s">
        <v>398</v>
      </c>
      <c r="C123" t="s">
        <v>400</v>
      </c>
      <c r="D123" t="s">
        <v>0</v>
      </c>
      <c r="E123" t="s">
        <v>401</v>
      </c>
      <c r="F123" t="s">
        <v>65</v>
      </c>
      <c r="G123" t="s">
        <v>94</v>
      </c>
      <c r="M123" t="s">
        <v>177</v>
      </c>
    </row>
    <row r="124" spans="1:13">
      <c r="A124" t="s">
        <v>458</v>
      </c>
      <c r="B124" t="s">
        <v>398</v>
      </c>
      <c r="C124" t="s">
        <v>400</v>
      </c>
      <c r="D124" t="s">
        <v>0</v>
      </c>
      <c r="E124" t="s">
        <v>455</v>
      </c>
      <c r="F124" t="s">
        <v>456</v>
      </c>
      <c r="G124" t="s">
        <v>459</v>
      </c>
      <c r="M124" t="s">
        <v>21</v>
      </c>
    </row>
    <row r="125" spans="1:13">
      <c r="A125" t="s">
        <v>537</v>
      </c>
      <c r="B125" t="s">
        <v>398</v>
      </c>
      <c r="C125" t="s">
        <v>400</v>
      </c>
      <c r="D125" t="s">
        <v>0</v>
      </c>
      <c r="E125" t="s">
        <v>401</v>
      </c>
      <c r="F125" t="s">
        <v>65</v>
      </c>
      <c r="G125" t="s">
        <v>225</v>
      </c>
      <c r="M125" t="s">
        <v>178</v>
      </c>
    </row>
    <row r="126" spans="1:13">
      <c r="A126" t="s">
        <v>721</v>
      </c>
      <c r="B126" t="s">
        <v>398</v>
      </c>
      <c r="C126" t="s">
        <v>400</v>
      </c>
      <c r="D126" t="s">
        <v>0</v>
      </c>
      <c r="E126" t="s">
        <v>452</v>
      </c>
      <c r="F126" t="s">
        <v>44</v>
      </c>
      <c r="G126" t="s">
        <v>250</v>
      </c>
      <c r="M126" t="s">
        <v>227</v>
      </c>
    </row>
    <row r="127" spans="1:13">
      <c r="A127" t="s">
        <v>495</v>
      </c>
      <c r="B127" t="s">
        <v>398</v>
      </c>
      <c r="C127" t="s">
        <v>400</v>
      </c>
      <c r="D127" t="s">
        <v>0</v>
      </c>
      <c r="E127" t="s">
        <v>434</v>
      </c>
      <c r="F127" t="s">
        <v>435</v>
      </c>
      <c r="G127" t="s">
        <v>155</v>
      </c>
      <c r="M127" t="s">
        <v>156</v>
      </c>
    </row>
    <row r="128" spans="1:13">
      <c r="A128" t="s">
        <v>538</v>
      </c>
      <c r="B128" t="s">
        <v>398</v>
      </c>
      <c r="C128" t="s">
        <v>400</v>
      </c>
      <c r="D128" t="s">
        <v>0</v>
      </c>
      <c r="E128" t="s">
        <v>401</v>
      </c>
      <c r="F128" t="s">
        <v>65</v>
      </c>
      <c r="G128" t="s">
        <v>226</v>
      </c>
      <c r="M128" t="s">
        <v>300</v>
      </c>
    </row>
    <row r="129" spans="1:13">
      <c r="A129" t="s">
        <v>722</v>
      </c>
      <c r="B129" t="s">
        <v>398</v>
      </c>
      <c r="C129" t="s">
        <v>400</v>
      </c>
      <c r="D129" t="s">
        <v>0</v>
      </c>
      <c r="E129" t="s">
        <v>401</v>
      </c>
      <c r="F129" t="s">
        <v>65</v>
      </c>
      <c r="G129" t="s">
        <v>95</v>
      </c>
      <c r="M129" t="s">
        <v>253</v>
      </c>
    </row>
    <row r="130" spans="1:13">
      <c r="A130" t="s">
        <v>723</v>
      </c>
      <c r="B130" t="s">
        <v>398</v>
      </c>
      <c r="C130" t="s">
        <v>400</v>
      </c>
      <c r="D130" t="s">
        <v>0</v>
      </c>
      <c r="E130" t="s">
        <v>452</v>
      </c>
      <c r="F130" t="s">
        <v>44</v>
      </c>
      <c r="G130" t="s">
        <v>251</v>
      </c>
      <c r="M130" t="s">
        <v>279</v>
      </c>
    </row>
    <row r="131" spans="1:13">
      <c r="A131" t="s">
        <v>625</v>
      </c>
      <c r="B131" t="s">
        <v>398</v>
      </c>
      <c r="C131" t="s">
        <v>400</v>
      </c>
      <c r="D131" t="s">
        <v>0</v>
      </c>
      <c r="E131" t="s">
        <v>401</v>
      </c>
      <c r="F131" t="s">
        <v>65</v>
      </c>
      <c r="G131" t="s">
        <v>175</v>
      </c>
      <c r="M131" t="s">
        <v>179</v>
      </c>
    </row>
    <row r="132" spans="1:13">
      <c r="A132" t="s">
        <v>539</v>
      </c>
      <c r="B132" t="s">
        <v>398</v>
      </c>
      <c r="C132" t="s">
        <v>400</v>
      </c>
      <c r="D132" t="s">
        <v>0</v>
      </c>
      <c r="E132" t="s">
        <v>401</v>
      </c>
      <c r="F132" t="s">
        <v>65</v>
      </c>
      <c r="G132" t="s">
        <v>96</v>
      </c>
      <c r="M132" t="s">
        <v>239</v>
      </c>
    </row>
    <row r="133" spans="1:13">
      <c r="A133" t="s">
        <v>431</v>
      </c>
      <c r="B133" t="s">
        <v>398</v>
      </c>
      <c r="C133" t="s">
        <v>400</v>
      </c>
      <c r="D133" t="s">
        <v>0</v>
      </c>
      <c r="E133" t="s">
        <v>419</v>
      </c>
      <c r="F133" t="s">
        <v>42</v>
      </c>
      <c r="G133" t="s">
        <v>12</v>
      </c>
      <c r="M133" t="s">
        <v>313</v>
      </c>
    </row>
    <row r="134" spans="1:13">
      <c r="A134" t="s">
        <v>669</v>
      </c>
      <c r="B134" t="s">
        <v>398</v>
      </c>
      <c r="C134" t="s">
        <v>400</v>
      </c>
      <c r="D134" t="s">
        <v>0</v>
      </c>
      <c r="E134" t="s">
        <v>406</v>
      </c>
      <c r="F134" t="s">
        <v>407</v>
      </c>
      <c r="G134" t="s">
        <v>137</v>
      </c>
      <c r="M134" t="s">
        <v>320</v>
      </c>
    </row>
    <row r="135" spans="1:13">
      <c r="A135" t="s">
        <v>403</v>
      </c>
      <c r="B135" t="s">
        <v>398</v>
      </c>
      <c r="C135" t="s">
        <v>400</v>
      </c>
      <c r="D135" t="s">
        <v>0</v>
      </c>
      <c r="E135" t="s">
        <v>401</v>
      </c>
      <c r="F135" t="s">
        <v>65</v>
      </c>
      <c r="G135" t="s">
        <v>13</v>
      </c>
      <c r="M135" t="s">
        <v>461</v>
      </c>
    </row>
    <row r="136" spans="1:13">
      <c r="A136" t="s">
        <v>540</v>
      </c>
      <c r="B136" t="s">
        <v>398</v>
      </c>
      <c r="C136" t="s">
        <v>400</v>
      </c>
      <c r="D136" t="s">
        <v>0</v>
      </c>
      <c r="E136" t="s">
        <v>401</v>
      </c>
      <c r="F136" t="s">
        <v>65</v>
      </c>
      <c r="G136" t="s">
        <v>238</v>
      </c>
      <c r="M136" t="s">
        <v>317</v>
      </c>
    </row>
    <row r="137" spans="1:13">
      <c r="A137" t="s">
        <v>724</v>
      </c>
      <c r="B137" t="s">
        <v>398</v>
      </c>
      <c r="C137" t="s">
        <v>400</v>
      </c>
      <c r="D137" t="s">
        <v>0</v>
      </c>
      <c r="E137" t="s">
        <v>401</v>
      </c>
      <c r="F137" t="s">
        <v>65</v>
      </c>
      <c r="G137" t="s">
        <v>14</v>
      </c>
      <c r="M137" t="s">
        <v>22</v>
      </c>
    </row>
    <row r="138" spans="1:13">
      <c r="A138" t="s">
        <v>432</v>
      </c>
      <c r="B138" t="s">
        <v>398</v>
      </c>
      <c r="C138" t="s">
        <v>400</v>
      </c>
      <c r="D138" t="s">
        <v>0</v>
      </c>
      <c r="E138" t="s">
        <v>401</v>
      </c>
      <c r="F138" t="s">
        <v>65</v>
      </c>
      <c r="G138" t="s">
        <v>97</v>
      </c>
      <c r="M138" t="s">
        <v>100</v>
      </c>
    </row>
    <row r="139" spans="1:13">
      <c r="A139" t="s">
        <v>541</v>
      </c>
      <c r="B139" t="s">
        <v>398</v>
      </c>
      <c r="C139" t="s">
        <v>400</v>
      </c>
      <c r="D139" t="s">
        <v>0</v>
      </c>
      <c r="E139" t="s">
        <v>401</v>
      </c>
      <c r="F139" t="s">
        <v>65</v>
      </c>
      <c r="G139" t="s">
        <v>68</v>
      </c>
      <c r="M139" t="s">
        <v>254</v>
      </c>
    </row>
    <row r="140" spans="1:13">
      <c r="A140" t="s">
        <v>542</v>
      </c>
      <c r="B140" t="s">
        <v>398</v>
      </c>
      <c r="C140" t="s">
        <v>400</v>
      </c>
      <c r="D140" t="s">
        <v>0</v>
      </c>
      <c r="E140" t="s">
        <v>401</v>
      </c>
      <c r="F140" t="s">
        <v>65</v>
      </c>
      <c r="G140" t="s">
        <v>176</v>
      </c>
      <c r="M140" t="s">
        <v>266</v>
      </c>
    </row>
    <row r="141" spans="1:13">
      <c r="A141" t="s">
        <v>725</v>
      </c>
      <c r="B141" t="s">
        <v>398</v>
      </c>
      <c r="C141" t="s">
        <v>400</v>
      </c>
      <c r="D141" t="s">
        <v>0</v>
      </c>
      <c r="E141" t="s">
        <v>401</v>
      </c>
      <c r="F141" t="s">
        <v>65</v>
      </c>
      <c r="G141" t="s">
        <v>98</v>
      </c>
      <c r="M141" t="s">
        <v>101</v>
      </c>
    </row>
    <row r="142" spans="1:13">
      <c r="A142" t="s">
        <v>671</v>
      </c>
      <c r="B142" t="s">
        <v>398</v>
      </c>
      <c r="C142" t="s">
        <v>400</v>
      </c>
      <c r="D142" t="s">
        <v>0</v>
      </c>
      <c r="E142" t="s">
        <v>455</v>
      </c>
      <c r="F142" t="s">
        <v>456</v>
      </c>
      <c r="G142" t="s">
        <v>252</v>
      </c>
      <c r="M142" t="s">
        <v>148</v>
      </c>
    </row>
    <row r="143" spans="1:13">
      <c r="A143" t="s">
        <v>543</v>
      </c>
      <c r="B143" t="s">
        <v>398</v>
      </c>
      <c r="C143" t="s">
        <v>400</v>
      </c>
      <c r="D143" t="s">
        <v>0</v>
      </c>
      <c r="E143" t="s">
        <v>401</v>
      </c>
      <c r="F143" t="s">
        <v>65</v>
      </c>
      <c r="G143" t="s">
        <v>15</v>
      </c>
      <c r="M143" t="s">
        <v>102</v>
      </c>
    </row>
    <row r="144" spans="1:13">
      <c r="A144" t="s">
        <v>484</v>
      </c>
      <c r="B144" t="s">
        <v>398</v>
      </c>
      <c r="C144" t="s">
        <v>400</v>
      </c>
      <c r="D144" t="s">
        <v>0</v>
      </c>
      <c r="E144" t="s">
        <v>434</v>
      </c>
      <c r="F144" t="s">
        <v>435</v>
      </c>
      <c r="G144" t="s">
        <v>54</v>
      </c>
      <c r="M144" t="s">
        <v>180</v>
      </c>
    </row>
    <row r="145" spans="1:13">
      <c r="A145" t="s">
        <v>664</v>
      </c>
      <c r="B145" t="s">
        <v>398</v>
      </c>
      <c r="C145" t="s">
        <v>400</v>
      </c>
      <c r="D145" t="s">
        <v>0</v>
      </c>
      <c r="E145" t="s">
        <v>401</v>
      </c>
      <c r="F145" t="s">
        <v>65</v>
      </c>
      <c r="G145" t="s">
        <v>16</v>
      </c>
      <c r="M145" t="s">
        <v>322</v>
      </c>
    </row>
    <row r="146" spans="1:13">
      <c r="A146" t="s">
        <v>544</v>
      </c>
      <c r="B146" t="s">
        <v>398</v>
      </c>
      <c r="C146" t="s">
        <v>400</v>
      </c>
      <c r="D146" t="s">
        <v>0</v>
      </c>
      <c r="E146" t="s">
        <v>401</v>
      </c>
      <c r="F146" t="s">
        <v>65</v>
      </c>
      <c r="G146" t="s">
        <v>17</v>
      </c>
      <c r="M146" t="s">
        <v>315</v>
      </c>
    </row>
    <row r="147" spans="1:13">
      <c r="A147" t="s">
        <v>404</v>
      </c>
      <c r="B147" t="s">
        <v>398</v>
      </c>
      <c r="C147" t="s">
        <v>400</v>
      </c>
      <c r="D147" t="s">
        <v>0</v>
      </c>
      <c r="E147" t="s">
        <v>401</v>
      </c>
      <c r="F147" t="s">
        <v>65</v>
      </c>
      <c r="G147" t="s">
        <v>99</v>
      </c>
      <c r="M147" t="s">
        <v>240</v>
      </c>
    </row>
    <row r="148" spans="1:13">
      <c r="A148" t="s">
        <v>726</v>
      </c>
      <c r="B148" t="s">
        <v>398</v>
      </c>
      <c r="C148" t="s">
        <v>400</v>
      </c>
      <c r="D148" t="s">
        <v>0</v>
      </c>
      <c r="E148" t="s">
        <v>406</v>
      </c>
      <c r="F148" t="s">
        <v>407</v>
      </c>
      <c r="G148" t="s">
        <v>18</v>
      </c>
      <c r="M148" t="s">
        <v>268</v>
      </c>
    </row>
    <row r="149" spans="1:13">
      <c r="A149" t="s">
        <v>485</v>
      </c>
      <c r="B149" t="s">
        <v>398</v>
      </c>
      <c r="C149" t="s">
        <v>400</v>
      </c>
      <c r="D149" t="s">
        <v>0</v>
      </c>
      <c r="E149" t="s">
        <v>480</v>
      </c>
      <c r="F149" t="s">
        <v>51</v>
      </c>
      <c r="G149" t="s">
        <v>55</v>
      </c>
      <c r="M149" t="s">
        <v>228</v>
      </c>
    </row>
    <row r="150" spans="1:13">
      <c r="A150" t="s">
        <v>545</v>
      </c>
      <c r="B150" t="s">
        <v>398</v>
      </c>
      <c r="C150" t="s">
        <v>400</v>
      </c>
      <c r="D150" t="s">
        <v>0</v>
      </c>
      <c r="E150" t="s">
        <v>401</v>
      </c>
      <c r="F150" t="s">
        <v>65</v>
      </c>
      <c r="G150" t="s">
        <v>19</v>
      </c>
      <c r="M150" t="s">
        <v>103</v>
      </c>
    </row>
    <row r="151" spans="1:13">
      <c r="A151" t="s">
        <v>546</v>
      </c>
      <c r="B151" t="s">
        <v>398</v>
      </c>
      <c r="C151" t="s">
        <v>400</v>
      </c>
      <c r="D151" t="s">
        <v>0</v>
      </c>
      <c r="E151" t="s">
        <v>401</v>
      </c>
      <c r="F151" t="s">
        <v>65</v>
      </c>
      <c r="G151" t="s">
        <v>20</v>
      </c>
      <c r="M151" t="s">
        <v>104</v>
      </c>
    </row>
    <row r="152" spans="1:13">
      <c r="A152" t="s">
        <v>727</v>
      </c>
      <c r="B152" t="s">
        <v>398</v>
      </c>
      <c r="C152" t="s">
        <v>400</v>
      </c>
      <c r="D152" t="s">
        <v>0</v>
      </c>
      <c r="E152" t="s">
        <v>401</v>
      </c>
      <c r="F152" t="s">
        <v>65</v>
      </c>
      <c r="G152" t="s">
        <v>177</v>
      </c>
      <c r="M152" t="s">
        <v>241</v>
      </c>
    </row>
    <row r="153" spans="1:13">
      <c r="A153" t="s">
        <v>728</v>
      </c>
      <c r="B153" t="s">
        <v>398</v>
      </c>
      <c r="C153" t="s">
        <v>400</v>
      </c>
      <c r="D153" t="s">
        <v>0</v>
      </c>
      <c r="E153" t="s">
        <v>401</v>
      </c>
      <c r="F153" t="s">
        <v>65</v>
      </c>
      <c r="G153" t="s">
        <v>21</v>
      </c>
      <c r="M153" t="s">
        <v>23</v>
      </c>
    </row>
    <row r="154" spans="1:13">
      <c r="A154" t="s">
        <v>626</v>
      </c>
      <c r="B154" t="s">
        <v>398</v>
      </c>
      <c r="C154" t="s">
        <v>400</v>
      </c>
      <c r="D154" t="s">
        <v>0</v>
      </c>
      <c r="E154" t="s">
        <v>401</v>
      </c>
      <c r="F154" t="s">
        <v>65</v>
      </c>
      <c r="G154" t="s">
        <v>178</v>
      </c>
      <c r="M154" t="s">
        <v>255</v>
      </c>
    </row>
    <row r="155" spans="1:13">
      <c r="A155" t="s">
        <v>729</v>
      </c>
      <c r="B155" t="s">
        <v>398</v>
      </c>
      <c r="C155" t="s">
        <v>400</v>
      </c>
      <c r="D155" t="s">
        <v>0</v>
      </c>
      <c r="E155" t="s">
        <v>401</v>
      </c>
      <c r="F155" t="s">
        <v>65</v>
      </c>
      <c r="G155" t="s">
        <v>227</v>
      </c>
      <c r="M155" t="s">
        <v>237</v>
      </c>
    </row>
    <row r="156" spans="1:13">
      <c r="A156" t="s">
        <v>672</v>
      </c>
      <c r="B156" t="s">
        <v>398</v>
      </c>
      <c r="C156" t="s">
        <v>400</v>
      </c>
      <c r="D156" t="s">
        <v>0</v>
      </c>
      <c r="E156" t="s">
        <v>480</v>
      </c>
      <c r="F156" t="s">
        <v>51</v>
      </c>
      <c r="G156" t="s">
        <v>156</v>
      </c>
      <c r="M156" t="s">
        <v>105</v>
      </c>
    </row>
    <row r="157" spans="1:13">
      <c r="A157" t="s">
        <v>627</v>
      </c>
      <c r="B157" t="s">
        <v>398</v>
      </c>
      <c r="C157" t="s">
        <v>400</v>
      </c>
      <c r="D157" t="s">
        <v>0</v>
      </c>
      <c r="E157" t="s">
        <v>401</v>
      </c>
      <c r="F157" t="s">
        <v>65</v>
      </c>
      <c r="G157" t="s">
        <v>300</v>
      </c>
      <c r="M157" t="s">
        <v>106</v>
      </c>
    </row>
    <row r="158" spans="1:13">
      <c r="A158" t="s">
        <v>604</v>
      </c>
      <c r="B158" t="s">
        <v>398</v>
      </c>
      <c r="C158" t="s">
        <v>400</v>
      </c>
      <c r="D158" t="s">
        <v>0</v>
      </c>
      <c r="E158" t="s">
        <v>452</v>
      </c>
      <c r="F158" t="s">
        <v>44</v>
      </c>
      <c r="G158" t="s">
        <v>253</v>
      </c>
      <c r="M158" t="s">
        <v>149</v>
      </c>
    </row>
    <row r="159" spans="1:13">
      <c r="A159" t="s">
        <v>496</v>
      </c>
      <c r="B159" t="s">
        <v>398</v>
      </c>
      <c r="C159" t="s">
        <v>400</v>
      </c>
      <c r="D159" t="s">
        <v>0</v>
      </c>
      <c r="E159" t="s">
        <v>434</v>
      </c>
      <c r="F159" t="s">
        <v>435</v>
      </c>
      <c r="G159" t="s">
        <v>279</v>
      </c>
      <c r="M159" t="s">
        <v>233</v>
      </c>
    </row>
    <row r="160" spans="1:13">
      <c r="A160" t="s">
        <v>547</v>
      </c>
      <c r="B160" t="s">
        <v>398</v>
      </c>
      <c r="C160" t="s">
        <v>400</v>
      </c>
      <c r="D160" t="s">
        <v>0</v>
      </c>
      <c r="E160" t="s">
        <v>401</v>
      </c>
      <c r="F160" t="s">
        <v>65</v>
      </c>
      <c r="G160" t="s">
        <v>179</v>
      </c>
      <c r="M160" t="s">
        <v>321</v>
      </c>
    </row>
    <row r="161" spans="1:13">
      <c r="A161" t="s">
        <v>548</v>
      </c>
      <c r="B161" t="s">
        <v>398</v>
      </c>
      <c r="C161" t="s">
        <v>400</v>
      </c>
      <c r="D161" t="s">
        <v>0</v>
      </c>
      <c r="E161" t="s">
        <v>401</v>
      </c>
      <c r="F161" t="s">
        <v>65</v>
      </c>
      <c r="G161" t="s">
        <v>239</v>
      </c>
      <c r="M161" t="s">
        <v>24</v>
      </c>
    </row>
    <row r="162" spans="1:13">
      <c r="A162" t="s">
        <v>730</v>
      </c>
      <c r="B162" t="s">
        <v>398</v>
      </c>
      <c r="C162" t="s">
        <v>400</v>
      </c>
      <c r="D162" t="s">
        <v>0</v>
      </c>
      <c r="E162" t="s">
        <v>452</v>
      </c>
      <c r="F162" t="s">
        <v>44</v>
      </c>
      <c r="G162" t="s">
        <v>313</v>
      </c>
      <c r="M162" t="s">
        <v>316</v>
      </c>
    </row>
    <row r="163" spans="1:13">
      <c r="A163" t="s">
        <v>731</v>
      </c>
      <c r="B163" t="s">
        <v>398</v>
      </c>
      <c r="C163" t="s">
        <v>400</v>
      </c>
      <c r="D163" t="s">
        <v>0</v>
      </c>
      <c r="E163" t="s">
        <v>452</v>
      </c>
      <c r="F163" t="s">
        <v>44</v>
      </c>
      <c r="G163" t="s">
        <v>320</v>
      </c>
      <c r="M163" t="s">
        <v>107</v>
      </c>
    </row>
    <row r="164" spans="1:13">
      <c r="A164" t="s">
        <v>460</v>
      </c>
      <c r="B164" t="s">
        <v>398</v>
      </c>
      <c r="C164" t="s">
        <v>400</v>
      </c>
      <c r="D164" t="s">
        <v>0</v>
      </c>
      <c r="E164" t="s">
        <v>455</v>
      </c>
      <c r="F164" t="s">
        <v>456</v>
      </c>
      <c r="G164" t="s">
        <v>461</v>
      </c>
      <c r="M164" t="s">
        <v>108</v>
      </c>
    </row>
    <row r="165" spans="1:13">
      <c r="A165" t="s">
        <v>732</v>
      </c>
      <c r="B165" t="s">
        <v>398</v>
      </c>
      <c r="C165" t="s">
        <v>400</v>
      </c>
      <c r="D165" t="s">
        <v>0</v>
      </c>
      <c r="E165" t="s">
        <v>452</v>
      </c>
      <c r="F165" t="s">
        <v>44</v>
      </c>
      <c r="G165" t="s">
        <v>317</v>
      </c>
      <c r="M165" t="s">
        <v>263</v>
      </c>
    </row>
    <row r="166" spans="1:13">
      <c r="A166" t="s">
        <v>405</v>
      </c>
      <c r="B166" t="s">
        <v>398</v>
      </c>
      <c r="C166" t="s">
        <v>400</v>
      </c>
      <c r="D166" t="s">
        <v>0</v>
      </c>
      <c r="E166" t="s">
        <v>406</v>
      </c>
      <c r="F166" t="s">
        <v>407</v>
      </c>
      <c r="G166" t="s">
        <v>22</v>
      </c>
      <c r="M166" t="s">
        <v>318</v>
      </c>
    </row>
    <row r="167" spans="1:13">
      <c r="A167" t="s">
        <v>733</v>
      </c>
      <c r="B167" t="s">
        <v>398</v>
      </c>
      <c r="C167" t="s">
        <v>400</v>
      </c>
      <c r="D167" t="s">
        <v>0</v>
      </c>
      <c r="E167" t="s">
        <v>401</v>
      </c>
      <c r="F167" t="s">
        <v>65</v>
      </c>
      <c r="G167" t="s">
        <v>100</v>
      </c>
      <c r="M167" t="s">
        <v>276</v>
      </c>
    </row>
    <row r="168" spans="1:13">
      <c r="A168" t="s">
        <v>734</v>
      </c>
      <c r="B168" t="s">
        <v>398</v>
      </c>
      <c r="C168" t="s">
        <v>400</v>
      </c>
      <c r="D168" t="s">
        <v>0</v>
      </c>
      <c r="E168" t="s">
        <v>452</v>
      </c>
      <c r="F168" t="s">
        <v>44</v>
      </c>
      <c r="G168" t="s">
        <v>254</v>
      </c>
      <c r="M168" t="s">
        <v>323</v>
      </c>
    </row>
    <row r="169" spans="1:13">
      <c r="A169" t="s">
        <v>462</v>
      </c>
      <c r="B169" t="s">
        <v>398</v>
      </c>
      <c r="C169" t="s">
        <v>400</v>
      </c>
      <c r="D169" t="s">
        <v>0</v>
      </c>
      <c r="E169" t="s">
        <v>463</v>
      </c>
      <c r="F169" t="s">
        <v>464</v>
      </c>
      <c r="G169" t="s">
        <v>266</v>
      </c>
      <c r="M169" t="s">
        <v>298</v>
      </c>
    </row>
    <row r="170" spans="1:13">
      <c r="A170" t="s">
        <v>408</v>
      </c>
      <c r="B170" t="s">
        <v>398</v>
      </c>
      <c r="C170" t="s">
        <v>400</v>
      </c>
      <c r="D170" t="s">
        <v>0</v>
      </c>
      <c r="E170" t="s">
        <v>406</v>
      </c>
      <c r="F170" t="s">
        <v>407</v>
      </c>
      <c r="G170" t="s">
        <v>101</v>
      </c>
      <c r="M170" t="s">
        <v>242</v>
      </c>
    </row>
    <row r="171" spans="1:13">
      <c r="A171" t="s">
        <v>486</v>
      </c>
      <c r="B171" t="s">
        <v>398</v>
      </c>
      <c r="C171" t="s">
        <v>400</v>
      </c>
      <c r="D171" t="s">
        <v>0</v>
      </c>
      <c r="E171" t="s">
        <v>434</v>
      </c>
      <c r="F171" t="s">
        <v>435</v>
      </c>
      <c r="G171" t="s">
        <v>148</v>
      </c>
      <c r="M171" t="s">
        <v>109</v>
      </c>
    </row>
    <row r="172" spans="1:13">
      <c r="A172" t="s">
        <v>549</v>
      </c>
      <c r="B172" t="s">
        <v>398</v>
      </c>
      <c r="C172" t="s">
        <v>400</v>
      </c>
      <c r="D172" t="s">
        <v>0</v>
      </c>
      <c r="E172" t="s">
        <v>401</v>
      </c>
      <c r="F172" t="s">
        <v>65</v>
      </c>
      <c r="G172" t="s">
        <v>102</v>
      </c>
      <c r="M172" t="s">
        <v>229</v>
      </c>
    </row>
    <row r="173" spans="1:13">
      <c r="A173" t="s">
        <v>550</v>
      </c>
      <c r="B173" t="s">
        <v>398</v>
      </c>
      <c r="C173" t="s">
        <v>400</v>
      </c>
      <c r="D173" t="s">
        <v>0</v>
      </c>
      <c r="E173" t="s">
        <v>401</v>
      </c>
      <c r="F173" t="s">
        <v>65</v>
      </c>
      <c r="G173" t="s">
        <v>180</v>
      </c>
      <c r="M173" t="s">
        <v>69</v>
      </c>
    </row>
    <row r="174" spans="1:13">
      <c r="A174" t="s">
        <v>735</v>
      </c>
      <c r="B174" t="s">
        <v>398</v>
      </c>
      <c r="C174" t="s">
        <v>400</v>
      </c>
      <c r="D174" t="s">
        <v>0</v>
      </c>
      <c r="E174" t="s">
        <v>452</v>
      </c>
      <c r="F174" t="s">
        <v>44</v>
      </c>
      <c r="G174" t="s">
        <v>322</v>
      </c>
      <c r="M174" t="s">
        <v>243</v>
      </c>
    </row>
    <row r="175" spans="1:13">
      <c r="A175" t="s">
        <v>736</v>
      </c>
      <c r="B175" t="s">
        <v>398</v>
      </c>
      <c r="C175" t="s">
        <v>400</v>
      </c>
      <c r="D175" t="s">
        <v>0</v>
      </c>
      <c r="E175" t="s">
        <v>452</v>
      </c>
      <c r="F175" t="s">
        <v>44</v>
      </c>
      <c r="G175" t="s">
        <v>315</v>
      </c>
      <c r="M175" t="s">
        <v>181</v>
      </c>
    </row>
    <row r="176" spans="1:13">
      <c r="A176" t="s">
        <v>628</v>
      </c>
      <c r="B176" t="s">
        <v>398</v>
      </c>
      <c r="C176" t="s">
        <v>400</v>
      </c>
      <c r="D176" t="s">
        <v>0</v>
      </c>
      <c r="E176" t="s">
        <v>401</v>
      </c>
      <c r="F176" t="s">
        <v>65</v>
      </c>
      <c r="G176" t="s">
        <v>240</v>
      </c>
      <c r="M176" t="s">
        <v>182</v>
      </c>
    </row>
    <row r="177" spans="1:13">
      <c r="A177" t="s">
        <v>551</v>
      </c>
      <c r="B177" t="s">
        <v>398</v>
      </c>
      <c r="C177" t="s">
        <v>400</v>
      </c>
      <c r="D177" t="s">
        <v>0</v>
      </c>
      <c r="E177" t="s">
        <v>401</v>
      </c>
      <c r="F177" t="s">
        <v>65</v>
      </c>
      <c r="G177" t="s">
        <v>268</v>
      </c>
      <c r="M177" t="s">
        <v>293</v>
      </c>
    </row>
    <row r="178" spans="1:13">
      <c r="A178" t="s">
        <v>552</v>
      </c>
      <c r="B178" t="s">
        <v>398</v>
      </c>
      <c r="C178" t="s">
        <v>400</v>
      </c>
      <c r="D178" t="s">
        <v>0</v>
      </c>
      <c r="E178" t="s">
        <v>401</v>
      </c>
      <c r="F178" t="s">
        <v>65</v>
      </c>
      <c r="G178" t="s">
        <v>228</v>
      </c>
      <c r="M178" t="s">
        <v>244</v>
      </c>
    </row>
    <row r="179" spans="1:13">
      <c r="A179" t="s">
        <v>665</v>
      </c>
      <c r="B179" t="s">
        <v>398</v>
      </c>
      <c r="C179" t="s">
        <v>400</v>
      </c>
      <c r="D179" t="s">
        <v>0</v>
      </c>
      <c r="E179" t="s">
        <v>401</v>
      </c>
      <c r="F179" t="s">
        <v>65</v>
      </c>
      <c r="G179" t="s">
        <v>103</v>
      </c>
      <c r="M179" t="s">
        <v>183</v>
      </c>
    </row>
    <row r="180" spans="1:13">
      <c r="A180" t="s">
        <v>553</v>
      </c>
      <c r="B180" t="s">
        <v>398</v>
      </c>
      <c r="C180" t="s">
        <v>400</v>
      </c>
      <c r="D180" t="s">
        <v>0</v>
      </c>
      <c r="E180" t="s">
        <v>401</v>
      </c>
      <c r="F180" t="s">
        <v>65</v>
      </c>
      <c r="G180" t="s">
        <v>104</v>
      </c>
      <c r="M180" t="s">
        <v>110</v>
      </c>
    </row>
    <row r="181" spans="1:13">
      <c r="A181" t="s">
        <v>629</v>
      </c>
      <c r="B181" t="s">
        <v>398</v>
      </c>
      <c r="C181" t="s">
        <v>400</v>
      </c>
      <c r="D181" t="s">
        <v>0</v>
      </c>
      <c r="E181" t="s">
        <v>401</v>
      </c>
      <c r="F181" t="s">
        <v>65</v>
      </c>
      <c r="G181" t="s">
        <v>241</v>
      </c>
      <c r="M181" t="s">
        <v>217</v>
      </c>
    </row>
    <row r="182" spans="1:13">
      <c r="A182" t="s">
        <v>554</v>
      </c>
      <c r="B182" t="s">
        <v>398</v>
      </c>
      <c r="C182" t="s">
        <v>400</v>
      </c>
      <c r="D182" t="s">
        <v>0</v>
      </c>
      <c r="E182" t="s">
        <v>401</v>
      </c>
      <c r="F182" t="s">
        <v>65</v>
      </c>
      <c r="G182" t="s">
        <v>23</v>
      </c>
      <c r="M182" t="s">
        <v>686</v>
      </c>
    </row>
    <row r="183" spans="1:13">
      <c r="A183" t="s">
        <v>737</v>
      </c>
      <c r="B183" t="s">
        <v>398</v>
      </c>
      <c r="C183" t="s">
        <v>400</v>
      </c>
      <c r="D183" t="s">
        <v>0</v>
      </c>
      <c r="E183" t="s">
        <v>452</v>
      </c>
      <c r="F183" t="s">
        <v>44</v>
      </c>
      <c r="G183" t="s">
        <v>255</v>
      </c>
      <c r="M183" t="s">
        <v>280</v>
      </c>
    </row>
    <row r="184" spans="1:13">
      <c r="A184" t="s">
        <v>497</v>
      </c>
      <c r="B184" t="s">
        <v>398</v>
      </c>
      <c r="C184" t="s">
        <v>400</v>
      </c>
      <c r="D184" t="s">
        <v>0</v>
      </c>
      <c r="E184" t="s">
        <v>434</v>
      </c>
      <c r="F184" t="s">
        <v>435</v>
      </c>
      <c r="G184" t="s">
        <v>237</v>
      </c>
      <c r="M184" t="s">
        <v>25</v>
      </c>
    </row>
    <row r="185" spans="1:13">
      <c r="A185" t="s">
        <v>409</v>
      </c>
      <c r="B185" t="s">
        <v>398</v>
      </c>
      <c r="C185" t="s">
        <v>400</v>
      </c>
      <c r="D185" t="s">
        <v>0</v>
      </c>
      <c r="E185" t="s">
        <v>406</v>
      </c>
      <c r="F185" t="s">
        <v>407</v>
      </c>
      <c r="G185" t="s">
        <v>105</v>
      </c>
      <c r="M185" t="s">
        <v>157</v>
      </c>
    </row>
    <row r="186" spans="1:13">
      <c r="A186" t="s">
        <v>738</v>
      </c>
      <c r="B186" t="s">
        <v>398</v>
      </c>
      <c r="C186" t="s">
        <v>400</v>
      </c>
      <c r="D186" t="s">
        <v>0</v>
      </c>
      <c r="E186" t="s">
        <v>401</v>
      </c>
      <c r="F186" t="s">
        <v>65</v>
      </c>
      <c r="G186" t="s">
        <v>106</v>
      </c>
      <c r="M186" t="s">
        <v>111</v>
      </c>
    </row>
    <row r="187" spans="1:13">
      <c r="A187" t="s">
        <v>487</v>
      </c>
      <c r="B187" t="s">
        <v>398</v>
      </c>
      <c r="C187" t="s">
        <v>400</v>
      </c>
      <c r="D187" t="s">
        <v>0</v>
      </c>
      <c r="E187" t="s">
        <v>434</v>
      </c>
      <c r="F187" t="s">
        <v>435</v>
      </c>
      <c r="G187" t="s">
        <v>149</v>
      </c>
      <c r="M187" t="s">
        <v>184</v>
      </c>
    </row>
    <row r="188" spans="1:13">
      <c r="A188" t="s">
        <v>433</v>
      </c>
      <c r="B188" t="s">
        <v>398</v>
      </c>
      <c r="C188" t="s">
        <v>400</v>
      </c>
      <c r="D188" t="s">
        <v>0</v>
      </c>
      <c r="E188" t="s">
        <v>434</v>
      </c>
      <c r="F188" t="s">
        <v>435</v>
      </c>
      <c r="G188" t="s">
        <v>233</v>
      </c>
      <c r="M188" t="s">
        <v>281</v>
      </c>
    </row>
    <row r="189" spans="1:13">
      <c r="A189" t="s">
        <v>739</v>
      </c>
      <c r="B189" t="s">
        <v>398</v>
      </c>
      <c r="C189" t="s">
        <v>400</v>
      </c>
      <c r="D189" t="s">
        <v>0</v>
      </c>
      <c r="E189" t="s">
        <v>452</v>
      </c>
      <c r="F189" t="s">
        <v>44</v>
      </c>
      <c r="G189" t="s">
        <v>321</v>
      </c>
      <c r="M189" t="s">
        <v>138</v>
      </c>
    </row>
    <row r="190" spans="1:13">
      <c r="A190" t="s">
        <v>555</v>
      </c>
      <c r="B190" t="s">
        <v>398</v>
      </c>
      <c r="C190" t="s">
        <v>400</v>
      </c>
      <c r="D190" t="s">
        <v>0</v>
      </c>
      <c r="E190" t="s">
        <v>401</v>
      </c>
      <c r="F190" t="s">
        <v>65</v>
      </c>
      <c r="G190" t="s">
        <v>24</v>
      </c>
      <c r="M190" t="s">
        <v>26</v>
      </c>
    </row>
    <row r="191" spans="1:13">
      <c r="A191" t="s">
        <v>740</v>
      </c>
      <c r="B191" t="s">
        <v>398</v>
      </c>
      <c r="C191" t="s">
        <v>400</v>
      </c>
      <c r="D191" t="s">
        <v>0</v>
      </c>
      <c r="E191" t="s">
        <v>452</v>
      </c>
      <c r="F191" t="s">
        <v>44</v>
      </c>
      <c r="G191" t="s">
        <v>316</v>
      </c>
      <c r="M191" t="s">
        <v>185</v>
      </c>
    </row>
    <row r="192" spans="1:13">
      <c r="A192" t="s">
        <v>556</v>
      </c>
      <c r="B192" t="s">
        <v>398</v>
      </c>
      <c r="C192" t="s">
        <v>400</v>
      </c>
      <c r="D192" t="s">
        <v>0</v>
      </c>
      <c r="E192" t="s">
        <v>401</v>
      </c>
      <c r="F192" t="s">
        <v>65</v>
      </c>
      <c r="G192" t="s">
        <v>107</v>
      </c>
      <c r="M192" t="s">
        <v>158</v>
      </c>
    </row>
    <row r="193" spans="1:13">
      <c r="A193" t="s">
        <v>557</v>
      </c>
      <c r="B193" t="s">
        <v>398</v>
      </c>
      <c r="C193" t="s">
        <v>400</v>
      </c>
      <c r="D193" t="s">
        <v>0</v>
      </c>
      <c r="E193" t="s">
        <v>401</v>
      </c>
      <c r="F193" t="s">
        <v>65</v>
      </c>
      <c r="G193" t="s">
        <v>108</v>
      </c>
      <c r="M193" t="s">
        <v>272</v>
      </c>
    </row>
    <row r="194" spans="1:13">
      <c r="A194" t="s">
        <v>436</v>
      </c>
      <c r="B194" t="s">
        <v>398</v>
      </c>
      <c r="C194" t="s">
        <v>400</v>
      </c>
      <c r="D194" t="s">
        <v>0</v>
      </c>
      <c r="E194" t="s">
        <v>406</v>
      </c>
      <c r="F194" t="s">
        <v>407</v>
      </c>
      <c r="G194" t="s">
        <v>263</v>
      </c>
      <c r="M194" t="s">
        <v>299</v>
      </c>
    </row>
    <row r="195" spans="1:13">
      <c r="A195" t="s">
        <v>741</v>
      </c>
      <c r="B195" t="s">
        <v>398</v>
      </c>
      <c r="C195" t="s">
        <v>400</v>
      </c>
      <c r="D195" t="s">
        <v>0</v>
      </c>
      <c r="E195" t="s">
        <v>452</v>
      </c>
      <c r="F195" t="s">
        <v>44</v>
      </c>
      <c r="G195" t="s">
        <v>318</v>
      </c>
      <c r="M195" t="s">
        <v>112</v>
      </c>
    </row>
    <row r="196" spans="1:13">
      <c r="A196" t="s">
        <v>465</v>
      </c>
      <c r="B196" t="s">
        <v>398</v>
      </c>
      <c r="C196" t="s">
        <v>400</v>
      </c>
      <c r="D196" t="s">
        <v>0</v>
      </c>
      <c r="E196" t="s">
        <v>452</v>
      </c>
      <c r="F196" t="s">
        <v>44</v>
      </c>
      <c r="G196" t="s">
        <v>276</v>
      </c>
      <c r="M196" t="s">
        <v>113</v>
      </c>
    </row>
    <row r="197" spans="1:13">
      <c r="A197" t="s">
        <v>742</v>
      </c>
      <c r="B197" t="s">
        <v>398</v>
      </c>
      <c r="C197" t="s">
        <v>400</v>
      </c>
      <c r="D197" t="s">
        <v>0</v>
      </c>
      <c r="E197" t="s">
        <v>452</v>
      </c>
      <c r="F197" t="s">
        <v>44</v>
      </c>
      <c r="G197" t="s">
        <v>323</v>
      </c>
      <c r="M197" t="s">
        <v>467</v>
      </c>
    </row>
    <row r="198" spans="1:13">
      <c r="A198" t="s">
        <v>743</v>
      </c>
      <c r="B198" t="s">
        <v>398</v>
      </c>
      <c r="C198" t="s">
        <v>400</v>
      </c>
      <c r="D198" t="s">
        <v>0</v>
      </c>
      <c r="E198" t="s">
        <v>401</v>
      </c>
      <c r="F198" t="s">
        <v>65</v>
      </c>
      <c r="G198" t="s">
        <v>298</v>
      </c>
      <c r="M198" t="s">
        <v>682</v>
      </c>
    </row>
    <row r="199" spans="1:13">
      <c r="A199" t="s">
        <v>630</v>
      </c>
      <c r="B199" t="s">
        <v>398</v>
      </c>
      <c r="C199" t="s">
        <v>400</v>
      </c>
      <c r="D199" t="s">
        <v>0</v>
      </c>
      <c r="E199" t="s">
        <v>401</v>
      </c>
      <c r="F199" t="s">
        <v>65</v>
      </c>
      <c r="G199" t="s">
        <v>242</v>
      </c>
      <c r="M199" t="s">
        <v>443</v>
      </c>
    </row>
    <row r="200" spans="1:13">
      <c r="A200" t="s">
        <v>558</v>
      </c>
      <c r="B200" t="s">
        <v>398</v>
      </c>
      <c r="C200" t="s">
        <v>400</v>
      </c>
      <c r="D200" t="s">
        <v>0</v>
      </c>
      <c r="E200" t="s">
        <v>401</v>
      </c>
      <c r="F200" t="s">
        <v>65</v>
      </c>
      <c r="G200" t="s">
        <v>109</v>
      </c>
      <c r="M200" t="s">
        <v>114</v>
      </c>
    </row>
    <row r="201" spans="1:13">
      <c r="A201" t="s">
        <v>631</v>
      </c>
      <c r="B201" t="s">
        <v>398</v>
      </c>
      <c r="C201" t="s">
        <v>400</v>
      </c>
      <c r="D201" t="s">
        <v>0</v>
      </c>
      <c r="E201" t="s">
        <v>401</v>
      </c>
      <c r="F201" t="s">
        <v>65</v>
      </c>
      <c r="G201" t="s">
        <v>229</v>
      </c>
      <c r="M201" t="s">
        <v>307</v>
      </c>
    </row>
    <row r="202" spans="1:13">
      <c r="A202" t="s">
        <v>632</v>
      </c>
      <c r="B202" t="s">
        <v>398</v>
      </c>
      <c r="C202" t="s">
        <v>400</v>
      </c>
      <c r="D202" t="s">
        <v>0</v>
      </c>
      <c r="E202" t="s">
        <v>401</v>
      </c>
      <c r="F202" t="s">
        <v>65</v>
      </c>
      <c r="G202" t="s">
        <v>69</v>
      </c>
      <c r="M202" t="s">
        <v>687</v>
      </c>
    </row>
    <row r="203" spans="1:13">
      <c r="A203" t="s">
        <v>559</v>
      </c>
      <c r="B203" t="s">
        <v>398</v>
      </c>
      <c r="C203" t="s">
        <v>400</v>
      </c>
      <c r="D203" t="s">
        <v>0</v>
      </c>
      <c r="E203" t="s">
        <v>401</v>
      </c>
      <c r="F203" t="s">
        <v>65</v>
      </c>
      <c r="G203" t="s">
        <v>243</v>
      </c>
      <c r="M203" t="s">
        <v>186</v>
      </c>
    </row>
    <row r="204" spans="1:13">
      <c r="A204" t="s">
        <v>744</v>
      </c>
      <c r="B204" t="s">
        <v>398</v>
      </c>
      <c r="C204" t="s">
        <v>400</v>
      </c>
      <c r="D204" t="s">
        <v>0</v>
      </c>
      <c r="E204" t="s">
        <v>401</v>
      </c>
      <c r="F204" t="s">
        <v>65</v>
      </c>
      <c r="G204" t="s">
        <v>181</v>
      </c>
      <c r="M204" t="s">
        <v>187</v>
      </c>
    </row>
    <row r="205" spans="1:13">
      <c r="A205" t="s">
        <v>633</v>
      </c>
      <c r="B205" t="s">
        <v>398</v>
      </c>
      <c r="C205" t="s">
        <v>400</v>
      </c>
      <c r="D205" t="s">
        <v>0</v>
      </c>
      <c r="E205" t="s">
        <v>401</v>
      </c>
      <c r="F205" t="s">
        <v>65</v>
      </c>
      <c r="G205" t="s">
        <v>182</v>
      </c>
      <c r="M205" t="s">
        <v>188</v>
      </c>
    </row>
    <row r="206" spans="1:13">
      <c r="A206" t="s">
        <v>560</v>
      </c>
      <c r="B206" t="s">
        <v>398</v>
      </c>
      <c r="C206" t="s">
        <v>400</v>
      </c>
      <c r="D206" t="s">
        <v>0</v>
      </c>
      <c r="E206" t="s">
        <v>401</v>
      </c>
      <c r="F206" t="s">
        <v>65</v>
      </c>
      <c r="G206" t="s">
        <v>293</v>
      </c>
      <c r="M206" t="s">
        <v>27</v>
      </c>
    </row>
    <row r="207" spans="1:13">
      <c r="A207" t="s">
        <v>561</v>
      </c>
      <c r="B207" t="s">
        <v>398</v>
      </c>
      <c r="C207" t="s">
        <v>400</v>
      </c>
      <c r="D207" t="s">
        <v>0</v>
      </c>
      <c r="E207" t="s">
        <v>401</v>
      </c>
      <c r="F207" t="s">
        <v>65</v>
      </c>
      <c r="G207" t="s">
        <v>244</v>
      </c>
      <c r="M207" t="s">
        <v>189</v>
      </c>
    </row>
    <row r="208" spans="1:13">
      <c r="A208" t="s">
        <v>562</v>
      </c>
      <c r="B208" t="s">
        <v>398</v>
      </c>
      <c r="C208" t="s">
        <v>400</v>
      </c>
      <c r="D208" t="s">
        <v>0</v>
      </c>
      <c r="E208" t="s">
        <v>401</v>
      </c>
      <c r="F208" t="s">
        <v>65</v>
      </c>
      <c r="G208" t="s">
        <v>183</v>
      </c>
      <c r="M208" t="s">
        <v>139</v>
      </c>
    </row>
    <row r="209" spans="1:13">
      <c r="A209" t="s">
        <v>437</v>
      </c>
      <c r="B209" t="s">
        <v>398</v>
      </c>
      <c r="C209" t="s">
        <v>400</v>
      </c>
      <c r="D209" t="s">
        <v>0</v>
      </c>
      <c r="E209" t="s">
        <v>406</v>
      </c>
      <c r="F209" t="s">
        <v>407</v>
      </c>
      <c r="G209" t="s">
        <v>110</v>
      </c>
      <c r="M209" t="s">
        <v>190</v>
      </c>
    </row>
    <row r="210" spans="1:13">
      <c r="A210" t="s">
        <v>745</v>
      </c>
      <c r="B210" t="s">
        <v>398</v>
      </c>
      <c r="C210" t="s">
        <v>400</v>
      </c>
      <c r="D210" t="s">
        <v>0</v>
      </c>
      <c r="E210" t="s">
        <v>795</v>
      </c>
      <c r="F210" t="s">
        <v>435</v>
      </c>
      <c r="G210" t="s">
        <v>217</v>
      </c>
      <c r="M210" t="s">
        <v>191</v>
      </c>
    </row>
    <row r="211" spans="1:13">
      <c r="A211" t="s">
        <v>677</v>
      </c>
      <c r="B211" t="s">
        <v>398</v>
      </c>
      <c r="C211" t="s">
        <v>400</v>
      </c>
      <c r="D211" t="s">
        <v>0</v>
      </c>
      <c r="E211" t="s">
        <v>401</v>
      </c>
      <c r="F211" t="s">
        <v>65</v>
      </c>
      <c r="G211" t="s">
        <v>686</v>
      </c>
      <c r="M211" t="s">
        <v>159</v>
      </c>
    </row>
    <row r="212" spans="1:13">
      <c r="A212" t="s">
        <v>498</v>
      </c>
      <c r="B212" t="s">
        <v>398</v>
      </c>
      <c r="C212" t="s">
        <v>400</v>
      </c>
      <c r="D212" t="s">
        <v>0</v>
      </c>
      <c r="E212" t="s">
        <v>434</v>
      </c>
      <c r="F212" t="s">
        <v>435</v>
      </c>
      <c r="G212" t="s">
        <v>280</v>
      </c>
      <c r="M212" t="s">
        <v>192</v>
      </c>
    </row>
    <row r="213" spans="1:13">
      <c r="A213" t="s">
        <v>410</v>
      </c>
      <c r="B213" t="s">
        <v>398</v>
      </c>
      <c r="C213" t="s">
        <v>400</v>
      </c>
      <c r="D213" t="s">
        <v>0</v>
      </c>
      <c r="E213" t="s">
        <v>406</v>
      </c>
      <c r="F213" t="s">
        <v>407</v>
      </c>
      <c r="G213" t="s">
        <v>25</v>
      </c>
      <c r="M213" t="s">
        <v>294</v>
      </c>
    </row>
    <row r="214" spans="1:13">
      <c r="A214" t="s">
        <v>499</v>
      </c>
      <c r="B214" t="s">
        <v>398</v>
      </c>
      <c r="C214" t="s">
        <v>400</v>
      </c>
      <c r="D214" t="s">
        <v>0</v>
      </c>
      <c r="E214" t="s">
        <v>434</v>
      </c>
      <c r="F214" t="s">
        <v>435</v>
      </c>
      <c r="G214" t="s">
        <v>157</v>
      </c>
      <c r="M214" t="s">
        <v>308</v>
      </c>
    </row>
    <row r="215" spans="1:13">
      <c r="A215" t="s">
        <v>438</v>
      </c>
      <c r="B215" t="s">
        <v>398</v>
      </c>
      <c r="C215" t="s">
        <v>400</v>
      </c>
      <c r="D215" t="s">
        <v>0</v>
      </c>
      <c r="E215" t="s">
        <v>406</v>
      </c>
      <c r="F215" t="s">
        <v>407</v>
      </c>
      <c r="G215" t="s">
        <v>111</v>
      </c>
      <c r="M215" t="s">
        <v>70</v>
      </c>
    </row>
    <row r="216" spans="1:13">
      <c r="A216" t="s">
        <v>634</v>
      </c>
      <c r="B216" t="s">
        <v>398</v>
      </c>
      <c r="C216" t="s">
        <v>400</v>
      </c>
      <c r="D216" t="s">
        <v>0</v>
      </c>
      <c r="E216" t="s">
        <v>401</v>
      </c>
      <c r="F216" t="s">
        <v>65</v>
      </c>
      <c r="G216" t="s">
        <v>184</v>
      </c>
      <c r="M216" t="s">
        <v>45</v>
      </c>
    </row>
    <row r="217" spans="1:13">
      <c r="A217" t="s">
        <v>500</v>
      </c>
      <c r="B217" t="s">
        <v>398</v>
      </c>
      <c r="C217" t="s">
        <v>400</v>
      </c>
      <c r="D217" t="s">
        <v>0</v>
      </c>
      <c r="E217" t="s">
        <v>434</v>
      </c>
      <c r="F217" t="s">
        <v>435</v>
      </c>
      <c r="G217" t="s">
        <v>281</v>
      </c>
      <c r="M217" t="s">
        <v>28</v>
      </c>
    </row>
    <row r="218" spans="1:13">
      <c r="A218" t="s">
        <v>439</v>
      </c>
      <c r="B218" t="s">
        <v>398</v>
      </c>
      <c r="C218" t="s">
        <v>400</v>
      </c>
      <c r="D218" t="s">
        <v>0</v>
      </c>
      <c r="E218" t="s">
        <v>406</v>
      </c>
      <c r="F218" t="s">
        <v>407</v>
      </c>
      <c r="G218" t="s">
        <v>138</v>
      </c>
      <c r="M218" t="s">
        <v>326</v>
      </c>
    </row>
    <row r="219" spans="1:13">
      <c r="A219" t="s">
        <v>563</v>
      </c>
      <c r="B219" t="s">
        <v>398</v>
      </c>
      <c r="C219" t="s">
        <v>400</v>
      </c>
      <c r="D219" t="s">
        <v>0</v>
      </c>
      <c r="E219" t="s">
        <v>401</v>
      </c>
      <c r="F219" t="s">
        <v>65</v>
      </c>
      <c r="G219" t="s">
        <v>26</v>
      </c>
      <c r="M219" t="s">
        <v>245</v>
      </c>
    </row>
    <row r="220" spans="1:13">
      <c r="A220" t="s">
        <v>746</v>
      </c>
      <c r="B220" t="s">
        <v>398</v>
      </c>
      <c r="C220" t="s">
        <v>400</v>
      </c>
      <c r="D220" t="s">
        <v>0</v>
      </c>
      <c r="E220" t="s">
        <v>401</v>
      </c>
      <c r="F220" t="s">
        <v>65</v>
      </c>
      <c r="G220" t="s">
        <v>185</v>
      </c>
      <c r="M220" t="s">
        <v>193</v>
      </c>
    </row>
    <row r="221" spans="1:13">
      <c r="A221" t="s">
        <v>747</v>
      </c>
      <c r="B221" t="s">
        <v>398</v>
      </c>
      <c r="C221" t="s">
        <v>400</v>
      </c>
      <c r="D221" t="s">
        <v>0</v>
      </c>
      <c r="E221" t="s">
        <v>795</v>
      </c>
      <c r="F221" t="s">
        <v>435</v>
      </c>
      <c r="G221" t="s">
        <v>158</v>
      </c>
      <c r="M221" t="s">
        <v>194</v>
      </c>
    </row>
    <row r="222" spans="1:13">
      <c r="A222" t="s">
        <v>440</v>
      </c>
      <c r="B222" t="s">
        <v>398</v>
      </c>
      <c r="C222" t="s">
        <v>400</v>
      </c>
      <c r="D222" t="s">
        <v>0</v>
      </c>
      <c r="E222" t="s">
        <v>406</v>
      </c>
      <c r="F222" t="s">
        <v>407</v>
      </c>
      <c r="G222" t="s">
        <v>272</v>
      </c>
      <c r="M222" t="s">
        <v>330</v>
      </c>
    </row>
    <row r="223" spans="1:13">
      <c r="A223" t="s">
        <v>748</v>
      </c>
      <c r="B223" t="s">
        <v>398</v>
      </c>
      <c r="C223" t="s">
        <v>400</v>
      </c>
      <c r="D223" t="s">
        <v>0</v>
      </c>
      <c r="E223" t="s">
        <v>401</v>
      </c>
      <c r="F223" t="s">
        <v>65</v>
      </c>
      <c r="G223" t="s">
        <v>299</v>
      </c>
      <c r="M223" t="s">
        <v>115</v>
      </c>
    </row>
    <row r="224" spans="1:13">
      <c r="A224" t="s">
        <v>441</v>
      </c>
      <c r="B224" t="s">
        <v>398</v>
      </c>
      <c r="C224" t="s">
        <v>400</v>
      </c>
      <c r="D224" t="s">
        <v>0</v>
      </c>
      <c r="E224" t="s">
        <v>406</v>
      </c>
      <c r="F224" t="s">
        <v>407</v>
      </c>
      <c r="G224" t="s">
        <v>112</v>
      </c>
      <c r="M224" t="s">
        <v>116</v>
      </c>
    </row>
    <row r="225" spans="1:13">
      <c r="A225" t="s">
        <v>635</v>
      </c>
      <c r="B225" t="s">
        <v>398</v>
      </c>
      <c r="C225" t="s">
        <v>400</v>
      </c>
      <c r="D225" t="s">
        <v>0</v>
      </c>
      <c r="E225" t="s">
        <v>401</v>
      </c>
      <c r="F225" t="s">
        <v>65</v>
      </c>
      <c r="G225" t="s">
        <v>113</v>
      </c>
      <c r="M225" t="s">
        <v>117</v>
      </c>
    </row>
    <row r="226" spans="1:13">
      <c r="A226" t="s">
        <v>466</v>
      </c>
      <c r="B226" t="s">
        <v>398</v>
      </c>
      <c r="C226" t="s">
        <v>400</v>
      </c>
      <c r="D226" t="s">
        <v>0</v>
      </c>
      <c r="E226" t="s">
        <v>455</v>
      </c>
      <c r="F226" t="s">
        <v>456</v>
      </c>
      <c r="G226" t="s">
        <v>467</v>
      </c>
      <c r="M226" t="s">
        <v>46</v>
      </c>
    </row>
    <row r="227" spans="1:13">
      <c r="A227" t="s">
        <v>673</v>
      </c>
      <c r="B227" t="s">
        <v>371</v>
      </c>
      <c r="C227" t="s">
        <v>400</v>
      </c>
      <c r="D227" t="s">
        <v>0</v>
      </c>
      <c r="E227" t="s">
        <v>401</v>
      </c>
      <c r="F227" t="s">
        <v>65</v>
      </c>
      <c r="G227" t="s">
        <v>682</v>
      </c>
      <c r="M227" t="s">
        <v>256</v>
      </c>
    </row>
    <row r="228" spans="1:13">
      <c r="A228" t="s">
        <v>442</v>
      </c>
      <c r="B228" t="s">
        <v>398</v>
      </c>
      <c r="C228" t="s">
        <v>400</v>
      </c>
      <c r="D228" t="s">
        <v>0</v>
      </c>
      <c r="E228" t="s">
        <v>406</v>
      </c>
      <c r="F228" t="s">
        <v>407</v>
      </c>
      <c r="G228" t="s">
        <v>443</v>
      </c>
      <c r="M228" t="s">
        <v>140</v>
      </c>
    </row>
    <row r="229" spans="1:13">
      <c r="A229" t="s">
        <v>564</v>
      </c>
      <c r="B229" t="s">
        <v>398</v>
      </c>
      <c r="C229" t="s">
        <v>400</v>
      </c>
      <c r="D229" t="s">
        <v>0</v>
      </c>
      <c r="E229" t="s">
        <v>401</v>
      </c>
      <c r="F229" t="s">
        <v>65</v>
      </c>
      <c r="G229" t="s">
        <v>114</v>
      </c>
      <c r="M229" t="s">
        <v>273</v>
      </c>
    </row>
    <row r="230" spans="1:13">
      <c r="A230" t="s">
        <v>636</v>
      </c>
      <c r="B230" t="s">
        <v>398</v>
      </c>
      <c r="C230" t="s">
        <v>400</v>
      </c>
      <c r="D230" t="s">
        <v>0</v>
      </c>
      <c r="E230" t="s">
        <v>401</v>
      </c>
      <c r="F230" t="s">
        <v>65</v>
      </c>
      <c r="G230" t="s">
        <v>307</v>
      </c>
      <c r="M230" t="s">
        <v>56</v>
      </c>
    </row>
    <row r="231" spans="1:13">
      <c r="A231" t="s">
        <v>678</v>
      </c>
      <c r="B231" t="s">
        <v>398</v>
      </c>
      <c r="C231" t="s">
        <v>400</v>
      </c>
      <c r="D231" t="s">
        <v>0</v>
      </c>
      <c r="E231" t="s">
        <v>401</v>
      </c>
      <c r="F231" t="s">
        <v>65</v>
      </c>
      <c r="G231" t="s">
        <v>687</v>
      </c>
      <c r="M231" t="s">
        <v>282</v>
      </c>
    </row>
    <row r="232" spans="1:13">
      <c r="A232" t="s">
        <v>565</v>
      </c>
      <c r="B232" t="s">
        <v>398</v>
      </c>
      <c r="C232" t="s">
        <v>400</v>
      </c>
      <c r="D232" t="s">
        <v>0</v>
      </c>
      <c r="E232" t="s">
        <v>401</v>
      </c>
      <c r="F232" t="s">
        <v>65</v>
      </c>
      <c r="G232" t="s">
        <v>186</v>
      </c>
      <c r="M232" t="s">
        <v>218</v>
      </c>
    </row>
    <row r="233" spans="1:13">
      <c r="A233" t="s">
        <v>637</v>
      </c>
      <c r="B233" t="s">
        <v>398</v>
      </c>
      <c r="C233" t="s">
        <v>400</v>
      </c>
      <c r="D233" t="s">
        <v>0</v>
      </c>
      <c r="E233" t="s">
        <v>401</v>
      </c>
      <c r="F233" t="s">
        <v>65</v>
      </c>
      <c r="G233" t="s">
        <v>187</v>
      </c>
      <c r="M233" t="s">
        <v>47</v>
      </c>
    </row>
    <row r="234" spans="1:13">
      <c r="A234" t="s">
        <v>638</v>
      </c>
      <c r="B234" t="s">
        <v>398</v>
      </c>
      <c r="C234" t="s">
        <v>400</v>
      </c>
      <c r="D234" t="s">
        <v>0</v>
      </c>
      <c r="E234" t="s">
        <v>401</v>
      </c>
      <c r="F234" t="s">
        <v>65</v>
      </c>
      <c r="G234" t="s">
        <v>188</v>
      </c>
      <c r="M234" t="s">
        <v>283</v>
      </c>
    </row>
    <row r="235" spans="1:13">
      <c r="A235" t="s">
        <v>444</v>
      </c>
      <c r="B235" t="s">
        <v>398</v>
      </c>
      <c r="C235" t="s">
        <v>400</v>
      </c>
      <c r="D235" t="s">
        <v>0</v>
      </c>
      <c r="E235" t="s">
        <v>406</v>
      </c>
      <c r="F235" t="s">
        <v>407</v>
      </c>
      <c r="G235" t="s">
        <v>27</v>
      </c>
      <c r="M235" t="s">
        <v>684</v>
      </c>
    </row>
    <row r="236" spans="1:13">
      <c r="A236" t="s">
        <v>639</v>
      </c>
      <c r="B236" t="s">
        <v>398</v>
      </c>
      <c r="C236" t="s">
        <v>400</v>
      </c>
      <c r="D236" t="s">
        <v>0</v>
      </c>
      <c r="E236" t="s">
        <v>401</v>
      </c>
      <c r="F236" t="s">
        <v>65</v>
      </c>
      <c r="G236" t="s">
        <v>189</v>
      </c>
      <c r="M236" t="s">
        <v>29</v>
      </c>
    </row>
    <row r="237" spans="1:13">
      <c r="A237" t="s">
        <v>600</v>
      </c>
      <c r="B237" t="s">
        <v>398</v>
      </c>
      <c r="C237" t="s">
        <v>400</v>
      </c>
      <c r="D237" t="s">
        <v>0</v>
      </c>
      <c r="E237" t="s">
        <v>419</v>
      </c>
      <c r="F237" t="s">
        <v>42</v>
      </c>
      <c r="G237" t="s">
        <v>139</v>
      </c>
      <c r="M237" t="s">
        <v>30</v>
      </c>
    </row>
    <row r="238" spans="1:13">
      <c r="A238" t="s">
        <v>640</v>
      </c>
      <c r="B238" t="s">
        <v>398</v>
      </c>
      <c r="C238" t="s">
        <v>400</v>
      </c>
      <c r="D238" t="s">
        <v>0</v>
      </c>
      <c r="E238" t="s">
        <v>401</v>
      </c>
      <c r="F238" t="s">
        <v>65</v>
      </c>
      <c r="G238" t="s">
        <v>190</v>
      </c>
      <c r="M238" t="s">
        <v>31</v>
      </c>
    </row>
    <row r="239" spans="1:13">
      <c r="A239" t="s">
        <v>566</v>
      </c>
      <c r="B239" t="s">
        <v>398</v>
      </c>
      <c r="C239" t="s">
        <v>400</v>
      </c>
      <c r="D239" t="s">
        <v>0</v>
      </c>
      <c r="E239" t="s">
        <v>401</v>
      </c>
      <c r="F239" t="s">
        <v>65</v>
      </c>
      <c r="G239" t="s">
        <v>191</v>
      </c>
      <c r="M239" t="s">
        <v>118</v>
      </c>
    </row>
    <row r="240" spans="1:13">
      <c r="A240" t="s">
        <v>490</v>
      </c>
      <c r="B240" t="s">
        <v>398</v>
      </c>
      <c r="C240" t="s">
        <v>400</v>
      </c>
      <c r="D240" t="s">
        <v>0</v>
      </c>
      <c r="E240" t="s">
        <v>434</v>
      </c>
      <c r="F240" t="s">
        <v>435</v>
      </c>
      <c r="G240" t="s">
        <v>159</v>
      </c>
      <c r="M240" t="s">
        <v>32</v>
      </c>
    </row>
    <row r="241" spans="1:13">
      <c r="A241" t="s">
        <v>567</v>
      </c>
      <c r="B241" t="s">
        <v>398</v>
      </c>
      <c r="C241" t="s">
        <v>400</v>
      </c>
      <c r="D241" t="s">
        <v>0</v>
      </c>
      <c r="E241" t="s">
        <v>401</v>
      </c>
      <c r="F241" t="s">
        <v>65</v>
      </c>
      <c r="G241" t="s">
        <v>192</v>
      </c>
      <c r="M241" t="s">
        <v>33</v>
      </c>
    </row>
    <row r="242" spans="1:13">
      <c r="A242" t="s">
        <v>568</v>
      </c>
      <c r="B242" t="s">
        <v>398</v>
      </c>
      <c r="C242" t="s">
        <v>400</v>
      </c>
      <c r="D242" t="s">
        <v>0</v>
      </c>
      <c r="E242" t="s">
        <v>401</v>
      </c>
      <c r="F242" t="s">
        <v>65</v>
      </c>
      <c r="G242" t="s">
        <v>294</v>
      </c>
      <c r="M242" t="s">
        <v>34</v>
      </c>
    </row>
    <row r="243" spans="1:13">
      <c r="A243" t="s">
        <v>749</v>
      </c>
      <c r="B243" t="s">
        <v>398</v>
      </c>
      <c r="C243" t="s">
        <v>400</v>
      </c>
      <c r="D243" t="s">
        <v>0</v>
      </c>
      <c r="E243" t="s">
        <v>401</v>
      </c>
      <c r="F243" t="s">
        <v>65</v>
      </c>
      <c r="G243" t="s">
        <v>308</v>
      </c>
      <c r="M243" t="s">
        <v>35</v>
      </c>
    </row>
    <row r="244" spans="1:13">
      <c r="A244" t="s">
        <v>641</v>
      </c>
      <c r="B244" t="s">
        <v>398</v>
      </c>
      <c r="C244" t="s">
        <v>400</v>
      </c>
      <c r="D244" t="s">
        <v>0</v>
      </c>
      <c r="E244" t="s">
        <v>401</v>
      </c>
      <c r="F244" t="s">
        <v>65</v>
      </c>
      <c r="G244" t="s">
        <v>70</v>
      </c>
      <c r="M244" t="s">
        <v>119</v>
      </c>
    </row>
    <row r="245" spans="1:13">
      <c r="A245" t="s">
        <v>750</v>
      </c>
      <c r="B245" t="s">
        <v>398</v>
      </c>
      <c r="C245" t="s">
        <v>400</v>
      </c>
      <c r="D245" t="s">
        <v>0</v>
      </c>
      <c r="E245" t="s">
        <v>452</v>
      </c>
      <c r="F245" t="s">
        <v>44</v>
      </c>
      <c r="G245" t="s">
        <v>45</v>
      </c>
      <c r="M245" t="s">
        <v>688</v>
      </c>
    </row>
    <row r="246" spans="1:13">
      <c r="A246" t="s">
        <v>666</v>
      </c>
      <c r="B246" t="s">
        <v>398</v>
      </c>
      <c r="C246" t="s">
        <v>400</v>
      </c>
      <c r="D246" t="s">
        <v>0</v>
      </c>
      <c r="E246" t="s">
        <v>401</v>
      </c>
      <c r="F246" t="s">
        <v>65</v>
      </c>
      <c r="G246" t="s">
        <v>28</v>
      </c>
      <c r="M246" t="s">
        <v>120</v>
      </c>
    </row>
    <row r="247" spans="1:13">
      <c r="A247" t="s">
        <v>751</v>
      </c>
      <c r="B247" t="s">
        <v>398</v>
      </c>
      <c r="C247" t="s">
        <v>400</v>
      </c>
      <c r="D247" t="s">
        <v>0</v>
      </c>
      <c r="E247" t="s">
        <v>401</v>
      </c>
      <c r="F247" t="s">
        <v>65</v>
      </c>
      <c r="G247" t="s">
        <v>326</v>
      </c>
      <c r="M247" t="s">
        <v>71</v>
      </c>
    </row>
    <row r="248" spans="1:13">
      <c r="A248" t="s">
        <v>569</v>
      </c>
      <c r="B248" t="s">
        <v>398</v>
      </c>
      <c r="C248" t="s">
        <v>400</v>
      </c>
      <c r="D248" t="s">
        <v>0</v>
      </c>
      <c r="E248" t="s">
        <v>401</v>
      </c>
      <c r="F248" t="s">
        <v>65</v>
      </c>
      <c r="G248" t="s">
        <v>245</v>
      </c>
      <c r="M248" t="s">
        <v>195</v>
      </c>
    </row>
    <row r="249" spans="1:13">
      <c r="A249" t="s">
        <v>570</v>
      </c>
      <c r="B249" t="s">
        <v>398</v>
      </c>
      <c r="C249" t="s">
        <v>400</v>
      </c>
      <c r="D249" t="s">
        <v>0</v>
      </c>
      <c r="E249" t="s">
        <v>401</v>
      </c>
      <c r="F249" t="s">
        <v>65</v>
      </c>
      <c r="G249" t="s">
        <v>193</v>
      </c>
      <c r="M249" t="s">
        <v>284</v>
      </c>
    </row>
    <row r="250" spans="1:13">
      <c r="A250" t="s">
        <v>642</v>
      </c>
      <c r="B250" t="s">
        <v>398</v>
      </c>
      <c r="C250" t="s">
        <v>400</v>
      </c>
      <c r="D250" t="s">
        <v>0</v>
      </c>
      <c r="E250" t="s">
        <v>401</v>
      </c>
      <c r="F250" t="s">
        <v>65</v>
      </c>
      <c r="G250" t="s">
        <v>194</v>
      </c>
      <c r="M250" t="s">
        <v>257</v>
      </c>
    </row>
    <row r="251" spans="1:13">
      <c r="A251" t="s">
        <v>501</v>
      </c>
      <c r="B251" t="s">
        <v>398</v>
      </c>
      <c r="C251" t="s">
        <v>400</v>
      </c>
      <c r="D251" t="s">
        <v>0</v>
      </c>
      <c r="E251" t="s">
        <v>434</v>
      </c>
      <c r="F251" t="s">
        <v>435</v>
      </c>
      <c r="G251" t="s">
        <v>330</v>
      </c>
      <c r="M251" t="s">
        <v>121</v>
      </c>
    </row>
    <row r="252" spans="1:13">
      <c r="A252" t="s">
        <v>571</v>
      </c>
      <c r="B252" t="s">
        <v>398</v>
      </c>
      <c r="C252" t="s">
        <v>400</v>
      </c>
      <c r="D252" t="s">
        <v>0</v>
      </c>
      <c r="E252" t="s">
        <v>401</v>
      </c>
      <c r="F252" t="s">
        <v>65</v>
      </c>
      <c r="G252" t="s">
        <v>115</v>
      </c>
      <c r="M252" t="s">
        <v>305</v>
      </c>
    </row>
    <row r="253" spans="1:13">
      <c r="A253" t="s">
        <v>572</v>
      </c>
      <c r="B253" t="s">
        <v>398</v>
      </c>
      <c r="C253" t="s">
        <v>400</v>
      </c>
      <c r="D253" t="s">
        <v>0</v>
      </c>
      <c r="E253" t="s">
        <v>401</v>
      </c>
      <c r="F253" t="s">
        <v>65</v>
      </c>
      <c r="G253" t="s">
        <v>116</v>
      </c>
      <c r="M253" t="s">
        <v>196</v>
      </c>
    </row>
    <row r="254" spans="1:13">
      <c r="A254" t="s">
        <v>643</v>
      </c>
      <c r="B254" t="s">
        <v>398</v>
      </c>
      <c r="C254" t="s">
        <v>400</v>
      </c>
      <c r="D254" t="s">
        <v>0</v>
      </c>
      <c r="E254" t="s">
        <v>401</v>
      </c>
      <c r="F254" t="s">
        <v>65</v>
      </c>
      <c r="G254" t="s">
        <v>117</v>
      </c>
      <c r="M254" t="s">
        <v>122</v>
      </c>
    </row>
    <row r="255" spans="1:13">
      <c r="A255" t="s">
        <v>752</v>
      </c>
      <c r="B255" t="s">
        <v>398</v>
      </c>
      <c r="C255" t="s">
        <v>400</v>
      </c>
      <c r="D255" t="s">
        <v>0</v>
      </c>
      <c r="E255" t="s">
        <v>452</v>
      </c>
      <c r="F255" t="s">
        <v>44</v>
      </c>
      <c r="G255" t="s">
        <v>46</v>
      </c>
      <c r="M255" t="s">
        <v>57</v>
      </c>
    </row>
    <row r="256" spans="1:13">
      <c r="A256" t="s">
        <v>753</v>
      </c>
      <c r="B256" t="s">
        <v>398</v>
      </c>
      <c r="C256" t="s">
        <v>400</v>
      </c>
      <c r="D256" t="s">
        <v>0</v>
      </c>
      <c r="E256" t="s">
        <v>452</v>
      </c>
      <c r="F256" t="s">
        <v>44</v>
      </c>
      <c r="G256" t="s">
        <v>256</v>
      </c>
      <c r="M256" t="s">
        <v>269</v>
      </c>
    </row>
    <row r="257" spans="1:13">
      <c r="A257" t="s">
        <v>754</v>
      </c>
      <c r="B257" t="s">
        <v>398</v>
      </c>
      <c r="C257" t="s">
        <v>400</v>
      </c>
      <c r="D257" t="s">
        <v>0</v>
      </c>
      <c r="E257" t="s">
        <v>406</v>
      </c>
      <c r="F257" t="s">
        <v>407</v>
      </c>
      <c r="G257" t="s">
        <v>140</v>
      </c>
      <c r="M257" t="s">
        <v>309</v>
      </c>
    </row>
    <row r="258" spans="1:13">
      <c r="A258" t="s">
        <v>445</v>
      </c>
      <c r="B258" t="s">
        <v>398</v>
      </c>
      <c r="C258" t="s">
        <v>400</v>
      </c>
      <c r="D258" t="s">
        <v>0</v>
      </c>
      <c r="E258" t="s">
        <v>419</v>
      </c>
      <c r="F258" t="s">
        <v>42</v>
      </c>
      <c r="G258" t="s">
        <v>273</v>
      </c>
      <c r="M258" t="s">
        <v>72</v>
      </c>
    </row>
    <row r="259" spans="1:13">
      <c r="A259" t="s">
        <v>488</v>
      </c>
      <c r="B259" t="s">
        <v>398</v>
      </c>
      <c r="C259" t="s">
        <v>400</v>
      </c>
      <c r="D259" t="s">
        <v>0</v>
      </c>
      <c r="E259" t="s">
        <v>434</v>
      </c>
      <c r="F259" t="s">
        <v>435</v>
      </c>
      <c r="G259" t="s">
        <v>56</v>
      </c>
      <c r="M259" t="s">
        <v>123</v>
      </c>
    </row>
    <row r="260" spans="1:13">
      <c r="A260" t="s">
        <v>502</v>
      </c>
      <c r="B260" t="s">
        <v>398</v>
      </c>
      <c r="C260" t="s">
        <v>400</v>
      </c>
      <c r="D260" t="s">
        <v>0</v>
      </c>
      <c r="E260" t="s">
        <v>434</v>
      </c>
      <c r="F260" t="s">
        <v>435</v>
      </c>
      <c r="G260" t="s">
        <v>282</v>
      </c>
      <c r="M260" t="s">
        <v>197</v>
      </c>
    </row>
    <row r="261" spans="1:13">
      <c r="A261" t="s">
        <v>503</v>
      </c>
      <c r="B261" t="s">
        <v>398</v>
      </c>
      <c r="C261" t="s">
        <v>400</v>
      </c>
      <c r="D261" t="s">
        <v>0</v>
      </c>
      <c r="E261" t="s">
        <v>434</v>
      </c>
      <c r="F261" t="s">
        <v>435</v>
      </c>
      <c r="G261" t="s">
        <v>218</v>
      </c>
      <c r="M261" t="s">
        <v>230</v>
      </c>
    </row>
    <row r="262" spans="1:13">
      <c r="A262" t="s">
        <v>755</v>
      </c>
      <c r="B262" t="s">
        <v>398</v>
      </c>
      <c r="C262" t="s">
        <v>400</v>
      </c>
      <c r="D262" t="s">
        <v>0</v>
      </c>
      <c r="E262" t="s">
        <v>452</v>
      </c>
      <c r="F262" t="s">
        <v>44</v>
      </c>
      <c r="G262" t="s">
        <v>47</v>
      </c>
      <c r="M262" t="s">
        <v>198</v>
      </c>
    </row>
    <row r="263" spans="1:13">
      <c r="A263" t="s">
        <v>504</v>
      </c>
      <c r="B263" t="s">
        <v>398</v>
      </c>
      <c r="C263" t="s">
        <v>400</v>
      </c>
      <c r="D263" t="s">
        <v>0</v>
      </c>
      <c r="E263" t="s">
        <v>434</v>
      </c>
      <c r="F263" t="s">
        <v>435</v>
      </c>
      <c r="G263" t="s">
        <v>283</v>
      </c>
      <c r="M263" t="s">
        <v>150</v>
      </c>
    </row>
    <row r="264" spans="1:13">
      <c r="A264" t="s">
        <v>675</v>
      </c>
      <c r="B264" t="s">
        <v>398</v>
      </c>
      <c r="C264" t="s">
        <v>400</v>
      </c>
      <c r="D264" t="s">
        <v>0</v>
      </c>
      <c r="E264" t="s">
        <v>480</v>
      </c>
      <c r="F264" t="s">
        <v>51</v>
      </c>
      <c r="G264" t="s">
        <v>684</v>
      </c>
      <c r="M264" t="s">
        <v>325</v>
      </c>
    </row>
    <row r="265" spans="1:13">
      <c r="A265" t="s">
        <v>411</v>
      </c>
      <c r="B265" t="s">
        <v>398</v>
      </c>
      <c r="C265" t="s">
        <v>400</v>
      </c>
      <c r="D265" t="s">
        <v>0</v>
      </c>
      <c r="E265" t="s">
        <v>406</v>
      </c>
      <c r="F265" t="s">
        <v>407</v>
      </c>
      <c r="G265" t="s">
        <v>29</v>
      </c>
      <c r="M265" t="s">
        <v>231</v>
      </c>
    </row>
    <row r="266" spans="1:13">
      <c r="A266" t="s">
        <v>756</v>
      </c>
      <c r="B266" t="s">
        <v>398</v>
      </c>
      <c r="C266" t="s">
        <v>400</v>
      </c>
      <c r="D266" t="s">
        <v>0</v>
      </c>
      <c r="E266" t="s">
        <v>401</v>
      </c>
      <c r="F266" t="s">
        <v>65</v>
      </c>
      <c r="G266" t="s">
        <v>30</v>
      </c>
      <c r="M266" t="s">
        <v>469</v>
      </c>
    </row>
    <row r="267" spans="1:13">
      <c r="A267" t="s">
        <v>757</v>
      </c>
      <c r="B267" t="s">
        <v>398</v>
      </c>
      <c r="C267" t="s">
        <v>400</v>
      </c>
      <c r="D267" t="s">
        <v>0</v>
      </c>
      <c r="E267" t="s">
        <v>401</v>
      </c>
      <c r="F267" t="s">
        <v>65</v>
      </c>
      <c r="G267" t="s">
        <v>31</v>
      </c>
      <c r="M267" t="s">
        <v>246</v>
      </c>
    </row>
    <row r="268" spans="1:13">
      <c r="A268" t="s">
        <v>758</v>
      </c>
      <c r="B268" t="s">
        <v>398</v>
      </c>
      <c r="C268" t="s">
        <v>400</v>
      </c>
      <c r="D268" t="s">
        <v>0</v>
      </c>
      <c r="E268" t="s">
        <v>401</v>
      </c>
      <c r="F268" t="s">
        <v>65</v>
      </c>
      <c r="G268" t="s">
        <v>118</v>
      </c>
      <c r="M268" t="s">
        <v>232</v>
      </c>
    </row>
    <row r="269" spans="1:13">
      <c r="A269" t="s">
        <v>759</v>
      </c>
      <c r="B269" t="s">
        <v>398</v>
      </c>
      <c r="C269" t="s">
        <v>400</v>
      </c>
      <c r="D269" t="s">
        <v>0</v>
      </c>
      <c r="E269" t="s">
        <v>401</v>
      </c>
      <c r="F269" t="s">
        <v>65</v>
      </c>
      <c r="G269" t="s">
        <v>32</v>
      </c>
      <c r="M269" t="s">
        <v>656</v>
      </c>
    </row>
    <row r="270" spans="1:13">
      <c r="A270" t="s">
        <v>760</v>
      </c>
      <c r="B270" t="s">
        <v>398</v>
      </c>
      <c r="C270" t="s">
        <v>400</v>
      </c>
      <c r="D270" t="s">
        <v>0</v>
      </c>
      <c r="E270" t="s">
        <v>401</v>
      </c>
      <c r="F270" t="s">
        <v>65</v>
      </c>
      <c r="G270" t="s">
        <v>33</v>
      </c>
      <c r="M270" t="s">
        <v>285</v>
      </c>
    </row>
    <row r="271" spans="1:13">
      <c r="A271" t="s">
        <v>761</v>
      </c>
      <c r="B271" t="s">
        <v>398</v>
      </c>
      <c r="C271" t="s">
        <v>400</v>
      </c>
      <c r="D271" t="s">
        <v>0</v>
      </c>
      <c r="E271" t="s">
        <v>401</v>
      </c>
      <c r="F271" t="s">
        <v>65</v>
      </c>
      <c r="G271" t="s">
        <v>34</v>
      </c>
      <c r="M271" t="s">
        <v>286</v>
      </c>
    </row>
    <row r="272" spans="1:13">
      <c r="A272" t="s">
        <v>762</v>
      </c>
      <c r="B272" t="s">
        <v>398</v>
      </c>
      <c r="C272" t="s">
        <v>400</v>
      </c>
      <c r="D272" t="s">
        <v>0</v>
      </c>
      <c r="E272" t="s">
        <v>401</v>
      </c>
      <c r="F272" t="s">
        <v>65</v>
      </c>
      <c r="G272" t="s">
        <v>35</v>
      </c>
      <c r="M272" t="s">
        <v>199</v>
      </c>
    </row>
    <row r="273" spans="1:13">
      <c r="A273" t="s">
        <v>763</v>
      </c>
      <c r="B273" t="s">
        <v>398</v>
      </c>
      <c r="C273" t="s">
        <v>400</v>
      </c>
      <c r="D273" t="s">
        <v>0</v>
      </c>
      <c r="E273" t="s">
        <v>401</v>
      </c>
      <c r="F273" t="s">
        <v>65</v>
      </c>
      <c r="G273" t="s">
        <v>119</v>
      </c>
      <c r="M273" t="s">
        <v>124</v>
      </c>
    </row>
    <row r="274" spans="1:13">
      <c r="A274" t="s">
        <v>679</v>
      </c>
      <c r="B274" t="s">
        <v>398</v>
      </c>
      <c r="C274" t="s">
        <v>400</v>
      </c>
      <c r="D274" t="s">
        <v>0</v>
      </c>
      <c r="E274" t="s">
        <v>401</v>
      </c>
      <c r="F274" t="s">
        <v>65</v>
      </c>
      <c r="G274" t="s">
        <v>688</v>
      </c>
      <c r="M274" t="s">
        <v>471</v>
      </c>
    </row>
    <row r="275" spans="1:13">
      <c r="A275" t="s">
        <v>446</v>
      </c>
      <c r="B275" t="s">
        <v>398</v>
      </c>
      <c r="C275" t="s">
        <v>400</v>
      </c>
      <c r="D275" t="s">
        <v>0</v>
      </c>
      <c r="E275" t="s">
        <v>406</v>
      </c>
      <c r="F275" t="s">
        <v>407</v>
      </c>
      <c r="G275" t="s">
        <v>120</v>
      </c>
      <c r="M275" t="s">
        <v>473</v>
      </c>
    </row>
    <row r="276" spans="1:13">
      <c r="A276" t="s">
        <v>764</v>
      </c>
      <c r="B276" t="s">
        <v>398</v>
      </c>
      <c r="C276" t="s">
        <v>400</v>
      </c>
      <c r="D276" t="s">
        <v>0</v>
      </c>
      <c r="E276" t="s">
        <v>401</v>
      </c>
      <c r="F276" t="s">
        <v>65</v>
      </c>
      <c r="G276" t="s">
        <v>71</v>
      </c>
      <c r="M276" t="s">
        <v>36</v>
      </c>
    </row>
    <row r="277" spans="1:13">
      <c r="A277" t="s">
        <v>573</v>
      </c>
      <c r="B277" t="s">
        <v>398</v>
      </c>
      <c r="C277" t="s">
        <v>400</v>
      </c>
      <c r="D277" t="s">
        <v>0</v>
      </c>
      <c r="E277" t="s">
        <v>401</v>
      </c>
      <c r="F277" t="s">
        <v>65</v>
      </c>
      <c r="G277" t="s">
        <v>195</v>
      </c>
      <c r="M277" t="s">
        <v>141</v>
      </c>
    </row>
    <row r="278" spans="1:13">
      <c r="A278" t="s">
        <v>505</v>
      </c>
      <c r="B278" t="s">
        <v>398</v>
      </c>
      <c r="C278" t="s">
        <v>400</v>
      </c>
      <c r="D278" t="s">
        <v>0</v>
      </c>
      <c r="E278" t="s">
        <v>434</v>
      </c>
      <c r="F278" t="s">
        <v>435</v>
      </c>
      <c r="G278" t="s">
        <v>284</v>
      </c>
      <c r="M278" t="s">
        <v>37</v>
      </c>
    </row>
    <row r="279" spans="1:13">
      <c r="A279" t="s">
        <v>765</v>
      </c>
      <c r="B279" t="s">
        <v>398</v>
      </c>
      <c r="C279" t="s">
        <v>400</v>
      </c>
      <c r="D279" t="s">
        <v>0</v>
      </c>
      <c r="E279" t="s">
        <v>452</v>
      </c>
      <c r="F279" t="s">
        <v>44</v>
      </c>
      <c r="G279" t="s">
        <v>257</v>
      </c>
      <c r="M279" t="s">
        <v>125</v>
      </c>
    </row>
    <row r="280" spans="1:13">
      <c r="A280" t="s">
        <v>412</v>
      </c>
      <c r="B280" t="s">
        <v>398</v>
      </c>
      <c r="C280" t="s">
        <v>400</v>
      </c>
      <c r="D280" t="s">
        <v>0</v>
      </c>
      <c r="E280" t="s">
        <v>406</v>
      </c>
      <c r="F280" t="s">
        <v>407</v>
      </c>
      <c r="G280" t="s">
        <v>121</v>
      </c>
      <c r="M280" t="s">
        <v>200</v>
      </c>
    </row>
    <row r="281" spans="1:13">
      <c r="A281" t="s">
        <v>766</v>
      </c>
      <c r="B281" t="s">
        <v>398</v>
      </c>
      <c r="C281" t="s">
        <v>400</v>
      </c>
      <c r="D281" t="s">
        <v>0</v>
      </c>
      <c r="E281" t="s">
        <v>401</v>
      </c>
      <c r="F281" t="s">
        <v>65</v>
      </c>
      <c r="G281" t="s">
        <v>305</v>
      </c>
      <c r="M281" t="s">
        <v>201</v>
      </c>
    </row>
    <row r="282" spans="1:13">
      <c r="A282" t="s">
        <v>574</v>
      </c>
      <c r="B282" t="s">
        <v>398</v>
      </c>
      <c r="C282" t="s">
        <v>400</v>
      </c>
      <c r="D282" t="s">
        <v>0</v>
      </c>
      <c r="E282" t="s">
        <v>401</v>
      </c>
      <c r="F282" t="s">
        <v>65</v>
      </c>
      <c r="G282" t="s">
        <v>196</v>
      </c>
      <c r="M282" t="s">
        <v>202</v>
      </c>
    </row>
    <row r="283" spans="1:13">
      <c r="A283" t="s">
        <v>575</v>
      </c>
      <c r="B283" t="s">
        <v>398</v>
      </c>
      <c r="C283" t="s">
        <v>400</v>
      </c>
      <c r="D283" t="s">
        <v>0</v>
      </c>
      <c r="E283" t="s">
        <v>401</v>
      </c>
      <c r="F283" t="s">
        <v>65</v>
      </c>
      <c r="G283" t="s">
        <v>122</v>
      </c>
      <c r="M283" t="s">
        <v>203</v>
      </c>
    </row>
    <row r="284" spans="1:13">
      <c r="A284" t="s">
        <v>506</v>
      </c>
      <c r="B284" t="s">
        <v>398</v>
      </c>
      <c r="C284" t="s">
        <v>400</v>
      </c>
      <c r="D284" t="s">
        <v>0</v>
      </c>
      <c r="E284" t="s">
        <v>434</v>
      </c>
      <c r="F284" t="s">
        <v>435</v>
      </c>
      <c r="G284" t="s">
        <v>57</v>
      </c>
      <c r="M284" t="s">
        <v>258</v>
      </c>
    </row>
    <row r="285" spans="1:13">
      <c r="A285" t="s">
        <v>576</v>
      </c>
      <c r="B285" t="s">
        <v>398</v>
      </c>
      <c r="C285" t="s">
        <v>400</v>
      </c>
      <c r="D285" t="s">
        <v>0</v>
      </c>
      <c r="E285" t="s">
        <v>401</v>
      </c>
      <c r="F285" t="s">
        <v>65</v>
      </c>
      <c r="G285" t="s">
        <v>269</v>
      </c>
      <c r="M285" t="s">
        <v>63</v>
      </c>
    </row>
    <row r="286" spans="1:13">
      <c r="A286" t="s">
        <v>767</v>
      </c>
      <c r="B286" t="s">
        <v>398</v>
      </c>
      <c r="C286" t="s">
        <v>400</v>
      </c>
      <c r="D286" t="s">
        <v>0</v>
      </c>
      <c r="E286" t="s">
        <v>401</v>
      </c>
      <c r="F286" t="s">
        <v>65</v>
      </c>
      <c r="G286" t="s">
        <v>309</v>
      </c>
      <c r="M286" t="s">
        <v>287</v>
      </c>
    </row>
    <row r="287" spans="1:13">
      <c r="A287" t="s">
        <v>577</v>
      </c>
      <c r="B287" t="s">
        <v>398</v>
      </c>
      <c r="C287" t="s">
        <v>400</v>
      </c>
      <c r="D287" t="s">
        <v>0</v>
      </c>
      <c r="E287" t="s">
        <v>401</v>
      </c>
      <c r="F287" t="s">
        <v>65</v>
      </c>
      <c r="G287" t="s">
        <v>72</v>
      </c>
      <c r="M287" t="s">
        <v>64</v>
      </c>
    </row>
    <row r="288" spans="1:13">
      <c r="A288" t="s">
        <v>447</v>
      </c>
      <c r="B288" t="s">
        <v>398</v>
      </c>
      <c r="C288" t="s">
        <v>400</v>
      </c>
      <c r="D288" t="s">
        <v>0</v>
      </c>
      <c r="E288" t="s">
        <v>406</v>
      </c>
      <c r="F288" t="s">
        <v>407</v>
      </c>
      <c r="G288" t="s">
        <v>123</v>
      </c>
      <c r="M288" t="s">
        <v>142</v>
      </c>
    </row>
    <row r="289" spans="1:13">
      <c r="A289" t="s">
        <v>768</v>
      </c>
      <c r="B289" t="s">
        <v>398</v>
      </c>
      <c r="C289" t="s">
        <v>400</v>
      </c>
      <c r="D289" t="s">
        <v>0</v>
      </c>
      <c r="E289" t="s">
        <v>401</v>
      </c>
      <c r="F289" t="s">
        <v>65</v>
      </c>
      <c r="G289" t="s">
        <v>197</v>
      </c>
      <c r="M289" t="s">
        <v>143</v>
      </c>
    </row>
    <row r="290" spans="1:13">
      <c r="A290" t="s">
        <v>578</v>
      </c>
      <c r="B290" t="s">
        <v>398</v>
      </c>
      <c r="C290" t="s">
        <v>400</v>
      </c>
      <c r="D290" t="s">
        <v>0</v>
      </c>
      <c r="E290" t="s">
        <v>401</v>
      </c>
      <c r="F290" t="s">
        <v>65</v>
      </c>
      <c r="G290" t="s">
        <v>230</v>
      </c>
      <c r="M290" t="s">
        <v>39</v>
      </c>
    </row>
    <row r="291" spans="1:13">
      <c r="A291" t="s">
        <v>579</v>
      </c>
      <c r="B291" t="s">
        <v>398</v>
      </c>
      <c r="C291" t="s">
        <v>400</v>
      </c>
      <c r="D291" t="s">
        <v>0</v>
      </c>
      <c r="E291" t="s">
        <v>401</v>
      </c>
      <c r="F291" t="s">
        <v>65</v>
      </c>
      <c r="G291" t="s">
        <v>198</v>
      </c>
      <c r="M291" t="s">
        <v>38</v>
      </c>
    </row>
    <row r="292" spans="1:13">
      <c r="A292" t="s">
        <v>608</v>
      </c>
      <c r="B292" t="s">
        <v>398</v>
      </c>
      <c r="C292" t="s">
        <v>400</v>
      </c>
      <c r="D292" t="s">
        <v>0</v>
      </c>
      <c r="E292" t="s">
        <v>480</v>
      </c>
      <c r="F292" t="s">
        <v>51</v>
      </c>
      <c r="G292" t="s">
        <v>150</v>
      </c>
      <c r="M292" t="s">
        <v>793</v>
      </c>
    </row>
    <row r="293" spans="1:13">
      <c r="A293" t="s">
        <v>769</v>
      </c>
      <c r="B293" t="s">
        <v>398</v>
      </c>
      <c r="C293" t="s">
        <v>400</v>
      </c>
      <c r="D293" t="s">
        <v>0</v>
      </c>
      <c r="E293" t="s">
        <v>401</v>
      </c>
      <c r="F293" t="s">
        <v>65</v>
      </c>
      <c r="G293" t="s">
        <v>325</v>
      </c>
      <c r="M293" t="s">
        <v>58</v>
      </c>
    </row>
    <row r="294" spans="1:13">
      <c r="A294" t="s">
        <v>770</v>
      </c>
      <c r="B294" t="s">
        <v>398</v>
      </c>
      <c r="C294" t="s">
        <v>400</v>
      </c>
      <c r="D294" t="s">
        <v>0</v>
      </c>
      <c r="E294" t="s">
        <v>401</v>
      </c>
      <c r="F294" t="s">
        <v>65</v>
      </c>
      <c r="G294" t="s">
        <v>231</v>
      </c>
      <c r="M294" t="s">
        <v>219</v>
      </c>
    </row>
    <row r="295" spans="1:13">
      <c r="A295" t="s">
        <v>468</v>
      </c>
      <c r="B295" t="s">
        <v>398</v>
      </c>
      <c r="C295" t="s">
        <v>400</v>
      </c>
      <c r="D295" t="s">
        <v>0</v>
      </c>
      <c r="E295" t="s">
        <v>455</v>
      </c>
      <c r="F295" t="s">
        <v>456</v>
      </c>
      <c r="G295" t="s">
        <v>469</v>
      </c>
      <c r="M295" t="s">
        <v>310</v>
      </c>
    </row>
    <row r="296" spans="1:13">
      <c r="A296" t="s">
        <v>580</v>
      </c>
      <c r="B296" t="s">
        <v>398</v>
      </c>
      <c r="C296" t="s">
        <v>400</v>
      </c>
      <c r="D296" t="s">
        <v>0</v>
      </c>
      <c r="E296" t="s">
        <v>401</v>
      </c>
      <c r="F296" t="s">
        <v>65</v>
      </c>
      <c r="G296" t="s">
        <v>246</v>
      </c>
      <c r="M296" t="s">
        <v>327</v>
      </c>
    </row>
    <row r="297" spans="1:13">
      <c r="A297" t="s">
        <v>581</v>
      </c>
      <c r="B297" t="s">
        <v>398</v>
      </c>
      <c r="C297" t="s">
        <v>400</v>
      </c>
      <c r="D297" t="s">
        <v>0</v>
      </c>
      <c r="E297" t="s">
        <v>401</v>
      </c>
      <c r="F297" t="s">
        <v>65</v>
      </c>
      <c r="G297" t="s">
        <v>232</v>
      </c>
      <c r="M297" t="s">
        <v>274</v>
      </c>
    </row>
    <row r="298" spans="1:13">
      <c r="A298" t="s">
        <v>605</v>
      </c>
      <c r="B298" t="s">
        <v>398</v>
      </c>
      <c r="C298" t="s">
        <v>400</v>
      </c>
      <c r="D298" t="s">
        <v>0</v>
      </c>
      <c r="E298" t="s">
        <v>452</v>
      </c>
      <c r="F298" t="s">
        <v>44</v>
      </c>
      <c r="G298" t="s">
        <v>656</v>
      </c>
      <c r="M298" t="s">
        <v>48</v>
      </c>
    </row>
    <row r="299" spans="1:13">
      <c r="A299" t="s">
        <v>507</v>
      </c>
      <c r="B299" t="s">
        <v>398</v>
      </c>
      <c r="C299" t="s">
        <v>400</v>
      </c>
      <c r="D299" t="s">
        <v>0</v>
      </c>
      <c r="E299" t="s">
        <v>434</v>
      </c>
      <c r="F299" t="s">
        <v>435</v>
      </c>
      <c r="G299" t="s">
        <v>285</v>
      </c>
      <c r="M299" t="s">
        <v>126</v>
      </c>
    </row>
    <row r="300" spans="1:13">
      <c r="A300" t="s">
        <v>508</v>
      </c>
      <c r="B300" t="s">
        <v>398</v>
      </c>
      <c r="C300" t="s">
        <v>400</v>
      </c>
      <c r="D300" t="s">
        <v>0</v>
      </c>
      <c r="E300" t="s">
        <v>434</v>
      </c>
      <c r="F300" t="s">
        <v>435</v>
      </c>
      <c r="G300" t="s">
        <v>286</v>
      </c>
      <c r="M300" t="s">
        <v>314</v>
      </c>
    </row>
    <row r="301" spans="1:13">
      <c r="A301" t="s">
        <v>644</v>
      </c>
      <c r="B301" t="s">
        <v>398</v>
      </c>
      <c r="C301" t="s">
        <v>400</v>
      </c>
      <c r="D301" t="s">
        <v>0</v>
      </c>
      <c r="E301" t="s">
        <v>401</v>
      </c>
      <c r="F301" t="s">
        <v>65</v>
      </c>
      <c r="G301" t="s">
        <v>199</v>
      </c>
      <c r="M301" t="s">
        <v>160</v>
      </c>
    </row>
    <row r="302" spans="1:13">
      <c r="A302" t="s">
        <v>413</v>
      </c>
      <c r="B302" t="s">
        <v>398</v>
      </c>
      <c r="C302" t="s">
        <v>400</v>
      </c>
      <c r="D302" t="s">
        <v>0</v>
      </c>
      <c r="E302" t="s">
        <v>401</v>
      </c>
      <c r="F302" t="s">
        <v>65</v>
      </c>
      <c r="G302" t="s">
        <v>124</v>
      </c>
      <c r="M302" t="s">
        <v>204</v>
      </c>
    </row>
    <row r="303" spans="1:13">
      <c r="A303" t="s">
        <v>470</v>
      </c>
      <c r="B303" t="s">
        <v>398</v>
      </c>
      <c r="C303" t="s">
        <v>400</v>
      </c>
      <c r="D303" t="s">
        <v>0</v>
      </c>
      <c r="E303" t="s">
        <v>455</v>
      </c>
      <c r="F303" t="s">
        <v>456</v>
      </c>
      <c r="G303" t="s">
        <v>471</v>
      </c>
      <c r="M303" t="s">
        <v>259</v>
      </c>
    </row>
    <row r="304" spans="1:13">
      <c r="A304" t="s">
        <v>472</v>
      </c>
      <c r="B304" t="s">
        <v>398</v>
      </c>
      <c r="C304" t="s">
        <v>400</v>
      </c>
      <c r="D304" t="s">
        <v>0</v>
      </c>
      <c r="E304" t="s">
        <v>452</v>
      </c>
      <c r="F304" t="s">
        <v>44</v>
      </c>
      <c r="G304" t="s">
        <v>473</v>
      </c>
      <c r="M304" t="s">
        <v>40</v>
      </c>
    </row>
    <row r="305" spans="1:13">
      <c r="A305" t="s">
        <v>414</v>
      </c>
      <c r="B305" t="s">
        <v>398</v>
      </c>
      <c r="C305" t="s">
        <v>400</v>
      </c>
      <c r="D305" t="s">
        <v>0</v>
      </c>
      <c r="E305" t="s">
        <v>406</v>
      </c>
      <c r="F305" t="s">
        <v>407</v>
      </c>
      <c r="G305" t="s">
        <v>36</v>
      </c>
      <c r="M305" t="s">
        <v>205</v>
      </c>
    </row>
    <row r="306" spans="1:13">
      <c r="A306" t="s">
        <v>601</v>
      </c>
      <c r="B306" t="s">
        <v>398</v>
      </c>
      <c r="C306" t="s">
        <v>400</v>
      </c>
      <c r="D306" t="s">
        <v>0</v>
      </c>
      <c r="E306" t="s">
        <v>419</v>
      </c>
      <c r="F306" t="s">
        <v>42</v>
      </c>
      <c r="G306" t="s">
        <v>141</v>
      </c>
      <c r="M306" t="s">
        <v>288</v>
      </c>
    </row>
    <row r="307" spans="1:13">
      <c r="A307" t="s">
        <v>415</v>
      </c>
      <c r="B307" t="s">
        <v>398</v>
      </c>
      <c r="C307" t="s">
        <v>400</v>
      </c>
      <c r="D307" t="s">
        <v>0</v>
      </c>
      <c r="E307" t="s">
        <v>406</v>
      </c>
      <c r="F307" t="s">
        <v>407</v>
      </c>
      <c r="G307" t="s">
        <v>37</v>
      </c>
      <c r="M307" t="s">
        <v>220</v>
      </c>
    </row>
    <row r="308" spans="1:13">
      <c r="A308" t="s">
        <v>667</v>
      </c>
      <c r="B308" t="s">
        <v>398</v>
      </c>
      <c r="C308" t="s">
        <v>400</v>
      </c>
      <c r="D308" t="s">
        <v>0</v>
      </c>
      <c r="E308" t="s">
        <v>419</v>
      </c>
      <c r="F308" t="s">
        <v>42</v>
      </c>
      <c r="G308" t="s">
        <v>125</v>
      </c>
      <c r="M308" t="s">
        <v>221</v>
      </c>
    </row>
    <row r="309" spans="1:13">
      <c r="A309" t="s">
        <v>645</v>
      </c>
      <c r="B309" t="s">
        <v>398</v>
      </c>
      <c r="C309" t="s">
        <v>400</v>
      </c>
      <c r="D309" t="s">
        <v>0</v>
      </c>
      <c r="E309" t="s">
        <v>401</v>
      </c>
      <c r="F309" t="s">
        <v>65</v>
      </c>
      <c r="G309" t="s">
        <v>200</v>
      </c>
      <c r="M309" t="s">
        <v>222</v>
      </c>
    </row>
    <row r="310" spans="1:13">
      <c r="A310" t="s">
        <v>582</v>
      </c>
      <c r="B310" t="s">
        <v>398</v>
      </c>
      <c r="C310" t="s">
        <v>400</v>
      </c>
      <c r="D310" t="s">
        <v>0</v>
      </c>
      <c r="E310" t="s">
        <v>401</v>
      </c>
      <c r="F310" t="s">
        <v>65</v>
      </c>
      <c r="G310" t="s">
        <v>201</v>
      </c>
      <c r="M310" t="s">
        <v>127</v>
      </c>
    </row>
    <row r="311" spans="1:13">
      <c r="A311" t="s">
        <v>646</v>
      </c>
      <c r="B311" t="s">
        <v>398</v>
      </c>
      <c r="C311" t="s">
        <v>400</v>
      </c>
      <c r="D311" t="s">
        <v>0</v>
      </c>
      <c r="E311" t="s">
        <v>401</v>
      </c>
      <c r="F311" t="s">
        <v>65</v>
      </c>
      <c r="G311" t="s">
        <v>202</v>
      </c>
      <c r="M311" t="s">
        <v>289</v>
      </c>
    </row>
    <row r="312" spans="1:13">
      <c r="A312" t="s">
        <v>647</v>
      </c>
      <c r="B312" t="s">
        <v>398</v>
      </c>
      <c r="C312" t="s">
        <v>400</v>
      </c>
      <c r="D312" t="s">
        <v>0</v>
      </c>
      <c r="E312" t="s">
        <v>401</v>
      </c>
      <c r="F312" t="s">
        <v>65</v>
      </c>
      <c r="G312" t="s">
        <v>203</v>
      </c>
      <c r="M312" t="s">
        <v>144</v>
      </c>
    </row>
    <row r="313" spans="1:13">
      <c r="A313" t="s">
        <v>771</v>
      </c>
      <c r="B313" t="s">
        <v>398</v>
      </c>
      <c r="C313" t="s">
        <v>400</v>
      </c>
      <c r="D313" t="s">
        <v>0</v>
      </c>
      <c r="E313" t="s">
        <v>452</v>
      </c>
      <c r="F313" t="s">
        <v>44</v>
      </c>
      <c r="G313" t="s">
        <v>258</v>
      </c>
      <c r="M313" t="s">
        <v>41</v>
      </c>
    </row>
    <row r="314" spans="1:13">
      <c r="A314" t="s">
        <v>612</v>
      </c>
      <c r="B314" t="s">
        <v>398</v>
      </c>
      <c r="C314" t="s">
        <v>400</v>
      </c>
      <c r="D314" t="s">
        <v>0</v>
      </c>
      <c r="E314" t="s">
        <v>658</v>
      </c>
      <c r="F314" t="s">
        <v>61</v>
      </c>
      <c r="G314" t="s">
        <v>63</v>
      </c>
      <c r="M314" t="s">
        <v>312</v>
      </c>
    </row>
    <row r="315" spans="1:13">
      <c r="A315" t="s">
        <v>509</v>
      </c>
      <c r="B315" t="s">
        <v>398</v>
      </c>
      <c r="C315" t="s">
        <v>400</v>
      </c>
      <c r="D315" t="s">
        <v>0</v>
      </c>
      <c r="E315" t="s">
        <v>434</v>
      </c>
      <c r="F315" t="s">
        <v>435</v>
      </c>
      <c r="G315" t="s">
        <v>287</v>
      </c>
      <c r="M315" t="s">
        <v>206</v>
      </c>
    </row>
    <row r="316" spans="1:13">
      <c r="A316" t="s">
        <v>613</v>
      </c>
      <c r="B316" t="s">
        <v>398</v>
      </c>
      <c r="C316" t="s">
        <v>400</v>
      </c>
      <c r="D316" t="s">
        <v>0</v>
      </c>
      <c r="E316" t="s">
        <v>658</v>
      </c>
      <c r="F316" t="s">
        <v>61</v>
      </c>
      <c r="G316" t="s">
        <v>64</v>
      </c>
      <c r="M316" t="s">
        <v>311</v>
      </c>
    </row>
    <row r="317" spans="1:13">
      <c r="A317" t="s">
        <v>602</v>
      </c>
      <c r="B317" t="s">
        <v>398</v>
      </c>
      <c r="C317" t="s">
        <v>400</v>
      </c>
      <c r="D317" t="s">
        <v>0</v>
      </c>
      <c r="E317" t="s">
        <v>419</v>
      </c>
      <c r="F317" t="s">
        <v>42</v>
      </c>
      <c r="G317" t="s">
        <v>142</v>
      </c>
      <c r="M317" t="s">
        <v>475</v>
      </c>
    </row>
    <row r="318" spans="1:13">
      <c r="A318" t="s">
        <v>772</v>
      </c>
      <c r="B318" t="s">
        <v>398</v>
      </c>
      <c r="C318" t="s">
        <v>400</v>
      </c>
      <c r="D318" t="s">
        <v>0</v>
      </c>
      <c r="E318" t="s">
        <v>406</v>
      </c>
      <c r="F318" t="s">
        <v>407</v>
      </c>
      <c r="G318" t="s">
        <v>143</v>
      </c>
      <c r="M318" t="s">
        <v>207</v>
      </c>
    </row>
    <row r="319" spans="1:13">
      <c r="A319" t="s">
        <v>583</v>
      </c>
      <c r="B319" t="s">
        <v>398</v>
      </c>
      <c r="C319" t="s">
        <v>400</v>
      </c>
      <c r="D319" t="s">
        <v>0</v>
      </c>
      <c r="E319" t="s">
        <v>401</v>
      </c>
      <c r="F319" t="s">
        <v>65</v>
      </c>
      <c r="G319" t="s">
        <v>39</v>
      </c>
      <c r="M319" t="s">
        <v>208</v>
      </c>
    </row>
    <row r="320" spans="1:13">
      <c r="A320" t="s">
        <v>773</v>
      </c>
      <c r="B320" t="s">
        <v>398</v>
      </c>
      <c r="C320" t="s">
        <v>400</v>
      </c>
      <c r="D320" t="s">
        <v>0</v>
      </c>
      <c r="E320" t="s">
        <v>401</v>
      </c>
      <c r="F320" t="s">
        <v>65</v>
      </c>
      <c r="G320" t="s">
        <v>38</v>
      </c>
      <c r="M320" t="s">
        <v>260</v>
      </c>
    </row>
    <row r="321" spans="1:13">
      <c r="A321" t="s">
        <v>774</v>
      </c>
      <c r="B321" t="s">
        <v>398</v>
      </c>
      <c r="C321" t="s">
        <v>400</v>
      </c>
      <c r="D321" t="s">
        <v>0</v>
      </c>
      <c r="E321" t="s">
        <v>401</v>
      </c>
      <c r="F321" t="s">
        <v>65</v>
      </c>
      <c r="G321" t="s">
        <v>793</v>
      </c>
      <c r="M321" t="s">
        <v>261</v>
      </c>
    </row>
    <row r="322" spans="1:13">
      <c r="A322" t="s">
        <v>510</v>
      </c>
      <c r="B322" t="s">
        <v>398</v>
      </c>
      <c r="C322" t="s">
        <v>400</v>
      </c>
      <c r="D322" t="s">
        <v>0</v>
      </c>
      <c r="E322" t="s">
        <v>434</v>
      </c>
      <c r="F322" t="s">
        <v>435</v>
      </c>
      <c r="G322" t="s">
        <v>58</v>
      </c>
      <c r="M322" t="s">
        <v>49</v>
      </c>
    </row>
    <row r="323" spans="1:13">
      <c r="A323" t="s">
        <v>511</v>
      </c>
      <c r="B323" t="s">
        <v>398</v>
      </c>
      <c r="C323" t="s">
        <v>400</v>
      </c>
      <c r="D323" t="s">
        <v>0</v>
      </c>
      <c r="E323" t="s">
        <v>434</v>
      </c>
      <c r="F323" t="s">
        <v>435</v>
      </c>
      <c r="G323" t="s">
        <v>219</v>
      </c>
      <c r="M323" t="s">
        <v>73</v>
      </c>
    </row>
    <row r="324" spans="1:13">
      <c r="A324" t="s">
        <v>648</v>
      </c>
      <c r="B324" t="s">
        <v>398</v>
      </c>
      <c r="C324" t="s">
        <v>400</v>
      </c>
      <c r="D324" t="s">
        <v>0</v>
      </c>
      <c r="E324" t="s">
        <v>401</v>
      </c>
      <c r="F324" t="s">
        <v>65</v>
      </c>
      <c r="G324" t="s">
        <v>310</v>
      </c>
      <c r="M324" t="s">
        <v>209</v>
      </c>
    </row>
    <row r="325" spans="1:13">
      <c r="A325" t="s">
        <v>649</v>
      </c>
      <c r="B325" t="s">
        <v>398</v>
      </c>
      <c r="C325" t="s">
        <v>400</v>
      </c>
      <c r="D325" t="s">
        <v>0</v>
      </c>
      <c r="E325" t="s">
        <v>401</v>
      </c>
      <c r="F325" t="s">
        <v>65</v>
      </c>
      <c r="G325" t="s">
        <v>327</v>
      </c>
      <c r="M325" t="s">
        <v>210</v>
      </c>
    </row>
    <row r="326" spans="1:13">
      <c r="A326" t="s">
        <v>448</v>
      </c>
      <c r="B326" t="s">
        <v>398</v>
      </c>
      <c r="C326" t="s">
        <v>400</v>
      </c>
      <c r="D326" t="s">
        <v>0</v>
      </c>
      <c r="E326" t="s">
        <v>406</v>
      </c>
      <c r="F326" t="s">
        <v>407</v>
      </c>
      <c r="G326" t="s">
        <v>274</v>
      </c>
      <c r="M326" t="s">
        <v>128</v>
      </c>
    </row>
    <row r="327" spans="1:13">
      <c r="A327" t="s">
        <v>775</v>
      </c>
      <c r="B327" t="s">
        <v>398</v>
      </c>
      <c r="C327" t="s">
        <v>400</v>
      </c>
      <c r="D327" t="s">
        <v>0</v>
      </c>
      <c r="E327" t="s">
        <v>452</v>
      </c>
      <c r="F327" t="s">
        <v>44</v>
      </c>
      <c r="G327" t="s">
        <v>48</v>
      </c>
      <c r="M327" t="s">
        <v>264</v>
      </c>
    </row>
    <row r="328" spans="1:13">
      <c r="A328" t="s">
        <v>584</v>
      </c>
      <c r="B328" t="s">
        <v>398</v>
      </c>
      <c r="C328" t="s">
        <v>400</v>
      </c>
      <c r="D328" t="s">
        <v>0</v>
      </c>
      <c r="E328" t="s">
        <v>401</v>
      </c>
      <c r="F328" t="s">
        <v>65</v>
      </c>
      <c r="G328" t="s">
        <v>126</v>
      </c>
      <c r="M328" t="s">
        <v>262</v>
      </c>
    </row>
    <row r="329" spans="1:13">
      <c r="A329" t="s">
        <v>776</v>
      </c>
      <c r="B329" t="s">
        <v>398</v>
      </c>
      <c r="C329" t="s">
        <v>400</v>
      </c>
      <c r="D329" t="s">
        <v>0</v>
      </c>
      <c r="E329" t="s">
        <v>452</v>
      </c>
      <c r="F329" t="s">
        <v>44</v>
      </c>
      <c r="G329" t="s">
        <v>314</v>
      </c>
      <c r="M329" t="s">
        <v>247</v>
      </c>
    </row>
    <row r="330" spans="1:13">
      <c r="A330" t="s">
        <v>512</v>
      </c>
      <c r="B330" t="s">
        <v>398</v>
      </c>
      <c r="C330" t="s">
        <v>400</v>
      </c>
      <c r="D330" t="s">
        <v>0</v>
      </c>
      <c r="E330" t="s">
        <v>434</v>
      </c>
      <c r="F330" t="s">
        <v>435</v>
      </c>
      <c r="G330" t="s">
        <v>160</v>
      </c>
      <c r="M330" t="s">
        <v>275</v>
      </c>
    </row>
    <row r="331" spans="1:13">
      <c r="A331" t="s">
        <v>777</v>
      </c>
      <c r="B331" t="s">
        <v>398</v>
      </c>
      <c r="C331" t="s">
        <v>400</v>
      </c>
      <c r="D331" t="s">
        <v>0</v>
      </c>
      <c r="E331" t="s">
        <v>401</v>
      </c>
      <c r="F331" t="s">
        <v>65</v>
      </c>
      <c r="G331" t="s">
        <v>204</v>
      </c>
      <c r="M331" t="s">
        <v>477</v>
      </c>
    </row>
    <row r="332" spans="1:13">
      <c r="A332" t="s">
        <v>778</v>
      </c>
      <c r="B332" t="s">
        <v>398</v>
      </c>
      <c r="C332" t="s">
        <v>400</v>
      </c>
      <c r="D332" t="s">
        <v>0</v>
      </c>
      <c r="E332" t="s">
        <v>452</v>
      </c>
      <c r="F332" t="s">
        <v>44</v>
      </c>
      <c r="G332" t="s">
        <v>259</v>
      </c>
      <c r="M332" t="s">
        <v>211</v>
      </c>
    </row>
    <row r="333" spans="1:13">
      <c r="A333" t="s">
        <v>779</v>
      </c>
      <c r="B333" t="s">
        <v>398</v>
      </c>
      <c r="C333" t="s">
        <v>400</v>
      </c>
      <c r="D333" t="s">
        <v>0</v>
      </c>
      <c r="E333" t="s">
        <v>401</v>
      </c>
      <c r="F333" t="s">
        <v>65</v>
      </c>
      <c r="G333" t="s">
        <v>40</v>
      </c>
      <c r="M333" t="s">
        <v>212</v>
      </c>
    </row>
    <row r="334" spans="1:13">
      <c r="A334" t="s">
        <v>585</v>
      </c>
      <c r="B334" t="s">
        <v>398</v>
      </c>
      <c r="C334" t="s">
        <v>400</v>
      </c>
      <c r="D334" t="s">
        <v>0</v>
      </c>
      <c r="E334" t="s">
        <v>401</v>
      </c>
      <c r="F334" t="s">
        <v>65</v>
      </c>
      <c r="G334" t="s">
        <v>205</v>
      </c>
      <c r="M334" t="s">
        <v>689</v>
      </c>
    </row>
    <row r="335" spans="1:13">
      <c r="A335" t="s">
        <v>513</v>
      </c>
      <c r="B335" t="s">
        <v>398</v>
      </c>
      <c r="C335" t="s">
        <v>400</v>
      </c>
      <c r="D335" t="s">
        <v>0</v>
      </c>
      <c r="E335" t="s">
        <v>434</v>
      </c>
      <c r="F335" t="s">
        <v>435</v>
      </c>
      <c r="G335" t="s">
        <v>288</v>
      </c>
      <c r="M335" t="s">
        <v>235</v>
      </c>
    </row>
    <row r="336" spans="1:13">
      <c r="A336" t="s">
        <v>514</v>
      </c>
      <c r="B336" t="s">
        <v>398</v>
      </c>
      <c r="C336" t="s">
        <v>400</v>
      </c>
      <c r="D336" t="s">
        <v>0</v>
      </c>
      <c r="E336" t="s">
        <v>434</v>
      </c>
      <c r="F336" t="s">
        <v>435</v>
      </c>
      <c r="G336" t="s">
        <v>220</v>
      </c>
      <c r="M336" t="s">
        <v>129</v>
      </c>
    </row>
    <row r="337" spans="1:13">
      <c r="A337" t="s">
        <v>491</v>
      </c>
      <c r="B337" t="s">
        <v>398</v>
      </c>
      <c r="C337" t="s">
        <v>400</v>
      </c>
      <c r="D337" t="s">
        <v>0</v>
      </c>
      <c r="E337" t="s">
        <v>434</v>
      </c>
      <c r="F337" t="s">
        <v>435</v>
      </c>
      <c r="G337" t="s">
        <v>221</v>
      </c>
      <c r="M337" t="s">
        <v>213</v>
      </c>
    </row>
    <row r="338" spans="1:13">
      <c r="A338" t="s">
        <v>780</v>
      </c>
      <c r="B338" t="s">
        <v>398</v>
      </c>
      <c r="C338" t="s">
        <v>400</v>
      </c>
      <c r="D338" t="s">
        <v>0</v>
      </c>
      <c r="E338" t="s">
        <v>795</v>
      </c>
      <c r="F338" t="s">
        <v>435</v>
      </c>
      <c r="G338" t="s">
        <v>222</v>
      </c>
      <c r="M338" t="s">
        <v>214</v>
      </c>
    </row>
    <row r="339" spans="1:13">
      <c r="A339" t="s">
        <v>586</v>
      </c>
      <c r="B339" t="s">
        <v>398</v>
      </c>
      <c r="C339" t="s">
        <v>400</v>
      </c>
      <c r="D339" t="s">
        <v>0</v>
      </c>
      <c r="E339" t="s">
        <v>401</v>
      </c>
      <c r="F339" t="s">
        <v>65</v>
      </c>
      <c r="G339" t="s">
        <v>127</v>
      </c>
      <c r="M339" t="s">
        <v>215</v>
      </c>
    </row>
    <row r="340" spans="1:13">
      <c r="A340" t="s">
        <v>515</v>
      </c>
      <c r="B340" t="s">
        <v>398</v>
      </c>
      <c r="C340" t="s">
        <v>400</v>
      </c>
      <c r="D340" t="s">
        <v>0</v>
      </c>
      <c r="E340" t="s">
        <v>434</v>
      </c>
      <c r="F340" t="s">
        <v>435</v>
      </c>
      <c r="G340" t="s">
        <v>289</v>
      </c>
      <c r="M340" t="s">
        <v>683</v>
      </c>
    </row>
    <row r="341" spans="1:13">
      <c r="A341" t="s">
        <v>670</v>
      </c>
      <c r="B341" t="s">
        <v>398</v>
      </c>
      <c r="C341" t="s">
        <v>400</v>
      </c>
      <c r="D341" t="s">
        <v>0</v>
      </c>
      <c r="E341" t="s">
        <v>406</v>
      </c>
      <c r="F341" t="s">
        <v>407</v>
      </c>
      <c r="G341" t="s">
        <v>144</v>
      </c>
      <c r="M341" t="s">
        <v>50</v>
      </c>
    </row>
    <row r="342" spans="1:13">
      <c r="A342" t="s">
        <v>603</v>
      </c>
      <c r="B342" t="s">
        <v>398</v>
      </c>
      <c r="C342" t="s">
        <v>400</v>
      </c>
      <c r="D342" t="s">
        <v>0</v>
      </c>
      <c r="E342" t="s">
        <v>419</v>
      </c>
      <c r="F342" t="s">
        <v>42</v>
      </c>
      <c r="G342" t="s">
        <v>41</v>
      </c>
      <c r="M342" t="s">
        <v>267</v>
      </c>
    </row>
    <row r="343" spans="1:13">
      <c r="A343" t="s">
        <v>781</v>
      </c>
      <c r="B343" t="s">
        <v>398</v>
      </c>
      <c r="C343" t="s">
        <v>400</v>
      </c>
      <c r="D343" t="s">
        <v>0</v>
      </c>
      <c r="E343" t="s">
        <v>795</v>
      </c>
      <c r="F343" t="s">
        <v>435</v>
      </c>
      <c r="G343" t="s">
        <v>312</v>
      </c>
      <c r="M343" t="s">
        <v>657</v>
      </c>
    </row>
    <row r="344" spans="1:13">
      <c r="A344" t="s">
        <v>782</v>
      </c>
      <c r="B344" t="s">
        <v>398</v>
      </c>
      <c r="C344" t="s">
        <v>400</v>
      </c>
      <c r="D344" t="s">
        <v>0</v>
      </c>
      <c r="E344" t="s">
        <v>401</v>
      </c>
      <c r="F344" t="s">
        <v>65</v>
      </c>
      <c r="G344" t="s">
        <v>206</v>
      </c>
      <c r="M344" t="s">
        <v>59</v>
      </c>
    </row>
    <row r="345" spans="1:13">
      <c r="A345" t="s">
        <v>650</v>
      </c>
      <c r="B345" t="s">
        <v>398</v>
      </c>
      <c r="C345" t="s">
        <v>400</v>
      </c>
      <c r="D345" t="s">
        <v>0</v>
      </c>
      <c r="E345" t="s">
        <v>401</v>
      </c>
      <c r="F345" t="s">
        <v>65</v>
      </c>
      <c r="G345" t="s">
        <v>311</v>
      </c>
      <c r="M345" t="s">
        <v>161</v>
      </c>
    </row>
    <row r="346" spans="1:13">
      <c r="A346" t="s">
        <v>474</v>
      </c>
      <c r="B346" t="s">
        <v>398</v>
      </c>
      <c r="C346" t="s">
        <v>400</v>
      </c>
      <c r="D346" t="s">
        <v>0</v>
      </c>
      <c r="E346" t="s">
        <v>455</v>
      </c>
      <c r="F346" t="s">
        <v>456</v>
      </c>
      <c r="G346" t="s">
        <v>475</v>
      </c>
      <c r="M346" t="s">
        <v>319</v>
      </c>
    </row>
    <row r="347" spans="1:13">
      <c r="A347" t="s">
        <v>587</v>
      </c>
      <c r="B347" t="s">
        <v>398</v>
      </c>
      <c r="C347" t="s">
        <v>400</v>
      </c>
      <c r="D347" t="s">
        <v>0</v>
      </c>
      <c r="E347" t="s">
        <v>401</v>
      </c>
      <c r="F347" t="s">
        <v>65</v>
      </c>
      <c r="G347" t="s">
        <v>207</v>
      </c>
    </row>
    <row r="348" spans="1:13">
      <c r="A348" t="s">
        <v>651</v>
      </c>
      <c r="B348" t="s">
        <v>398</v>
      </c>
      <c r="C348" t="s">
        <v>400</v>
      </c>
      <c r="D348" t="s">
        <v>0</v>
      </c>
      <c r="E348" t="s">
        <v>401</v>
      </c>
      <c r="F348" t="s">
        <v>65</v>
      </c>
      <c r="G348" t="s">
        <v>208</v>
      </c>
    </row>
    <row r="349" spans="1:13">
      <c r="A349" t="s">
        <v>783</v>
      </c>
      <c r="B349" t="s">
        <v>398</v>
      </c>
      <c r="C349" t="s">
        <v>400</v>
      </c>
      <c r="D349" t="s">
        <v>0</v>
      </c>
      <c r="E349" t="s">
        <v>452</v>
      </c>
      <c r="F349" t="s">
        <v>44</v>
      </c>
      <c r="G349" t="s">
        <v>260</v>
      </c>
    </row>
    <row r="350" spans="1:13">
      <c r="A350" t="s">
        <v>784</v>
      </c>
      <c r="B350" t="s">
        <v>398</v>
      </c>
      <c r="C350" t="s">
        <v>400</v>
      </c>
      <c r="D350" t="s">
        <v>0</v>
      </c>
      <c r="E350" t="s">
        <v>452</v>
      </c>
      <c r="F350" t="s">
        <v>44</v>
      </c>
      <c r="G350" t="s">
        <v>261</v>
      </c>
    </row>
    <row r="351" spans="1:13">
      <c r="A351" t="s">
        <v>785</v>
      </c>
      <c r="B351" t="s">
        <v>398</v>
      </c>
      <c r="C351" t="s">
        <v>400</v>
      </c>
      <c r="D351" t="s">
        <v>0</v>
      </c>
      <c r="E351" t="s">
        <v>452</v>
      </c>
      <c r="F351" t="s">
        <v>44</v>
      </c>
      <c r="G351" t="s">
        <v>49</v>
      </c>
    </row>
    <row r="352" spans="1:13">
      <c r="A352" t="s">
        <v>588</v>
      </c>
      <c r="B352" t="s">
        <v>398</v>
      </c>
      <c r="C352" t="s">
        <v>400</v>
      </c>
      <c r="D352" t="s">
        <v>0</v>
      </c>
      <c r="E352" t="s">
        <v>401</v>
      </c>
      <c r="F352" t="s">
        <v>65</v>
      </c>
      <c r="G352" t="s">
        <v>73</v>
      </c>
    </row>
    <row r="353" spans="1:7">
      <c r="A353" t="s">
        <v>652</v>
      </c>
      <c r="B353" t="s">
        <v>398</v>
      </c>
      <c r="C353" t="s">
        <v>400</v>
      </c>
      <c r="D353" t="s">
        <v>0</v>
      </c>
      <c r="E353" t="s">
        <v>401</v>
      </c>
      <c r="F353" t="s">
        <v>65</v>
      </c>
      <c r="G353" t="s">
        <v>209</v>
      </c>
    </row>
    <row r="354" spans="1:7">
      <c r="A354" t="s">
        <v>589</v>
      </c>
      <c r="B354" t="s">
        <v>398</v>
      </c>
      <c r="C354" t="s">
        <v>400</v>
      </c>
      <c r="D354" t="s">
        <v>0</v>
      </c>
      <c r="E354" t="s">
        <v>401</v>
      </c>
      <c r="F354" t="s">
        <v>65</v>
      </c>
      <c r="G354" t="s">
        <v>210</v>
      </c>
    </row>
    <row r="355" spans="1:7">
      <c r="A355" t="s">
        <v>786</v>
      </c>
      <c r="B355" t="s">
        <v>398</v>
      </c>
      <c r="C355" t="s">
        <v>400</v>
      </c>
      <c r="D355" t="s">
        <v>0</v>
      </c>
      <c r="E355" t="s">
        <v>401</v>
      </c>
      <c r="F355" t="s">
        <v>65</v>
      </c>
      <c r="G355" t="s">
        <v>128</v>
      </c>
    </row>
    <row r="356" spans="1:7">
      <c r="A356" t="s">
        <v>449</v>
      </c>
      <c r="B356" t="s">
        <v>398</v>
      </c>
      <c r="C356" t="s">
        <v>400</v>
      </c>
      <c r="D356" t="s">
        <v>0</v>
      </c>
      <c r="E356" t="s">
        <v>406</v>
      </c>
      <c r="F356" t="s">
        <v>407</v>
      </c>
      <c r="G356" t="s">
        <v>264</v>
      </c>
    </row>
    <row r="357" spans="1:7">
      <c r="A357" t="s">
        <v>787</v>
      </c>
      <c r="B357" t="s">
        <v>398</v>
      </c>
      <c r="C357" t="s">
        <v>400</v>
      </c>
      <c r="D357" t="s">
        <v>0</v>
      </c>
      <c r="E357" t="s">
        <v>452</v>
      </c>
      <c r="F357" t="s">
        <v>44</v>
      </c>
      <c r="G357" t="s">
        <v>262</v>
      </c>
    </row>
    <row r="358" spans="1:7">
      <c r="A358" t="s">
        <v>416</v>
      </c>
      <c r="B358" t="s">
        <v>398</v>
      </c>
      <c r="C358" t="s">
        <v>400</v>
      </c>
      <c r="D358" t="s">
        <v>0</v>
      </c>
      <c r="E358" t="s">
        <v>401</v>
      </c>
      <c r="F358" t="s">
        <v>65</v>
      </c>
      <c r="G358" t="s">
        <v>247</v>
      </c>
    </row>
    <row r="359" spans="1:7">
      <c r="A359" t="s">
        <v>450</v>
      </c>
      <c r="B359" t="s">
        <v>398</v>
      </c>
      <c r="C359" t="s">
        <v>400</v>
      </c>
      <c r="D359" t="s">
        <v>0</v>
      </c>
      <c r="E359" t="s">
        <v>406</v>
      </c>
      <c r="F359" t="s">
        <v>407</v>
      </c>
      <c r="G359" t="s">
        <v>275</v>
      </c>
    </row>
    <row r="360" spans="1:7">
      <c r="A360" t="s">
        <v>476</v>
      </c>
      <c r="B360" t="s">
        <v>398</v>
      </c>
      <c r="C360" t="s">
        <v>400</v>
      </c>
      <c r="D360" t="s">
        <v>0</v>
      </c>
      <c r="E360" t="s">
        <v>455</v>
      </c>
      <c r="F360" t="s">
        <v>456</v>
      </c>
      <c r="G360" t="s">
        <v>477</v>
      </c>
    </row>
    <row r="361" spans="1:7">
      <c r="A361" t="s">
        <v>788</v>
      </c>
      <c r="B361" t="s">
        <v>398</v>
      </c>
      <c r="C361" t="s">
        <v>400</v>
      </c>
      <c r="D361" t="s">
        <v>0</v>
      </c>
      <c r="E361" t="s">
        <v>401</v>
      </c>
      <c r="F361" t="s">
        <v>65</v>
      </c>
      <c r="G361" t="s">
        <v>211</v>
      </c>
    </row>
    <row r="362" spans="1:7">
      <c r="A362" t="s">
        <v>590</v>
      </c>
      <c r="B362" t="s">
        <v>398</v>
      </c>
      <c r="C362" t="s">
        <v>400</v>
      </c>
      <c r="D362" t="s">
        <v>0</v>
      </c>
      <c r="E362" t="s">
        <v>401</v>
      </c>
      <c r="F362" t="s">
        <v>65</v>
      </c>
      <c r="G362" t="s">
        <v>212</v>
      </c>
    </row>
    <row r="363" spans="1:7">
      <c r="A363" t="s">
        <v>680</v>
      </c>
      <c r="B363" t="s">
        <v>398</v>
      </c>
      <c r="C363" t="s">
        <v>400</v>
      </c>
      <c r="D363" t="s">
        <v>0</v>
      </c>
      <c r="E363" t="s">
        <v>401</v>
      </c>
      <c r="F363" t="s">
        <v>65</v>
      </c>
      <c r="G363" t="s">
        <v>689</v>
      </c>
    </row>
    <row r="364" spans="1:7">
      <c r="A364" t="s">
        <v>606</v>
      </c>
      <c r="B364" t="s">
        <v>398</v>
      </c>
      <c r="C364" t="s">
        <v>400</v>
      </c>
      <c r="D364" t="s">
        <v>0</v>
      </c>
      <c r="E364" t="s">
        <v>452</v>
      </c>
      <c r="F364" t="s">
        <v>44</v>
      </c>
      <c r="G364" t="s">
        <v>235</v>
      </c>
    </row>
    <row r="365" spans="1:7">
      <c r="A365" t="s">
        <v>591</v>
      </c>
      <c r="B365" t="s">
        <v>398</v>
      </c>
      <c r="C365" t="s">
        <v>400</v>
      </c>
      <c r="D365" t="s">
        <v>0</v>
      </c>
      <c r="E365" t="s">
        <v>401</v>
      </c>
      <c r="F365" t="s">
        <v>65</v>
      </c>
      <c r="G365" t="s">
        <v>129</v>
      </c>
    </row>
    <row r="366" spans="1:7">
      <c r="A366" t="s">
        <v>592</v>
      </c>
      <c r="B366" t="s">
        <v>398</v>
      </c>
      <c r="C366" t="s">
        <v>400</v>
      </c>
      <c r="D366" t="s">
        <v>0</v>
      </c>
      <c r="E366" t="s">
        <v>401</v>
      </c>
      <c r="F366" t="s">
        <v>65</v>
      </c>
      <c r="G366" t="s">
        <v>213</v>
      </c>
    </row>
    <row r="367" spans="1:7">
      <c r="A367" t="s">
        <v>653</v>
      </c>
      <c r="B367" t="s">
        <v>398</v>
      </c>
      <c r="C367" t="s">
        <v>400</v>
      </c>
      <c r="D367" t="s">
        <v>0</v>
      </c>
      <c r="E367" t="s">
        <v>401</v>
      </c>
      <c r="F367" t="s">
        <v>65</v>
      </c>
      <c r="G367" t="s">
        <v>214</v>
      </c>
    </row>
    <row r="368" spans="1:7">
      <c r="A368" t="s">
        <v>654</v>
      </c>
      <c r="B368" t="s">
        <v>398</v>
      </c>
      <c r="C368" t="s">
        <v>400</v>
      </c>
      <c r="D368" t="s">
        <v>0</v>
      </c>
      <c r="E368" t="s">
        <v>401</v>
      </c>
      <c r="F368" t="s">
        <v>65</v>
      </c>
      <c r="G368" t="s">
        <v>215</v>
      </c>
    </row>
    <row r="369" spans="1:7">
      <c r="A369" t="s">
        <v>674</v>
      </c>
      <c r="B369" t="s">
        <v>398</v>
      </c>
      <c r="C369" t="s">
        <v>400</v>
      </c>
      <c r="D369" t="s">
        <v>0</v>
      </c>
      <c r="E369" t="s">
        <v>401</v>
      </c>
      <c r="F369" t="s">
        <v>65</v>
      </c>
      <c r="G369" t="s">
        <v>683</v>
      </c>
    </row>
    <row r="370" spans="1:7">
      <c r="A370" t="s">
        <v>789</v>
      </c>
      <c r="B370" t="s">
        <v>398</v>
      </c>
      <c r="C370" t="s">
        <v>400</v>
      </c>
      <c r="D370" t="s">
        <v>0</v>
      </c>
      <c r="E370" t="s">
        <v>452</v>
      </c>
      <c r="F370" t="s">
        <v>44</v>
      </c>
      <c r="G370" t="s">
        <v>50</v>
      </c>
    </row>
    <row r="371" spans="1:7">
      <c r="A371" t="s">
        <v>516</v>
      </c>
      <c r="B371" t="s">
        <v>398</v>
      </c>
      <c r="C371" t="s">
        <v>400</v>
      </c>
      <c r="D371" t="s">
        <v>0</v>
      </c>
      <c r="E371" t="s">
        <v>434</v>
      </c>
      <c r="F371" t="s">
        <v>435</v>
      </c>
      <c r="G371" t="s">
        <v>267</v>
      </c>
    </row>
    <row r="372" spans="1:7">
      <c r="A372" t="s">
        <v>607</v>
      </c>
      <c r="B372" t="s">
        <v>398</v>
      </c>
      <c r="C372" t="s">
        <v>400</v>
      </c>
      <c r="D372" t="s">
        <v>0</v>
      </c>
      <c r="E372" t="s">
        <v>452</v>
      </c>
      <c r="F372" t="s">
        <v>44</v>
      </c>
      <c r="G372" t="s">
        <v>657</v>
      </c>
    </row>
    <row r="373" spans="1:7">
      <c r="A373" t="s">
        <v>609</v>
      </c>
      <c r="B373" t="s">
        <v>398</v>
      </c>
      <c r="C373" t="s">
        <v>400</v>
      </c>
      <c r="D373" t="s">
        <v>0</v>
      </c>
      <c r="E373" t="s">
        <v>434</v>
      </c>
      <c r="F373" t="s">
        <v>435</v>
      </c>
      <c r="G373" t="s">
        <v>59</v>
      </c>
    </row>
    <row r="374" spans="1:7">
      <c r="A374" t="s">
        <v>790</v>
      </c>
      <c r="B374" t="s">
        <v>398</v>
      </c>
      <c r="C374" t="s">
        <v>400</v>
      </c>
      <c r="D374" t="s">
        <v>0</v>
      </c>
      <c r="E374" t="s">
        <v>795</v>
      </c>
      <c r="F374" t="s">
        <v>435</v>
      </c>
      <c r="G374" t="s">
        <v>161</v>
      </c>
    </row>
    <row r="375" spans="1:7">
      <c r="A375" t="s">
        <v>791</v>
      </c>
      <c r="B375" t="s">
        <v>398</v>
      </c>
      <c r="C375" t="s">
        <v>400</v>
      </c>
      <c r="D375" t="s">
        <v>0</v>
      </c>
      <c r="E375" t="s">
        <v>452</v>
      </c>
      <c r="F375" t="s">
        <v>44</v>
      </c>
      <c r="G375" t="s">
        <v>319</v>
      </c>
    </row>
    <row r="376" spans="1:7">
      <c r="A376" t="s">
        <v>792</v>
      </c>
      <c r="B376" t="s">
        <v>398</v>
      </c>
      <c r="C376" t="s">
        <v>400</v>
      </c>
      <c r="D376" t="s">
        <v>0</v>
      </c>
      <c r="E376" t="s">
        <v>794</v>
      </c>
      <c r="F376" t="s">
        <v>270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2026</vt:lpstr>
      <vt:lpstr>Алф. указатель и усл. обознач.</vt:lpstr>
      <vt:lpstr>Условия работы</vt:lpstr>
      <vt:lpstr>FuzzyLookup_AddIn_Undo_Sheet</vt:lpstr>
      <vt:lpstr>'2026'!peon2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PlantMarket</dc:creator>
  <cp:lastPrinted>2026-04-08T05:11:08Z</cp:lastPrinted>
  <dcterms:created xsi:type="dcterms:W3CDTF">2025-03-18T10:33:34Z</dcterms:created>
  <dcterms:modified xsi:type="dcterms:W3CDTF">2026-10-16T07:01:16Z</dcterms:modified>
</cp:coreProperties>
</file>