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7 Весна\"/>
    </mc:Choice>
  </mc:AlternateContent>
  <xr:revisionPtr revIDLastSave="0" documentId="13_ncr:1_{9FD1F5D6-32AD-4D20-AA14-677DE1B0B461}" xr6:coauthVersionLast="47" xr6:coauthVersionMax="47" xr10:uidLastSave="{00000000-0000-0000-0000-000000000000}"/>
  <bookViews>
    <workbookView xWindow="-28920" yWindow="-6075" windowWidth="29040" windowHeight="15840" xr2:uid="{B9A35812-64D6-423C-8FDA-4CB1CFE781C4}"/>
  </bookViews>
  <sheets>
    <sheet name="2026" sheetId="1" r:id="rId1"/>
    <sheet name="Условия работы" sheetId="2" r:id="rId2"/>
  </sheets>
  <definedNames>
    <definedName name="_xlnm._FilterDatabase" localSheetId="0" hidden="1">'2026'!$A$29:$U$233</definedName>
    <definedName name="ALVPRX" localSheetId="0">#REF!</definedName>
    <definedName name="ALVPRX" localSheetId="1">#REF!</definedName>
    <definedName name="ALVPRX">#REF!</definedName>
    <definedName name="art" localSheetId="0">#REF!</definedName>
    <definedName name="art" localSheetId="1">#REF!</definedName>
    <definedName name="art">#REF!</definedName>
    <definedName name="cher" localSheetId="0">#REF!</definedName>
    <definedName name="cher" localSheetId="1">#REF!</definedName>
    <definedName name="cher">#REF!</definedName>
    <definedName name="clem" localSheetId="0">#REF!</definedName>
    <definedName name="clem" localSheetId="1">#REF!</definedName>
    <definedName name="clem">#REF!</definedName>
    <definedName name="clemat" localSheetId="0">#REF!</definedName>
    <definedName name="clemat" localSheetId="1">#REF!</definedName>
    <definedName name="clemat">#REF!</definedName>
    <definedName name="clemlem" localSheetId="0">#REF!</definedName>
    <definedName name="clemlem" localSheetId="1">#REF!</definedName>
    <definedName name="clemlem">#REF!</definedName>
    <definedName name="clemtab" localSheetId="0">#REF!</definedName>
    <definedName name="clemtab" localSheetId="1">#REF!</definedName>
    <definedName name="clemtab">#REF!</definedName>
    <definedName name="COMPALV" localSheetId="0">#REF!</definedName>
    <definedName name="COMPALV" localSheetId="1">#REF!</definedName>
    <definedName name="COMPALV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2_1_1" localSheetId="0">#REF!</definedName>
    <definedName name="Excel_BuiltIn_Print_Area_2_1_1" localSheetId="1">#REF!</definedName>
    <definedName name="Excel_BuiltIn_Print_Area_2_1_1">#REF!</definedName>
    <definedName name="form" localSheetId="0">#REF!</definedName>
    <definedName name="form" localSheetId="1">#REF!</definedName>
    <definedName name="form">#REF!</definedName>
    <definedName name="frg" localSheetId="0">#REF!</definedName>
    <definedName name="frg" localSheetId="1">#REF!</definedName>
    <definedName name="frg">#REF!</definedName>
    <definedName name="frig" localSheetId="0">#REF!</definedName>
    <definedName name="frig" localSheetId="1">#REF!</definedName>
    <definedName name="frig">#REF!</definedName>
    <definedName name="hostjan" localSheetId="0">#REF!</definedName>
    <definedName name="hostjan" localSheetId="1">#REF!</definedName>
    <definedName name="hostjan">#REF!</definedName>
    <definedName name="hug" localSheetId="0">#REF!</definedName>
    <definedName name="hug" localSheetId="1">#REF!</definedName>
    <definedName name="hug">#REF!</definedName>
    <definedName name="hugen" localSheetId="0">#REF!</definedName>
    <definedName name="hugen" localSheetId="1">#REF!</definedName>
    <definedName name="hugen">#REF!</definedName>
    <definedName name="hugenfeb" localSheetId="0">#REF!</definedName>
    <definedName name="hugenfeb" localSheetId="1">#REF!</definedName>
    <definedName name="hugenfeb">#REF!</definedName>
    <definedName name="hugenjan" localSheetId="0">#REF!</definedName>
    <definedName name="hugenjan" localSheetId="1">#REF!</definedName>
    <definedName name="hugenjan">#REF!</definedName>
    <definedName name="HYDNUM" localSheetId="0">#REF!</definedName>
    <definedName name="HYDNUM" localSheetId="1">#REF!</definedName>
    <definedName name="HYDNUM">#REF!</definedName>
    <definedName name="klematisjan" localSheetId="0">#REF!</definedName>
    <definedName name="klematisjan" localSheetId="1">#REF!</definedName>
    <definedName name="klematisjan">#REF!</definedName>
    <definedName name="liljan" localSheetId="0">#REF!</definedName>
    <definedName name="liljan" localSheetId="1">#REF!</definedName>
    <definedName name="liljan">#REF!</definedName>
    <definedName name="newheko">#REF!</definedName>
    <definedName name="newhugen" localSheetId="0">#REF!</definedName>
    <definedName name="newhugen" localSheetId="1">#REF!</definedName>
    <definedName name="newhugen">#REF!</definedName>
    <definedName name="PDXCOMP" localSheetId="0">#REF!</definedName>
    <definedName name="PDXCOMP" localSheetId="1">#REF!</definedName>
    <definedName name="PDXCOMP">#REF!</definedName>
    <definedName name="PDXSPR" localSheetId="0">#REF!</definedName>
    <definedName name="PDXSPR" localSheetId="1">#REF!</definedName>
    <definedName name="PDXSPR">#REF!</definedName>
    <definedName name="pionprice" localSheetId="0">#REF!</definedName>
    <definedName name="pionprice" localSheetId="1">#REF!</definedName>
    <definedName name="pionprice">#REF!</definedName>
    <definedName name="poinjan" localSheetId="0">#REF!</definedName>
    <definedName name="poinjan" localSheetId="1">#REF!</definedName>
    <definedName name="poinjan">#REF!</definedName>
    <definedName name="ROYAL" localSheetId="0">#REF!</definedName>
    <definedName name="ROYAL" localSheetId="1">#REF!</definedName>
    <definedName name="ROYAL">#REF!</definedName>
    <definedName name="sajjan" localSheetId="0">#REF!</definedName>
    <definedName name="sajjan" localSheetId="1">#REF!</definedName>
    <definedName name="sajjan">#REF!</definedName>
    <definedName name="st" localSheetId="0">#REF!</definedName>
    <definedName name="st" localSheetId="1">#REF!</definedName>
    <definedName name="st">#REF!</definedName>
    <definedName name="stock" localSheetId="0">#REF!</definedName>
    <definedName name="stock" localSheetId="1">#REF!</definedName>
    <definedName name="stock">#REF!</definedName>
    <definedName name="stock_" localSheetId="0">#REF!</definedName>
    <definedName name="stock_" localSheetId="1">#REF!</definedName>
    <definedName name="stock_">#REF!</definedName>
    <definedName name="stok" localSheetId="0">#REF!</definedName>
    <definedName name="stok" localSheetId="1">#REF!</definedName>
    <definedName name="stok">#REF!</definedName>
    <definedName name="tab" localSheetId="0">#REF!</definedName>
    <definedName name="tab" localSheetId="1">#REF!</definedName>
    <definedName name="tab">#REF!</definedName>
    <definedName name="table" localSheetId="0">#REF!</definedName>
    <definedName name="table" localSheetId="1">#REF!</definedName>
    <definedName name="table">#REF!</definedName>
    <definedName name="table1" localSheetId="0">#REF!</definedName>
    <definedName name="table1" localSheetId="1">#REF!</definedName>
    <definedName name="table1">#REF!</definedName>
    <definedName name="table101" localSheetId="0">#REF!</definedName>
    <definedName name="table101" localSheetId="1">#REF!</definedName>
    <definedName name="table101">#REF!</definedName>
    <definedName name="table11" localSheetId="0">#REF!</definedName>
    <definedName name="table11" localSheetId="1">#REF!</definedName>
    <definedName name="table11">#REF!</definedName>
    <definedName name="tabt" localSheetId="0">#REF!</definedName>
    <definedName name="tabt" localSheetId="1">#REF!</definedName>
    <definedName name="tabt">#REF!</definedName>
    <definedName name="tabtab" localSheetId="0">#REF!</definedName>
    <definedName name="tabtab" localSheetId="1">#REF!</definedName>
    <definedName name="tabtab">#REF!</definedName>
    <definedName name="tseny" localSheetId="0">#REF!</definedName>
    <definedName name="tseny" localSheetId="1">#REF!</definedName>
    <definedName name="tseny">#REF!</definedName>
    <definedName name="артикулы" localSheetId="0">#REF!</definedName>
    <definedName name="артикулы" localSheetId="1">#REF!</definedName>
    <definedName name="артикулы">#REF!</definedName>
    <definedName name="курс">#REF!</definedName>
    <definedName name="НЦ">#REF!</definedName>
    <definedName name="Склады" localSheetId="0">#REF!</definedName>
    <definedName name="Склады" localSheetId="1">#REF!</definedName>
    <definedName name="Склады">#REF!</definedName>
    <definedName name="ыещл" localSheetId="0">#REF!</definedName>
    <definedName name="ыещл" localSheetId="1">#REF!</definedName>
    <definedName name="ыещ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1" i="1" l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30" i="1"/>
  <c r="O20" i="1" s="1"/>
  <c r="S11" i="1" l="1"/>
  <c r="R11" i="1"/>
  <c r="M228" i="1" l="1"/>
  <c r="O11" i="1"/>
  <c r="M226" i="1" s="1"/>
  <c r="H31" i="1"/>
  <c r="H32" i="1"/>
  <c r="H33" i="1"/>
  <c r="H30" i="1"/>
  <c r="N33" i="1" l="1"/>
  <c r="N32" i="1"/>
  <c r="N31" i="1"/>
  <c r="N30" i="1"/>
  <c r="N35" i="1" l="1"/>
  <c r="N36" i="1"/>
  <c r="N37" i="1"/>
  <c r="N38" i="1"/>
  <c r="N39" i="1"/>
  <c r="N40" i="1"/>
  <c r="N41" i="1"/>
  <c r="N42" i="1"/>
  <c r="N43" i="1"/>
  <c r="N44" i="1"/>
  <c r="N45" i="1"/>
  <c r="N34" i="1"/>
  <c r="N138" i="1" l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46" i="1"/>
  <c r="O46" i="1"/>
  <c r="O138" i="1"/>
  <c r="O47" i="1"/>
  <c r="O48" i="1"/>
  <c r="P49" i="1"/>
  <c r="O50" i="1"/>
  <c r="O51" i="1"/>
  <c r="O52" i="1"/>
  <c r="P53" i="1"/>
  <c r="O54" i="1"/>
  <c r="O55" i="1"/>
  <c r="P56" i="1"/>
  <c r="P57" i="1"/>
  <c r="O58" i="1"/>
  <c r="O59" i="1"/>
  <c r="O60" i="1"/>
  <c r="O61" i="1"/>
  <c r="O62" i="1"/>
  <c r="O63" i="1"/>
  <c r="O64" i="1"/>
  <c r="O65" i="1"/>
  <c r="O66" i="1"/>
  <c r="P67" i="1"/>
  <c r="P68" i="1"/>
  <c r="O69" i="1"/>
  <c r="O70" i="1"/>
  <c r="O71" i="1"/>
  <c r="O72" i="1"/>
  <c r="O73" i="1"/>
  <c r="P74" i="1"/>
  <c r="P75" i="1"/>
  <c r="O76" i="1"/>
  <c r="O77" i="1"/>
  <c r="O78" i="1"/>
  <c r="P79" i="1"/>
  <c r="P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P95" i="1"/>
  <c r="P34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P112" i="1"/>
  <c r="O113" i="1"/>
  <c r="O114" i="1"/>
  <c r="O36" i="1"/>
  <c r="O35" i="1"/>
  <c r="O115" i="1"/>
  <c r="O116" i="1"/>
  <c r="P117" i="1"/>
  <c r="O118" i="1"/>
  <c r="O119" i="1"/>
  <c r="O120" i="1"/>
  <c r="O121" i="1"/>
  <c r="O122" i="1"/>
  <c r="O123" i="1"/>
  <c r="O124" i="1"/>
  <c r="O125" i="1"/>
  <c r="P126" i="1"/>
  <c r="P127" i="1"/>
  <c r="O128" i="1"/>
  <c r="O129" i="1"/>
  <c r="P130" i="1"/>
  <c r="P37" i="1"/>
  <c r="P131" i="1"/>
  <c r="O132" i="1"/>
  <c r="O133" i="1"/>
  <c r="O134" i="1"/>
  <c r="O135" i="1"/>
  <c r="O136" i="1"/>
  <c r="P137" i="1"/>
  <c r="O139" i="1"/>
  <c r="O140" i="1"/>
  <c r="P141" i="1"/>
  <c r="O142" i="1"/>
  <c r="O143" i="1"/>
  <c r="O144" i="1"/>
  <c r="P145" i="1"/>
  <c r="O146" i="1"/>
  <c r="O147" i="1"/>
  <c r="P148" i="1"/>
  <c r="O38" i="1"/>
  <c r="O39" i="1"/>
  <c r="O149" i="1"/>
  <c r="O150" i="1"/>
  <c r="P151" i="1"/>
  <c r="O152" i="1"/>
  <c r="O153" i="1"/>
  <c r="O154" i="1"/>
  <c r="O155" i="1"/>
  <c r="O156" i="1"/>
  <c r="P157" i="1"/>
  <c r="O158" i="1"/>
  <c r="O159" i="1"/>
  <c r="O160" i="1"/>
  <c r="O161" i="1"/>
  <c r="O162" i="1"/>
  <c r="O163" i="1"/>
  <c r="O164" i="1"/>
  <c r="O165" i="1"/>
  <c r="P166" i="1"/>
  <c r="O40" i="1"/>
  <c r="O41" i="1"/>
  <c r="P167" i="1"/>
  <c r="O168" i="1"/>
  <c r="O169" i="1"/>
  <c r="P170" i="1"/>
  <c r="O171" i="1"/>
  <c r="O172" i="1"/>
  <c r="O173" i="1"/>
  <c r="O174" i="1"/>
  <c r="O175" i="1"/>
  <c r="O176" i="1"/>
  <c r="P177" i="1"/>
  <c r="P42" i="1"/>
  <c r="P178" i="1"/>
  <c r="P179" i="1"/>
  <c r="O180" i="1"/>
  <c r="O181" i="1"/>
  <c r="O182" i="1"/>
  <c r="P183" i="1"/>
  <c r="P43" i="1"/>
  <c r="P184" i="1"/>
  <c r="P185" i="1"/>
  <c r="P44" i="1"/>
  <c r="O186" i="1"/>
  <c r="O187" i="1"/>
  <c r="O188" i="1"/>
  <c r="P189" i="1"/>
  <c r="O190" i="1"/>
  <c r="O191" i="1"/>
  <c r="P192" i="1"/>
  <c r="O193" i="1"/>
  <c r="O194" i="1"/>
  <c r="P195" i="1"/>
  <c r="P196" i="1"/>
  <c r="O197" i="1"/>
  <c r="O198" i="1"/>
  <c r="O199" i="1"/>
  <c r="O200" i="1"/>
  <c r="O201" i="1"/>
  <c r="P202" i="1"/>
  <c r="P203" i="1"/>
  <c r="P204" i="1"/>
  <c r="O205" i="1"/>
  <c r="O206" i="1"/>
  <c r="O207" i="1"/>
  <c r="O208" i="1"/>
  <c r="O209" i="1"/>
  <c r="O210" i="1"/>
  <c r="P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P224" i="1"/>
  <c r="P225" i="1"/>
  <c r="P45" i="1"/>
  <c r="P46" i="1"/>
  <c r="S10" i="1" l="1"/>
  <c r="R10" i="1"/>
  <c r="O10" i="1"/>
  <c r="R12" i="1"/>
  <c r="M227" i="1"/>
  <c r="H157" i="1" l="1"/>
  <c r="O157" i="1" s="1"/>
  <c r="H177" i="1"/>
  <c r="O177" i="1" s="1"/>
  <c r="H202" i="1"/>
  <c r="O202" i="1" s="1"/>
  <c r="H53" i="1"/>
  <c r="O53" i="1" s="1"/>
  <c r="H49" i="1"/>
  <c r="O49" i="1" s="1"/>
  <c r="H170" i="1"/>
  <c r="O170" i="1" s="1"/>
  <c r="H79" i="1"/>
  <c r="O79" i="1" s="1"/>
  <c r="H95" i="1"/>
  <c r="O95" i="1" s="1"/>
  <c r="H204" i="1"/>
  <c r="O204" i="1" s="1"/>
  <c r="H151" i="1"/>
  <c r="O151" i="1" s="1"/>
  <c r="H211" i="1"/>
  <c r="O211" i="1" s="1"/>
  <c r="H112" i="1"/>
  <c r="O112" i="1" s="1"/>
  <c r="H127" i="1"/>
  <c r="O127" i="1" s="1"/>
  <c r="H148" i="1"/>
  <c r="O148" i="1" s="1"/>
  <c r="H126" i="1"/>
  <c r="O126" i="1" s="1"/>
  <c r="H196" i="1"/>
  <c r="O196" i="1" s="1"/>
  <c r="H203" i="1"/>
  <c r="O203" i="1" s="1"/>
  <c r="H141" i="1"/>
  <c r="O141" i="1" s="1"/>
  <c r="H130" i="1"/>
  <c r="O130" i="1" s="1"/>
  <c r="H167" i="1"/>
  <c r="O167" i="1" s="1"/>
  <c r="H67" i="1"/>
  <c r="O67" i="1" s="1"/>
  <c r="H56" i="1"/>
  <c r="O56" i="1" s="1"/>
  <c r="H189" i="1"/>
  <c r="O189" i="1" s="1"/>
  <c r="H225" i="1"/>
  <c r="O225" i="1" s="1"/>
  <c r="H75" i="1"/>
  <c r="O75" i="1" s="1"/>
  <c r="H131" i="1"/>
  <c r="O131" i="1" s="1"/>
  <c r="H137" i="1"/>
  <c r="O137" i="1" s="1"/>
  <c r="H184" i="1"/>
  <c r="O184" i="1" s="1"/>
  <c r="H185" i="1"/>
  <c r="O185" i="1" s="1"/>
  <c r="H145" i="1"/>
  <c r="O145" i="1" s="1"/>
  <c r="H178" i="1"/>
  <c r="O178" i="1" s="1"/>
  <c r="H117" i="1"/>
  <c r="O117" i="1" s="1"/>
  <c r="H183" i="1"/>
  <c r="O183" i="1" s="1"/>
  <c r="H80" i="1"/>
  <c r="O80" i="1" s="1"/>
  <c r="H57" i="1"/>
  <c r="O57" i="1" s="1"/>
  <c r="H179" i="1"/>
  <c r="O179" i="1" s="1"/>
  <c r="H192" i="1"/>
  <c r="O192" i="1" s="1"/>
  <c r="H68" i="1"/>
  <c r="O68" i="1" s="1"/>
  <c r="H195" i="1"/>
  <c r="O195" i="1" s="1"/>
  <c r="H166" i="1"/>
  <c r="O166" i="1" s="1"/>
  <c r="H224" i="1"/>
  <c r="O224" i="1" s="1"/>
  <c r="H43" i="1"/>
  <c r="O43" i="1" s="1"/>
  <c r="H42" i="1"/>
  <c r="O42" i="1" s="1"/>
  <c r="H37" i="1"/>
  <c r="O37" i="1" s="1"/>
  <c r="H44" i="1"/>
  <c r="O44" i="1" s="1"/>
  <c r="H34" i="1"/>
  <c r="O34" i="1" s="1"/>
  <c r="H45" i="1"/>
  <c r="O45" i="1" s="1"/>
  <c r="H74" i="1"/>
  <c r="O74" i="1" s="1"/>
  <c r="I197" i="1"/>
  <c r="P197" i="1" s="1"/>
  <c r="I132" i="1"/>
  <c r="P132" i="1" s="1"/>
  <c r="I106" i="1"/>
  <c r="P106" i="1" s="1"/>
  <c r="I180" i="1"/>
  <c r="P180" i="1" s="1"/>
  <c r="I142" i="1"/>
  <c r="P142" i="1" s="1"/>
  <c r="I139" i="1"/>
  <c r="P139" i="1" s="1"/>
  <c r="I198" i="1"/>
  <c r="P198" i="1" s="1"/>
  <c r="I186" i="1"/>
  <c r="P186" i="1" s="1"/>
  <c r="I218" i="1"/>
  <c r="P218" i="1" s="1"/>
  <c r="I221" i="1"/>
  <c r="P221" i="1" s="1"/>
  <c r="I215" i="1"/>
  <c r="P215" i="1" s="1"/>
  <c r="I160" i="1"/>
  <c r="P160" i="1" s="1"/>
  <c r="I133" i="1"/>
  <c r="P133" i="1" s="1"/>
  <c r="I134" i="1"/>
  <c r="P134" i="1" s="1"/>
  <c r="I69" i="1"/>
  <c r="P69" i="1" s="1"/>
  <c r="I107" i="1"/>
  <c r="P107" i="1" s="1"/>
  <c r="I212" i="1"/>
  <c r="P212" i="1" s="1"/>
  <c r="I103" i="1"/>
  <c r="P103" i="1" s="1"/>
  <c r="I118" i="1"/>
  <c r="P118" i="1" s="1"/>
  <c r="I121" i="1"/>
  <c r="P121" i="1" s="1"/>
  <c r="I100" i="1"/>
  <c r="P100" i="1" s="1"/>
  <c r="I50" i="1"/>
  <c r="P50" i="1" s="1"/>
  <c r="I76" i="1"/>
  <c r="P76" i="1" s="1"/>
  <c r="I174" i="1"/>
  <c r="P174" i="1" s="1"/>
  <c r="I171" i="1"/>
  <c r="P171" i="1" s="1"/>
  <c r="I62" i="1"/>
  <c r="P62" i="1" s="1"/>
  <c r="I181" i="1"/>
  <c r="P181" i="1" s="1"/>
  <c r="I152" i="1"/>
  <c r="P152" i="1" s="1"/>
  <c r="I205" i="1"/>
  <c r="P205" i="1" s="1"/>
  <c r="I70" i="1"/>
  <c r="P70" i="1" s="1"/>
  <c r="I71" i="1"/>
  <c r="P71" i="1" s="1"/>
  <c r="I47" i="1"/>
  <c r="P47" i="1" s="1"/>
  <c r="I143" i="1"/>
  <c r="P143" i="1" s="1"/>
  <c r="I187" i="1"/>
  <c r="P187" i="1" s="1"/>
  <c r="I219" i="1"/>
  <c r="P219" i="1" s="1"/>
  <c r="I222" i="1"/>
  <c r="P222" i="1" s="1"/>
  <c r="I216" i="1"/>
  <c r="P216" i="1" s="1"/>
  <c r="I161" i="1"/>
  <c r="P161" i="1" s="1"/>
  <c r="I162" i="1"/>
  <c r="P162" i="1" s="1"/>
  <c r="I98" i="1"/>
  <c r="P98" i="1" s="1"/>
  <c r="I149" i="1"/>
  <c r="P149" i="1" s="1"/>
  <c r="I104" i="1"/>
  <c r="P104" i="1" s="1"/>
  <c r="I96" i="1"/>
  <c r="P96" i="1" s="1"/>
  <c r="I119" i="1"/>
  <c r="P119" i="1" s="1"/>
  <c r="I122" i="1"/>
  <c r="P122" i="1" s="1"/>
  <c r="I146" i="1"/>
  <c r="P146" i="1" s="1"/>
  <c r="I101" i="1"/>
  <c r="P101" i="1" s="1"/>
  <c r="I190" i="1"/>
  <c r="P190" i="1" s="1"/>
  <c r="I158" i="1"/>
  <c r="P158" i="1" s="1"/>
  <c r="I83" i="1"/>
  <c r="P83" i="1" s="1"/>
  <c r="I87" i="1"/>
  <c r="P87" i="1" s="1"/>
  <c r="I81" i="1"/>
  <c r="P81" i="1" s="1"/>
  <c r="I65" i="1"/>
  <c r="P65" i="1" s="1"/>
  <c r="I89" i="1"/>
  <c r="P89" i="1" s="1"/>
  <c r="I168" i="1"/>
  <c r="P168" i="1" s="1"/>
  <c r="I38" i="1"/>
  <c r="P38" i="1" s="1"/>
  <c r="I51" i="1"/>
  <c r="P51" i="1" s="1"/>
  <c r="I213" i="1"/>
  <c r="P213" i="1" s="1"/>
  <c r="I77" i="1"/>
  <c r="P77" i="1" s="1"/>
  <c r="I193" i="1"/>
  <c r="P193" i="1" s="1"/>
  <c r="I153" i="1"/>
  <c r="P153" i="1" s="1"/>
  <c r="I154" i="1"/>
  <c r="P154" i="1" s="1"/>
  <c r="I200" i="1"/>
  <c r="P200" i="1" s="1"/>
  <c r="I113" i="1"/>
  <c r="P113" i="1" s="1"/>
  <c r="I175" i="1"/>
  <c r="P175" i="1" s="1"/>
  <c r="I172" i="1"/>
  <c r="P172" i="1" s="1"/>
  <c r="I85" i="1"/>
  <c r="P85" i="1" s="1"/>
  <c r="I209" i="1"/>
  <c r="P209" i="1" s="1"/>
  <c r="I109" i="1"/>
  <c r="P109" i="1" s="1"/>
  <c r="I91" i="1"/>
  <c r="P91" i="1" s="1"/>
  <c r="I124" i="1"/>
  <c r="P124" i="1" s="1"/>
  <c r="I60" i="1"/>
  <c r="P60" i="1" s="1"/>
  <c r="I93" i="1"/>
  <c r="P93" i="1" s="1"/>
  <c r="I54" i="1"/>
  <c r="P54" i="1" s="1"/>
  <c r="I199" i="1"/>
  <c r="P199" i="1" s="1"/>
  <c r="I207" i="1"/>
  <c r="P207" i="1" s="1"/>
  <c r="I40" i="1"/>
  <c r="P40" i="1" s="1"/>
  <c r="I63" i="1"/>
  <c r="P63" i="1" s="1"/>
  <c r="I58" i="1"/>
  <c r="P58" i="1" s="1"/>
  <c r="I206" i="1"/>
  <c r="P206" i="1" s="1"/>
  <c r="I201" i="1"/>
  <c r="P201" i="1" s="1"/>
  <c r="I220" i="1"/>
  <c r="P220" i="1" s="1"/>
  <c r="I108" i="1"/>
  <c r="P108" i="1" s="1"/>
  <c r="I214" i="1"/>
  <c r="P214" i="1" s="1"/>
  <c r="I150" i="1"/>
  <c r="P150" i="1" s="1"/>
  <c r="I114" i="1"/>
  <c r="P114" i="1" s="1"/>
  <c r="I210" i="1"/>
  <c r="P210" i="1" s="1"/>
  <c r="I97" i="1"/>
  <c r="P97" i="1" s="1"/>
  <c r="I110" i="1"/>
  <c r="P110" i="1" s="1"/>
  <c r="I111" i="1"/>
  <c r="P111" i="1" s="1"/>
  <c r="I125" i="1"/>
  <c r="P125" i="1" s="1"/>
  <c r="I123" i="1"/>
  <c r="P123" i="1" s="1"/>
  <c r="I147" i="1"/>
  <c r="P147" i="1" s="1"/>
  <c r="I191" i="1"/>
  <c r="P191" i="1" s="1"/>
  <c r="I159" i="1"/>
  <c r="P159" i="1" s="1"/>
  <c r="I84" i="1"/>
  <c r="P84" i="1" s="1"/>
  <c r="I88" i="1"/>
  <c r="P88" i="1" s="1"/>
  <c r="I82" i="1"/>
  <c r="P82" i="1" s="1"/>
  <c r="I66" i="1"/>
  <c r="P66" i="1" s="1"/>
  <c r="I90" i="1"/>
  <c r="P90" i="1" s="1"/>
  <c r="I169" i="1"/>
  <c r="P169" i="1" s="1"/>
  <c r="I72" i="1"/>
  <c r="P72" i="1" s="1"/>
  <c r="I73" i="1"/>
  <c r="P73" i="1" s="1"/>
  <c r="I163" i="1"/>
  <c r="P163" i="1" s="1"/>
  <c r="I164" i="1"/>
  <c r="P164" i="1" s="1"/>
  <c r="I48" i="1"/>
  <c r="P48" i="1" s="1"/>
  <c r="I128" i="1"/>
  <c r="P128" i="1" s="1"/>
  <c r="I36" i="1"/>
  <c r="P36" i="1" s="1"/>
  <c r="I155" i="1"/>
  <c r="P155" i="1" s="1"/>
  <c r="I156" i="1"/>
  <c r="P156" i="1" s="1"/>
  <c r="I52" i="1"/>
  <c r="P52" i="1" s="1"/>
  <c r="I194" i="1"/>
  <c r="P194" i="1" s="1"/>
  <c r="I176" i="1"/>
  <c r="P176" i="1" s="1"/>
  <c r="I173" i="1"/>
  <c r="P173" i="1" s="1"/>
  <c r="I120" i="1"/>
  <c r="P120" i="1" s="1"/>
  <c r="I102" i="1"/>
  <c r="P102" i="1" s="1"/>
  <c r="I140" i="1"/>
  <c r="P140" i="1" s="1"/>
  <c r="I182" i="1"/>
  <c r="P182" i="1" s="1"/>
  <c r="I99" i="1"/>
  <c r="P99" i="1" s="1"/>
  <c r="I135" i="1"/>
  <c r="P135" i="1" s="1"/>
  <c r="I136" i="1"/>
  <c r="P136" i="1" s="1"/>
  <c r="I144" i="1"/>
  <c r="P144" i="1" s="1"/>
  <c r="I78" i="1"/>
  <c r="P78" i="1" s="1"/>
  <c r="I35" i="1"/>
  <c r="P35" i="1" s="1"/>
  <c r="I115" i="1"/>
  <c r="P115" i="1" s="1"/>
  <c r="I55" i="1"/>
  <c r="P55" i="1" s="1"/>
  <c r="I86" i="1"/>
  <c r="P86" i="1" s="1"/>
  <c r="I105" i="1"/>
  <c r="P105" i="1" s="1"/>
  <c r="I188" i="1"/>
  <c r="P188" i="1" s="1"/>
  <c r="I92" i="1"/>
  <c r="P92" i="1" s="1"/>
  <c r="I223" i="1"/>
  <c r="P223" i="1" s="1"/>
  <c r="I61" i="1"/>
  <c r="P61" i="1" s="1"/>
  <c r="I94" i="1"/>
  <c r="P94" i="1" s="1"/>
  <c r="I217" i="1"/>
  <c r="P217" i="1" s="1"/>
  <c r="I39" i="1"/>
  <c r="P39" i="1" s="1"/>
  <c r="I41" i="1"/>
  <c r="P41" i="1" s="1"/>
  <c r="I116" i="1"/>
  <c r="P116" i="1" s="1"/>
  <c r="I208" i="1"/>
  <c r="P208" i="1" s="1"/>
  <c r="I59" i="1"/>
  <c r="P59" i="1" s="1"/>
  <c r="I129" i="1"/>
  <c r="P129" i="1" s="1"/>
  <c r="I64" i="1"/>
  <c r="P64" i="1" s="1"/>
  <c r="I165" i="1"/>
  <c r="P165" i="1" s="1"/>
  <c r="I138" i="1"/>
  <c r="P138" i="1" s="1"/>
  <c r="O31" i="1" l="1"/>
  <c r="O32" i="1"/>
  <c r="O33" i="1"/>
  <c r="P31" i="1"/>
  <c r="P32" i="1"/>
  <c r="P33" i="1"/>
  <c r="O30" i="1"/>
  <c r="P30" i="1"/>
  <c r="S12" i="1" s="1"/>
  <c r="O12" i="1" s="1"/>
  <c r="O13" i="1" l="1"/>
  <c r="S14" i="1" s="1"/>
  <c r="R14" i="1"/>
  <c r="O14" i="1" s="1"/>
</calcChain>
</file>

<file path=xl/sharedStrings.xml><?xml version="1.0" encoding="utf-8"?>
<sst xmlns="http://schemas.openxmlformats.org/spreadsheetml/2006/main" count="2127" uniqueCount="538">
  <si>
    <t>&gt;&gt;&gt; Условия работы &lt;&lt;&lt;</t>
  </si>
  <si>
    <t>Адрес склада: Владимирская область, Киржачский район, пос. Знаменское</t>
  </si>
  <si>
    <t>Не выбрано!</t>
  </si>
  <si>
    <t>← Выберите период поставки</t>
  </si>
  <si>
    <t>Количество ящиков</t>
  </si>
  <si>
    <t>Кратность заказа на сорт 1 ящик</t>
  </si>
  <si>
    <t>Количество растений</t>
  </si>
  <si>
    <t>Сумма заказа без скидки</t>
  </si>
  <si>
    <t>Задаток при бронировании:  50%, доплата 50% за 5 недель до выдачи</t>
  </si>
  <si>
    <t>Скидка или надбавка за объем</t>
  </si>
  <si>
    <t>Итоговая сумма заказа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</si>
  <si>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 вам товара.</t>
  </si>
  <si>
    <t>Класс</t>
  </si>
  <si>
    <t>А+</t>
  </si>
  <si>
    <t xml:space="preserve">13-18 мм </t>
  </si>
  <si>
    <t>А</t>
  </si>
  <si>
    <t>В</t>
  </si>
  <si>
    <t>6-9 мм</t>
  </si>
  <si>
    <t>Вместимость в ящик ориентировочная. В случае ее изменения, заказ повторно согласуется  с покупателем.</t>
  </si>
  <si>
    <t>Артикул</t>
  </si>
  <si>
    <t>Cтрана селекции сорта</t>
  </si>
  <si>
    <t>Срок созревания/Тип плодоношения</t>
  </si>
  <si>
    <t>Сорт</t>
  </si>
  <si>
    <t>Цена за корень, €</t>
  </si>
  <si>
    <t>Вместимость в ящик, шт</t>
  </si>
  <si>
    <t>Заказ, шт.</t>
  </si>
  <si>
    <t xml:space="preserve">Сумма, €  </t>
  </si>
  <si>
    <t>США</t>
  </si>
  <si>
    <t>✓ ремонтантный</t>
  </si>
  <si>
    <t>B</t>
  </si>
  <si>
    <t>A</t>
  </si>
  <si>
    <t>A+</t>
  </si>
  <si>
    <t>Италия</t>
  </si>
  <si>
    <t>ранний</t>
  </si>
  <si>
    <t>Нидерланды</t>
  </si>
  <si>
    <t>Allegro</t>
  </si>
  <si>
    <t>30-03-0089</t>
  </si>
  <si>
    <t>30-03-0090</t>
  </si>
  <si>
    <t>Франция</t>
  </si>
  <si>
    <t>Anabelle</t>
  </si>
  <si>
    <t>30-03-0068</t>
  </si>
  <si>
    <t>30-03-0069</t>
  </si>
  <si>
    <t>Anais</t>
  </si>
  <si>
    <t>30-03-0044</t>
  </si>
  <si>
    <t>30-03-0045</t>
  </si>
  <si>
    <t>средний</t>
  </si>
  <si>
    <t>Camarosa</t>
  </si>
  <si>
    <t>30-03-0002</t>
  </si>
  <si>
    <t>30-03-0003</t>
  </si>
  <si>
    <t>Candiss</t>
  </si>
  <si>
    <t>30-03-0005</t>
  </si>
  <si>
    <t>30-03-0006</t>
  </si>
  <si>
    <t>Charlotte</t>
  </si>
  <si>
    <t>30-03-0025</t>
  </si>
  <si>
    <t>30-03-0026</t>
  </si>
  <si>
    <t>Chloe</t>
  </si>
  <si>
    <t>30-03-0154</t>
  </si>
  <si>
    <t>30-03-0155</t>
  </si>
  <si>
    <t>Ciflorette</t>
  </si>
  <si>
    <t>30-03-0008</t>
  </si>
  <si>
    <t>30-03-0009</t>
  </si>
  <si>
    <t>Cijosee</t>
  </si>
  <si>
    <t>30-03-0116</t>
  </si>
  <si>
    <t>30-03-0130</t>
  </si>
  <si>
    <t>Cirafine</t>
  </si>
  <si>
    <t>30-03-0028</t>
  </si>
  <si>
    <t>30-03-0085</t>
  </si>
  <si>
    <t>Clery</t>
  </si>
  <si>
    <t>Dahli</t>
  </si>
  <si>
    <t>30-03-0110</t>
  </si>
  <si>
    <t>30-03-0121</t>
  </si>
  <si>
    <t>cредне-поздний</t>
  </si>
  <si>
    <t>Faith</t>
  </si>
  <si>
    <t>30-03-0023</t>
  </si>
  <si>
    <t>30-03-0126</t>
  </si>
  <si>
    <t>cредне-ранний</t>
  </si>
  <si>
    <t>Falco</t>
  </si>
  <si>
    <t>30-03-0112</t>
  </si>
  <si>
    <t>30-03-0123</t>
  </si>
  <si>
    <t>Flair</t>
  </si>
  <si>
    <t>30-03-0108</t>
  </si>
  <si>
    <t>30-03-0119</t>
  </si>
  <si>
    <t>Германия</t>
  </si>
  <si>
    <t>Gariguette</t>
  </si>
  <si>
    <t>поздний</t>
  </si>
  <si>
    <t>30-03-0230</t>
  </si>
  <si>
    <t>30-03-0231</t>
  </si>
  <si>
    <t>Lycia</t>
  </si>
  <si>
    <t>Magnus</t>
  </si>
  <si>
    <t>30-03-0073</t>
  </si>
  <si>
    <t>30-03-0086</t>
  </si>
  <si>
    <t>30-03-0071</t>
  </si>
  <si>
    <t>30-03-0087</t>
  </si>
  <si>
    <t>30-03-0094</t>
  </si>
  <si>
    <t>Mieze Schindler</t>
  </si>
  <si>
    <t>30-03-0017</t>
  </si>
  <si>
    <t>30-03-0018</t>
  </si>
  <si>
    <t>San Andreas</t>
  </si>
  <si>
    <t>30-03-0036</t>
  </si>
  <si>
    <t>30-03-0014</t>
  </si>
  <si>
    <t>30-03-0015</t>
  </si>
  <si>
    <t>Tea</t>
  </si>
  <si>
    <t>30-03-0041</t>
  </si>
  <si>
    <t>30-03-0042</t>
  </si>
  <si>
    <t>Twist</t>
  </si>
  <si>
    <t>30-03-0221</t>
  </si>
  <si>
    <t>30-03-0223</t>
  </si>
  <si>
    <t>30-03-0111</t>
  </si>
  <si>
    <t>30-03-0122</t>
  </si>
  <si>
    <t>Ящик фанерный для фриго</t>
  </si>
  <si>
    <t>Поддон (1200x800) до 1500кг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</si>
  <si>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</si>
  <si>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</si>
  <si>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</si>
  <si>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</si>
  <si>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</si>
  <si>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</si>
  <si>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</si>
  <si>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</si>
  <si>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</si>
  <si>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</si>
  <si>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</si>
  <si>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</si>
  <si>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</si>
  <si>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</si>
  <si>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</si>
  <si>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</si>
  <si>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</si>
  <si>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</si>
  <si>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</si>
  <si>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</si>
  <si>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</si>
  <si>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</si>
  <si>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</si>
  <si>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</si>
  <si>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</si>
  <si>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</si>
  <si>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</si>
  <si>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</si>
  <si>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</si>
  <si>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</si>
  <si>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</si>
  <si>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</si>
  <si>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</si>
  <si>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</si>
  <si>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</si>
  <si>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</si>
  <si>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</si>
  <si>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</si>
  <si>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</si>
  <si>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</si>
  <si>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</si>
  <si>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</si>
  <si>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</si>
  <si>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Оптимальные условия перевозки товара при температуре -1°- 0° °С.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</si>
  <si>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</si>
  <si>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</si>
  <si>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</si>
  <si>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</si>
  <si>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</si>
  <si>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</si>
  <si>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</si>
  <si>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</si>
  <si>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Мы передаем Товар, собранный в закрытую тару (в упаковке Производителя) и не производим внутритарную проверку по количеству и качеству растений. Поэтому Вы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</si>
  <si>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</si>
  <si>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</si>
  <si>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</si>
  <si>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</si>
  <si>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</si>
  <si>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</si>
  <si>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</si>
  <si>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</si>
  <si>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</si>
  <si>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</si>
  <si>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</si>
  <si>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</si>
  <si>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</si>
  <si>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</si>
  <si>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</si>
  <si>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Диам.корн. шейки</t>
  </si>
  <si>
    <t>https://t.me/plantmarket_russia</t>
  </si>
  <si>
    <t>Бесплатная доставка до ближайшего к нашему складу терминала ТК: ПЭК, ЖелДорЭкспедиция*, Вера-1.</t>
  </si>
  <si>
    <t>*ТК ЖелДорЭкспедиция - отправка только до 13 недели включительно.</t>
  </si>
  <si>
    <t>Подпишитесь на наш телеграм-канал, чтобы всегда быть в курсе последних новостей, предложений и акций:</t>
  </si>
  <si>
    <t>Курс ЦБ РФ+9₽</t>
  </si>
  <si>
    <t>Оплата производится в рублях по курсу = ЦБ РФ+9₽ на момент зачисления денежных средств на наш р/сч</t>
  </si>
  <si>
    <t>Европа</t>
  </si>
  <si>
    <t>Россия</t>
  </si>
  <si>
    <t>Приём заказов закрывается за 3 недели до выдачи</t>
  </si>
  <si>
    <t>Общий минимальный заказ 50 тыс ₽. При заказе 30 тыс - 49.99 тыс ₽ применяется торговая надбавка 10%</t>
  </si>
  <si>
    <t>Цена за корень, ₽</t>
  </si>
  <si>
    <t xml:space="preserve">Сумма, ₽ </t>
  </si>
  <si>
    <t>46-421-0001</t>
  </si>
  <si>
    <t>46-421-0002</t>
  </si>
  <si>
    <t>46-421-0003</t>
  </si>
  <si>
    <t>46-421-0004</t>
  </si>
  <si>
    <t>46-421-0005</t>
  </si>
  <si>
    <t>46-421-0006</t>
  </si>
  <si>
    <t>46-421-0008</t>
  </si>
  <si>
    <t>46-421-0009</t>
  </si>
  <si>
    <t>46-421-0011</t>
  </si>
  <si>
    <t>46-421-0012</t>
  </si>
  <si>
    <t>46-421-0013</t>
  </si>
  <si>
    <t>46-421-0014</t>
  </si>
  <si>
    <t>46-421-0015</t>
  </si>
  <si>
    <t>46-421-0016</t>
  </si>
  <si>
    <t>46-421-0017</t>
  </si>
  <si>
    <t>46-421-0018</t>
  </si>
  <si>
    <t>46-421-0019</t>
  </si>
  <si>
    <t>46-421-0020</t>
  </si>
  <si>
    <t>46-421-0021</t>
  </si>
  <si>
    <t>46-421-0022</t>
  </si>
  <si>
    <t>46-421-0023</t>
  </si>
  <si>
    <t>46-421-0024</t>
  </si>
  <si>
    <t>46-421-0026</t>
  </si>
  <si>
    <t>46-421-0027</t>
  </si>
  <si>
    <t>46-421-0028</t>
  </si>
  <si>
    <t>46-421-0029</t>
  </si>
  <si>
    <t>46-421-0030</t>
  </si>
  <si>
    <t>46-421-0031</t>
  </si>
  <si>
    <t>46-421-0032</t>
  </si>
  <si>
    <t>46-421-0033</t>
  </si>
  <si>
    <t>46-421-0034</t>
  </si>
  <si>
    <t>46-421-0035</t>
  </si>
  <si>
    <t>46-421-0036</t>
  </si>
  <si>
    <t>46-421-0038</t>
  </si>
  <si>
    <t>30-03-0236</t>
  </si>
  <si>
    <t>30-03-0237</t>
  </si>
  <si>
    <t>30-03-0109</t>
  </si>
  <si>
    <t>30-03-0239</t>
  </si>
  <si>
    <t>30-03-0240</t>
  </si>
  <si>
    <t>30-03-0107</t>
  </si>
  <si>
    <t>30-03-0118</t>
  </si>
  <si>
    <t>30-03-0115</t>
  </si>
  <si>
    <t>30-03-0117</t>
  </si>
  <si>
    <t>30-03-0128</t>
  </si>
  <si>
    <t>30-03-0242</t>
  </si>
  <si>
    <t>30-03-0243</t>
  </si>
  <si>
    <t>30-03-0035</t>
  </si>
  <si>
    <t>Amarant</t>
  </si>
  <si>
    <t>Amy</t>
  </si>
  <si>
    <t>Aprica</t>
  </si>
  <si>
    <t>Arianna</t>
  </si>
  <si>
    <t>Brilla</t>
  </si>
  <si>
    <t>Calderon</t>
  </si>
  <si>
    <t>Federica</t>
  </si>
  <si>
    <t>Florida Beauty</t>
  </si>
  <si>
    <t>Garda</t>
  </si>
  <si>
    <t>Giusy</t>
  </si>
  <si>
    <t>Joly</t>
  </si>
  <si>
    <t>Klodia</t>
  </si>
  <si>
    <t>Mariguette</t>
  </si>
  <si>
    <t>Marmolada</t>
  </si>
  <si>
    <t>Nandi</t>
  </si>
  <si>
    <t>Petaluma</t>
  </si>
  <si>
    <t>Premy</t>
  </si>
  <si>
    <t>Quicky</t>
  </si>
  <si>
    <t>Roxana</t>
  </si>
  <si>
    <t>Ruby Gem</t>
  </si>
  <si>
    <t>Sandra</t>
  </si>
  <si>
    <t>Scala</t>
  </si>
  <si>
    <t>Sugar Lia</t>
  </si>
  <si>
    <t>Syria</t>
  </si>
  <si>
    <t>Zefyr</t>
  </si>
  <si>
    <t>Angelique</t>
  </si>
  <si>
    <t>Darselect</t>
  </si>
  <si>
    <t>Favori</t>
  </si>
  <si>
    <t>Limvalnera</t>
  </si>
  <si>
    <t>Manon des Fraises</t>
  </si>
  <si>
    <t>Marvella</t>
  </si>
  <si>
    <t>Rubis des Jardins</t>
  </si>
  <si>
    <t>Производство</t>
  </si>
  <si>
    <t>9-15 мм</t>
  </si>
  <si>
    <t>Упаковка бесплатная: фанерные ящики 50х30х25 см, 40х60х23 см, 50х60х23 см; ящик пластиковый 40х30х11</t>
  </si>
  <si>
    <t>Ящик пластиковый 40х30х11</t>
  </si>
  <si>
    <r>
      <t xml:space="preserve">Система скидок: от 150 тыс. ₽ — </t>
    </r>
    <r>
      <rPr>
        <b/>
        <sz val="11"/>
        <color theme="1"/>
        <rFont val="Arial"/>
        <family val="2"/>
        <charset val="204"/>
      </rPr>
      <t>1%</t>
    </r>
    <r>
      <rPr>
        <sz val="11"/>
        <color theme="1"/>
        <rFont val="Arial"/>
        <family val="2"/>
        <charset val="204"/>
      </rPr>
      <t>, от 200 тыс. ₽</t>
    </r>
    <r>
      <rPr>
        <b/>
        <sz val="11"/>
        <color theme="1"/>
        <rFont val="Arial"/>
        <family val="2"/>
        <charset val="204"/>
      </rPr>
      <t xml:space="preserve"> — 2%</t>
    </r>
    <r>
      <rPr>
        <sz val="11"/>
        <color theme="1"/>
        <rFont val="Arial"/>
        <family val="2"/>
        <charset val="204"/>
      </rPr>
      <t>, от 300 тыс. ₽</t>
    </r>
    <r>
      <rPr>
        <b/>
        <sz val="11"/>
        <color theme="1"/>
        <rFont val="Arial"/>
        <family val="2"/>
        <charset val="204"/>
      </rPr>
      <t xml:space="preserve">  — 3%</t>
    </r>
    <r>
      <rPr>
        <sz val="11"/>
        <color theme="1"/>
        <rFont val="Arial"/>
        <family val="2"/>
        <charset val="204"/>
      </rPr>
      <t>, от 500 тыс. ₽</t>
    </r>
    <r>
      <rPr>
        <b/>
        <sz val="11"/>
        <color theme="1"/>
        <rFont val="Arial"/>
        <family val="2"/>
        <charset val="204"/>
      </rPr>
      <t xml:space="preserve"> — 5%</t>
    </r>
    <r>
      <rPr>
        <sz val="11"/>
        <color theme="1"/>
        <rFont val="Arial"/>
        <family val="2"/>
        <charset val="204"/>
      </rPr>
      <t>, от 1 млн. ₽</t>
    </r>
    <r>
      <rPr>
        <b/>
        <sz val="11"/>
        <color theme="1"/>
        <rFont val="Arial"/>
        <family val="2"/>
        <charset val="204"/>
      </rPr>
      <t xml:space="preserve"> — 6%</t>
    </r>
  </si>
  <si>
    <t>Ящики с растениями комплектуются Производителем. Мы производим приемку и отгрузку заказов Покупателям на своем складе по количеству тарных мест без внутритарной проверки по количеству и качеству растений. Сплошную приемку товаров по количеству и качеству производит Покупатель на своем складе в течение 3-х дней с момента получения заказа.</t>
  </si>
  <si>
    <t>Польша</t>
  </si>
  <si>
    <t>Испания</t>
  </si>
  <si>
    <t>Австралия</t>
  </si>
  <si>
    <t>Дания</t>
  </si>
  <si>
    <t>87-17-0051</t>
  </si>
  <si>
    <t>87-17-0105</t>
  </si>
  <si>
    <t>87-17-0003</t>
  </si>
  <si>
    <t>87-17-0004</t>
  </si>
  <si>
    <t>87-17-0056</t>
  </si>
  <si>
    <t>87-17-0023</t>
  </si>
  <si>
    <t>87-17-0100</t>
  </si>
  <si>
    <t>87-17-0005</t>
  </si>
  <si>
    <t>87-17-0006</t>
  </si>
  <si>
    <t>87-17-0150</t>
  </si>
  <si>
    <t>87-17-0145</t>
  </si>
  <si>
    <t>87-17-0142</t>
  </si>
  <si>
    <t>87-17-0143</t>
  </si>
  <si>
    <t>87-17-0141</t>
  </si>
  <si>
    <t>87-17-0011</t>
  </si>
  <si>
    <t>87-17-0012</t>
  </si>
  <si>
    <t>87-17-0065</t>
  </si>
  <si>
    <t>87-17-0066</t>
  </si>
  <si>
    <t>87-17-0099</t>
  </si>
  <si>
    <t>87-17-0079</t>
  </si>
  <si>
    <t>87-17-0139</t>
  </si>
  <si>
    <t>87-17-0140</t>
  </si>
  <si>
    <t>87-17-0138</t>
  </si>
  <si>
    <t>87-17-0091</t>
  </si>
  <si>
    <t>87-17-0101</t>
  </si>
  <si>
    <t>87-17-0082</t>
  </si>
  <si>
    <t>87-17-0059</t>
  </si>
  <si>
    <t>87-17-0060</t>
  </si>
  <si>
    <t>87-17-0058</t>
  </si>
  <si>
    <t>87-17-0007</t>
  </si>
  <si>
    <t>87-17-0008</t>
  </si>
  <si>
    <t>87-17-0067</t>
  </si>
  <si>
    <t>87-17-0020</t>
  </si>
  <si>
    <t>87-17-0094</t>
  </si>
  <si>
    <t>87-17-0104</t>
  </si>
  <si>
    <t>87-17-0086</t>
  </si>
  <si>
    <t>87-17-0095</t>
  </si>
  <si>
    <t>87-17-0106</t>
  </si>
  <si>
    <t>87-17-0053</t>
  </si>
  <si>
    <t>87-17-0061</t>
  </si>
  <si>
    <t>87-17-0062</t>
  </si>
  <si>
    <t>87-17-0076</t>
  </si>
  <si>
    <t>87-17-0013</t>
  </si>
  <si>
    <t>87-17-0014</t>
  </si>
  <si>
    <t>87-17-0073</t>
  </si>
  <si>
    <t>87-17-0026</t>
  </si>
  <si>
    <t>87-17-0035</t>
  </si>
  <si>
    <t>87-17-0069</t>
  </si>
  <si>
    <t>87-17-0015</t>
  </si>
  <si>
    <t>87-17-0016</t>
  </si>
  <si>
    <t>87-17-0080</t>
  </si>
  <si>
    <t>87-17-0017</t>
  </si>
  <si>
    <t>87-17-0036</t>
  </si>
  <si>
    <t>87-17-0070</t>
  </si>
  <si>
    <t>87-17-0009</t>
  </si>
  <si>
    <t>87-17-0010</t>
  </si>
  <si>
    <t>87-17-0050</t>
  </si>
  <si>
    <t>Ananas</t>
  </si>
  <si>
    <t>Destiny</t>
  </si>
  <si>
    <t>Elianny</t>
  </si>
  <si>
    <t>Elsanta</t>
  </si>
  <si>
    <t>Fenella</t>
  </si>
  <si>
    <t>Fernando</t>
  </si>
  <si>
    <t>Honeoye</t>
  </si>
  <si>
    <t>Monterey</t>
  </si>
  <si>
    <t>Ostara</t>
  </si>
  <si>
    <t>Romina</t>
  </si>
  <si>
    <t>Senga Sengana</t>
  </si>
  <si>
    <t>Vima Rina</t>
  </si>
  <si>
    <t>Vima Tarda</t>
  </si>
  <si>
    <t>Vima Xima</t>
  </si>
  <si>
    <t>Vima Zanta</t>
  </si>
  <si>
    <t>Vivara</t>
  </si>
  <si>
    <t>Великобритания</t>
  </si>
  <si>
    <t>Доступно к заказу</t>
  </si>
  <si>
    <t>⬤</t>
  </si>
  <si>
    <t>87-17-0092</t>
  </si>
  <si>
    <t>9 нед.2027 (01-07 мар)</t>
  </si>
  <si>
    <t>10 нед.2027 (08-14 мар)</t>
  </si>
  <si>
    <t>11 нед.2027 (15-21 мар)</t>
  </si>
  <si>
    <t>12 нед.2027 (22-28 мар)</t>
  </si>
  <si>
    <t>13 нед.2027 (29 мар-04 апр)</t>
  </si>
  <si>
    <t>14 нед.2027 (05-11 апр)</t>
  </si>
  <si>
    <t>15 нед.2027 (12-18 апр)</t>
  </si>
  <si>
    <t>16 нед.2027 (19-25 апр)</t>
  </si>
  <si>
    <t>17 нед.2027 (26 апр-02 май)</t>
  </si>
  <si>
    <t>18 нед.2027 (03-09 май)</t>
  </si>
  <si>
    <t>19 нед.2027 (10-16 май)</t>
  </si>
  <si>
    <t>20 нед.2027 (17-23 май)</t>
  </si>
  <si>
    <t>FR</t>
  </si>
  <si>
    <t>NL</t>
  </si>
  <si>
    <t>30-03-0120</t>
  </si>
  <si>
    <t>87-17-0057</t>
  </si>
  <si>
    <t>RU</t>
  </si>
  <si>
    <t>87-17-0134</t>
  </si>
  <si>
    <t>87-17-0083</t>
  </si>
  <si>
    <t>46-421-0044</t>
  </si>
  <si>
    <t>46-421-0049</t>
  </si>
  <si>
    <t>87-17-0128</t>
  </si>
  <si>
    <t>87-17-0022</t>
  </si>
  <si>
    <t>87-17-0039</t>
  </si>
  <si>
    <t>87-17-0021</t>
  </si>
  <si>
    <t>46-421-0039</t>
  </si>
  <si>
    <t>87-17-0144</t>
  </si>
  <si>
    <t>46-421-0040</t>
  </si>
  <si>
    <t>Verdi=FE1711</t>
  </si>
  <si>
    <t>46-421-0050</t>
  </si>
  <si>
    <t>Florice</t>
  </si>
  <si>
    <t>30-03-0227</t>
  </si>
  <si>
    <t>30-03-0228</t>
  </si>
  <si>
    <t>87-17-0155</t>
  </si>
  <si>
    <t>87-17-0131</t>
  </si>
  <si>
    <t>30-03-0030</t>
  </si>
  <si>
    <t>30-03-0129</t>
  </si>
  <si>
    <t>30-03-0245</t>
  </si>
  <si>
    <t>Florence</t>
  </si>
  <si>
    <t>46-421-0042</t>
  </si>
  <si>
    <t>87-17-0119</t>
  </si>
  <si>
    <t>87-17-0001</t>
  </si>
  <si>
    <t>87-17-0002</t>
  </si>
  <si>
    <t>87-17-0107</t>
  </si>
  <si>
    <t>Opera</t>
  </si>
  <si>
    <t>46-421-0046</t>
  </si>
  <si>
    <t>30-03-0250</t>
  </si>
  <si>
    <t>46-421-0051</t>
  </si>
  <si>
    <t>46-421-0047</t>
  </si>
  <si>
    <t>46-421-0045</t>
  </si>
  <si>
    <t>46-421-0043</t>
  </si>
  <si>
    <t>46-421-0048</t>
  </si>
  <si>
    <t>46-421-0041</t>
  </si>
  <si>
    <t>30-03-0247</t>
  </si>
  <si>
    <t>30-03-0246</t>
  </si>
  <si>
    <t>30-03-0248</t>
  </si>
  <si>
    <t>30-03-0249</t>
  </si>
  <si>
    <t>30-03-0251</t>
  </si>
  <si>
    <t>30-03-0252</t>
  </si>
  <si>
    <t>Нидерланды (?)</t>
  </si>
  <si>
    <t xml:space="preserve">                    Земляника садовая ФРИГО - весна 2027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</si>
  <si>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</si>
  <si>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</si>
  <si>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8 нед.2027 (24-28 фев)</t>
  </si>
  <si>
    <t>Перед оформлением заказа, пожалуйста, ознакомьтесь с условиями работы и подтвердите своё согласие с ними:</t>
  </si>
  <si>
    <t>с условиями работы ознакомлен и принимаю их</t>
  </si>
  <si>
    <t>Заказ, ящиков 
 ↓</t>
  </si>
  <si>
    <t>после 15.10.2026</t>
  </si>
  <si>
    <t>Подтверждение заказа</t>
  </si>
  <si>
    <r>
      <t xml:space="preserve"> Fardao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</si>
  <si>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Magnum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</si>
  <si>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Marly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</si>
  <si>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Crapo 10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</si>
  <si>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Fragolaurea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</si>
  <si>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Nadja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</si>
  <si>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Pircinque </t>
    </r>
    <r>
      <rPr>
        <b/>
        <sz val="11"/>
        <color rgb="FFFF0000"/>
        <rFont val="Arial"/>
        <family val="2"/>
        <charset val="204"/>
      </rPr>
      <t>NEW</t>
    </r>
  </si>
  <si>
    <r>
      <t xml:space="preserve"> Ritmo </t>
    </r>
    <r>
      <rPr>
        <b/>
        <sz val="11"/>
        <color rgb="FFFF0000"/>
        <rFont val="Arial"/>
        <family val="2"/>
        <charset val="204"/>
      </rPr>
      <t>NEW</t>
    </r>
  </si>
  <si>
    <r>
      <rPr>
        <b/>
        <sz val="11"/>
        <rFont val="Arial"/>
        <family val="2"/>
        <charset val="204"/>
      </rPr>
      <t xml:space="preserve"> Купчиха </t>
    </r>
    <r>
      <rPr>
        <b/>
        <sz val="11"/>
        <color rgb="FFFF0000"/>
        <rFont val="Arial"/>
        <family val="2"/>
        <charset val="204"/>
      </rPr>
      <t>NEW</t>
    </r>
  </si>
  <si>
    <t>86-02-0001</t>
  </si>
  <si>
    <t>руб</t>
  </si>
  <si>
    <t>86-02-0002</t>
  </si>
  <si>
    <t>86-02-0003</t>
  </si>
  <si>
    <t>86-02-0004</t>
  </si>
  <si>
    <t>малина Enrosadira</t>
  </si>
  <si>
    <t>MP66 frigo ком</t>
  </si>
  <si>
    <t>EU</t>
  </si>
  <si>
    <t>малина Halley</t>
  </si>
  <si>
    <t>Швейцария</t>
  </si>
  <si>
    <t>малина Primalba</t>
  </si>
  <si>
    <t>малина Willamette</t>
  </si>
  <si>
    <t>евро</t>
  </si>
  <si>
    <t>нет</t>
  </si>
  <si>
    <r>
      <t xml:space="preserve">Asia </t>
    </r>
    <r>
      <rPr>
        <b/>
        <sz val="11"/>
        <color theme="5"/>
        <rFont val="Arial"/>
        <family val="2"/>
        <charset val="204"/>
      </rPr>
      <t>★</t>
    </r>
  </si>
  <si>
    <r>
      <rPr>
        <b/>
        <sz val="14"/>
        <color theme="5"/>
        <rFont val="Calibri"/>
        <family val="2"/>
        <charset val="204"/>
        <scheme val="minor"/>
      </rPr>
      <t xml:space="preserve">★ </t>
    </r>
    <r>
      <rPr>
        <b/>
        <sz val="11"/>
        <color theme="5"/>
        <rFont val="Calibri"/>
        <family val="2"/>
        <charset val="204"/>
        <scheme val="minor"/>
      </rPr>
      <t>- топ продаж</t>
    </r>
    <r>
      <rPr>
        <b/>
        <sz val="11"/>
        <color rgb="FFFFC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NEW - новинка сезона</t>
    </r>
  </si>
  <si>
    <r>
      <t xml:space="preserve">Malwina </t>
    </r>
    <r>
      <rPr>
        <b/>
        <sz val="11"/>
        <color theme="5"/>
        <rFont val="Arial"/>
        <family val="2"/>
        <charset val="204"/>
      </rPr>
      <t>★</t>
    </r>
  </si>
  <si>
    <r>
      <t xml:space="preserve">Alba </t>
    </r>
    <r>
      <rPr>
        <b/>
        <sz val="11"/>
        <color theme="5"/>
        <rFont val="Arial"/>
        <family val="2"/>
        <charset val="204"/>
      </rPr>
      <t>★</t>
    </r>
  </si>
  <si>
    <r>
      <t>Albion</t>
    </r>
    <r>
      <rPr>
        <b/>
        <sz val="11"/>
        <color theme="5"/>
        <rFont val="Arial"/>
        <family val="2"/>
        <charset val="204"/>
      </rPr>
      <t>★</t>
    </r>
  </si>
  <si>
    <r>
      <t xml:space="preserve">Cabrillo </t>
    </r>
    <r>
      <rPr>
        <b/>
        <sz val="11"/>
        <color theme="5"/>
        <rFont val="Arial"/>
        <family val="2"/>
        <charset val="204"/>
      </rPr>
      <t>★</t>
    </r>
  </si>
  <si>
    <r>
      <t xml:space="preserve">Kimberly </t>
    </r>
    <r>
      <rPr>
        <b/>
        <sz val="11"/>
        <color theme="5"/>
        <rFont val="Arial"/>
        <family val="2"/>
        <charset val="204"/>
      </rPr>
      <t>★</t>
    </r>
  </si>
  <si>
    <r>
      <t xml:space="preserve">Mara des Bois </t>
    </r>
    <r>
      <rPr>
        <b/>
        <sz val="11"/>
        <color theme="5"/>
        <rFont val="Arial"/>
        <family val="2"/>
        <charset val="204"/>
      </rPr>
      <t>★</t>
    </r>
  </si>
  <si>
    <r>
      <t xml:space="preserve">Maxim </t>
    </r>
    <r>
      <rPr>
        <sz val="11"/>
        <color theme="5"/>
        <rFont val="Arial"/>
        <family val="2"/>
        <charset val="204"/>
      </rPr>
      <t>★</t>
    </r>
  </si>
  <si>
    <r>
      <t xml:space="preserve">Sonsation </t>
    </r>
    <r>
      <rPr>
        <sz val="11"/>
        <color theme="5"/>
        <rFont val="Arial"/>
        <family val="2"/>
        <charset val="204"/>
      </rPr>
      <t>★</t>
    </r>
  </si>
  <si>
    <r>
      <t xml:space="preserve">Murano </t>
    </r>
    <r>
      <rPr>
        <sz val="11"/>
        <color theme="5"/>
        <rFont val="Arial"/>
        <family val="2"/>
        <charset val="204"/>
      </rPr>
      <t>★</t>
    </r>
  </si>
  <si>
    <t>Выдача заказов: 8-20 недели 2027 (24.02-23.05.27)</t>
  </si>
  <si>
    <t>46-421-0052</t>
  </si>
  <si>
    <t>Описание</t>
  </si>
  <si>
    <t>Крупная сладкая ароматная плотная ягода; высокоурожайная; транспортабельная; для открытого грунта</t>
  </si>
  <si>
    <t>Крупная сладкая плотная ягода; высокоурожайная; для открытого грунта</t>
  </si>
  <si>
    <t>Крупная очень сладкая ароматная плотная ягода; высокоурожайная; для открытого грунта</t>
  </si>
  <si>
    <t>Крупная ароматная плотная ягода; высокоурожайная; транспортабельная; устойчива к мучнистой росе</t>
  </si>
  <si>
    <t>Крупная сладкая плотная ягода; транспортабельная; для грунта и туннелей</t>
  </si>
  <si>
    <t>Очень крупная очень сладкая ароматная очень плотная ягода; высокоурожайная</t>
  </si>
  <si>
    <t>Крупная сладкая плотная ягода; высокоурожайная; транспортабельная; устойчива к болезням</t>
  </si>
  <si>
    <t>Темно-рубиновая очень сладкая мускатно-ароматная плотная ягода; стабильно урожайная</t>
  </si>
  <si>
    <t>Крупная сладко-кислая ароматная плотная ягода; транспортабельная; для открытого грунта</t>
  </si>
  <si>
    <t>Крупная очень сладкая ароматная очень плотная ягода; высокоурожайная</t>
  </si>
  <si>
    <t>Средне-крупная сладкая ароматная плотная ягода; для открытого грунта</t>
  </si>
  <si>
    <t>Средне-крупная сладко-кислая ароматная ягода; стабильно урожайная; для открытого грунта</t>
  </si>
  <si>
    <t>Крупная сладкая ароматная плотная ягода; устойчива к болезням</t>
  </si>
  <si>
    <t>Средне-крупная сладкая ароматная нежная ягода; для грунта и туннелей</t>
  </si>
  <si>
    <t>Очень сладкая ароматная ягода; для грунта и туннелей</t>
  </si>
  <si>
    <t>Белая небольшая сладкая ананасно-ароматная ягода</t>
  </si>
  <si>
    <t>Средне-крупная сладкая ароматная плотная ягода; устойчива к болезням</t>
  </si>
  <si>
    <t>Крупная сладкая ароматная плотная ягода; транспортабельная; для открытого грунта</t>
  </si>
  <si>
    <t>Очень крупная сладкая ароматная плотная ягода; высокоурожайная; транспортабельная</t>
  </si>
  <si>
    <t>Крупная сладкая плотная ягода; высокоурожайная; лежкая; для открытого грунта</t>
  </si>
  <si>
    <t>Очень крупная сладкая очень плотная ягода; высокоурожайная; отлично транспортабельная</t>
  </si>
  <si>
    <t>Крупная сладко-кислая ароматная плотная ягода; для открытого грунта</t>
  </si>
  <si>
    <t>Крупная сладкая ароматная плотная ягода; для грунта и туннелей</t>
  </si>
  <si>
    <t>Ароматная ягода; для грунта и туннелей</t>
  </si>
  <si>
    <t>Средне-крупная сладкая ароматная ягода; для открытого грунта</t>
  </si>
  <si>
    <t>Очень сладкая ягода; для туннелей</t>
  </si>
  <si>
    <t>Сладко-кислая плотная ягода; для грунта и туннелей</t>
  </si>
  <si>
    <t>Сладко-кислая ароматная ягода; для открытого грунта</t>
  </si>
  <si>
    <t>Крупная сладкая ароматная плотная ягода; для открытого грунта</t>
  </si>
  <si>
    <t>Крупная сладкая плотная ягода; для открытого грунта</t>
  </si>
  <si>
    <t>Крупная сладкая ароматная плотная ягода; лежкая; для субстрата</t>
  </si>
  <si>
    <t>Крупная сладкая плотная ягода; транспортабельная; для открытого грунта</t>
  </si>
  <si>
    <t>Крупная сладкая плотная ягода; высокоурожайная; лежкая; устойчива к болезням</t>
  </si>
  <si>
    <t>Средне-крупная сладкая ароматная плотная ягода</t>
  </si>
  <si>
    <t>Крупная сладкая ароматная плотная ягода; транспортабельная; устойчива к мучнистой росе</t>
  </si>
  <si>
    <t>Крупная сладкая плотная ягода; лежкая; для субстрата</t>
  </si>
  <si>
    <t>Сладко-кислая ароматная нежная ягода; для свежего рынка</t>
  </si>
  <si>
    <t>Крупная сладкая ароматная плотная ягода; лежкая; для грунта и туннелей</t>
  </si>
  <si>
    <t>Крупная очень сладкая ароматная плотная ягода; транспортабельная; для открытого грунта</t>
  </si>
  <si>
    <t>Крупная сладкая ароматная плотная ягода; лежкая; для открытого грунта</t>
  </si>
  <si>
    <t>Сладкая ароматная ягода; для свежего рынка</t>
  </si>
  <si>
    <t>Небольшая очень сладкая ароматная нежная ягода; для открытого грунта</t>
  </si>
  <si>
    <t>Очень крупная сладко-кислая ароматная плотная ягода; высокоурожайная; транспортабельная</t>
  </si>
  <si>
    <t>Крупная ароматная плотная ягода; лежкая; для открытого грунта</t>
  </si>
  <si>
    <t>Небольшая очень сладкая ароматная ягода; для открытого грунта</t>
  </si>
  <si>
    <t>Крупная плотная ягода; высокоурожайная; для туннелей</t>
  </si>
  <si>
    <t>Крупная сладкая ароматная плотная ягода; транспортабельная</t>
  </si>
  <si>
    <t>Очень крупная сладкая ароматная плотная ягода; высокоурожайная; для открытого грунта</t>
  </si>
  <si>
    <t>Средне-крупная сладкая ароматная плотная ягода; лежкая; устойчива к мучнистой росе</t>
  </si>
  <si>
    <t>Крупная сладкая очень плотная ягода; лежкая; для открытого грунта</t>
  </si>
  <si>
    <t>Крупная сладкая ароматная плотная ягода; высокоурожайная; лежкая; для открытого грунта</t>
  </si>
  <si>
    <t>Средне-крупная очень сладкая ароматная плотная ягода; для открытого грунта</t>
  </si>
  <si>
    <t>Средне-крупная сладкая плотная ягода; транспортабельная</t>
  </si>
  <si>
    <t>Крупная сладкая ароматная плотная ягода; высокоурожайная; транспортабельная; устойчива к болезням</t>
  </si>
  <si>
    <t>Очень крупная сладкая ароматная плотная ягода; для открытого грунта</t>
  </si>
  <si>
    <t>Крупная очень сладкая ароматная ягода; для открытого грунта</t>
  </si>
  <si>
    <t>Крупная сладкая ароматная ягода; для открытого грунта</t>
  </si>
  <si>
    <t>Крупная сладкая плотная ягода. Высокоурожайный коммерческий сорт для защищённого и открытого грунта, высокий выход товарной ягоды.</t>
  </si>
  <si>
    <t>Очень крупная товарная ягода, высокий выход I класса и быстрый сбор. Особенно интересна под туннелем, транспортабельная</t>
  </si>
  <si>
    <t xml:space="preserve">Классический сорт для промышленной цепочки: высокая урожайность, плотная ягода и хорошая пригодность к транспортировке на большие расстояния. </t>
  </si>
  <si>
    <t>Средне-крупная сладкая ароматная плотная ягода. Проверенный сорт для раннего туннельного производства; подходит для защищённого грунта, высокая транспортабельность</t>
  </si>
  <si>
    <t>Плотная ягода, отличная лёжкость, мало повреждается. Хорошо подходит для туннелей, вертикальный компактный куст, ягоды защищены листвой, легко собирать, хорошая лёжкость.</t>
  </si>
  <si>
    <t>Высокопродуктивный коммерческий сорт, крупная вкусная ягода и хорошая сохранность после сбора; отличная для открытого грунта</t>
  </si>
  <si>
    <t xml:space="preserve">Классический промышленный сорт: высокая урожайность, очень плотная ягода, отличная лёжкость и транспортабельность. </t>
  </si>
  <si>
    <t>Очень подходит для туннелей: высокая урожайность, крупная ягода, не мнётся, хорошо переносит тепло, отличная лёжкость</t>
  </si>
  <si>
    <t>Очень перспективный промышленный вариант: Крупная плотная ягода; транспортабельная; для открытого грунта, хорошая лёжкость и высокая устойчивость к заболеваниям.</t>
  </si>
  <si>
    <t>Средне-крупная очень сладкая ароматная плотная ягода. Очень стабильное промышленное плодоношение в защищённом грунте и субстрате; высокая стабильная урожайность и товарность. Хороший размер и удобство сбора</t>
  </si>
  <si>
    <t>Крупная сладкая ароматная очень плотная ягода. Стабильно продуктивный, мало усов. Хорошая послеуборочная сохранность и хороший профиль устойчивости к болезням.</t>
  </si>
  <si>
    <t>Крупная сладкая ароматная плотная ягода. Специально подходит для теплиц; квысокоурожайная; отлично транспортабельная, устойчивость к мучнистой росе, легко собирать.</t>
  </si>
  <si>
    <t>Крупная, плотная, ароматная, урожайная, хорошо хранится. patents.google.com</t>
  </si>
  <si>
    <t>Крупная, сладкая, ароматная, плотная, бесшипная, урожайная. patents.justia.com</t>
  </si>
  <si>
    <t>Крупная, яркая, вкусная, урожайная, легко собирается. Meiosis Ltd</t>
  </si>
  <si>
    <t>Тёмно-красная, ароматная, урожайная, хороша для переработки.</t>
  </si>
  <si>
    <t>после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</si>
</sst>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0.000"/>
    <numFmt numFmtId="167" formatCode="_ &quot;€&quot;\ * #,##0.00_ ;_ &quot;€&quot;\ * \-#,##0.00_ ;_ &quot;€&quot;\ * &quot;-&quot;??_ ;_ @_ "/>
    <numFmt numFmtId="168" formatCode="#,##0.00\ &quot;₽&quot;"/>
    <numFmt numFmtId="169" formatCode="#,##0.00\ [$€-1];\-#,##0.00\ [$€-1]"/>
    <numFmt numFmtId="170" formatCode="#,##0.00\ [$€-1]"/>
    <numFmt numFmtId="171" formatCode="0;\-0;\-;@"/>
    <numFmt numFmtId="172" formatCode="#,##0\ &quot;₽&quot;"/>
    <numFmt numFmtId="173" formatCode="_-* #,##0\ &quot;₽&quot;_-;\-* #,##0\ &quot;₽&quot;_-;_-* &quot;-&quot;??\ &quot;₽&quot;_-;_-@_-"/>
  </numFmts>
  <fonts count="7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name val="Courier"/>
      <family val="1"/>
    </font>
    <font>
      <sz val="10"/>
      <name val="Arial Cyr"/>
      <family val="2"/>
      <charset val="204"/>
    </font>
    <font>
      <sz val="11"/>
      <color theme="1"/>
      <name val="Arial Narrow"/>
      <family val="2"/>
    </font>
    <font>
      <sz val="11"/>
      <name val="Arial"/>
      <family val="2"/>
    </font>
    <font>
      <sz val="10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.5"/>
      <name val="Arial"/>
      <family val="2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Courier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0" tint="-0.499984740745262"/>
      <name val="Arial"/>
      <family val="2"/>
    </font>
    <font>
      <sz val="18"/>
      <color rgb="FF0066FF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339933"/>
      <name val="Arial"/>
      <family val="2"/>
      <charset val="204"/>
    </font>
    <font>
      <sz val="12"/>
      <color theme="1"/>
      <name val="Charcoal CY"/>
      <family val="2"/>
      <charset val="204"/>
    </font>
    <font>
      <u/>
      <sz val="11"/>
      <name val="Calibri"/>
      <family val="2"/>
      <scheme val="minor"/>
    </font>
    <font>
      <b/>
      <u/>
      <sz val="11"/>
      <name val="Calibri"/>
      <family val="2"/>
      <charset val="204"/>
      <scheme val="minor"/>
    </font>
    <font>
      <b/>
      <sz val="14"/>
      <color rgb="FFFFC000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5"/>
      <name val="Arial"/>
      <family val="2"/>
      <charset val="204"/>
    </font>
    <font>
      <b/>
      <sz val="14"/>
      <color theme="5"/>
      <name val="Calibri"/>
      <family val="2"/>
      <charset val="204"/>
      <scheme val="minor"/>
    </font>
    <font>
      <b/>
      <sz val="11"/>
      <color theme="5"/>
      <name val="Calibri"/>
      <family val="2"/>
      <charset val="204"/>
      <scheme val="minor"/>
    </font>
    <font>
      <sz val="11"/>
      <color theme="5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Arial"/>
      <family val="2"/>
      <charset val="204"/>
    </font>
    <font>
      <sz val="10.5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harcoal CY"/>
      <charset val="204"/>
    </font>
    <font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2C1"/>
        <bgColor indexed="64"/>
      </patternFill>
    </fill>
    <fill>
      <patternFill patternType="solid">
        <fgColor rgb="FFE2EFDA"/>
        <bgColor indexed="64"/>
      </patternFill>
    </fill>
    <fill>
      <patternFill patternType="lightUp">
        <fgColor theme="0" tint="-0.49998474074526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dashed">
        <color auto="1"/>
      </right>
      <top style="hair">
        <color auto="1"/>
      </top>
      <bottom style="dashed">
        <color auto="1"/>
      </bottom>
      <diagonal/>
    </border>
    <border>
      <left style="hair">
        <color rgb="FF207A24"/>
      </left>
      <right style="hair">
        <color rgb="FF207A24"/>
      </right>
      <top style="hair">
        <color rgb="FF207A24"/>
      </top>
      <bottom style="hair">
        <color rgb="FF207A24"/>
      </bottom>
      <diagonal/>
    </border>
    <border>
      <left/>
      <right/>
      <top/>
      <bottom style="dotted">
        <color rgb="FF000000"/>
      </bottom>
      <diagonal/>
    </border>
  </borders>
  <cellStyleXfs count="2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14" fillId="0" borderId="0"/>
    <xf numFmtId="0" fontId="15" fillId="0" borderId="0"/>
    <xf numFmtId="0" fontId="18" fillId="0" borderId="0"/>
    <xf numFmtId="0" fontId="20" fillId="0" borderId="0">
      <alignment vertical="top"/>
    </xf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43" fillId="0" borderId="0"/>
    <xf numFmtId="0" fontId="45" fillId="0" borderId="0"/>
    <xf numFmtId="0" fontId="46" fillId="0" borderId="0"/>
    <xf numFmtId="0" fontId="4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59" fillId="0" borderId="0"/>
    <xf numFmtId="0" fontId="8" fillId="0" borderId="0"/>
  </cellStyleXfs>
  <cellXfs count="208">
    <xf numFmtId="0" fontId="0" fillId="0" borderId="0" xfId="0"/>
    <xf numFmtId="0" fontId="6" fillId="0" borderId="0" xfId="2" applyFont="1"/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2" fontId="6" fillId="0" borderId="0" xfId="2" applyNumberFormat="1" applyFont="1" applyAlignment="1">
      <alignment horizontal="center"/>
    </xf>
    <xf numFmtId="2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/>
    </xf>
    <xf numFmtId="2" fontId="6" fillId="0" borderId="0" xfId="2" applyNumberFormat="1" applyFont="1" applyAlignment="1">
      <alignment vertical="center"/>
    </xf>
    <xf numFmtId="2" fontId="10" fillId="0" borderId="0" xfId="2" applyNumberFormat="1" applyFont="1" applyAlignment="1">
      <alignment horizontal="center" vertical="center"/>
    </xf>
    <xf numFmtId="0" fontId="6" fillId="0" borderId="0" xfId="2" applyFont="1" applyProtection="1">
      <protection locked="0"/>
    </xf>
    <xf numFmtId="0" fontId="1" fillId="0" borderId="0" xfId="2"/>
    <xf numFmtId="0" fontId="11" fillId="0" borderId="0" xfId="2" applyFont="1" applyAlignment="1" applyProtection="1">
      <alignment horizontal="center"/>
      <protection locked="0"/>
    </xf>
    <xf numFmtId="0" fontId="13" fillId="0" borderId="0" xfId="4" applyFont="1"/>
    <xf numFmtId="1" fontId="2" fillId="3" borderId="1" xfId="2" applyNumberFormat="1" applyFont="1" applyFill="1" applyBorder="1" applyAlignment="1">
      <alignment horizontal="center" vertical="center"/>
    </xf>
    <xf numFmtId="0" fontId="13" fillId="0" borderId="0" xfId="5" applyFont="1" applyAlignment="1" applyProtection="1">
      <alignment horizontal="center" vertical="center"/>
      <protection locked="0"/>
    </xf>
    <xf numFmtId="0" fontId="6" fillId="0" borderId="0" xfId="6" applyFont="1" applyAlignment="1">
      <alignment horizontal="left" vertical="center"/>
    </xf>
    <xf numFmtId="0" fontId="6" fillId="0" borderId="0" xfId="6" applyFont="1" applyAlignment="1">
      <alignment horizontal="left" vertical="center" indent="1"/>
    </xf>
    <xf numFmtId="0" fontId="6" fillId="0" borderId="0" xfId="6" applyFont="1" applyAlignment="1">
      <alignment horizontal="center" vertical="center"/>
    </xf>
    <xf numFmtId="0" fontId="3" fillId="0" borderId="0" xfId="2" applyFont="1" applyAlignment="1">
      <alignment vertical="center"/>
    </xf>
    <xf numFmtId="0" fontId="19" fillId="4" borderId="2" xfId="4" applyFont="1" applyFill="1" applyBorder="1" applyAlignment="1">
      <alignment vertical="center"/>
    </xf>
    <xf numFmtId="0" fontId="13" fillId="0" borderId="0" xfId="6" applyFont="1" applyAlignment="1">
      <alignment horizontal="left" vertical="center"/>
    </xf>
    <xf numFmtId="0" fontId="6" fillId="0" borderId="0" xfId="5" applyFont="1" applyAlignment="1" applyProtection="1">
      <alignment horizontal="left" vertical="top" indent="1"/>
      <protection locked="0"/>
    </xf>
    <xf numFmtId="0" fontId="6" fillId="2" borderId="0" xfId="8" applyFont="1" applyFill="1" applyAlignment="1" applyProtection="1">
      <alignment horizontal="left" vertical="center"/>
      <protection locked="0"/>
    </xf>
    <xf numFmtId="0" fontId="6" fillId="2" borderId="0" xfId="9" applyFont="1" applyFill="1" applyProtection="1">
      <protection locked="0"/>
    </xf>
    <xf numFmtId="0" fontId="21" fillId="2" borderId="0" xfId="2" applyFont="1" applyFill="1" applyAlignment="1">
      <alignment horizontal="left" vertical="center"/>
    </xf>
    <xf numFmtId="0" fontId="23" fillId="0" borderId="0" xfId="6" applyFont="1" applyAlignment="1">
      <alignment horizontal="left" vertical="center"/>
    </xf>
    <xf numFmtId="0" fontId="16" fillId="0" borderId="0" xfId="2" applyFont="1"/>
    <xf numFmtId="0" fontId="6" fillId="0" borderId="1" xfId="2" applyFont="1" applyBorder="1" applyAlignment="1" applyProtection="1">
      <alignment horizontal="left" vertical="center" indent="1"/>
      <protection locked="0"/>
    </xf>
    <xf numFmtId="0" fontId="6" fillId="0" borderId="1" xfId="2" applyFont="1" applyBorder="1"/>
    <xf numFmtId="0" fontId="6" fillId="0" borderId="0" xfId="2" applyFont="1" applyAlignment="1">
      <alignment horizontal="left" vertical="center"/>
    </xf>
    <xf numFmtId="0" fontId="6" fillId="0" borderId="0" xfId="5" applyFont="1" applyAlignment="1" applyProtection="1">
      <alignment horizontal="left" vertical="center" indent="1"/>
      <protection locked="0"/>
    </xf>
    <xf numFmtId="166" fontId="6" fillId="0" borderId="0" xfId="2" applyNumberFormat="1" applyFont="1"/>
    <xf numFmtId="0" fontId="6" fillId="0" borderId="0" xfId="2" applyFont="1" applyAlignment="1">
      <alignment horizontal="left" wrapText="1" indent="1"/>
    </xf>
    <xf numFmtId="0" fontId="9" fillId="0" borderId="0" xfId="2" applyFont="1" applyAlignment="1">
      <alignment horizontal="left" wrapText="1" indent="1"/>
    </xf>
    <xf numFmtId="1" fontId="17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/>
    <xf numFmtId="0" fontId="25" fillId="5" borderId="4" xfId="2" applyFont="1" applyFill="1" applyBorder="1" applyAlignment="1">
      <alignment horizontal="center" vertical="center"/>
    </xf>
    <xf numFmtId="0" fontId="25" fillId="6" borderId="4" xfId="2" applyFont="1" applyFill="1" applyBorder="1" applyAlignment="1">
      <alignment horizontal="left" vertical="center"/>
    </xf>
    <xf numFmtId="0" fontId="25" fillId="6" borderId="1" xfId="2" applyFont="1" applyFill="1" applyBorder="1" applyAlignment="1">
      <alignment horizontal="center" vertical="center"/>
    </xf>
    <xf numFmtId="2" fontId="24" fillId="5" borderId="1" xfId="2" applyNumberFormat="1" applyFont="1" applyFill="1" applyBorder="1" applyAlignment="1">
      <alignment horizontal="center" vertical="center"/>
    </xf>
    <xf numFmtId="1" fontId="25" fillId="5" borderId="1" xfId="10" applyNumberFormat="1" applyFont="1" applyFill="1" applyBorder="1" applyAlignment="1">
      <alignment horizontal="center" vertical="center"/>
    </xf>
    <xf numFmtId="1" fontId="25" fillId="6" borderId="1" xfId="2" applyNumberFormat="1" applyFont="1" applyFill="1" applyBorder="1" applyAlignment="1" applyProtection="1">
      <alignment horizontal="center" vertical="center"/>
      <protection locked="0"/>
    </xf>
    <xf numFmtId="1" fontId="25" fillId="5" borderId="1" xfId="2" applyNumberFormat="1" applyFont="1" applyFill="1" applyBorder="1" applyAlignment="1" applyProtection="1">
      <alignment horizontal="center" vertical="center"/>
      <protection locked="0"/>
    </xf>
    <xf numFmtId="165" fontId="25" fillId="5" borderId="2" xfId="2" applyNumberFormat="1" applyFont="1" applyFill="1" applyBorder="1" applyAlignment="1">
      <alignment horizontal="center" vertical="center"/>
    </xf>
    <xf numFmtId="0" fontId="26" fillId="0" borderId="0" xfId="2" applyFont="1"/>
    <xf numFmtId="0" fontId="1" fillId="0" borderId="5" xfId="2" applyBorder="1"/>
    <xf numFmtId="0" fontId="1" fillId="0" borderId="6" xfId="2" applyBorder="1"/>
    <xf numFmtId="0" fontId="1" fillId="0" borderId="7" xfId="2" applyBorder="1"/>
    <xf numFmtId="0" fontId="1" fillId="0" borderId="8" xfId="2" applyBorder="1"/>
    <xf numFmtId="0" fontId="1" fillId="0" borderId="9" xfId="2" applyBorder="1"/>
    <xf numFmtId="0" fontId="27" fillId="0" borderId="8" xfId="2" applyFont="1" applyBorder="1"/>
    <xf numFmtId="0" fontId="27" fillId="0" borderId="0" xfId="2" applyFont="1"/>
    <xf numFmtId="0" fontId="28" fillId="0" borderId="0" xfId="2" applyFont="1"/>
    <xf numFmtId="0" fontId="28" fillId="0" borderId="9" xfId="2" applyFont="1" applyBorder="1"/>
    <xf numFmtId="0" fontId="29" fillId="0" borderId="0" xfId="2" applyFont="1"/>
    <xf numFmtId="0" fontId="29" fillId="0" borderId="9" xfId="2" applyFont="1" applyBorder="1"/>
    <xf numFmtId="0" fontId="30" fillId="0" borderId="8" xfId="2" applyFont="1" applyBorder="1"/>
    <xf numFmtId="0" fontId="31" fillId="7" borderId="8" xfId="2" applyFont="1" applyFill="1" applyBorder="1" applyAlignment="1">
      <alignment horizontal="right"/>
    </xf>
    <xf numFmtId="0" fontId="31" fillId="0" borderId="0" xfId="2" applyFont="1"/>
    <xf numFmtId="0" fontId="32" fillId="0" borderId="0" xfId="2" applyFont="1"/>
    <xf numFmtId="0" fontId="32" fillId="0" borderId="9" xfId="2" applyFont="1" applyBorder="1"/>
    <xf numFmtId="0" fontId="33" fillId="7" borderId="8" xfId="2" applyFont="1" applyFill="1" applyBorder="1" applyAlignment="1">
      <alignment horizontal="left"/>
    </xf>
    <xf numFmtId="0" fontId="35" fillId="0" borderId="0" xfId="2" applyFont="1"/>
    <xf numFmtId="0" fontId="36" fillId="0" borderId="0" xfId="2" applyFont="1"/>
    <xf numFmtId="0" fontId="33" fillId="0" borderId="0" xfId="2" applyFont="1" applyAlignment="1">
      <alignment horizontal="left"/>
    </xf>
    <xf numFmtId="0" fontId="37" fillId="0" borderId="0" xfId="2" applyFont="1"/>
    <xf numFmtId="0" fontId="37" fillId="0" borderId="9" xfId="2" applyFont="1" applyBorder="1"/>
    <xf numFmtId="0" fontId="36" fillId="7" borderId="8" xfId="2" applyFont="1" applyFill="1" applyBorder="1"/>
    <xf numFmtId="0" fontId="38" fillId="0" borderId="0" xfId="2" applyFont="1" applyAlignment="1">
      <alignment horizontal="left" indent="2"/>
    </xf>
    <xf numFmtId="0" fontId="39" fillId="0" borderId="0" xfId="2" applyFont="1" applyAlignment="1">
      <alignment horizontal="right"/>
    </xf>
    <xf numFmtId="0" fontId="38" fillId="0" borderId="0" xfId="2" applyFont="1" applyAlignment="1">
      <alignment horizontal="left"/>
    </xf>
    <xf numFmtId="0" fontId="40" fillId="0" borderId="0" xfId="2" applyFont="1" applyAlignment="1">
      <alignment vertical="center"/>
    </xf>
    <xf numFmtId="0" fontId="41" fillId="7" borderId="8" xfId="2" applyFont="1" applyFill="1" applyBorder="1"/>
    <xf numFmtId="0" fontId="41" fillId="0" borderId="0" xfId="2" applyFont="1"/>
    <xf numFmtId="0" fontId="1" fillId="7" borderId="8" xfId="2" applyFill="1" applyBorder="1"/>
    <xf numFmtId="0" fontId="32" fillId="7" borderId="8" xfId="2" applyFont="1" applyFill="1" applyBorder="1" applyAlignment="1">
      <alignment horizontal="right"/>
    </xf>
    <xf numFmtId="0" fontId="42" fillId="0" borderId="0" xfId="2" applyFont="1" applyAlignment="1">
      <alignment horizontal="left"/>
    </xf>
    <xf numFmtId="0" fontId="2" fillId="0" borderId="0" xfId="2" applyFont="1"/>
    <xf numFmtId="0" fontId="2" fillId="0" borderId="9" xfId="2" applyFont="1" applyBorder="1"/>
    <xf numFmtId="0" fontId="32" fillId="7" borderId="8" xfId="2" applyFont="1" applyFill="1" applyBorder="1" applyAlignment="1">
      <alignment horizontal="right" vertical="top"/>
    </xf>
    <xf numFmtId="0" fontId="2" fillId="0" borderId="9" xfId="2" applyFont="1" applyBorder="1" applyAlignment="1">
      <alignment vertical="top"/>
    </xf>
    <xf numFmtId="0" fontId="2" fillId="0" borderId="0" xfId="2" applyFont="1" applyAlignment="1">
      <alignment vertical="top"/>
    </xf>
    <xf numFmtId="0" fontId="38" fillId="0" borderId="0" xfId="2" applyFont="1" applyAlignment="1">
      <alignment horizontal="left" vertical="top" wrapText="1" indent="2"/>
    </xf>
    <xf numFmtId="0" fontId="44" fillId="0" borderId="0" xfId="12" applyFont="1" applyAlignment="1">
      <alignment horizontal="left" vertical="top" wrapText="1"/>
    </xf>
    <xf numFmtId="0" fontId="1" fillId="0" borderId="10" xfId="2" applyBorder="1"/>
    <xf numFmtId="0" fontId="1" fillId="0" borderId="11" xfId="2" applyBorder="1"/>
    <xf numFmtId="0" fontId="1" fillId="0" borderId="12" xfId="2" applyBorder="1"/>
    <xf numFmtId="44" fontId="16" fillId="0" borderId="0" xfId="2" applyNumberFormat="1" applyFont="1" applyAlignment="1">
      <alignment horizontal="right"/>
    </xf>
    <xf numFmtId="0" fontId="25" fillId="0" borderId="0" xfId="13" applyFont="1" applyAlignment="1" applyProtection="1">
      <alignment horizontal="left" vertical="center" indent="1"/>
      <protection locked="0"/>
    </xf>
    <xf numFmtId="0" fontId="2" fillId="0" borderId="0" xfId="0" applyFont="1"/>
    <xf numFmtId="1" fontId="2" fillId="0" borderId="1" xfId="0" applyNumberFormat="1" applyFont="1" applyBorder="1"/>
    <xf numFmtId="168" fontId="0" fillId="0" borderId="1" xfId="0" applyNumberFormat="1" applyBorder="1"/>
    <xf numFmtId="169" fontId="48" fillId="0" borderId="1" xfId="16" applyNumberFormat="1" applyFont="1" applyBorder="1" applyAlignment="1">
      <alignment vertical="center"/>
    </xf>
    <xf numFmtId="0" fontId="49" fillId="0" borderId="0" xfId="2" applyFont="1" applyAlignment="1">
      <alignment vertical="center"/>
    </xf>
    <xf numFmtId="0" fontId="25" fillId="0" borderId="0" xfId="2" applyFont="1"/>
    <xf numFmtId="0" fontId="25" fillId="0" borderId="0" xfId="2" applyFont="1" applyProtection="1">
      <protection locked="0"/>
    </xf>
    <xf numFmtId="0" fontId="17" fillId="0" borderId="0" xfId="2" applyFont="1"/>
    <xf numFmtId="168" fontId="17" fillId="0" borderId="1" xfId="2" applyNumberFormat="1" applyFont="1" applyBorder="1" applyAlignment="1">
      <alignment horizontal="right" vertical="center"/>
    </xf>
    <xf numFmtId="169" fontId="17" fillId="0" borderId="1" xfId="2" applyNumberFormat="1" applyFont="1" applyBorder="1" applyAlignment="1">
      <alignment horizontal="right" vertical="center"/>
    </xf>
    <xf numFmtId="171" fontId="17" fillId="0" borderId="1" xfId="2" applyNumberFormat="1" applyFont="1" applyBorder="1" applyAlignment="1">
      <alignment horizontal="center" vertical="center"/>
    </xf>
    <xf numFmtId="0" fontId="24" fillId="0" borderId="0" xfId="13" applyFont="1" applyAlignment="1" applyProtection="1">
      <alignment horizontal="left" vertical="center" indent="1"/>
      <protection locked="0"/>
    </xf>
    <xf numFmtId="164" fontId="16" fillId="4" borderId="1" xfId="2" applyNumberFormat="1" applyFont="1" applyFill="1" applyBorder="1" applyAlignment="1">
      <alignment horizontal="right" vertical="center"/>
    </xf>
    <xf numFmtId="14" fontId="5" fillId="0" borderId="0" xfId="2" applyNumberFormat="1" applyFont="1" applyAlignment="1">
      <alignment horizontal="left"/>
    </xf>
    <xf numFmtId="0" fontId="51" fillId="0" borderId="0" xfId="2" applyFont="1" applyAlignment="1">
      <alignment horizontal="left" wrapText="1" indent="1"/>
    </xf>
    <xf numFmtId="0" fontId="51" fillId="0" borderId="0" xfId="2" applyFont="1"/>
    <xf numFmtId="0" fontId="52" fillId="0" borderId="0" xfId="2" applyFont="1"/>
    <xf numFmtId="0" fontId="52" fillId="0" borderId="0" xfId="2" applyFont="1" applyAlignment="1">
      <alignment horizontal="left" vertical="center" indent="1"/>
    </xf>
    <xf numFmtId="10" fontId="49" fillId="0" borderId="1" xfId="17" applyNumberFormat="1" applyFont="1" applyFill="1" applyBorder="1" applyAlignment="1" applyProtection="1">
      <alignment horizontal="right"/>
    </xf>
    <xf numFmtId="0" fontId="53" fillId="0" borderId="1" xfId="0" applyFont="1" applyBorder="1" applyAlignment="1">
      <alignment horizontal="center"/>
    </xf>
    <xf numFmtId="0" fontId="42" fillId="0" borderId="0" xfId="2" applyFont="1" applyAlignment="1">
      <alignment horizontal="left" vertical="top" wrapText="1"/>
    </xf>
    <xf numFmtId="170" fontId="25" fillId="0" borderId="1" xfId="2" applyNumberFormat="1" applyFont="1" applyBorder="1" applyAlignment="1">
      <alignment horizontal="center" vertical="center"/>
    </xf>
    <xf numFmtId="0" fontId="25" fillId="0" borderId="1" xfId="2" applyFont="1" applyBorder="1" applyAlignment="1">
      <alignment horizontal="left" vertical="center"/>
    </xf>
    <xf numFmtId="0" fontId="25" fillId="0" borderId="3" xfId="2" applyFont="1" applyBorder="1" applyAlignment="1">
      <alignment horizontal="left" vertical="center" indent="1"/>
    </xf>
    <xf numFmtId="0" fontId="25" fillId="0" borderId="1" xfId="2" applyFont="1" applyBorder="1" applyAlignment="1">
      <alignment horizontal="left" vertical="center" indent="1"/>
    </xf>
    <xf numFmtId="1" fontId="25" fillId="0" borderId="1" xfId="10" applyNumberFormat="1" applyFont="1" applyFill="1" applyBorder="1" applyAlignment="1">
      <alignment horizontal="center" vertical="center"/>
    </xf>
    <xf numFmtId="170" fontId="24" fillId="8" borderId="1" xfId="2" applyNumberFormat="1" applyFont="1" applyFill="1" applyBorder="1" applyAlignment="1">
      <alignment horizontal="center" vertical="center"/>
    </xf>
    <xf numFmtId="172" fontId="25" fillId="0" borderId="1" xfId="2" applyNumberFormat="1" applyFont="1" applyBorder="1" applyAlignment="1">
      <alignment horizontal="center" vertical="center"/>
    </xf>
    <xf numFmtId="172" fontId="24" fillId="8" borderId="1" xfId="2" applyNumberFormat="1" applyFont="1" applyFill="1" applyBorder="1" applyAlignment="1">
      <alignment horizontal="center" vertical="center"/>
    </xf>
    <xf numFmtId="0" fontId="54" fillId="0" borderId="8" xfId="20" applyFont="1" applyBorder="1"/>
    <xf numFmtId="0" fontId="1" fillId="0" borderId="0" xfId="20"/>
    <xf numFmtId="0" fontId="32" fillId="7" borderId="8" xfId="20" applyFont="1" applyFill="1" applyBorder="1" applyAlignment="1">
      <alignment horizontal="right" vertical="top"/>
    </xf>
    <xf numFmtId="0" fontId="17" fillId="0" borderId="0" xfId="2" applyFont="1" applyAlignment="1">
      <alignment horizontal="right"/>
    </xf>
    <xf numFmtId="0" fontId="11" fillId="0" borderId="0" xfId="21" applyFont="1" applyAlignment="1" applyProtection="1">
      <alignment horizontal="right" vertical="center" indent="1"/>
      <protection locked="0"/>
    </xf>
    <xf numFmtId="2" fontId="17" fillId="0" borderId="0" xfId="2" applyNumberFormat="1" applyFont="1"/>
    <xf numFmtId="0" fontId="25" fillId="0" borderId="0" xfId="5" applyFont="1" applyAlignment="1" applyProtection="1">
      <alignment horizontal="center" vertical="center"/>
      <protection locked="0"/>
    </xf>
    <xf numFmtId="0" fontId="24" fillId="0" borderId="0" xfId="5" applyFont="1" applyAlignment="1" applyProtection="1">
      <alignment vertical="center"/>
      <protection locked="0"/>
    </xf>
    <xf numFmtId="0" fontId="25" fillId="0" borderId="0" xfId="2" applyFont="1" applyAlignment="1">
      <alignment horizontal="right"/>
    </xf>
    <xf numFmtId="0" fontId="25" fillId="0" borderId="0" xfId="2" applyFont="1" applyAlignment="1" applyProtection="1">
      <alignment vertical="center"/>
      <protection locked="0"/>
    </xf>
    <xf numFmtId="0" fontId="25" fillId="0" borderId="0" xfId="2" applyFont="1" applyAlignment="1">
      <alignment horizontal="center"/>
    </xf>
    <xf numFmtId="0" fontId="24" fillId="4" borderId="14" xfId="2" applyFont="1" applyFill="1" applyBorder="1" applyAlignment="1">
      <alignment horizontal="center" vertical="top" wrapText="1"/>
    </xf>
    <xf numFmtId="2" fontId="24" fillId="4" borderId="14" xfId="2" applyNumberFormat="1" applyFont="1" applyFill="1" applyBorder="1" applyAlignment="1">
      <alignment horizontal="center" vertical="top" wrapText="1"/>
    </xf>
    <xf numFmtId="1" fontId="24" fillId="4" borderId="14" xfId="2" applyNumberFormat="1" applyFont="1" applyFill="1" applyBorder="1" applyAlignment="1">
      <alignment horizontal="center" vertical="top" wrapText="1"/>
    </xf>
    <xf numFmtId="2" fontId="24" fillId="4" borderId="14" xfId="2" applyNumberFormat="1" applyFont="1" applyFill="1" applyBorder="1" applyAlignment="1" applyProtection="1">
      <alignment horizontal="center" vertical="top" wrapText="1"/>
      <protection locked="0"/>
    </xf>
    <xf numFmtId="0" fontId="56" fillId="0" borderId="15" xfId="2" applyFont="1" applyBorder="1" applyAlignment="1">
      <alignment horizontal="left" vertical="center"/>
    </xf>
    <xf numFmtId="0" fontId="58" fillId="0" borderId="15" xfId="2" applyFont="1" applyBorder="1" applyAlignment="1">
      <alignment horizontal="left" vertical="center"/>
    </xf>
    <xf numFmtId="1" fontId="17" fillId="4" borderId="16" xfId="4" applyNumberFormat="1" applyFont="1" applyFill="1" applyBorder="1" applyAlignment="1" applyProtection="1">
      <alignment horizontal="center" vertical="center" wrapText="1"/>
      <protection locked="0"/>
    </xf>
    <xf numFmtId="173" fontId="24" fillId="8" borderId="1" xfId="19" applyNumberFormat="1" applyFont="1" applyFill="1" applyBorder="1" applyAlignment="1">
      <alignment horizontal="center"/>
    </xf>
    <xf numFmtId="0" fontId="25" fillId="0" borderId="1" xfId="19" applyFont="1" applyBorder="1"/>
    <xf numFmtId="0" fontId="25" fillId="0" borderId="3" xfId="19" applyFont="1" applyBorder="1" applyAlignment="1">
      <alignment horizontal="left" indent="1"/>
    </xf>
    <xf numFmtId="0" fontId="25" fillId="0" borderId="1" xfId="19" applyFont="1" applyBorder="1" applyAlignment="1">
      <alignment horizontal="left" indent="1"/>
    </xf>
    <xf numFmtId="0" fontId="17" fillId="2" borderId="0" xfId="2" applyFont="1" applyFill="1" applyAlignment="1">
      <alignment horizontal="left" vertical="top" indent="1"/>
    </xf>
    <xf numFmtId="0" fontId="60" fillId="0" borderId="0" xfId="3" applyFont="1" applyAlignment="1">
      <alignment horizontal="left" vertical="center"/>
    </xf>
    <xf numFmtId="2" fontId="25" fillId="0" borderId="0" xfId="2" applyNumberFormat="1" applyFont="1"/>
    <xf numFmtId="0" fontId="61" fillId="0" borderId="0" xfId="1" applyFont="1" applyAlignment="1" applyProtection="1">
      <alignment horizontal="left" vertical="top"/>
      <protection locked="0"/>
    </xf>
    <xf numFmtId="2" fontId="25" fillId="0" borderId="0" xfId="2" applyNumberFormat="1" applyFont="1" applyAlignment="1">
      <alignment vertical="center"/>
    </xf>
    <xf numFmtId="0" fontId="25" fillId="0" borderId="0" xfId="2" applyFont="1" applyAlignment="1">
      <alignment horizontal="left" vertical="top" indent="1"/>
    </xf>
    <xf numFmtId="2" fontId="25" fillId="0" borderId="0" xfId="2" applyNumberFormat="1" applyFont="1" applyAlignment="1">
      <alignment horizontal="left" vertical="top" indent="1"/>
    </xf>
    <xf numFmtId="0" fontId="11" fillId="0" borderId="0" xfId="0" applyFont="1"/>
    <xf numFmtId="1" fontId="11" fillId="0" borderId="1" xfId="0" applyNumberFormat="1" applyFont="1" applyBorder="1"/>
    <xf numFmtId="0" fontId="49" fillId="0" borderId="1" xfId="0" applyFont="1" applyBorder="1"/>
    <xf numFmtId="0" fontId="25" fillId="0" borderId="0" xfId="6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24" fillId="9" borderId="14" xfId="2" applyFont="1" applyFill="1" applyBorder="1" applyAlignment="1">
      <alignment horizontal="left" vertical="center" indent="1"/>
    </xf>
    <xf numFmtId="0" fontId="24" fillId="0" borderId="1" xfId="19" applyFont="1" applyBorder="1" applyAlignment="1">
      <alignment horizontal="left" indent="1"/>
    </xf>
    <xf numFmtId="0" fontId="57" fillId="0" borderId="1" xfId="19" applyFont="1" applyBorder="1" applyAlignment="1">
      <alignment horizontal="left" indent="1"/>
    </xf>
    <xf numFmtId="0" fontId="25" fillId="0" borderId="3" xfId="19" applyFont="1" applyBorder="1" applyAlignment="1">
      <alignment horizontal="center"/>
    </xf>
    <xf numFmtId="170" fontId="25" fillId="0" borderId="3" xfId="19" applyNumberFormat="1" applyFont="1" applyBorder="1" applyAlignment="1">
      <alignment horizontal="right"/>
    </xf>
    <xf numFmtId="168" fontId="25" fillId="0" borderId="3" xfId="19" applyNumberFormat="1" applyFont="1" applyBorder="1" applyAlignment="1">
      <alignment horizontal="right"/>
    </xf>
    <xf numFmtId="0" fontId="24" fillId="9" borderId="14" xfId="2" applyFont="1" applyFill="1" applyBorder="1" applyAlignment="1">
      <alignment vertical="center"/>
    </xf>
    <xf numFmtId="0" fontId="24" fillId="0" borderId="14" xfId="2" applyFont="1" applyBorder="1" applyAlignment="1">
      <alignment horizontal="left" vertical="center" indent="1"/>
    </xf>
    <xf numFmtId="0" fontId="24" fillId="0" borderId="1" xfId="19" applyFont="1" applyBorder="1"/>
    <xf numFmtId="0" fontId="24" fillId="0" borderId="3" xfId="19" applyFont="1" applyBorder="1" applyAlignment="1">
      <alignment horizontal="left" indent="1"/>
    </xf>
    <xf numFmtId="0" fontId="24" fillId="9" borderId="14" xfId="2" applyFont="1" applyFill="1" applyBorder="1" applyAlignment="1">
      <alignment horizontal="center" vertical="center"/>
    </xf>
    <xf numFmtId="0" fontId="24" fillId="0" borderId="3" xfId="19" applyFont="1" applyBorder="1" applyAlignment="1">
      <alignment horizontal="center"/>
    </xf>
    <xf numFmtId="0" fontId="24" fillId="4" borderId="14" xfId="2" applyFont="1" applyFill="1" applyBorder="1" applyAlignment="1">
      <alignment vertical="top" wrapText="1"/>
    </xf>
    <xf numFmtId="0" fontId="25" fillId="5" borderId="4" xfId="2" applyFont="1" applyFill="1" applyBorder="1" applyAlignment="1">
      <alignment vertical="center"/>
    </xf>
    <xf numFmtId="0" fontId="13" fillId="0" borderId="0" xfId="7" applyFont="1" applyAlignment="1">
      <alignment horizontal="left" vertical="center"/>
    </xf>
    <xf numFmtId="0" fontId="13" fillId="0" borderId="0" xfId="6" applyFont="1" applyAlignment="1">
      <alignment horizontal="left" vertical="center" indent="1"/>
    </xf>
    <xf numFmtId="0" fontId="17" fillId="2" borderId="0" xfId="2" applyFont="1" applyFill="1"/>
    <xf numFmtId="0" fontId="5" fillId="0" borderId="0" xfId="2" applyFont="1"/>
    <xf numFmtId="0" fontId="62" fillId="0" borderId="17" xfId="0" applyFont="1" applyBorder="1" applyAlignment="1">
      <alignment vertical="center"/>
    </xf>
    <xf numFmtId="0" fontId="22" fillId="4" borderId="0" xfId="5" applyFont="1" applyFill="1" applyAlignment="1" applyProtection="1">
      <alignment vertical="top" wrapText="1"/>
      <protection locked="0"/>
    </xf>
    <xf numFmtId="0" fontId="22" fillId="0" borderId="0" xfId="5" applyFont="1" applyAlignment="1" applyProtection="1">
      <alignment vertical="top" wrapText="1"/>
      <protection locked="0"/>
    </xf>
    <xf numFmtId="0" fontId="22" fillId="0" borderId="0" xfId="5" applyFont="1" applyAlignment="1" applyProtection="1">
      <alignment horizontal="center" vertical="top" wrapText="1"/>
      <protection locked="0"/>
    </xf>
    <xf numFmtId="0" fontId="70" fillId="2" borderId="0" xfId="18" applyFont="1" applyFill="1" applyAlignment="1" applyProtection="1">
      <alignment horizontal="left"/>
      <protection locked="0"/>
    </xf>
    <xf numFmtId="0" fontId="71" fillId="0" borderId="1" xfId="24" applyFont="1" applyBorder="1" applyAlignment="1">
      <alignment horizontal="center" vertical="center"/>
    </xf>
    <xf numFmtId="0" fontId="56" fillId="0" borderId="0" xfId="2" applyFont="1" applyAlignment="1">
      <alignment horizontal="center"/>
    </xf>
    <xf numFmtId="2" fontId="56" fillId="0" borderId="0" xfId="2" applyNumberFormat="1" applyFont="1" applyAlignment="1">
      <alignment horizontal="center" vertical="center"/>
    </xf>
    <xf numFmtId="0" fontId="56" fillId="0" borderId="0" xfId="2" applyFont="1"/>
    <xf numFmtId="0" fontId="64" fillId="0" borderId="0" xfId="0" applyFont="1"/>
    <xf numFmtId="0" fontId="64" fillId="0" borderId="1" xfId="0" applyFont="1" applyBorder="1"/>
    <xf numFmtId="168" fontId="72" fillId="0" borderId="1" xfId="16" applyNumberFormat="1" applyFont="1" applyBorder="1"/>
    <xf numFmtId="0" fontId="69" fillId="0" borderId="1" xfId="0" applyFont="1" applyBorder="1"/>
    <xf numFmtId="0" fontId="56" fillId="0" borderId="0" xfId="6" applyFont="1" applyAlignment="1">
      <alignment horizontal="center" vertical="center"/>
    </xf>
    <xf numFmtId="0" fontId="56" fillId="0" borderId="0" xfId="2" applyFont="1" applyProtection="1">
      <protection locked="0"/>
    </xf>
    <xf numFmtId="0" fontId="73" fillId="0" borderId="0" xfId="23" applyFont="1" applyAlignment="1">
      <alignment horizontal="left"/>
    </xf>
    <xf numFmtId="0" fontId="74" fillId="0" borderId="0" xfId="2" applyFont="1" applyAlignment="1">
      <alignment horizontal="center"/>
    </xf>
    <xf numFmtId="0" fontId="22" fillId="4" borderId="0" xfId="5" applyFont="1" applyFill="1" applyAlignment="1" applyProtection="1">
      <alignment horizontal="center" vertical="top" wrapText="1"/>
      <protection locked="0"/>
    </xf>
    <xf numFmtId="0" fontId="48" fillId="0" borderId="2" xfId="15" applyFont="1" applyBorder="1" applyAlignment="1" applyProtection="1">
      <alignment horizontal="left" vertical="center" indent="1"/>
      <protection locked="0"/>
    </xf>
    <xf numFmtId="0" fontId="48" fillId="0" borderId="13" xfId="15" applyFont="1" applyBorder="1" applyAlignment="1" applyProtection="1">
      <alignment horizontal="left" vertical="center" indent="1"/>
      <protection locked="0"/>
    </xf>
    <xf numFmtId="0" fontId="12" fillId="0" borderId="0" xfId="3" applyFont="1" applyFill="1" applyAlignment="1" applyProtection="1">
      <alignment horizontal="center" vertical="center"/>
      <protection locked="0"/>
    </xf>
    <xf numFmtId="0" fontId="22" fillId="0" borderId="0" xfId="8" applyFont="1" applyAlignment="1" applyProtection="1">
      <alignment horizontal="left" vertical="center" wrapText="1"/>
      <protection locked="0"/>
    </xf>
    <xf numFmtId="0" fontId="11" fillId="0" borderId="2" xfId="15" applyFont="1" applyBorder="1" applyAlignment="1" applyProtection="1">
      <alignment horizontal="left" vertical="center" indent="1"/>
      <protection locked="0"/>
    </xf>
    <xf numFmtId="0" fontId="11" fillId="0" borderId="13" xfId="15" applyFont="1" applyBorder="1" applyAlignment="1" applyProtection="1">
      <alignment horizontal="left" vertical="center" indent="1"/>
      <protection locked="0"/>
    </xf>
    <xf numFmtId="0" fontId="48" fillId="0" borderId="2" xfId="16" applyFont="1" applyBorder="1" applyAlignment="1" applyProtection="1">
      <alignment horizontal="left" vertical="center" indent="1"/>
      <protection locked="0"/>
    </xf>
    <xf numFmtId="0" fontId="48" fillId="0" borderId="13" xfId="16" applyFont="1" applyBorder="1" applyAlignment="1" applyProtection="1">
      <alignment horizontal="left" vertical="center" indent="1"/>
      <protection locked="0"/>
    </xf>
    <xf numFmtId="0" fontId="42" fillId="0" borderId="0" xfId="20" applyFont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38" fillId="0" borderId="0" xfId="2" applyFont="1" applyAlignment="1">
      <alignment horizontal="left" vertical="top" wrapText="1" indent="2"/>
    </xf>
    <xf numFmtId="0" fontId="38" fillId="0" borderId="0" xfId="2" quotePrefix="1" applyFont="1" applyAlignment="1">
      <alignment horizontal="left" vertical="top" wrapText="1" indent="4"/>
    </xf>
    <xf numFmtId="0" fontId="38" fillId="0" borderId="0" xfId="2" applyFont="1" applyAlignment="1">
      <alignment horizontal="left" vertical="top" wrapText="1" indent="4"/>
    </xf>
    <xf numFmtId="0" fontId="42" fillId="0" borderId="0" xfId="11" applyFont="1" applyAlignment="1">
      <alignment horizontal="left" vertical="top" wrapText="1"/>
    </xf>
    <xf numFmtId="0" fontId="38" fillId="0" borderId="0" xfId="11" applyFont="1" applyAlignment="1">
      <alignment horizontal="left" vertical="top" wrapText="1" indent="2"/>
    </xf>
    <xf numFmtId="0" fontId="38" fillId="0" borderId="0" xfId="2" applyFont="1" applyAlignment="1">
      <alignment horizontal="left" vertical="top" wrapText="1" indent="3"/>
    </xf>
    <xf numFmtId="0" fontId="44" fillId="0" borderId="0" xfId="12" applyFont="1" applyAlignment="1">
      <alignment horizontal="left" vertical="top" wrapText="1"/>
    </xf>
    <xf numFmtId="0" fontId="42" fillId="0" borderId="0" xfId="12" applyFont="1" applyAlignment="1">
      <alignment horizontal="left" vertical="top" wrapText="1"/>
    </xf>
    <xf numFmtId="0" fontId="25" fillId="0" borderId="15" xfId="2" applyFont="1" applyBorder="1" applyAlignment="1">
      <alignment horizontal="left" vertical="center"/>
    </xf>
  </cellXfs>
  <cellStyles count="25">
    <cellStyle name="Гиперссылка" xfId="1" builtinId="8"/>
    <cellStyle name="Гиперссылка 2" xfId="3" xr:uid="{315C2B05-AE24-478A-8983-0CBF9070A464}"/>
    <cellStyle name="Денежный 2 2" xfId="10" xr:uid="{2CBDAC2B-8EF5-4C7E-A3DA-2E9A495AC4C2}"/>
    <cellStyle name="Обычный" xfId="0" builtinId="0"/>
    <cellStyle name="Обычный 11" xfId="16" xr:uid="{335955A3-E8B8-4945-9A42-35FE88E68638}"/>
    <cellStyle name="Обычный 11 2" xfId="20" xr:uid="{33F36B91-DC42-41FF-B5EE-3DC45D46714F}"/>
    <cellStyle name="Обычный 2 2" xfId="8" xr:uid="{71D5A9BE-E9D8-4604-8DCE-1E0AED2EE60E}"/>
    <cellStyle name="Обычный 2 2 2" xfId="2" xr:uid="{2B55BF36-33AF-4666-A4E1-5CF455193770}"/>
    <cellStyle name="Обычный 2 2 2 2" xfId="19" xr:uid="{7F31CFBF-3E3B-4F57-A462-0B94909B085F}"/>
    <cellStyle name="Обычный 2 2 2 3" xfId="7" xr:uid="{341F7DF4-0974-46EC-B526-0EBF9C6A3A17}"/>
    <cellStyle name="Обычный 2 2 3" xfId="4" xr:uid="{4980982C-E703-4DB4-BDA2-ECC919D8135C}"/>
    <cellStyle name="Обычный 2 3" xfId="6" xr:uid="{44F2E184-E02D-4167-B566-3CDA1722222E}"/>
    <cellStyle name="Обычный 2 3 2" xfId="24" xr:uid="{681DACE8-56A2-4C7C-8484-A95CF5F906EE}"/>
    <cellStyle name="Обычный 2 4" xfId="21" xr:uid="{E1F3575B-8756-4348-A14C-EE0E5ECE75DF}"/>
    <cellStyle name="Обычный 3 2 2 2" xfId="11" xr:uid="{BD3CCCAC-0EF1-4C61-9BFF-3C8E6C636AA1}"/>
    <cellStyle name="Обычный 3 2 3" xfId="14" xr:uid="{DCCBD6E0-62E7-46B3-9D4D-FC93BBA95859}"/>
    <cellStyle name="Обычный 3 3" xfId="12" xr:uid="{5A96D35F-2B94-42AF-8FC0-065212138B05}"/>
    <cellStyle name="Обычный 3 4" xfId="22" xr:uid="{B41B9954-8873-46C5-AE29-F4CDD4FA1B1D}"/>
    <cellStyle name="Обычный 5" xfId="9" xr:uid="{78733D97-44F1-4D00-A3ED-DC7CC493EBE0}"/>
    <cellStyle name="Обычный 5 2" xfId="18" xr:uid="{B8EB16CD-205B-49D7-95A6-B735437C9A87}"/>
    <cellStyle name="Обычный 5 2 3" xfId="23" xr:uid="{2F0D5F6C-0961-439D-9CB1-6285AA8D5682}"/>
    <cellStyle name="Обычный_Лист1" xfId="15" xr:uid="{01823662-FE13-49FF-9DC8-D88A0D159C42}"/>
    <cellStyle name="Обычный_Лист1 2" xfId="13" xr:uid="{44F09625-20A0-487E-82F9-7BE3B29021C0}"/>
    <cellStyle name="Обычный_Лист1 2 2" xfId="5" xr:uid="{27F731F1-98D0-4E8E-AD72-F9F08675D920}"/>
    <cellStyle name="Процентный 2" xfId="17" xr:uid="{ADCBA683-306B-4462-87AD-E0E009D82454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99CC"/>
      <color rgb="FF339933"/>
      <color rgb="FFCC66FF"/>
      <color rgb="FF005000"/>
      <color rgb="FFFFA3C2"/>
      <color rgb="FFFF75A3"/>
      <color rgb="FFFF696D"/>
      <color rgb="FF00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10" Type="http://schemas.openxmlformats.org/officeDocument/2006/relationships/image" Target="../media/image12.png"/><Relationship Id="rId4" Type="http://schemas.openxmlformats.org/officeDocument/2006/relationships/image" Target="../media/image7.png"/><Relationship Id="rId9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4424</xdr:colOff>
      <xdr:row>0</xdr:row>
      <xdr:rowOff>108812</xdr:rowOff>
    </xdr:from>
    <xdr:to>
      <xdr:col>16</xdr:col>
      <xdr:colOff>243978</xdr:colOff>
      <xdr:row>4</xdr:row>
      <xdr:rowOff>95649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3FC9406-5508-4BE8-9B3C-DDC86728E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50840" y="108812"/>
          <a:ext cx="1174909" cy="1161189"/>
        </a:xfrm>
        <a:prstGeom prst="rect">
          <a:avLst/>
        </a:prstGeom>
      </xdr:spPr>
    </xdr:pic>
    <xdr:clientData/>
  </xdr:twoCellAnchor>
  <xdr:twoCellAnchor>
    <xdr:from>
      <xdr:col>3</xdr:col>
      <xdr:colOff>60477</xdr:colOff>
      <xdr:row>1</xdr:row>
      <xdr:rowOff>330805</xdr:rowOff>
    </xdr:from>
    <xdr:to>
      <xdr:col>4</xdr:col>
      <xdr:colOff>622486</xdr:colOff>
      <xdr:row>3</xdr:row>
      <xdr:rowOff>107044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AE6198F-CE78-45C4-AC59-0D6C28B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560615"/>
          <a:ext cx="1584057" cy="550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34428</xdr:colOff>
      <xdr:row>29</xdr:row>
      <xdr:rowOff>57379</xdr:rowOff>
    </xdr:from>
    <xdr:to>
      <xdr:col>0</xdr:col>
      <xdr:colOff>436909</xdr:colOff>
      <xdr:row>32</xdr:row>
      <xdr:rowOff>15962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906B459-9E1B-4B41-8A29-25791CCCD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428" y="6851114"/>
          <a:ext cx="406291" cy="467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9D4164-F3E5-4586-B4B0-B95051448E1D}"/>
            </a:ext>
          </a:extLst>
        </xdr:cNvPr>
        <xdr:cNvSpPr txBox="1"/>
      </xdr:nvSpPr>
      <xdr:spPr>
        <a:xfrm>
          <a:off x="253093" y="22151"/>
          <a:ext cx="9542689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+7 (929) 992-71-13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6131002" cy="442579"/>
    <xdr:pic>
      <xdr:nvPicPr>
        <xdr:cNvPr id="3" name="Рисунок 2">
          <a:extLst>
            <a:ext uri="{FF2B5EF4-FFF2-40B4-BE49-F238E27FC236}">
              <a16:creationId xmlns:a16="http://schemas.microsoft.com/office/drawing/2014/main" id="{26BB9CF2-76A9-451C-976A-354F6069D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6131002" cy="44257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0</xdr:rowOff>
    </xdr:from>
    <xdr:ext cx="2133931" cy="494009"/>
    <xdr:pic>
      <xdr:nvPicPr>
        <xdr:cNvPr id="4" name="Рисунок 3">
          <a:extLst>
            <a:ext uri="{FF2B5EF4-FFF2-40B4-BE49-F238E27FC236}">
              <a16:creationId xmlns:a16="http://schemas.microsoft.com/office/drawing/2014/main" id="{6C75D339-EE62-49E4-8088-EEFB8CD9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6339457"/>
          <a:ext cx="2133931" cy="49400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72</xdr:row>
      <xdr:rowOff>0</xdr:rowOff>
    </xdr:from>
    <xdr:ext cx="2637477" cy="474957"/>
    <xdr:pic>
      <xdr:nvPicPr>
        <xdr:cNvPr id="5" name="Рисунок 4">
          <a:extLst>
            <a:ext uri="{FF2B5EF4-FFF2-40B4-BE49-F238E27FC236}">
              <a16:creationId xmlns:a16="http://schemas.microsoft.com/office/drawing/2014/main" id="{37341AC1-2FE9-413A-8D24-9A9A6FBBE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19218729"/>
          <a:ext cx="2637477" cy="47495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6295673" cy="519360"/>
    <xdr:pic>
      <xdr:nvPicPr>
        <xdr:cNvPr id="6" name="Рисунок 5">
          <a:extLst>
            <a:ext uri="{FF2B5EF4-FFF2-40B4-BE49-F238E27FC236}">
              <a16:creationId xmlns:a16="http://schemas.microsoft.com/office/drawing/2014/main" id="{3C0F6A84-B329-437F-AED7-ADA7D73BF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4159102"/>
          <a:ext cx="6295673" cy="51936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11076</xdr:rowOff>
    </xdr:from>
    <xdr:ext cx="5555316" cy="522589"/>
    <xdr:pic>
      <xdr:nvPicPr>
        <xdr:cNvPr id="7" name="Рисунок 6">
          <a:extLst>
            <a:ext uri="{FF2B5EF4-FFF2-40B4-BE49-F238E27FC236}">
              <a16:creationId xmlns:a16="http://schemas.microsoft.com/office/drawing/2014/main" id="{63D4B867-2294-4098-BC32-130459BF6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093" y="8833947"/>
          <a:ext cx="5555316" cy="5225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90</xdr:row>
      <xdr:rowOff>0</xdr:rowOff>
    </xdr:from>
    <xdr:ext cx="4224328" cy="474958"/>
    <xdr:pic>
      <xdr:nvPicPr>
        <xdr:cNvPr id="8" name="Рисунок 7">
          <a:extLst>
            <a:ext uri="{FF2B5EF4-FFF2-40B4-BE49-F238E27FC236}">
              <a16:creationId xmlns:a16="http://schemas.microsoft.com/office/drawing/2014/main" id="{2580E492-E78B-426B-8F54-6E6681971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93" y="24868414"/>
          <a:ext cx="4224328" cy="474958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98</xdr:row>
      <xdr:rowOff>0</xdr:rowOff>
    </xdr:from>
    <xdr:ext cx="7815943" cy="2894239"/>
    <xdr:pic>
      <xdr:nvPicPr>
        <xdr:cNvPr id="9" name="Рисунок 8">
          <a:extLst>
            <a:ext uri="{FF2B5EF4-FFF2-40B4-BE49-F238E27FC236}">
              <a16:creationId xmlns:a16="http://schemas.microsoft.com/office/drawing/2014/main" id="{6B953539-2B17-408C-AEA6-2E771176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25961068"/>
          <a:ext cx="7815943" cy="2894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114299</xdr:colOff>
      <xdr:row>0</xdr:row>
      <xdr:rowOff>50726</xdr:rowOff>
    </xdr:from>
    <xdr:ext cx="2917703" cy="857457"/>
    <xdr:pic>
      <xdr:nvPicPr>
        <xdr:cNvPr id="10" name="Рисунок 9">
          <a:extLst>
            <a:ext uri="{FF2B5EF4-FFF2-40B4-BE49-F238E27FC236}">
              <a16:creationId xmlns:a16="http://schemas.microsoft.com/office/drawing/2014/main" id="{DED14E5A-7011-4978-AFC7-A897D7F6F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2917703" cy="857457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55</xdr:row>
      <xdr:rowOff>9525</xdr:rowOff>
    </xdr:from>
    <xdr:ext cx="4594506" cy="474958"/>
    <xdr:pic>
      <xdr:nvPicPr>
        <xdr:cNvPr id="11" name="Рисунок 10">
          <a:extLst>
            <a:ext uri="{FF2B5EF4-FFF2-40B4-BE49-F238E27FC236}">
              <a16:creationId xmlns:a16="http://schemas.microsoft.com/office/drawing/2014/main" id="{E387149D-241F-4F0E-9527-570630AE0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618" y="14667139"/>
          <a:ext cx="4594506" cy="4749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8D5E-C849-4962-AEA6-5D948DA73470}">
  <dimension ref="A1:AD233"/>
  <sheetViews>
    <sheetView showGridLines="0" tabSelected="1" zoomScale="83" zoomScaleNormal="83" workbookViewId="0">
      <selection activeCell="M30" sqref="M30"/>
    </sheetView>
  </sheetViews>
  <sheetFormatPr defaultColWidth="10.88671875" defaultRowHeight="13.8" outlineLevelCol="1"/>
  <cols>
    <col min="1" max="1" width="7.21875" style="3" customWidth="1"/>
    <col min="2" max="2" width="14.33203125" style="1" hidden="1" customWidth="1" outlineLevel="1"/>
    <col min="3" max="3" width="10.44140625" style="1" hidden="1" customWidth="1" outlineLevel="1"/>
    <col min="4" max="4" width="15.88671875" style="1" customWidth="1" collapsed="1"/>
    <col min="5" max="5" width="19.109375" style="1" customWidth="1"/>
    <col min="6" max="6" width="26.44140625" style="2" customWidth="1"/>
    <col min="7" max="7" width="18.5546875" style="3" customWidth="1"/>
    <col min="8" max="9" width="9.33203125" style="4" customWidth="1"/>
    <col min="10" max="10" width="14.21875" style="4" customWidth="1"/>
    <col min="11" max="11" width="7.21875" style="4" customWidth="1"/>
    <col min="12" max="12" width="10.6640625" style="4" customWidth="1"/>
    <col min="13" max="13" width="14.21875" style="4" customWidth="1"/>
    <col min="14" max="14" width="11.88671875" style="5" customWidth="1"/>
    <col min="15" max="15" width="14.77734375" style="1" customWidth="1"/>
    <col min="16" max="16" width="13.88671875" style="1" customWidth="1"/>
    <col min="17" max="17" width="18.5546875" style="1" customWidth="1"/>
    <col min="18" max="18" width="22.21875" style="146" customWidth="1"/>
    <col min="19" max="19" width="11.6640625" style="179" customWidth="1"/>
    <col min="20" max="20" width="12.109375" style="129" customWidth="1"/>
    <col min="21" max="29" width="10.88671875" style="95"/>
    <col min="30" max="16384" width="10.88671875" style="1"/>
  </cols>
  <sheetData>
    <row r="1" spans="1:29" ht="18" customHeight="1">
      <c r="A1" s="103">
        <v>46304</v>
      </c>
      <c r="B1" s="3"/>
      <c r="D1" s="3"/>
      <c r="E1" s="3"/>
      <c r="F1" s="3"/>
      <c r="G1" s="4"/>
      <c r="M1" s="5"/>
      <c r="N1" s="1"/>
      <c r="Q1" s="141"/>
      <c r="R1" s="142"/>
      <c r="S1" s="177"/>
      <c r="T1" s="95"/>
    </row>
    <row r="2" spans="1:29" ht="47.85" customHeight="1">
      <c r="A2" s="6"/>
      <c r="B2" s="7"/>
      <c r="D2" s="8"/>
      <c r="E2" s="8"/>
      <c r="F2" s="3"/>
      <c r="G2" s="1"/>
      <c r="H2" s="9" t="s">
        <v>418</v>
      </c>
      <c r="I2" s="9"/>
      <c r="K2" s="9"/>
      <c r="L2" s="6"/>
      <c r="M2" s="6"/>
      <c r="N2" s="8"/>
      <c r="O2" s="8"/>
      <c r="P2" s="8"/>
      <c r="Q2" s="192" t="s">
        <v>183</v>
      </c>
      <c r="R2" s="192"/>
      <c r="S2" s="178"/>
      <c r="T2" s="95"/>
      <c r="U2" s="143"/>
      <c r="V2" s="143"/>
      <c r="W2" s="143"/>
      <c r="X2" s="143"/>
      <c r="Y2" s="143"/>
      <c r="Z2" s="143"/>
      <c r="AA2" s="96"/>
      <c r="AB2" s="96"/>
      <c r="AC2" s="96"/>
    </row>
    <row r="3" spans="1:29" ht="13.5" customHeight="1">
      <c r="A3" s="6"/>
      <c r="B3" s="7"/>
      <c r="D3" s="8"/>
      <c r="E3" s="8"/>
      <c r="F3" s="11"/>
      <c r="G3" s="1"/>
      <c r="H3" s="1"/>
      <c r="I3" s="1"/>
      <c r="J3" s="12" t="s">
        <v>422</v>
      </c>
      <c r="K3" s="12"/>
      <c r="L3" s="11"/>
      <c r="M3" s="11"/>
      <c r="N3" s="8"/>
      <c r="O3" s="8"/>
      <c r="P3" s="8"/>
      <c r="Q3" s="192"/>
      <c r="R3" s="192"/>
      <c r="S3" s="178"/>
      <c r="T3" s="95"/>
      <c r="U3" s="143"/>
      <c r="V3" s="143"/>
      <c r="W3" s="143"/>
      <c r="X3" s="143"/>
      <c r="Y3" s="143"/>
      <c r="Z3" s="143"/>
      <c r="AA3" s="96"/>
      <c r="AB3" s="96"/>
      <c r="AC3" s="96"/>
    </row>
    <row r="4" spans="1:29" ht="13.5" customHeight="1">
      <c r="A4" s="6"/>
      <c r="B4" s="7"/>
      <c r="D4" s="8"/>
      <c r="E4" s="8"/>
      <c r="F4" s="191" t="s">
        <v>0</v>
      </c>
      <c r="G4" s="191"/>
      <c r="H4" s="191"/>
      <c r="I4" s="191"/>
      <c r="J4" s="191"/>
      <c r="K4" s="191"/>
      <c r="L4" s="191"/>
      <c r="M4" s="191"/>
      <c r="N4" s="8"/>
      <c r="O4" s="8"/>
      <c r="P4" s="8"/>
      <c r="Q4" s="144" t="s">
        <v>180</v>
      </c>
      <c r="R4" s="145"/>
      <c r="S4" s="178"/>
      <c r="T4" s="97"/>
      <c r="U4" s="143"/>
      <c r="V4" s="143"/>
      <c r="W4" s="143"/>
      <c r="X4" s="143"/>
      <c r="Y4" s="143"/>
      <c r="Z4" s="143"/>
      <c r="AA4" s="96"/>
      <c r="AB4" s="96"/>
      <c r="AC4" s="96"/>
    </row>
    <row r="5" spans="1:29" ht="13.5" customHeight="1">
      <c r="A5" s="6"/>
      <c r="B5" s="7"/>
      <c r="D5" s="8"/>
      <c r="E5" s="8"/>
      <c r="F5" s="13"/>
      <c r="G5" s="1"/>
      <c r="H5" s="1"/>
      <c r="I5" s="1"/>
      <c r="J5" s="123" t="s">
        <v>423</v>
      </c>
      <c r="K5" s="14" t="s">
        <v>449</v>
      </c>
      <c r="M5" s="1"/>
      <c r="N5" s="8"/>
      <c r="O5" s="8"/>
      <c r="P5" s="8"/>
      <c r="Q5" s="146"/>
      <c r="R5" s="145"/>
      <c r="S5" s="178"/>
      <c r="T5" s="97"/>
      <c r="U5" s="143"/>
      <c r="V5" s="143"/>
      <c r="W5" s="143"/>
      <c r="X5" s="143"/>
      <c r="Y5" s="143"/>
      <c r="Z5" s="143"/>
      <c r="AA5" s="96"/>
      <c r="AB5" s="96"/>
      <c r="AC5" s="96"/>
    </row>
    <row r="6" spans="1:29" ht="13.5" customHeight="1">
      <c r="A6" s="6"/>
      <c r="B6" s="7"/>
      <c r="D6" s="8"/>
      <c r="E6" s="8"/>
      <c r="F6" s="1"/>
      <c r="G6" s="1"/>
      <c r="H6" s="1"/>
      <c r="I6" s="1"/>
      <c r="J6" s="6"/>
      <c r="K6" s="6"/>
      <c r="L6" s="6"/>
      <c r="M6" s="6"/>
      <c r="N6" s="8"/>
      <c r="O6" s="8"/>
      <c r="P6" s="8"/>
      <c r="Q6" s="147"/>
      <c r="R6" s="145"/>
      <c r="S6" s="178"/>
      <c r="T6" s="97"/>
      <c r="U6" s="143"/>
      <c r="V6" s="143"/>
      <c r="W6" s="128"/>
      <c r="X6" s="143"/>
      <c r="Y6" s="143"/>
      <c r="Z6" s="143"/>
      <c r="AA6" s="96"/>
      <c r="AB6" s="96"/>
      <c r="AC6" s="96"/>
    </row>
    <row r="7" spans="1:29" ht="14.4">
      <c r="A7" s="15"/>
      <c r="B7" s="7"/>
      <c r="D7" s="16" t="s">
        <v>1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02">
        <v>105.37</v>
      </c>
      <c r="P7" s="89" t="s">
        <v>184</v>
      </c>
      <c r="T7" s="125"/>
      <c r="U7" s="97"/>
      <c r="V7" s="126"/>
      <c r="W7" s="127"/>
      <c r="X7" s="128"/>
      <c r="AB7" s="19" t="s">
        <v>2</v>
      </c>
    </row>
    <row r="8" spans="1:29" ht="14.4">
      <c r="A8" s="15"/>
      <c r="B8" s="7"/>
      <c r="D8" s="167" t="s">
        <v>461</v>
      </c>
      <c r="E8" s="21"/>
      <c r="F8" s="168"/>
      <c r="G8" s="18"/>
      <c r="H8" s="18"/>
      <c r="I8" s="18"/>
      <c r="J8" s="18"/>
      <c r="K8" s="18"/>
      <c r="L8" s="18"/>
      <c r="M8" s="18"/>
      <c r="N8" s="18"/>
      <c r="O8" s="20" t="s">
        <v>2</v>
      </c>
      <c r="P8" s="101" t="s">
        <v>3</v>
      </c>
      <c r="T8" s="125"/>
      <c r="U8" s="97"/>
      <c r="V8" s="126"/>
      <c r="W8" s="127"/>
      <c r="X8" s="128"/>
      <c r="AB8" s="19" t="s">
        <v>421</v>
      </c>
    </row>
    <row r="9" spans="1:29" ht="14.4">
      <c r="A9" s="15"/>
      <c r="B9" s="7"/>
      <c r="D9" s="1" t="s">
        <v>188</v>
      </c>
      <c r="E9" s="16"/>
      <c r="F9" s="17"/>
      <c r="G9" s="18"/>
      <c r="H9" s="18"/>
      <c r="I9" s="18"/>
      <c r="J9" s="18"/>
      <c r="K9" s="18"/>
      <c r="L9" s="18"/>
      <c r="M9" s="18"/>
      <c r="N9" s="18"/>
      <c r="O9" s="90"/>
      <c r="P9"/>
      <c r="R9" s="148" t="s">
        <v>186</v>
      </c>
      <c r="S9" s="180" t="s">
        <v>187</v>
      </c>
      <c r="T9" s="125"/>
      <c r="U9" s="97"/>
      <c r="V9" s="126"/>
      <c r="W9" s="127"/>
      <c r="X9" s="128"/>
      <c r="AB9" s="19" t="s">
        <v>358</v>
      </c>
    </row>
    <row r="10" spans="1:29" ht="14.4">
      <c r="A10" s="15"/>
      <c r="B10" s="7"/>
      <c r="E10" s="16"/>
      <c r="F10" s="17"/>
      <c r="G10" s="18"/>
      <c r="H10" s="18"/>
      <c r="I10" s="18"/>
      <c r="J10" s="18"/>
      <c r="K10" s="18"/>
      <c r="L10" s="18"/>
      <c r="M10" s="18"/>
      <c r="N10" s="18"/>
      <c r="O10" s="91">
        <f>SUM(N30:N225)</f>
        <v>0</v>
      </c>
      <c r="P10" s="193" t="s">
        <v>6</v>
      </c>
      <c r="Q10" s="194"/>
      <c r="R10" s="149">
        <f>SUMIF(C30:C225,"евро",N30:N225)</f>
        <v>0</v>
      </c>
      <c r="S10" s="181">
        <f>SUMIF(C30:C225,"руб",N30:N225)</f>
        <v>0</v>
      </c>
      <c r="T10" s="125"/>
      <c r="U10" s="97"/>
      <c r="V10" s="126"/>
      <c r="W10" s="127"/>
      <c r="X10" s="128"/>
      <c r="AB10" s="19" t="s">
        <v>359</v>
      </c>
    </row>
    <row r="11" spans="1:29" ht="14.4">
      <c r="A11" s="15"/>
      <c r="B11" s="7"/>
      <c r="D11" s="21" t="s">
        <v>189</v>
      </c>
      <c r="E11" s="16"/>
      <c r="F11" s="17"/>
      <c r="G11" s="18"/>
      <c r="H11" s="18"/>
      <c r="I11" s="18"/>
      <c r="J11" s="18"/>
      <c r="K11" s="18"/>
      <c r="L11" s="18"/>
      <c r="M11" s="18"/>
      <c r="N11" s="18"/>
      <c r="O11" s="91">
        <f>SUM(M30:M225)</f>
        <v>0</v>
      </c>
      <c r="P11" s="193" t="s">
        <v>4</v>
      </c>
      <c r="Q11" s="194"/>
      <c r="R11" s="149">
        <f>SUMIF(C30:C225,"евро",M30:M225)</f>
        <v>0</v>
      </c>
      <c r="S11" s="181">
        <f>SUMIF(C30:C225,"руб",M30:M225)</f>
        <v>0</v>
      </c>
      <c r="T11" s="125"/>
      <c r="U11" s="97"/>
      <c r="V11" s="126"/>
      <c r="W11" s="127"/>
      <c r="X11" s="128"/>
      <c r="AB11" s="19" t="s">
        <v>360</v>
      </c>
    </row>
    <row r="12" spans="1:29" ht="14.4">
      <c r="A12" s="15"/>
      <c r="B12" s="7"/>
      <c r="D12" s="21" t="s">
        <v>5</v>
      </c>
      <c r="E12" s="16"/>
      <c r="F12" s="17"/>
      <c r="G12" s="18"/>
      <c r="H12" s="18"/>
      <c r="I12" s="18"/>
      <c r="J12" s="18"/>
      <c r="K12" s="18"/>
      <c r="L12" s="18"/>
      <c r="M12" s="18"/>
      <c r="N12" s="18"/>
      <c r="O12" s="92">
        <f>R12*O7+S12</f>
        <v>0</v>
      </c>
      <c r="P12" s="189" t="s">
        <v>7</v>
      </c>
      <c r="Q12" s="190"/>
      <c r="R12" s="93">
        <f>SUMIF(C30:C225,"евро",O30:O225)</f>
        <v>0</v>
      </c>
      <c r="S12" s="182">
        <f>SUMIF(C30:C225,"руб",P30:P225)</f>
        <v>0</v>
      </c>
      <c r="T12" s="125"/>
      <c r="U12" s="97"/>
      <c r="V12" s="126"/>
      <c r="W12" s="127"/>
      <c r="X12" s="128"/>
      <c r="AB12" s="19" t="s">
        <v>361</v>
      </c>
    </row>
    <row r="13" spans="1:29" ht="14.4">
      <c r="A13" s="15"/>
      <c r="B13" s="7"/>
      <c r="D13" s="16" t="s">
        <v>273</v>
      </c>
      <c r="E13" s="16"/>
      <c r="F13" s="17"/>
      <c r="G13" s="18"/>
      <c r="H13" s="18"/>
      <c r="I13" s="18"/>
      <c r="J13" s="18"/>
      <c r="K13" s="18"/>
      <c r="L13" s="18"/>
      <c r="M13" s="18"/>
      <c r="N13" s="18"/>
      <c r="O13" s="108">
        <f>IF(O12&gt;1000000,"-6%",IF(O12&gt;500000,"-5%",IF(O12&gt;300000,"-3%",IF(O12&gt;200000,"-2%",IF(O12&gt;150000,"-1%",IF(AND(O12&lt;50000,O12&gt;0),"+10%",0))))))</f>
        <v>0</v>
      </c>
      <c r="P13" s="195" t="s">
        <v>9</v>
      </c>
      <c r="Q13" s="196"/>
      <c r="R13" s="150"/>
      <c r="S13" s="183"/>
      <c r="T13" s="125"/>
      <c r="U13" s="97"/>
      <c r="V13" s="126"/>
      <c r="W13" s="127"/>
      <c r="X13" s="128"/>
      <c r="AB13" s="19" t="s">
        <v>362</v>
      </c>
    </row>
    <row r="14" spans="1:29" ht="14.4">
      <c r="A14" s="15"/>
      <c r="B14" s="7"/>
      <c r="D14" s="23" t="s">
        <v>8</v>
      </c>
      <c r="E14" s="16"/>
      <c r="F14" s="17"/>
      <c r="G14" s="18"/>
      <c r="H14" s="18"/>
      <c r="I14" s="18"/>
      <c r="J14" s="18"/>
      <c r="K14" s="18"/>
      <c r="L14" s="18"/>
      <c r="M14" s="18"/>
      <c r="N14" s="18"/>
      <c r="O14" s="92">
        <f>R14*O7+S14</f>
        <v>0</v>
      </c>
      <c r="P14" s="189" t="s">
        <v>10</v>
      </c>
      <c r="Q14" s="190"/>
      <c r="R14" s="93">
        <f>R12+R12*O13</f>
        <v>0</v>
      </c>
      <c r="S14" s="182">
        <f>S12+S12*O13</f>
        <v>0</v>
      </c>
      <c r="U14" s="97"/>
      <c r="V14" s="126"/>
      <c r="W14" s="127"/>
      <c r="X14" s="128"/>
      <c r="Y14" s="96"/>
      <c r="AB14" s="19" t="s">
        <v>363</v>
      </c>
    </row>
    <row r="15" spans="1:29" ht="14.4">
      <c r="A15" s="15"/>
      <c r="B15" s="7"/>
      <c r="D15" s="24" t="s">
        <v>185</v>
      </c>
      <c r="E15" s="16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51"/>
      <c r="S15" s="184"/>
      <c r="U15" s="97"/>
      <c r="V15" s="126"/>
      <c r="W15" s="127"/>
      <c r="X15" s="128"/>
      <c r="Y15" s="96"/>
      <c r="AB15" s="19" t="s">
        <v>364</v>
      </c>
    </row>
    <row r="16" spans="1:29" ht="14.4">
      <c r="A16" s="15"/>
      <c r="B16" s="7"/>
      <c r="D16" s="16" t="s">
        <v>275</v>
      </c>
      <c r="E16" s="16"/>
      <c r="F16" s="17"/>
      <c r="G16" s="18"/>
      <c r="H16" s="18"/>
      <c r="I16" s="18"/>
      <c r="J16" s="18"/>
      <c r="K16" s="18"/>
      <c r="L16" s="18"/>
      <c r="M16" s="18"/>
      <c r="N16" s="18"/>
      <c r="O16" s="88"/>
      <c r="P16" s="88"/>
      <c r="Q16" s="22"/>
      <c r="U16" s="97"/>
      <c r="V16" s="126"/>
      <c r="W16" s="127"/>
      <c r="X16" s="128"/>
      <c r="Y16" s="96"/>
      <c r="AB16" s="19" t="s">
        <v>365</v>
      </c>
    </row>
    <row r="17" spans="1:30" ht="17.25" customHeight="1">
      <c r="B17" s="7"/>
      <c r="D17" s="24" t="s">
        <v>181</v>
      </c>
      <c r="E17" s="16"/>
      <c r="F17" s="17"/>
      <c r="G17" s="18"/>
      <c r="H17" s="18"/>
      <c r="I17" s="18"/>
      <c r="J17" s="18"/>
      <c r="K17" s="18"/>
      <c r="L17" s="18"/>
      <c r="M17" s="18"/>
      <c r="N17" s="18"/>
      <c r="V17" s="126"/>
      <c r="W17" s="127"/>
      <c r="X17" s="128"/>
      <c r="Y17" s="96"/>
      <c r="AB17" s="19" t="s">
        <v>366</v>
      </c>
    </row>
    <row r="18" spans="1:30" ht="13.35" customHeight="1">
      <c r="B18" s="7"/>
      <c r="D18" s="24" t="s">
        <v>182</v>
      </c>
      <c r="E18" s="16"/>
      <c r="F18" s="17"/>
      <c r="G18" s="18"/>
      <c r="H18" s="18"/>
      <c r="I18" s="18"/>
      <c r="J18" s="18"/>
      <c r="K18" s="18"/>
      <c r="L18" s="18"/>
      <c r="M18" s="18"/>
      <c r="N18" s="18"/>
      <c r="V18" s="126"/>
      <c r="W18" s="127"/>
      <c r="X18" s="128"/>
      <c r="Y18" s="96"/>
      <c r="AB18" s="19" t="s">
        <v>367</v>
      </c>
    </row>
    <row r="19" spans="1:30" ht="9.6" customHeight="1">
      <c r="B19" s="7"/>
      <c r="D19" s="25"/>
      <c r="E19" s="16"/>
      <c r="F19" s="17"/>
      <c r="G19" s="18"/>
      <c r="H19" s="18"/>
      <c r="I19" s="18"/>
      <c r="J19" s="18"/>
      <c r="K19" s="18"/>
      <c r="L19" s="18"/>
      <c r="M19" s="18"/>
      <c r="N19" s="18"/>
      <c r="S19" s="177"/>
      <c r="V19" s="126"/>
      <c r="W19" s="127"/>
      <c r="X19" s="128"/>
      <c r="Y19" s="96"/>
      <c r="AB19" s="19" t="s">
        <v>368</v>
      </c>
    </row>
    <row r="20" spans="1:30" ht="81.599999999999994" customHeight="1">
      <c r="B20" s="7"/>
      <c r="D20" s="188" t="s">
        <v>11</v>
      </c>
      <c r="E20" s="188"/>
      <c r="F20" s="188"/>
      <c r="G20" s="188"/>
      <c r="H20" s="188"/>
      <c r="I20" s="188"/>
      <c r="J20" s="188"/>
      <c r="K20" s="188"/>
      <c r="L20" s="172"/>
      <c r="M20" s="173"/>
      <c r="N20" s="173"/>
      <c r="O20" s="175" t="str">
        <f>IF(COUNTIF(S29:S318,"Неверная кратность заказа!")&gt;0,"Пожалуйста, проверьте заказ на соблюдение кратности!","")</f>
        <v/>
      </c>
      <c r="V20" s="126"/>
      <c r="W20" s="127"/>
      <c r="X20" s="128"/>
      <c r="Y20" s="96"/>
      <c r="AB20" s="19" t="s">
        <v>369</v>
      </c>
    </row>
    <row r="21" spans="1:30" ht="16.8" customHeight="1">
      <c r="B21" s="7"/>
      <c r="D21" s="174"/>
      <c r="E21" s="174"/>
      <c r="F21" s="174"/>
      <c r="G21" s="174"/>
      <c r="H21" s="174"/>
      <c r="I21" s="174"/>
      <c r="J21" s="174"/>
      <c r="K21" s="174"/>
      <c r="L21" s="173"/>
      <c r="M21" s="173"/>
      <c r="N21" s="173"/>
      <c r="V21" s="126"/>
      <c r="W21" s="127"/>
      <c r="X21" s="128"/>
      <c r="Y21" s="96"/>
      <c r="AB21" s="19"/>
    </row>
    <row r="22" spans="1:30">
      <c r="B22" s="7"/>
      <c r="D22" s="27" t="s">
        <v>12</v>
      </c>
      <c r="E22" s="27" t="s">
        <v>179</v>
      </c>
      <c r="F22" s="27"/>
      <c r="G22" s="4"/>
      <c r="K22" s="18"/>
      <c r="L22" s="18"/>
      <c r="M22" s="18"/>
      <c r="N22" s="18"/>
      <c r="S22" s="185"/>
      <c r="U22" s="122"/>
      <c r="W22" s="96"/>
      <c r="X22" s="128"/>
      <c r="AB22" s="170"/>
    </row>
    <row r="23" spans="1:30">
      <c r="B23" s="7"/>
      <c r="D23" s="28" t="s">
        <v>16</v>
      </c>
      <c r="E23" s="29" t="s">
        <v>17</v>
      </c>
      <c r="F23" s="27"/>
      <c r="G23" s="4"/>
      <c r="N23" s="6"/>
      <c r="O23" s="31"/>
      <c r="P23" s="31"/>
      <c r="Q23" s="31"/>
      <c r="S23" s="185"/>
      <c r="U23" s="97"/>
      <c r="Z23" s="126"/>
      <c r="AA23" s="127"/>
      <c r="AC23" s="96"/>
      <c r="AD23" s="10"/>
    </row>
    <row r="24" spans="1:30">
      <c r="D24" s="28" t="s">
        <v>15</v>
      </c>
      <c r="E24" s="29" t="s">
        <v>272</v>
      </c>
      <c r="N24" s="6"/>
      <c r="U24" s="97"/>
    </row>
    <row r="25" spans="1:30">
      <c r="B25" s="7"/>
      <c r="D25" s="28" t="s">
        <v>13</v>
      </c>
      <c r="E25" s="29" t="s">
        <v>14</v>
      </c>
      <c r="F25" s="27"/>
      <c r="G25" s="4"/>
      <c r="S25" s="185"/>
      <c r="U25" s="122"/>
      <c r="W25" s="96"/>
      <c r="X25" s="128"/>
    </row>
    <row r="26" spans="1:30">
      <c r="B26" s="7"/>
      <c r="D26" s="26" t="s">
        <v>18</v>
      </c>
      <c r="F26" s="27"/>
      <c r="G26" s="30"/>
      <c r="N26" s="6"/>
      <c r="S26" s="185"/>
      <c r="U26" s="122"/>
      <c r="W26" s="96"/>
      <c r="X26" s="128"/>
    </row>
    <row r="27" spans="1:30">
      <c r="B27" s="7"/>
      <c r="F27" s="1"/>
      <c r="G27" s="1"/>
      <c r="H27" s="1"/>
      <c r="I27" s="1"/>
      <c r="J27" s="1"/>
      <c r="N27" s="6"/>
      <c r="O27" s="31"/>
      <c r="P27" s="31"/>
      <c r="Q27" s="31"/>
      <c r="S27" s="185"/>
      <c r="U27" s="97"/>
      <c r="Z27" s="126"/>
      <c r="AA27" s="127"/>
      <c r="AC27" s="96"/>
      <c r="AD27" s="10"/>
    </row>
    <row r="28" spans="1:30" ht="22.8">
      <c r="A28" s="5"/>
      <c r="D28" s="171" t="s">
        <v>451</v>
      </c>
      <c r="E28" s="106"/>
      <c r="F28" s="107"/>
      <c r="M28" s="5"/>
      <c r="N28" s="32"/>
      <c r="O28" s="3"/>
      <c r="P28" s="3"/>
      <c r="Q28" s="3"/>
      <c r="T28" s="95"/>
      <c r="U28" s="97"/>
    </row>
    <row r="29" spans="1:30" ht="72" customHeight="1">
      <c r="A29" s="33"/>
      <c r="B29" s="130" t="s">
        <v>19</v>
      </c>
      <c r="C29" s="165"/>
      <c r="D29" s="130" t="s">
        <v>20</v>
      </c>
      <c r="E29" s="130" t="s">
        <v>21</v>
      </c>
      <c r="F29" s="130" t="s">
        <v>22</v>
      </c>
      <c r="G29" s="130" t="s">
        <v>12</v>
      </c>
      <c r="H29" s="131" t="s">
        <v>23</v>
      </c>
      <c r="I29" s="131" t="s">
        <v>190</v>
      </c>
      <c r="J29" s="132" t="s">
        <v>24</v>
      </c>
      <c r="K29" s="132" t="s">
        <v>271</v>
      </c>
      <c r="L29" s="131" t="s">
        <v>355</v>
      </c>
      <c r="M29" s="133" t="s">
        <v>424</v>
      </c>
      <c r="N29" s="133" t="s">
        <v>25</v>
      </c>
      <c r="O29" s="133" t="s">
        <v>26</v>
      </c>
      <c r="P29" s="133" t="s">
        <v>191</v>
      </c>
      <c r="Q29" s="130" t="s">
        <v>426</v>
      </c>
      <c r="R29" s="130" t="s">
        <v>463</v>
      </c>
      <c r="T29" s="95"/>
      <c r="U29" s="94"/>
    </row>
    <row r="30" spans="1:30" s="36" customFormat="1" ht="14.25" customHeight="1">
      <c r="A30" s="33"/>
      <c r="B30" s="159" t="s">
        <v>436</v>
      </c>
      <c r="C30" s="163" t="s">
        <v>437</v>
      </c>
      <c r="D30" s="153" t="s">
        <v>32</v>
      </c>
      <c r="E30" s="153" t="s">
        <v>28</v>
      </c>
      <c r="F30" s="153" t="s">
        <v>441</v>
      </c>
      <c r="G30" s="160" t="s">
        <v>442</v>
      </c>
      <c r="H30" s="111">
        <f>I30/$O$7</f>
        <v>2.1687433804688241</v>
      </c>
      <c r="I30" s="118">
        <v>228.52049</v>
      </c>
      <c r="J30" s="176">
        <v>50</v>
      </c>
      <c r="K30" s="156" t="s">
        <v>443</v>
      </c>
      <c r="L30" s="109" t="s">
        <v>356</v>
      </c>
      <c r="M30" s="136"/>
      <c r="N30" s="100">
        <f t="shared" ref="N30:N61" si="0">M30*J30</f>
        <v>0</v>
      </c>
      <c r="O30" s="157">
        <f t="shared" ref="O30:O61" si="1">N30*H30</f>
        <v>0</v>
      </c>
      <c r="P30" s="158">
        <f t="shared" ref="P30:P61" si="2">N30*I30</f>
        <v>0</v>
      </c>
      <c r="Q30" s="135" t="s">
        <v>425</v>
      </c>
      <c r="R30" s="207" t="s">
        <v>533</v>
      </c>
      <c r="S30" s="186" t="str">
        <f>IF(MOD(M30,J30)&gt;0,"Неверная кратность заказа!","")</f>
        <v/>
      </c>
      <c r="T30" s="97"/>
      <c r="U30" s="169"/>
      <c r="V30" s="124"/>
      <c r="W30" s="97"/>
      <c r="X30" s="97"/>
      <c r="Y30" s="97"/>
      <c r="Z30" s="97"/>
      <c r="AA30" s="97"/>
      <c r="AB30" s="97"/>
      <c r="AC30" s="97"/>
    </row>
    <row r="31" spans="1:30" s="36" customFormat="1" ht="14.25" customHeight="1">
      <c r="A31" s="33"/>
      <c r="B31" s="159" t="s">
        <v>438</v>
      </c>
      <c r="C31" s="163" t="s">
        <v>437</v>
      </c>
      <c r="D31" s="153" t="s">
        <v>32</v>
      </c>
      <c r="E31" s="153" t="s">
        <v>28</v>
      </c>
      <c r="F31" s="153" t="s">
        <v>444</v>
      </c>
      <c r="G31" s="160" t="s">
        <v>442</v>
      </c>
      <c r="H31" s="111">
        <f t="shared" ref="H31:H33" si="3">I31/$O$7</f>
        <v>1.9669998101926542</v>
      </c>
      <c r="I31" s="118">
        <v>207.26276999999999</v>
      </c>
      <c r="J31" s="176">
        <v>50</v>
      </c>
      <c r="K31" s="156" t="s">
        <v>443</v>
      </c>
      <c r="L31" s="109" t="s">
        <v>356</v>
      </c>
      <c r="M31" s="136"/>
      <c r="N31" s="100">
        <f t="shared" si="0"/>
        <v>0</v>
      </c>
      <c r="O31" s="157">
        <f t="shared" si="1"/>
        <v>0</v>
      </c>
      <c r="P31" s="158">
        <f t="shared" si="2"/>
        <v>0</v>
      </c>
      <c r="Q31" s="135" t="s">
        <v>425</v>
      </c>
      <c r="R31" s="207" t="s">
        <v>534</v>
      </c>
      <c r="S31" s="186" t="str">
        <f t="shared" ref="S31:S94" si="4">IF(MOD(M31,J31)&gt;0,"Неверная кратность заказа!","")</f>
        <v/>
      </c>
      <c r="T31" s="97"/>
      <c r="U31" s="169"/>
      <c r="V31" s="124"/>
      <c r="W31" s="97"/>
      <c r="X31" s="97"/>
      <c r="Y31" s="97"/>
      <c r="Z31" s="97"/>
      <c r="AA31" s="97"/>
      <c r="AB31" s="97"/>
      <c r="AC31" s="97"/>
    </row>
    <row r="32" spans="1:30" s="36" customFormat="1" ht="14.25" customHeight="1">
      <c r="A32" s="33"/>
      <c r="B32" s="159" t="s">
        <v>439</v>
      </c>
      <c r="C32" s="163" t="s">
        <v>437</v>
      </c>
      <c r="D32" s="153" t="s">
        <v>445</v>
      </c>
      <c r="E32" s="153" t="s">
        <v>28</v>
      </c>
      <c r="F32" s="153" t="s">
        <v>446</v>
      </c>
      <c r="G32" s="160" t="s">
        <v>442</v>
      </c>
      <c r="H32" s="111">
        <f t="shared" si="3"/>
        <v>1.9669998101926542</v>
      </c>
      <c r="I32" s="118">
        <v>207.26276999999999</v>
      </c>
      <c r="J32" s="176">
        <v>50</v>
      </c>
      <c r="K32" s="156" t="s">
        <v>443</v>
      </c>
      <c r="L32" s="109" t="s">
        <v>356</v>
      </c>
      <c r="M32" s="136"/>
      <c r="N32" s="100">
        <f t="shared" si="0"/>
        <v>0</v>
      </c>
      <c r="O32" s="157">
        <f t="shared" si="1"/>
        <v>0</v>
      </c>
      <c r="P32" s="158">
        <f t="shared" si="2"/>
        <v>0</v>
      </c>
      <c r="Q32" s="135" t="s">
        <v>425</v>
      </c>
      <c r="R32" s="207" t="s">
        <v>535</v>
      </c>
      <c r="S32" s="186" t="str">
        <f t="shared" si="4"/>
        <v/>
      </c>
      <c r="T32" s="97"/>
      <c r="U32" s="169"/>
      <c r="V32" s="124"/>
      <c r="W32" s="97"/>
      <c r="X32" s="97"/>
      <c r="Y32" s="97"/>
      <c r="Z32" s="97"/>
      <c r="AA32" s="97"/>
      <c r="AB32" s="97"/>
      <c r="AC32" s="97"/>
    </row>
    <row r="33" spans="1:29" s="36" customFormat="1" ht="14.25" customHeight="1">
      <c r="A33" s="33"/>
      <c r="B33" s="159" t="s">
        <v>440</v>
      </c>
      <c r="C33" s="163" t="s">
        <v>437</v>
      </c>
      <c r="D33" s="153" t="s">
        <v>27</v>
      </c>
      <c r="E33" s="153" t="s">
        <v>33</v>
      </c>
      <c r="F33" s="153" t="s">
        <v>447</v>
      </c>
      <c r="G33" s="160" t="s">
        <v>442</v>
      </c>
      <c r="H33" s="111">
        <f t="shared" si="3"/>
        <v>1.5089683970769667</v>
      </c>
      <c r="I33" s="118">
        <v>159</v>
      </c>
      <c r="J33" s="176">
        <v>50</v>
      </c>
      <c r="K33" s="156" t="s">
        <v>443</v>
      </c>
      <c r="L33" s="109" t="s">
        <v>356</v>
      </c>
      <c r="M33" s="136"/>
      <c r="N33" s="100">
        <f t="shared" si="0"/>
        <v>0</v>
      </c>
      <c r="O33" s="157">
        <f t="shared" si="1"/>
        <v>0</v>
      </c>
      <c r="P33" s="158">
        <f t="shared" si="2"/>
        <v>0</v>
      </c>
      <c r="Q33" s="135" t="s">
        <v>425</v>
      </c>
      <c r="R33" s="207" t="s">
        <v>536</v>
      </c>
      <c r="S33" s="186" t="str">
        <f t="shared" si="4"/>
        <v/>
      </c>
      <c r="T33" s="97"/>
      <c r="U33" s="169"/>
      <c r="V33" s="124"/>
      <c r="W33" s="97"/>
      <c r="X33" s="97"/>
      <c r="Y33" s="97"/>
      <c r="Z33" s="97"/>
      <c r="AA33" s="97"/>
      <c r="AB33" s="97"/>
      <c r="AC33" s="97"/>
    </row>
    <row r="34" spans="1:29" s="36" customFormat="1" ht="14.25" customHeight="1">
      <c r="A34" s="33"/>
      <c r="B34" s="161" t="s">
        <v>410</v>
      </c>
      <c r="C34" s="164" t="s">
        <v>437</v>
      </c>
      <c r="D34" s="162" t="s">
        <v>32</v>
      </c>
      <c r="E34" s="162" t="s">
        <v>28</v>
      </c>
      <c r="F34" s="154" t="s">
        <v>430</v>
      </c>
      <c r="G34" s="154" t="s">
        <v>30</v>
      </c>
      <c r="H34" s="111">
        <f>I34/$O$7</f>
        <v>0.35114358925690425</v>
      </c>
      <c r="I34" s="118">
        <v>37</v>
      </c>
      <c r="J34" s="176">
        <v>200</v>
      </c>
      <c r="K34" s="156" t="s">
        <v>374</v>
      </c>
      <c r="L34" s="109" t="s">
        <v>356</v>
      </c>
      <c r="M34" s="136"/>
      <c r="N34" s="100">
        <f t="shared" si="0"/>
        <v>0</v>
      </c>
      <c r="O34" s="157">
        <f t="shared" si="1"/>
        <v>0</v>
      </c>
      <c r="P34" s="158">
        <f t="shared" si="2"/>
        <v>0</v>
      </c>
      <c r="Q34" s="134" t="s">
        <v>537</v>
      </c>
      <c r="R34" s="207" t="s">
        <v>464</v>
      </c>
      <c r="S34" s="186" t="str">
        <f t="shared" si="4"/>
        <v/>
      </c>
      <c r="T34" s="97"/>
      <c r="U34" s="169"/>
      <c r="V34" s="124"/>
      <c r="W34" s="97"/>
      <c r="X34" s="97"/>
      <c r="Y34" s="97"/>
      <c r="Z34" s="97"/>
      <c r="AA34" s="97"/>
      <c r="AB34" s="97"/>
      <c r="AC34" s="97"/>
    </row>
    <row r="35" spans="1:29" s="36" customFormat="1" ht="14.25" customHeight="1">
      <c r="A35" s="33"/>
      <c r="B35" s="161" t="s">
        <v>412</v>
      </c>
      <c r="C35" s="164" t="s">
        <v>448</v>
      </c>
      <c r="D35" s="162" t="s">
        <v>34</v>
      </c>
      <c r="E35" s="162" t="s">
        <v>45</v>
      </c>
      <c r="F35" s="154" t="s">
        <v>427</v>
      </c>
      <c r="G35" s="154" t="s">
        <v>31</v>
      </c>
      <c r="H35" s="116">
        <v>0.65</v>
      </c>
      <c r="I35" s="117">
        <f>H35*$O$7</f>
        <v>68.490500000000011</v>
      </c>
      <c r="J35" s="176">
        <v>250</v>
      </c>
      <c r="K35" s="156" t="s">
        <v>370</v>
      </c>
      <c r="L35" s="109" t="s">
        <v>356</v>
      </c>
      <c r="M35" s="35"/>
      <c r="N35" s="100">
        <f t="shared" si="0"/>
        <v>0</v>
      </c>
      <c r="O35" s="157">
        <f t="shared" si="1"/>
        <v>0</v>
      </c>
      <c r="P35" s="158">
        <f t="shared" si="2"/>
        <v>0</v>
      </c>
      <c r="Q35" s="134" t="s">
        <v>537</v>
      </c>
      <c r="R35" s="207" t="s">
        <v>532</v>
      </c>
      <c r="S35" s="186" t="str">
        <f t="shared" si="4"/>
        <v/>
      </c>
      <c r="T35" s="97"/>
      <c r="U35" s="169"/>
      <c r="V35" s="124"/>
      <c r="W35" s="97"/>
      <c r="X35" s="97"/>
      <c r="Y35" s="97"/>
      <c r="Z35" s="97"/>
      <c r="AA35" s="97"/>
      <c r="AB35" s="97"/>
      <c r="AC35" s="97"/>
    </row>
    <row r="36" spans="1:29" s="105" customFormat="1" ht="14.25" customHeight="1">
      <c r="A36" s="33"/>
      <c r="B36" s="161" t="s">
        <v>411</v>
      </c>
      <c r="C36" s="164" t="s">
        <v>448</v>
      </c>
      <c r="D36" s="162" t="s">
        <v>34</v>
      </c>
      <c r="E36" s="162" t="s">
        <v>45</v>
      </c>
      <c r="F36" s="154" t="s">
        <v>427</v>
      </c>
      <c r="G36" s="154" t="s">
        <v>30</v>
      </c>
      <c r="H36" s="116">
        <v>0.62</v>
      </c>
      <c r="I36" s="117">
        <f>H36*$O$7</f>
        <v>65.329400000000007</v>
      </c>
      <c r="J36" s="176">
        <v>500</v>
      </c>
      <c r="K36" s="156" t="s">
        <v>370</v>
      </c>
      <c r="L36" s="109" t="s">
        <v>356</v>
      </c>
      <c r="M36" s="35"/>
      <c r="N36" s="100">
        <f t="shared" si="0"/>
        <v>0</v>
      </c>
      <c r="O36" s="157">
        <f t="shared" si="1"/>
        <v>0</v>
      </c>
      <c r="P36" s="158">
        <f t="shared" si="2"/>
        <v>0</v>
      </c>
      <c r="Q36" s="134" t="s">
        <v>537</v>
      </c>
      <c r="R36" s="207" t="s">
        <v>532</v>
      </c>
      <c r="S36" s="186" t="str">
        <f t="shared" si="4"/>
        <v/>
      </c>
      <c r="T36" s="97"/>
      <c r="U36" s="169"/>
      <c r="V36" s="124"/>
      <c r="W36" s="97"/>
      <c r="X36" s="97"/>
      <c r="Y36" s="97"/>
      <c r="Z36" s="97"/>
      <c r="AA36" s="97"/>
      <c r="AB36" s="97"/>
      <c r="AC36" s="97"/>
    </row>
    <row r="37" spans="1:29" s="36" customFormat="1" ht="14.25" customHeight="1">
      <c r="A37" s="33"/>
      <c r="B37" s="161" t="s">
        <v>408</v>
      </c>
      <c r="C37" s="164" t="s">
        <v>437</v>
      </c>
      <c r="D37" s="162" t="s">
        <v>32</v>
      </c>
      <c r="E37" s="162" t="s">
        <v>33</v>
      </c>
      <c r="F37" s="154" t="s">
        <v>431</v>
      </c>
      <c r="G37" s="154" t="s">
        <v>30</v>
      </c>
      <c r="H37" s="111">
        <f>I37/$O$7</f>
        <v>0.20878808009869981</v>
      </c>
      <c r="I37" s="118">
        <v>22</v>
      </c>
      <c r="J37" s="176">
        <v>200</v>
      </c>
      <c r="K37" s="156" t="s">
        <v>374</v>
      </c>
      <c r="L37" s="109" t="s">
        <v>356</v>
      </c>
      <c r="M37" s="35"/>
      <c r="N37" s="100">
        <f t="shared" si="0"/>
        <v>0</v>
      </c>
      <c r="O37" s="157">
        <f t="shared" si="1"/>
        <v>0</v>
      </c>
      <c r="P37" s="158">
        <f t="shared" si="2"/>
        <v>0</v>
      </c>
      <c r="Q37" s="134" t="s">
        <v>537</v>
      </c>
      <c r="R37" s="207" t="s">
        <v>465</v>
      </c>
      <c r="S37" s="186" t="str">
        <f t="shared" si="4"/>
        <v/>
      </c>
      <c r="T37" s="97"/>
      <c r="U37" s="169"/>
      <c r="V37" s="124"/>
      <c r="W37" s="97"/>
      <c r="X37" s="97"/>
      <c r="Y37" s="97"/>
      <c r="Z37" s="97"/>
      <c r="AA37" s="97"/>
      <c r="AB37" s="97"/>
      <c r="AC37" s="97"/>
    </row>
    <row r="38" spans="1:29" s="105" customFormat="1" ht="14.25" customHeight="1">
      <c r="A38" s="33"/>
      <c r="B38" s="161" t="s">
        <v>413</v>
      </c>
      <c r="C38" s="164" t="s">
        <v>448</v>
      </c>
      <c r="D38" s="162" t="s">
        <v>34</v>
      </c>
      <c r="E38" s="162" t="s">
        <v>84</v>
      </c>
      <c r="F38" s="154" t="s">
        <v>428</v>
      </c>
      <c r="G38" s="154" t="s">
        <v>30</v>
      </c>
      <c r="H38" s="116">
        <v>0.42</v>
      </c>
      <c r="I38" s="117">
        <f>H38*$O$7</f>
        <v>44.255400000000002</v>
      </c>
      <c r="J38" s="176">
        <v>500</v>
      </c>
      <c r="K38" s="156" t="s">
        <v>370</v>
      </c>
      <c r="L38" s="109" t="s">
        <v>356</v>
      </c>
      <c r="M38" s="35"/>
      <c r="N38" s="100">
        <f t="shared" si="0"/>
        <v>0</v>
      </c>
      <c r="O38" s="157">
        <f t="shared" si="1"/>
        <v>0</v>
      </c>
      <c r="P38" s="158">
        <f t="shared" si="2"/>
        <v>0</v>
      </c>
      <c r="Q38" s="134" t="s">
        <v>537</v>
      </c>
      <c r="R38" s="207" t="s">
        <v>466</v>
      </c>
      <c r="S38" s="186" t="str">
        <f t="shared" si="4"/>
        <v/>
      </c>
      <c r="T38" s="97"/>
      <c r="U38" s="169"/>
      <c r="V38" s="124"/>
      <c r="W38" s="97"/>
      <c r="X38" s="97"/>
      <c r="Y38" s="97"/>
      <c r="Z38" s="97"/>
      <c r="AA38" s="97"/>
      <c r="AB38" s="97"/>
      <c r="AC38" s="97"/>
    </row>
    <row r="39" spans="1:29" s="105" customFormat="1" ht="14.25" customHeight="1">
      <c r="A39" s="33"/>
      <c r="B39" s="161" t="s">
        <v>414</v>
      </c>
      <c r="C39" s="164" t="s">
        <v>448</v>
      </c>
      <c r="D39" s="162" t="s">
        <v>34</v>
      </c>
      <c r="E39" s="162" t="s">
        <v>84</v>
      </c>
      <c r="F39" s="154" t="s">
        <v>428</v>
      </c>
      <c r="G39" s="154" t="s">
        <v>31</v>
      </c>
      <c r="H39" s="116">
        <v>0.7</v>
      </c>
      <c r="I39" s="117">
        <f>H39*$O$7</f>
        <v>73.759</v>
      </c>
      <c r="J39" s="176">
        <v>250</v>
      </c>
      <c r="K39" s="156" t="s">
        <v>370</v>
      </c>
      <c r="L39" s="109" t="s">
        <v>356</v>
      </c>
      <c r="M39" s="35"/>
      <c r="N39" s="100">
        <f t="shared" si="0"/>
        <v>0</v>
      </c>
      <c r="O39" s="157">
        <f t="shared" si="1"/>
        <v>0</v>
      </c>
      <c r="P39" s="158">
        <f t="shared" si="2"/>
        <v>0</v>
      </c>
      <c r="Q39" s="134" t="s">
        <v>537</v>
      </c>
      <c r="R39" s="207" t="s">
        <v>466</v>
      </c>
      <c r="S39" s="186" t="str">
        <f t="shared" si="4"/>
        <v/>
      </c>
      <c r="T39" s="97"/>
      <c r="U39" s="169"/>
      <c r="V39" s="124"/>
      <c r="W39" s="97"/>
      <c r="X39" s="97"/>
      <c r="Y39" s="97"/>
      <c r="Z39" s="97"/>
      <c r="AA39" s="97"/>
      <c r="AB39" s="97"/>
      <c r="AC39" s="97"/>
    </row>
    <row r="40" spans="1:29" s="36" customFormat="1" ht="14.25" customHeight="1">
      <c r="A40" s="33"/>
      <c r="B40" s="161" t="s">
        <v>415</v>
      </c>
      <c r="C40" s="164" t="s">
        <v>448</v>
      </c>
      <c r="D40" s="162" t="s">
        <v>38</v>
      </c>
      <c r="E40" s="162" t="s">
        <v>33</v>
      </c>
      <c r="F40" s="154" t="s">
        <v>429</v>
      </c>
      <c r="G40" s="154" t="s">
        <v>30</v>
      </c>
      <c r="H40" s="116">
        <v>0.51</v>
      </c>
      <c r="I40" s="117">
        <f>H40*$O$7</f>
        <v>53.738700000000001</v>
      </c>
      <c r="J40" s="176">
        <v>500</v>
      </c>
      <c r="K40" s="156" t="s">
        <v>370</v>
      </c>
      <c r="L40" s="109" t="s">
        <v>356</v>
      </c>
      <c r="M40" s="35"/>
      <c r="N40" s="100">
        <f t="shared" si="0"/>
        <v>0</v>
      </c>
      <c r="O40" s="157">
        <f t="shared" si="1"/>
        <v>0</v>
      </c>
      <c r="P40" s="158">
        <f t="shared" si="2"/>
        <v>0</v>
      </c>
      <c r="Q40" s="134" t="s">
        <v>537</v>
      </c>
      <c r="R40" s="207" t="s">
        <v>467</v>
      </c>
      <c r="S40" s="186" t="str">
        <f t="shared" si="4"/>
        <v/>
      </c>
      <c r="T40" s="97"/>
      <c r="U40" s="169"/>
      <c r="V40" s="124"/>
      <c r="W40" s="97"/>
      <c r="X40" s="97"/>
      <c r="Y40" s="97"/>
      <c r="Z40" s="97"/>
      <c r="AA40" s="97"/>
      <c r="AB40" s="97"/>
      <c r="AC40" s="97"/>
    </row>
    <row r="41" spans="1:29" s="36" customFormat="1" ht="14.25" customHeight="1">
      <c r="A41" s="33"/>
      <c r="B41" s="161" t="s">
        <v>416</v>
      </c>
      <c r="C41" s="164" t="s">
        <v>448</v>
      </c>
      <c r="D41" s="162" t="s">
        <v>38</v>
      </c>
      <c r="E41" s="162" t="s">
        <v>33</v>
      </c>
      <c r="F41" s="154" t="s">
        <v>429</v>
      </c>
      <c r="G41" s="154" t="s">
        <v>31</v>
      </c>
      <c r="H41" s="116">
        <v>0.7</v>
      </c>
      <c r="I41" s="117">
        <f>H41*$O$7</f>
        <v>73.759</v>
      </c>
      <c r="J41" s="176">
        <v>250</v>
      </c>
      <c r="K41" s="156" t="s">
        <v>370</v>
      </c>
      <c r="L41" s="109" t="s">
        <v>356</v>
      </c>
      <c r="M41" s="35"/>
      <c r="N41" s="100">
        <f t="shared" si="0"/>
        <v>0</v>
      </c>
      <c r="O41" s="157">
        <f t="shared" si="1"/>
        <v>0</v>
      </c>
      <c r="P41" s="158">
        <f t="shared" si="2"/>
        <v>0</v>
      </c>
      <c r="Q41" s="134" t="s">
        <v>537</v>
      </c>
      <c r="R41" s="207" t="s">
        <v>467</v>
      </c>
      <c r="S41" s="186" t="str">
        <f t="shared" si="4"/>
        <v/>
      </c>
      <c r="T41" s="97"/>
      <c r="U41" s="169"/>
      <c r="V41" s="124"/>
      <c r="W41" s="97"/>
      <c r="X41" s="97"/>
      <c r="Y41" s="97"/>
      <c r="Z41" s="97"/>
      <c r="AA41" s="97"/>
      <c r="AB41" s="97"/>
      <c r="AC41" s="97"/>
    </row>
    <row r="42" spans="1:29" s="36" customFormat="1" ht="14.25" customHeight="1">
      <c r="A42" s="33"/>
      <c r="B42" s="161" t="s">
        <v>407</v>
      </c>
      <c r="C42" s="164" t="s">
        <v>437</v>
      </c>
      <c r="D42" s="162" t="s">
        <v>32</v>
      </c>
      <c r="E42" s="162" t="s">
        <v>33</v>
      </c>
      <c r="F42" s="154" t="s">
        <v>432</v>
      </c>
      <c r="G42" s="154" t="s">
        <v>30</v>
      </c>
      <c r="H42" s="111">
        <f>I42/$O$7</f>
        <v>0.20878808009869981</v>
      </c>
      <c r="I42" s="118">
        <v>22</v>
      </c>
      <c r="J42" s="176">
        <v>200</v>
      </c>
      <c r="K42" s="156" t="s">
        <v>374</v>
      </c>
      <c r="L42" s="109" t="s">
        <v>356</v>
      </c>
      <c r="M42" s="35"/>
      <c r="N42" s="100">
        <f t="shared" si="0"/>
        <v>0</v>
      </c>
      <c r="O42" s="157">
        <f t="shared" si="1"/>
        <v>0</v>
      </c>
      <c r="P42" s="158">
        <f t="shared" si="2"/>
        <v>0</v>
      </c>
      <c r="Q42" s="134" t="s">
        <v>537</v>
      </c>
      <c r="R42" s="207" t="s">
        <v>468</v>
      </c>
      <c r="S42" s="186" t="str">
        <f t="shared" si="4"/>
        <v/>
      </c>
      <c r="T42" s="97"/>
      <c r="U42" s="169"/>
      <c r="V42" s="124"/>
      <c r="W42" s="97"/>
      <c r="X42" s="97"/>
      <c r="Y42" s="97"/>
      <c r="Z42" s="97"/>
      <c r="AA42" s="97"/>
      <c r="AB42" s="97"/>
      <c r="AC42" s="97"/>
    </row>
    <row r="43" spans="1:29" s="36" customFormat="1" ht="14.25" customHeight="1">
      <c r="A43" s="33"/>
      <c r="B43" s="161" t="s">
        <v>406</v>
      </c>
      <c r="C43" s="164" t="s">
        <v>437</v>
      </c>
      <c r="D43" s="162" t="s">
        <v>32</v>
      </c>
      <c r="E43" s="162" t="s">
        <v>33</v>
      </c>
      <c r="F43" s="154" t="s">
        <v>433</v>
      </c>
      <c r="G43" s="154" t="s">
        <v>30</v>
      </c>
      <c r="H43" s="111">
        <f>I43/$O$7</f>
        <v>0.20878808009869981</v>
      </c>
      <c r="I43" s="118">
        <v>22</v>
      </c>
      <c r="J43" s="176">
        <v>200</v>
      </c>
      <c r="K43" s="156" t="s">
        <v>374</v>
      </c>
      <c r="L43" s="109" t="s">
        <v>356</v>
      </c>
      <c r="M43" s="35"/>
      <c r="N43" s="100">
        <f t="shared" si="0"/>
        <v>0</v>
      </c>
      <c r="O43" s="157">
        <f t="shared" si="1"/>
        <v>0</v>
      </c>
      <c r="P43" s="158">
        <f t="shared" si="2"/>
        <v>0</v>
      </c>
      <c r="Q43" s="134" t="s">
        <v>537</v>
      </c>
      <c r="R43" s="207" t="s">
        <v>469</v>
      </c>
      <c r="S43" s="186" t="str">
        <f t="shared" si="4"/>
        <v/>
      </c>
      <c r="T43" s="97"/>
      <c r="U43" s="169"/>
      <c r="V43" s="124"/>
      <c r="W43" s="97"/>
      <c r="X43" s="97"/>
      <c r="Y43" s="97"/>
      <c r="Z43" s="97"/>
      <c r="AA43" s="97"/>
      <c r="AB43" s="97"/>
      <c r="AC43" s="97"/>
    </row>
    <row r="44" spans="1:29" s="105" customFormat="1" ht="14.25" customHeight="1">
      <c r="A44" s="33"/>
      <c r="B44" s="161" t="s">
        <v>409</v>
      </c>
      <c r="C44" s="164" t="s">
        <v>437</v>
      </c>
      <c r="D44" s="162" t="s">
        <v>417</v>
      </c>
      <c r="E44" s="162" t="s">
        <v>71</v>
      </c>
      <c r="F44" s="154" t="s">
        <v>434</v>
      </c>
      <c r="G44" s="154" t="s">
        <v>30</v>
      </c>
      <c r="H44" s="111">
        <f>I44/$O$7</f>
        <v>0.20878808009869981</v>
      </c>
      <c r="I44" s="118">
        <v>22</v>
      </c>
      <c r="J44" s="176">
        <v>200</v>
      </c>
      <c r="K44" s="156" t="s">
        <v>374</v>
      </c>
      <c r="L44" s="109" t="s">
        <v>356</v>
      </c>
      <c r="M44" s="35"/>
      <c r="N44" s="100">
        <f t="shared" si="0"/>
        <v>0</v>
      </c>
      <c r="O44" s="157">
        <f t="shared" si="1"/>
        <v>0</v>
      </c>
      <c r="P44" s="158">
        <f t="shared" si="2"/>
        <v>0</v>
      </c>
      <c r="Q44" s="134" t="s">
        <v>537</v>
      </c>
      <c r="R44" s="207" t="s">
        <v>470</v>
      </c>
      <c r="S44" s="186" t="str">
        <f t="shared" si="4"/>
        <v/>
      </c>
      <c r="T44" s="97"/>
      <c r="U44" s="169"/>
      <c r="V44" s="124"/>
      <c r="W44" s="97"/>
      <c r="X44" s="97"/>
      <c r="Y44" s="97"/>
      <c r="Z44" s="97"/>
      <c r="AA44" s="97"/>
      <c r="AB44" s="97"/>
      <c r="AC44" s="97"/>
    </row>
    <row r="45" spans="1:29" s="105" customFormat="1" ht="14.25" customHeight="1">
      <c r="A45" s="33"/>
      <c r="B45" s="161" t="s">
        <v>462</v>
      </c>
      <c r="C45" s="164" t="s">
        <v>437</v>
      </c>
      <c r="D45" s="162" t="s">
        <v>187</v>
      </c>
      <c r="E45" s="162" t="s">
        <v>71</v>
      </c>
      <c r="F45" s="155" t="s">
        <v>435</v>
      </c>
      <c r="G45" s="154" t="s">
        <v>30</v>
      </c>
      <c r="H45" s="111">
        <f>I45/$O$7</f>
        <v>0.41757616019739963</v>
      </c>
      <c r="I45" s="118">
        <v>44</v>
      </c>
      <c r="J45" s="176">
        <v>200</v>
      </c>
      <c r="K45" s="156" t="s">
        <v>374</v>
      </c>
      <c r="L45" s="109" t="s">
        <v>356</v>
      </c>
      <c r="M45" s="137"/>
      <c r="N45" s="100">
        <f t="shared" si="0"/>
        <v>0</v>
      </c>
      <c r="O45" s="157">
        <f t="shared" si="1"/>
        <v>0</v>
      </c>
      <c r="P45" s="158">
        <f t="shared" si="2"/>
        <v>0</v>
      </c>
      <c r="Q45" s="134" t="s">
        <v>537</v>
      </c>
      <c r="R45" s="207" t="s">
        <v>471</v>
      </c>
      <c r="S45" s="186" t="str">
        <f t="shared" si="4"/>
        <v/>
      </c>
      <c r="T45" s="97"/>
      <c r="U45" s="97"/>
      <c r="V45" s="124"/>
      <c r="W45" s="97"/>
      <c r="X45" s="97"/>
      <c r="Y45" s="97"/>
      <c r="Z45" s="97"/>
      <c r="AA45" s="97"/>
      <c r="AB45" s="97"/>
      <c r="AC45" s="97"/>
    </row>
    <row r="46" spans="1:29" s="36" customFormat="1" ht="14.25" customHeight="1">
      <c r="A46" s="33"/>
      <c r="B46" s="138" t="s">
        <v>285</v>
      </c>
      <c r="C46" s="156" t="s">
        <v>448</v>
      </c>
      <c r="D46" s="139" t="s">
        <v>32</v>
      </c>
      <c r="E46" s="139" t="s">
        <v>33</v>
      </c>
      <c r="F46" s="114" t="s">
        <v>453</v>
      </c>
      <c r="G46" s="140" t="s">
        <v>29</v>
      </c>
      <c r="H46" s="116">
        <v>0.34</v>
      </c>
      <c r="I46" s="117">
        <v>36.138124000000005</v>
      </c>
      <c r="J46" s="176">
        <v>900</v>
      </c>
      <c r="K46" s="115" t="s">
        <v>371</v>
      </c>
      <c r="L46" s="109" t="s">
        <v>356</v>
      </c>
      <c r="M46" s="35"/>
      <c r="N46" s="100">
        <f t="shared" si="0"/>
        <v>0</v>
      </c>
      <c r="O46" s="99">
        <f t="shared" si="1"/>
        <v>0</v>
      </c>
      <c r="P46" s="98">
        <f t="shared" si="2"/>
        <v>0</v>
      </c>
      <c r="Q46" s="134" t="s">
        <v>537</v>
      </c>
      <c r="R46" s="207" t="s">
        <v>472</v>
      </c>
      <c r="S46" s="186" t="str">
        <f t="shared" si="4"/>
        <v/>
      </c>
      <c r="T46" s="97"/>
      <c r="U46" s="97"/>
      <c r="V46" s="124"/>
      <c r="W46" s="97"/>
      <c r="X46" s="97"/>
      <c r="Y46" s="97"/>
      <c r="Z46" s="97"/>
      <c r="AA46" s="97"/>
      <c r="AB46" s="97"/>
      <c r="AC46" s="97"/>
    </row>
    <row r="47" spans="1:29" s="36" customFormat="1" ht="14.25" customHeight="1">
      <c r="A47" s="33"/>
      <c r="B47" s="138" t="s">
        <v>283</v>
      </c>
      <c r="C47" s="156" t="s">
        <v>448</v>
      </c>
      <c r="D47" s="139" t="s">
        <v>32</v>
      </c>
      <c r="E47" s="139" t="s">
        <v>33</v>
      </c>
      <c r="F47" s="114" t="s">
        <v>453</v>
      </c>
      <c r="G47" s="140" t="s">
        <v>30</v>
      </c>
      <c r="H47" s="116">
        <v>0.4</v>
      </c>
      <c r="I47" s="117">
        <f>H47*$O$7</f>
        <v>42.148000000000003</v>
      </c>
      <c r="J47" s="176">
        <v>600</v>
      </c>
      <c r="K47" s="115" t="s">
        <v>371</v>
      </c>
      <c r="L47" s="109" t="s">
        <v>356</v>
      </c>
      <c r="M47" s="35"/>
      <c r="N47" s="100">
        <f t="shared" si="0"/>
        <v>0</v>
      </c>
      <c r="O47" s="99">
        <f t="shared" si="1"/>
        <v>0</v>
      </c>
      <c r="P47" s="98">
        <f t="shared" si="2"/>
        <v>0</v>
      </c>
      <c r="Q47" s="135" t="s">
        <v>425</v>
      </c>
      <c r="R47" s="207" t="s">
        <v>472</v>
      </c>
      <c r="S47" s="186" t="str">
        <f t="shared" si="4"/>
        <v/>
      </c>
      <c r="T47" s="97"/>
      <c r="U47" s="97"/>
      <c r="V47" s="124"/>
      <c r="W47" s="97"/>
      <c r="X47" s="97"/>
      <c r="Y47" s="97"/>
      <c r="Z47" s="97"/>
      <c r="AA47" s="97"/>
      <c r="AB47" s="97"/>
      <c r="AC47" s="97"/>
    </row>
    <row r="48" spans="1:29" s="36" customFormat="1" ht="14.25" customHeight="1">
      <c r="A48" s="33"/>
      <c r="B48" s="138" t="s">
        <v>284</v>
      </c>
      <c r="C48" s="156" t="s">
        <v>448</v>
      </c>
      <c r="D48" s="139" t="s">
        <v>32</v>
      </c>
      <c r="E48" s="139" t="s">
        <v>33</v>
      </c>
      <c r="F48" s="114" t="s">
        <v>453</v>
      </c>
      <c r="G48" s="140" t="s">
        <v>31</v>
      </c>
      <c r="H48" s="116">
        <v>0.62</v>
      </c>
      <c r="I48" s="117">
        <f>H48*$O$7</f>
        <v>65.329400000000007</v>
      </c>
      <c r="J48" s="176">
        <v>250</v>
      </c>
      <c r="K48" s="115" t="s">
        <v>371</v>
      </c>
      <c r="L48" s="109" t="s">
        <v>356</v>
      </c>
      <c r="M48" s="35"/>
      <c r="N48" s="100">
        <f t="shared" si="0"/>
        <v>0</v>
      </c>
      <c r="O48" s="99">
        <f t="shared" si="1"/>
        <v>0</v>
      </c>
      <c r="P48" s="98">
        <f t="shared" si="2"/>
        <v>0</v>
      </c>
      <c r="Q48" s="134" t="s">
        <v>537</v>
      </c>
      <c r="R48" s="207" t="s">
        <v>472</v>
      </c>
      <c r="S48" s="186" t="str">
        <f t="shared" si="4"/>
        <v/>
      </c>
      <c r="T48" s="97"/>
      <c r="U48" s="97"/>
      <c r="V48" s="124"/>
      <c r="W48" s="97"/>
      <c r="X48" s="97"/>
      <c r="Y48" s="97"/>
      <c r="Z48" s="97"/>
      <c r="AA48" s="97"/>
      <c r="AB48" s="97"/>
      <c r="AC48" s="97"/>
    </row>
    <row r="49" spans="1:29" s="36" customFormat="1" ht="14.25" customHeight="1">
      <c r="A49" s="33"/>
      <c r="B49" s="138" t="s">
        <v>383</v>
      </c>
      <c r="C49" s="156" t="s">
        <v>437</v>
      </c>
      <c r="D49" s="139" t="s">
        <v>32</v>
      </c>
      <c r="E49" s="139" t="s">
        <v>33</v>
      </c>
      <c r="F49" s="114" t="s">
        <v>453</v>
      </c>
      <c r="G49" s="140" t="s">
        <v>30</v>
      </c>
      <c r="H49" s="111">
        <f>I49/$O$7</f>
        <v>0.20878808009869981</v>
      </c>
      <c r="I49" s="118">
        <v>22</v>
      </c>
      <c r="J49" s="176">
        <v>200</v>
      </c>
      <c r="K49" s="115" t="s">
        <v>374</v>
      </c>
      <c r="L49" s="109" t="s">
        <v>356</v>
      </c>
      <c r="M49" s="35"/>
      <c r="N49" s="100">
        <f t="shared" si="0"/>
        <v>0</v>
      </c>
      <c r="O49" s="99">
        <f t="shared" si="1"/>
        <v>0</v>
      </c>
      <c r="P49" s="98">
        <f t="shared" si="2"/>
        <v>0</v>
      </c>
      <c r="Q49" s="134" t="s">
        <v>537</v>
      </c>
      <c r="R49" s="207" t="s">
        <v>472</v>
      </c>
      <c r="S49" s="186" t="str">
        <f t="shared" si="4"/>
        <v/>
      </c>
      <c r="T49" s="97"/>
      <c r="U49" s="97"/>
      <c r="V49" s="124"/>
      <c r="W49" s="97"/>
      <c r="X49" s="97"/>
      <c r="Y49" s="97"/>
      <c r="Z49" s="97"/>
      <c r="AA49" s="97"/>
      <c r="AB49" s="97"/>
      <c r="AC49" s="97"/>
    </row>
    <row r="50" spans="1:29" s="36" customFormat="1" ht="14.25" customHeight="1">
      <c r="A50" s="33"/>
      <c r="B50" s="138" t="s">
        <v>379</v>
      </c>
      <c r="C50" s="156" t="s">
        <v>448</v>
      </c>
      <c r="D50" s="139" t="s">
        <v>27</v>
      </c>
      <c r="E50" s="139" t="s">
        <v>28</v>
      </c>
      <c r="F50" s="114" t="s">
        <v>454</v>
      </c>
      <c r="G50" s="140" t="s">
        <v>29</v>
      </c>
      <c r="H50" s="116">
        <v>0.36</v>
      </c>
      <c r="I50" s="117">
        <f>H50*$O$7</f>
        <v>37.933199999999999</v>
      </c>
      <c r="J50" s="176">
        <v>200</v>
      </c>
      <c r="K50" s="115" t="s">
        <v>371</v>
      </c>
      <c r="L50" s="109" t="s">
        <v>356</v>
      </c>
      <c r="M50" s="35"/>
      <c r="N50" s="100">
        <f t="shared" si="0"/>
        <v>0</v>
      </c>
      <c r="O50" s="99">
        <f t="shared" si="1"/>
        <v>0</v>
      </c>
      <c r="P50" s="98">
        <f t="shared" si="2"/>
        <v>0</v>
      </c>
      <c r="Q50" s="134" t="s">
        <v>537</v>
      </c>
      <c r="R50" s="207" t="s">
        <v>473</v>
      </c>
      <c r="S50" s="186" t="str">
        <f t="shared" si="4"/>
        <v/>
      </c>
      <c r="T50" s="97"/>
      <c r="U50" s="97"/>
      <c r="V50" s="124"/>
      <c r="W50" s="97"/>
      <c r="X50" s="97"/>
      <c r="Y50" s="97"/>
      <c r="Z50" s="97"/>
      <c r="AA50" s="97"/>
      <c r="AB50" s="97"/>
      <c r="AC50" s="97"/>
    </row>
    <row r="51" spans="1:29" s="36" customFormat="1" ht="13.2" customHeight="1">
      <c r="A51" s="33"/>
      <c r="B51" s="138" t="s">
        <v>281</v>
      </c>
      <c r="C51" s="156" t="s">
        <v>448</v>
      </c>
      <c r="D51" s="139" t="s">
        <v>27</v>
      </c>
      <c r="E51" s="139" t="s">
        <v>28</v>
      </c>
      <c r="F51" s="114" t="s">
        <v>454</v>
      </c>
      <c r="G51" s="140" t="s">
        <v>30</v>
      </c>
      <c r="H51" s="116">
        <v>0.43</v>
      </c>
      <c r="I51" s="117">
        <f>H51*$O$7</f>
        <v>45.309100000000001</v>
      </c>
      <c r="J51" s="176">
        <v>600</v>
      </c>
      <c r="K51" s="115" t="s">
        <v>371</v>
      </c>
      <c r="L51" s="109" t="s">
        <v>356</v>
      </c>
      <c r="M51" s="35"/>
      <c r="N51" s="100">
        <f t="shared" si="0"/>
        <v>0</v>
      </c>
      <c r="O51" s="99">
        <f t="shared" si="1"/>
        <v>0</v>
      </c>
      <c r="P51" s="98">
        <f t="shared" si="2"/>
        <v>0</v>
      </c>
      <c r="Q51" s="135" t="s">
        <v>425</v>
      </c>
      <c r="R51" s="207" t="s">
        <v>473</v>
      </c>
      <c r="S51" s="186" t="str">
        <f t="shared" si="4"/>
        <v/>
      </c>
      <c r="T51" s="97"/>
      <c r="U51" s="97"/>
      <c r="V51" s="124"/>
      <c r="W51" s="97"/>
      <c r="X51" s="97"/>
      <c r="Y51" s="97"/>
      <c r="Z51" s="97"/>
      <c r="AA51" s="97"/>
      <c r="AB51" s="97"/>
      <c r="AC51" s="97"/>
    </row>
    <row r="52" spans="1:29" s="36" customFormat="1" ht="14.25" customHeight="1">
      <c r="A52" s="33"/>
      <c r="B52" s="138" t="s">
        <v>282</v>
      </c>
      <c r="C52" s="156" t="s">
        <v>448</v>
      </c>
      <c r="D52" s="139" t="s">
        <v>27</v>
      </c>
      <c r="E52" s="139" t="s">
        <v>28</v>
      </c>
      <c r="F52" s="114" t="s">
        <v>454</v>
      </c>
      <c r="G52" s="140" t="s">
        <v>31</v>
      </c>
      <c r="H52" s="116">
        <v>0.63</v>
      </c>
      <c r="I52" s="117">
        <f>H52*$O$7</f>
        <v>66.383099999999999</v>
      </c>
      <c r="J52" s="176">
        <v>250</v>
      </c>
      <c r="K52" s="115" t="s">
        <v>371</v>
      </c>
      <c r="L52" s="109" t="s">
        <v>356</v>
      </c>
      <c r="M52" s="35"/>
      <c r="N52" s="100">
        <f t="shared" si="0"/>
        <v>0</v>
      </c>
      <c r="O52" s="99">
        <f t="shared" si="1"/>
        <v>0</v>
      </c>
      <c r="P52" s="98">
        <f t="shared" si="2"/>
        <v>0</v>
      </c>
      <c r="Q52" s="134" t="s">
        <v>537</v>
      </c>
      <c r="R52" s="207" t="s">
        <v>473</v>
      </c>
      <c r="S52" s="186" t="str">
        <f t="shared" si="4"/>
        <v/>
      </c>
      <c r="T52" s="97"/>
      <c r="U52" s="97"/>
      <c r="V52" s="124"/>
      <c r="W52" s="97"/>
      <c r="X52" s="97"/>
      <c r="Y52" s="97"/>
      <c r="Z52" s="97"/>
      <c r="AA52" s="97"/>
      <c r="AB52" s="97"/>
      <c r="AC52" s="97"/>
    </row>
    <row r="53" spans="1:29" s="36" customFormat="1" ht="14.25" customHeight="1">
      <c r="A53" s="33"/>
      <c r="B53" s="138" t="s">
        <v>192</v>
      </c>
      <c r="C53" s="156" t="s">
        <v>437</v>
      </c>
      <c r="D53" s="139" t="s">
        <v>27</v>
      </c>
      <c r="E53" s="139" t="s">
        <v>28</v>
      </c>
      <c r="F53" s="114" t="s">
        <v>454</v>
      </c>
      <c r="G53" s="140" t="s">
        <v>30</v>
      </c>
      <c r="H53" s="111">
        <f>I53/$O$7</f>
        <v>0.36063395653411784</v>
      </c>
      <c r="I53" s="118">
        <v>38</v>
      </c>
      <c r="J53" s="176">
        <v>200</v>
      </c>
      <c r="K53" s="115" t="s">
        <v>374</v>
      </c>
      <c r="L53" s="109" t="s">
        <v>356</v>
      </c>
      <c r="M53" s="35"/>
      <c r="N53" s="100">
        <f t="shared" si="0"/>
        <v>0</v>
      </c>
      <c r="O53" s="99">
        <f t="shared" si="1"/>
        <v>0</v>
      </c>
      <c r="P53" s="98">
        <f t="shared" si="2"/>
        <v>0</v>
      </c>
      <c r="Q53" s="135" t="s">
        <v>425</v>
      </c>
      <c r="R53" s="207" t="s">
        <v>473</v>
      </c>
      <c r="S53" s="186" t="str">
        <f t="shared" si="4"/>
        <v/>
      </c>
      <c r="T53" s="97"/>
      <c r="U53" s="97"/>
      <c r="V53" s="124"/>
      <c r="W53" s="97"/>
      <c r="X53" s="97"/>
      <c r="Y53" s="97"/>
      <c r="Z53" s="97"/>
      <c r="AA53" s="97"/>
      <c r="AB53" s="97"/>
      <c r="AC53" s="97"/>
    </row>
    <row r="54" spans="1:29" s="105" customFormat="1" ht="14.25" customHeight="1">
      <c r="A54" s="33"/>
      <c r="B54" s="138" t="s">
        <v>36</v>
      </c>
      <c r="C54" s="156" t="s">
        <v>448</v>
      </c>
      <c r="D54" s="139" t="s">
        <v>34</v>
      </c>
      <c r="E54" s="139" t="s">
        <v>33</v>
      </c>
      <c r="F54" s="140" t="s">
        <v>35</v>
      </c>
      <c r="G54" s="140" t="s">
        <v>30</v>
      </c>
      <c r="H54" s="116">
        <v>0.49</v>
      </c>
      <c r="I54" s="117">
        <f>H54*$O$7</f>
        <v>51.631300000000003</v>
      </c>
      <c r="J54" s="176">
        <v>500</v>
      </c>
      <c r="K54" s="115" t="s">
        <v>370</v>
      </c>
      <c r="L54" s="109" t="s">
        <v>356</v>
      </c>
      <c r="M54" s="35"/>
      <c r="N54" s="100">
        <f t="shared" si="0"/>
        <v>0</v>
      </c>
      <c r="O54" s="99">
        <f t="shared" si="1"/>
        <v>0</v>
      </c>
      <c r="P54" s="98">
        <f t="shared" si="2"/>
        <v>0</v>
      </c>
      <c r="Q54" s="135" t="s">
        <v>425</v>
      </c>
      <c r="R54" s="207" t="s">
        <v>474</v>
      </c>
      <c r="S54" s="186" t="str">
        <f t="shared" si="4"/>
        <v/>
      </c>
      <c r="T54" s="97"/>
      <c r="U54" s="97"/>
      <c r="V54" s="124"/>
      <c r="W54" s="97"/>
      <c r="X54" s="97"/>
      <c r="Y54" s="97"/>
      <c r="Z54" s="97"/>
      <c r="AA54" s="97"/>
      <c r="AB54" s="97"/>
      <c r="AC54" s="97"/>
    </row>
    <row r="55" spans="1:29" s="105" customFormat="1" ht="14.25" customHeight="1">
      <c r="A55" s="33"/>
      <c r="B55" s="138" t="s">
        <v>37</v>
      </c>
      <c r="C55" s="156" t="s">
        <v>448</v>
      </c>
      <c r="D55" s="139" t="s">
        <v>34</v>
      </c>
      <c r="E55" s="139" t="s">
        <v>33</v>
      </c>
      <c r="F55" s="140" t="s">
        <v>35</v>
      </c>
      <c r="G55" s="140" t="s">
        <v>31</v>
      </c>
      <c r="H55" s="116">
        <v>0.69</v>
      </c>
      <c r="I55" s="117">
        <f>H55*$O$7</f>
        <v>72.705299999999994</v>
      </c>
      <c r="J55" s="176">
        <v>250</v>
      </c>
      <c r="K55" s="115" t="s">
        <v>370</v>
      </c>
      <c r="L55" s="109" t="s">
        <v>356</v>
      </c>
      <c r="M55" s="35"/>
      <c r="N55" s="100">
        <f t="shared" si="0"/>
        <v>0</v>
      </c>
      <c r="O55" s="99">
        <f t="shared" si="1"/>
        <v>0</v>
      </c>
      <c r="P55" s="98">
        <f t="shared" si="2"/>
        <v>0</v>
      </c>
      <c r="Q55" s="134" t="s">
        <v>537</v>
      </c>
      <c r="R55" s="207" t="s">
        <v>474</v>
      </c>
      <c r="S55" s="186" t="str">
        <f t="shared" si="4"/>
        <v/>
      </c>
      <c r="T55" s="97"/>
      <c r="U55" s="97"/>
      <c r="V55" s="124"/>
      <c r="W55" s="97"/>
      <c r="X55" s="97"/>
      <c r="Y55" s="97"/>
      <c r="Z55" s="97"/>
      <c r="AA55" s="97"/>
      <c r="AB55" s="97"/>
      <c r="AC55" s="97"/>
    </row>
    <row r="56" spans="1:29" s="105" customFormat="1" ht="14.25" customHeight="1">
      <c r="A56" s="33"/>
      <c r="B56" s="112" t="s">
        <v>193</v>
      </c>
      <c r="C56" s="156" t="s">
        <v>437</v>
      </c>
      <c r="D56" s="113" t="s">
        <v>277</v>
      </c>
      <c r="E56" s="113" t="s">
        <v>71</v>
      </c>
      <c r="F56" s="114" t="s">
        <v>239</v>
      </c>
      <c r="G56" s="114" t="s">
        <v>30</v>
      </c>
      <c r="H56" s="111">
        <f>I56/$O$7</f>
        <v>0.20878808009869981</v>
      </c>
      <c r="I56" s="118">
        <v>22</v>
      </c>
      <c r="J56" s="176">
        <v>200</v>
      </c>
      <c r="K56" s="115" t="s">
        <v>374</v>
      </c>
      <c r="L56" s="109" t="s">
        <v>356</v>
      </c>
      <c r="M56" s="35"/>
      <c r="N56" s="100">
        <f t="shared" si="0"/>
        <v>0</v>
      </c>
      <c r="O56" s="99">
        <f t="shared" si="1"/>
        <v>0</v>
      </c>
      <c r="P56" s="98">
        <f t="shared" si="2"/>
        <v>0</v>
      </c>
      <c r="Q56" s="135" t="s">
        <v>425</v>
      </c>
      <c r="R56" s="207" t="s">
        <v>475</v>
      </c>
      <c r="S56" s="186" t="str">
        <f t="shared" si="4"/>
        <v/>
      </c>
      <c r="T56" s="97"/>
      <c r="U56" s="97"/>
      <c r="V56" s="124"/>
      <c r="W56" s="97"/>
      <c r="X56" s="97"/>
      <c r="Y56" s="97"/>
      <c r="Z56" s="97"/>
      <c r="AA56" s="97"/>
      <c r="AB56" s="97"/>
      <c r="AC56" s="97"/>
    </row>
    <row r="57" spans="1:29" s="105" customFormat="1" ht="14.25" customHeight="1">
      <c r="A57" s="33"/>
      <c r="B57" s="112" t="s">
        <v>194</v>
      </c>
      <c r="C57" s="156" t="s">
        <v>437</v>
      </c>
      <c r="D57" s="113" t="s">
        <v>32</v>
      </c>
      <c r="E57" s="113" t="s">
        <v>33</v>
      </c>
      <c r="F57" s="114" t="s">
        <v>240</v>
      </c>
      <c r="G57" s="114" t="s">
        <v>30</v>
      </c>
      <c r="H57" s="111">
        <f>I57/$O$7</f>
        <v>0.20878808009869981</v>
      </c>
      <c r="I57" s="118">
        <v>22</v>
      </c>
      <c r="J57" s="176">
        <v>200</v>
      </c>
      <c r="K57" s="115" t="s">
        <v>374</v>
      </c>
      <c r="L57" s="109" t="s">
        <v>356</v>
      </c>
      <c r="M57" s="35"/>
      <c r="N57" s="100">
        <f t="shared" si="0"/>
        <v>0</v>
      </c>
      <c r="O57" s="99">
        <f t="shared" si="1"/>
        <v>0</v>
      </c>
      <c r="P57" s="98">
        <f t="shared" si="2"/>
        <v>0</v>
      </c>
      <c r="Q57" s="135" t="s">
        <v>425</v>
      </c>
      <c r="R57" s="207" t="s">
        <v>476</v>
      </c>
      <c r="S57" s="186" t="str">
        <f t="shared" si="4"/>
        <v/>
      </c>
      <c r="T57" s="97"/>
      <c r="U57" s="97"/>
      <c r="V57" s="124"/>
      <c r="W57" s="97"/>
      <c r="X57" s="97"/>
      <c r="Y57" s="97"/>
      <c r="Z57" s="97"/>
      <c r="AA57" s="97"/>
      <c r="AB57" s="97"/>
      <c r="AC57" s="97"/>
    </row>
    <row r="58" spans="1:29" s="105" customFormat="1" ht="14.25" customHeight="1">
      <c r="A58" s="33"/>
      <c r="B58" s="112" t="s">
        <v>40</v>
      </c>
      <c r="C58" s="156" t="s">
        <v>448</v>
      </c>
      <c r="D58" s="113" t="s">
        <v>38</v>
      </c>
      <c r="E58" s="113" t="s">
        <v>28</v>
      </c>
      <c r="F58" s="114" t="s">
        <v>39</v>
      </c>
      <c r="G58" s="114" t="s">
        <v>30</v>
      </c>
      <c r="H58" s="116">
        <v>0.52</v>
      </c>
      <c r="I58" s="117">
        <f t="shared" ref="I58:I66" si="5">H58*$O$7</f>
        <v>54.792400000000008</v>
      </c>
      <c r="J58" s="176">
        <v>500</v>
      </c>
      <c r="K58" s="115" t="s">
        <v>370</v>
      </c>
      <c r="L58" s="109" t="s">
        <v>356</v>
      </c>
      <c r="M58" s="35"/>
      <c r="N58" s="100">
        <f t="shared" si="0"/>
        <v>0</v>
      </c>
      <c r="O58" s="99">
        <f t="shared" si="1"/>
        <v>0</v>
      </c>
      <c r="P58" s="98">
        <f t="shared" si="2"/>
        <v>0</v>
      </c>
      <c r="Q58" s="134" t="s">
        <v>537</v>
      </c>
      <c r="R58" s="207" t="s">
        <v>477</v>
      </c>
      <c r="S58" s="186" t="str">
        <f t="shared" si="4"/>
        <v/>
      </c>
      <c r="T58" s="97"/>
      <c r="U58" s="97"/>
      <c r="V58" s="124"/>
      <c r="W58" s="97"/>
      <c r="X58" s="97"/>
      <c r="Y58" s="97"/>
      <c r="Z58" s="97"/>
      <c r="AA58" s="97"/>
      <c r="AB58" s="97"/>
      <c r="AC58" s="97"/>
    </row>
    <row r="59" spans="1:29" s="105" customFormat="1" ht="14.25" customHeight="1">
      <c r="A59" s="33"/>
      <c r="B59" s="112" t="s">
        <v>41</v>
      </c>
      <c r="C59" s="156" t="s">
        <v>448</v>
      </c>
      <c r="D59" s="113" t="s">
        <v>38</v>
      </c>
      <c r="E59" s="113" t="s">
        <v>28</v>
      </c>
      <c r="F59" s="114" t="s">
        <v>39</v>
      </c>
      <c r="G59" s="114" t="s">
        <v>31</v>
      </c>
      <c r="H59" s="116">
        <v>0.74</v>
      </c>
      <c r="I59" s="117">
        <f t="shared" si="5"/>
        <v>77.973799999999997</v>
      </c>
      <c r="J59" s="176">
        <v>250</v>
      </c>
      <c r="K59" s="115" t="s">
        <v>370</v>
      </c>
      <c r="L59" s="109" t="s">
        <v>356</v>
      </c>
      <c r="M59" s="35"/>
      <c r="N59" s="100">
        <f t="shared" si="0"/>
        <v>0</v>
      </c>
      <c r="O59" s="99">
        <f t="shared" si="1"/>
        <v>0</v>
      </c>
      <c r="P59" s="98">
        <f t="shared" si="2"/>
        <v>0</v>
      </c>
      <c r="Q59" s="134" t="s">
        <v>537</v>
      </c>
      <c r="R59" s="207" t="s">
        <v>477</v>
      </c>
      <c r="S59" s="186" t="str">
        <f t="shared" si="4"/>
        <v/>
      </c>
      <c r="T59" s="97"/>
      <c r="U59" s="97"/>
      <c r="V59" s="124"/>
      <c r="W59" s="97"/>
      <c r="X59" s="97"/>
      <c r="Y59" s="97"/>
      <c r="Z59" s="97"/>
      <c r="AA59" s="97"/>
      <c r="AB59" s="97"/>
      <c r="AC59" s="97"/>
    </row>
    <row r="60" spans="1:29" s="105" customFormat="1" ht="14.25" customHeight="1">
      <c r="A60" s="33"/>
      <c r="B60" s="112" t="s">
        <v>43</v>
      </c>
      <c r="C60" s="156" t="s">
        <v>448</v>
      </c>
      <c r="D60" s="113" t="s">
        <v>38</v>
      </c>
      <c r="E60" s="113" t="s">
        <v>28</v>
      </c>
      <c r="F60" s="114" t="s">
        <v>42</v>
      </c>
      <c r="G60" s="114" t="s">
        <v>30</v>
      </c>
      <c r="H60" s="116">
        <v>0.47</v>
      </c>
      <c r="I60" s="117">
        <f t="shared" si="5"/>
        <v>49.523899999999998</v>
      </c>
      <c r="J60" s="176">
        <v>500</v>
      </c>
      <c r="K60" s="115" t="s">
        <v>370</v>
      </c>
      <c r="L60" s="109" t="s">
        <v>356</v>
      </c>
      <c r="M60" s="35"/>
      <c r="N60" s="100">
        <f t="shared" si="0"/>
        <v>0</v>
      </c>
      <c r="O60" s="99">
        <f t="shared" si="1"/>
        <v>0</v>
      </c>
      <c r="P60" s="98">
        <f t="shared" si="2"/>
        <v>0</v>
      </c>
      <c r="Q60" s="135" t="s">
        <v>425</v>
      </c>
      <c r="R60" s="207" t="s">
        <v>478</v>
      </c>
      <c r="S60" s="186" t="str">
        <f t="shared" si="4"/>
        <v/>
      </c>
      <c r="T60" s="97"/>
      <c r="U60" s="97"/>
      <c r="V60" s="124"/>
      <c r="W60" s="97"/>
      <c r="X60" s="97"/>
      <c r="Y60" s="97"/>
      <c r="Z60" s="97"/>
      <c r="AA60" s="97"/>
      <c r="AB60" s="97"/>
      <c r="AC60" s="97"/>
    </row>
    <row r="61" spans="1:29" s="105" customFormat="1" ht="14.25" customHeight="1">
      <c r="A61" s="33"/>
      <c r="B61" s="112" t="s">
        <v>44</v>
      </c>
      <c r="C61" s="156" t="s">
        <v>448</v>
      </c>
      <c r="D61" s="113" t="s">
        <v>38</v>
      </c>
      <c r="E61" s="113" t="s">
        <v>28</v>
      </c>
      <c r="F61" s="114" t="s">
        <v>42</v>
      </c>
      <c r="G61" s="114" t="s">
        <v>31</v>
      </c>
      <c r="H61" s="116">
        <v>0.7</v>
      </c>
      <c r="I61" s="117">
        <f t="shared" si="5"/>
        <v>73.759</v>
      </c>
      <c r="J61" s="176">
        <v>250</v>
      </c>
      <c r="K61" s="115" t="s">
        <v>370</v>
      </c>
      <c r="L61" s="109" t="s">
        <v>356</v>
      </c>
      <c r="M61" s="35"/>
      <c r="N61" s="100">
        <f t="shared" si="0"/>
        <v>0</v>
      </c>
      <c r="O61" s="99">
        <f t="shared" si="1"/>
        <v>0</v>
      </c>
      <c r="P61" s="98">
        <f t="shared" si="2"/>
        <v>0</v>
      </c>
      <c r="Q61" s="134" t="s">
        <v>537</v>
      </c>
      <c r="R61" s="207" t="s">
        <v>478</v>
      </c>
      <c r="S61" s="186" t="str">
        <f t="shared" si="4"/>
        <v/>
      </c>
      <c r="T61" s="97"/>
      <c r="U61" s="97"/>
      <c r="V61" s="124"/>
      <c r="W61" s="97"/>
      <c r="X61" s="97"/>
      <c r="Y61" s="97"/>
      <c r="Z61" s="97"/>
      <c r="AA61" s="97"/>
      <c r="AB61" s="97"/>
      <c r="AC61" s="97"/>
    </row>
    <row r="62" spans="1:29" s="105" customFormat="1" ht="14.25" customHeight="1">
      <c r="A62" s="33"/>
      <c r="B62" s="112" t="s">
        <v>398</v>
      </c>
      <c r="C62" s="156" t="s">
        <v>448</v>
      </c>
      <c r="D62" s="113" t="s">
        <v>34</v>
      </c>
      <c r="E62" s="113" t="s">
        <v>45</v>
      </c>
      <c r="F62" s="114" t="s">
        <v>338</v>
      </c>
      <c r="G62" s="114" t="s">
        <v>29</v>
      </c>
      <c r="H62" s="116">
        <v>0.36</v>
      </c>
      <c r="I62" s="117">
        <f t="shared" si="5"/>
        <v>37.933199999999999</v>
      </c>
      <c r="J62" s="176">
        <v>1200</v>
      </c>
      <c r="K62" s="115" t="s">
        <v>371</v>
      </c>
      <c r="L62" s="109" t="s">
        <v>356</v>
      </c>
      <c r="M62" s="35"/>
      <c r="N62" s="100">
        <f t="shared" ref="N62:N93" si="6">M62*J62</f>
        <v>0</v>
      </c>
      <c r="O62" s="99">
        <f t="shared" ref="O62:O93" si="7">N62*H62</f>
        <v>0</v>
      </c>
      <c r="P62" s="98">
        <f t="shared" ref="P62:P93" si="8">N62*I62</f>
        <v>0</v>
      </c>
      <c r="Q62" s="134" t="s">
        <v>537</v>
      </c>
      <c r="R62" s="207" t="s">
        <v>479</v>
      </c>
      <c r="S62" s="186" t="str">
        <f t="shared" si="4"/>
        <v/>
      </c>
      <c r="T62" s="97"/>
      <c r="U62" s="97"/>
      <c r="V62" s="124"/>
      <c r="W62" s="97"/>
      <c r="X62" s="97"/>
      <c r="Y62" s="97"/>
      <c r="Z62" s="97"/>
      <c r="AA62" s="97"/>
      <c r="AB62" s="97"/>
      <c r="AC62" s="97"/>
    </row>
    <row r="63" spans="1:29" s="105" customFormat="1" ht="14.25" customHeight="1">
      <c r="A63" s="33"/>
      <c r="B63" s="112" t="s">
        <v>286</v>
      </c>
      <c r="C63" s="156" t="s">
        <v>448</v>
      </c>
      <c r="D63" s="113" t="s">
        <v>34</v>
      </c>
      <c r="E63" s="113" t="s">
        <v>45</v>
      </c>
      <c r="F63" s="114" t="s">
        <v>338</v>
      </c>
      <c r="G63" s="114" t="s">
        <v>30</v>
      </c>
      <c r="H63" s="116">
        <v>0.52</v>
      </c>
      <c r="I63" s="117">
        <f t="shared" si="5"/>
        <v>54.792400000000008</v>
      </c>
      <c r="J63" s="176">
        <v>600</v>
      </c>
      <c r="K63" s="115" t="s">
        <v>371</v>
      </c>
      <c r="L63" s="109" t="s">
        <v>356</v>
      </c>
      <c r="M63" s="35"/>
      <c r="N63" s="100">
        <f t="shared" si="6"/>
        <v>0</v>
      </c>
      <c r="O63" s="99">
        <f t="shared" si="7"/>
        <v>0</v>
      </c>
      <c r="P63" s="98">
        <f t="shared" si="8"/>
        <v>0</v>
      </c>
      <c r="Q63" s="135" t="s">
        <v>425</v>
      </c>
      <c r="R63" s="207" t="s">
        <v>479</v>
      </c>
      <c r="S63" s="186" t="str">
        <f t="shared" si="4"/>
        <v/>
      </c>
      <c r="T63" s="97"/>
      <c r="U63" s="97"/>
      <c r="V63" s="124"/>
      <c r="W63" s="97"/>
      <c r="X63" s="97"/>
      <c r="Y63" s="97"/>
      <c r="Z63" s="97"/>
      <c r="AA63" s="97"/>
      <c r="AB63" s="97"/>
      <c r="AC63" s="97"/>
    </row>
    <row r="64" spans="1:29" s="105" customFormat="1" ht="14.25" customHeight="1">
      <c r="A64" s="33"/>
      <c r="B64" s="112" t="s">
        <v>287</v>
      </c>
      <c r="C64" s="156" t="s">
        <v>448</v>
      </c>
      <c r="D64" s="113" t="s">
        <v>34</v>
      </c>
      <c r="E64" s="113" t="s">
        <v>45</v>
      </c>
      <c r="F64" s="114" t="s">
        <v>338</v>
      </c>
      <c r="G64" s="114" t="s">
        <v>31</v>
      </c>
      <c r="H64" s="116">
        <v>0.83</v>
      </c>
      <c r="I64" s="117">
        <f t="shared" si="5"/>
        <v>87.457099999999997</v>
      </c>
      <c r="J64" s="176">
        <v>250</v>
      </c>
      <c r="K64" s="115" t="s">
        <v>371</v>
      </c>
      <c r="L64" s="109" t="s">
        <v>356</v>
      </c>
      <c r="M64" s="35"/>
      <c r="N64" s="100">
        <f t="shared" si="6"/>
        <v>0</v>
      </c>
      <c r="O64" s="99">
        <f t="shared" si="7"/>
        <v>0</v>
      </c>
      <c r="P64" s="98">
        <f t="shared" si="8"/>
        <v>0</v>
      </c>
      <c r="Q64" s="134" t="s">
        <v>537</v>
      </c>
      <c r="R64" s="207" t="s">
        <v>479</v>
      </c>
      <c r="S64" s="186" t="str">
        <f t="shared" si="4"/>
        <v/>
      </c>
      <c r="T64" s="97"/>
      <c r="U64" s="97"/>
      <c r="V64" s="124"/>
      <c r="W64" s="97"/>
      <c r="X64" s="97"/>
      <c r="Y64" s="97"/>
      <c r="Z64" s="97"/>
      <c r="AA64" s="97"/>
      <c r="AB64" s="97"/>
      <c r="AC64" s="97"/>
    </row>
    <row r="65" spans="1:29" s="36" customFormat="1" ht="14.25" customHeight="1">
      <c r="A65" s="33"/>
      <c r="B65" s="112" t="s">
        <v>226</v>
      </c>
      <c r="C65" s="156" t="s">
        <v>448</v>
      </c>
      <c r="D65" s="113" t="s">
        <v>34</v>
      </c>
      <c r="E65" s="113" t="s">
        <v>33</v>
      </c>
      <c r="F65" s="114" t="s">
        <v>264</v>
      </c>
      <c r="G65" s="114" t="s">
        <v>30</v>
      </c>
      <c r="H65" s="116">
        <v>0.42</v>
      </c>
      <c r="I65" s="117">
        <f t="shared" si="5"/>
        <v>44.255400000000002</v>
      </c>
      <c r="J65" s="176">
        <v>500</v>
      </c>
      <c r="K65" s="115" t="s">
        <v>370</v>
      </c>
      <c r="L65" s="109" t="s">
        <v>356</v>
      </c>
      <c r="M65" s="35"/>
      <c r="N65" s="100">
        <f t="shared" si="6"/>
        <v>0</v>
      </c>
      <c r="O65" s="99">
        <f t="shared" si="7"/>
        <v>0</v>
      </c>
      <c r="P65" s="98">
        <f t="shared" si="8"/>
        <v>0</v>
      </c>
      <c r="Q65" s="134" t="s">
        <v>537</v>
      </c>
      <c r="R65" s="207" t="s">
        <v>480</v>
      </c>
      <c r="S65" s="186" t="str">
        <f t="shared" si="4"/>
        <v/>
      </c>
      <c r="T65" s="97"/>
      <c r="U65" s="97"/>
      <c r="V65" s="124"/>
      <c r="W65" s="97"/>
      <c r="X65" s="97"/>
      <c r="Y65" s="97"/>
      <c r="Z65" s="97"/>
      <c r="AA65" s="97"/>
      <c r="AB65" s="97"/>
      <c r="AC65" s="97"/>
    </row>
    <row r="66" spans="1:29" s="36" customFormat="1" ht="14.25" customHeight="1">
      <c r="A66" s="33"/>
      <c r="B66" s="112" t="s">
        <v>227</v>
      </c>
      <c r="C66" s="156" t="s">
        <v>448</v>
      </c>
      <c r="D66" s="113" t="s">
        <v>34</v>
      </c>
      <c r="E66" s="113" t="s">
        <v>33</v>
      </c>
      <c r="F66" s="114" t="s">
        <v>264</v>
      </c>
      <c r="G66" s="114" t="s">
        <v>31</v>
      </c>
      <c r="H66" s="116">
        <v>0.61</v>
      </c>
      <c r="I66" s="117">
        <f t="shared" si="5"/>
        <v>64.275700000000001</v>
      </c>
      <c r="J66" s="176">
        <v>250</v>
      </c>
      <c r="K66" s="115" t="s">
        <v>370</v>
      </c>
      <c r="L66" s="109" t="s">
        <v>356</v>
      </c>
      <c r="M66" s="35"/>
      <c r="N66" s="100">
        <f t="shared" si="6"/>
        <v>0</v>
      </c>
      <c r="O66" s="99">
        <f t="shared" si="7"/>
        <v>0</v>
      </c>
      <c r="P66" s="98">
        <f t="shared" si="8"/>
        <v>0</v>
      </c>
      <c r="Q66" s="134" t="s">
        <v>537</v>
      </c>
      <c r="R66" s="207" t="s">
        <v>480</v>
      </c>
      <c r="S66" s="186" t="str">
        <f t="shared" si="4"/>
        <v/>
      </c>
      <c r="T66" s="97"/>
      <c r="U66" s="97"/>
      <c r="V66" s="124"/>
      <c r="W66" s="97"/>
      <c r="X66" s="97"/>
      <c r="Y66" s="97"/>
      <c r="Z66" s="97"/>
      <c r="AA66" s="97"/>
      <c r="AB66" s="97"/>
      <c r="AC66" s="97"/>
    </row>
    <row r="67" spans="1:29" s="36" customFormat="1" ht="14.25" customHeight="1">
      <c r="A67" s="33"/>
      <c r="B67" s="112" t="s">
        <v>195</v>
      </c>
      <c r="C67" s="156" t="s">
        <v>437</v>
      </c>
      <c r="D67" s="113" t="s">
        <v>32</v>
      </c>
      <c r="E67" s="113" t="s">
        <v>75</v>
      </c>
      <c r="F67" s="114" t="s">
        <v>241</v>
      </c>
      <c r="G67" s="114" t="s">
        <v>30</v>
      </c>
      <c r="H67" s="111">
        <f>I67/$O$7</f>
        <v>0.20878808009869981</v>
      </c>
      <c r="I67" s="118">
        <v>22</v>
      </c>
      <c r="J67" s="176">
        <v>200</v>
      </c>
      <c r="K67" s="115" t="s">
        <v>374</v>
      </c>
      <c r="L67" s="109" t="s">
        <v>356</v>
      </c>
      <c r="M67" s="35"/>
      <c r="N67" s="100">
        <f t="shared" si="6"/>
        <v>0</v>
      </c>
      <c r="O67" s="99">
        <f t="shared" si="7"/>
        <v>0</v>
      </c>
      <c r="P67" s="98">
        <f t="shared" si="8"/>
        <v>0</v>
      </c>
      <c r="Q67" s="135" t="s">
        <v>425</v>
      </c>
      <c r="R67" s="207" t="s">
        <v>521</v>
      </c>
      <c r="S67" s="186" t="str">
        <f t="shared" si="4"/>
        <v/>
      </c>
      <c r="T67" s="97"/>
      <c r="U67" s="97"/>
      <c r="V67" s="124"/>
      <c r="W67" s="97"/>
      <c r="X67" s="97"/>
      <c r="Y67" s="97"/>
      <c r="Z67" s="97"/>
      <c r="AA67" s="97"/>
      <c r="AB67" s="97"/>
      <c r="AC67" s="97"/>
    </row>
    <row r="68" spans="1:29" s="36" customFormat="1" ht="14.25" customHeight="1">
      <c r="A68" s="33"/>
      <c r="B68" s="112" t="s">
        <v>196</v>
      </c>
      <c r="C68" s="156" t="s">
        <v>437</v>
      </c>
      <c r="D68" s="113" t="s">
        <v>32</v>
      </c>
      <c r="E68" s="113" t="s">
        <v>33</v>
      </c>
      <c r="F68" s="114" t="s">
        <v>242</v>
      </c>
      <c r="G68" s="114" t="s">
        <v>30</v>
      </c>
      <c r="H68" s="111">
        <f>I68/$O$7</f>
        <v>0.20878808009869981</v>
      </c>
      <c r="I68" s="118">
        <v>22</v>
      </c>
      <c r="J68" s="176">
        <v>200</v>
      </c>
      <c r="K68" s="115" t="s">
        <v>374</v>
      </c>
      <c r="L68" s="109" t="s">
        <v>356</v>
      </c>
      <c r="M68" s="35"/>
      <c r="N68" s="100">
        <f t="shared" si="6"/>
        <v>0</v>
      </c>
      <c r="O68" s="99">
        <f t="shared" si="7"/>
        <v>0</v>
      </c>
      <c r="P68" s="98">
        <f t="shared" si="8"/>
        <v>0</v>
      </c>
      <c r="Q68" s="135" t="s">
        <v>425</v>
      </c>
      <c r="R68" s="207" t="s">
        <v>481</v>
      </c>
      <c r="S68" s="186" t="str">
        <f t="shared" si="4"/>
        <v/>
      </c>
      <c r="T68" s="97"/>
      <c r="U68" s="97"/>
      <c r="V68" s="124"/>
      <c r="W68" s="97"/>
      <c r="X68" s="97"/>
      <c r="Y68" s="97"/>
      <c r="Z68" s="97"/>
      <c r="AA68" s="97"/>
      <c r="AB68" s="97"/>
      <c r="AC68" s="97"/>
    </row>
    <row r="69" spans="1:29" s="36" customFormat="1" ht="14.25" customHeight="1">
      <c r="A69" s="33"/>
      <c r="B69" s="112" t="s">
        <v>373</v>
      </c>
      <c r="C69" s="156" t="s">
        <v>448</v>
      </c>
      <c r="D69" s="113" t="s">
        <v>32</v>
      </c>
      <c r="E69" s="113" t="s">
        <v>75</v>
      </c>
      <c r="F69" s="114" t="s">
        <v>450</v>
      </c>
      <c r="G69" s="114" t="s">
        <v>29</v>
      </c>
      <c r="H69" s="116">
        <v>0.34</v>
      </c>
      <c r="I69" s="117">
        <f>H69*$O$7</f>
        <v>35.825800000000001</v>
      </c>
      <c r="J69" s="176">
        <v>900</v>
      </c>
      <c r="K69" s="115" t="s">
        <v>371</v>
      </c>
      <c r="L69" s="109" t="s">
        <v>356</v>
      </c>
      <c r="M69" s="35"/>
      <c r="N69" s="100">
        <f t="shared" si="6"/>
        <v>0</v>
      </c>
      <c r="O69" s="99">
        <f t="shared" si="7"/>
        <v>0</v>
      </c>
      <c r="P69" s="98">
        <f t="shared" si="8"/>
        <v>0</v>
      </c>
      <c r="Q69" s="134" t="s">
        <v>537</v>
      </c>
      <c r="R69" s="207" t="s">
        <v>522</v>
      </c>
      <c r="S69" s="186" t="str">
        <f t="shared" si="4"/>
        <v/>
      </c>
      <c r="T69" s="97"/>
      <c r="U69" s="97"/>
      <c r="V69" s="124"/>
      <c r="W69" s="97"/>
      <c r="X69" s="97"/>
      <c r="Y69" s="97"/>
      <c r="Z69" s="97"/>
      <c r="AA69" s="97"/>
      <c r="AB69" s="97"/>
      <c r="AC69" s="97"/>
    </row>
    <row r="70" spans="1:29" s="105" customFormat="1" ht="14.25" customHeight="1">
      <c r="A70" s="33"/>
      <c r="B70" s="112" t="s">
        <v>228</v>
      </c>
      <c r="C70" s="156" t="s">
        <v>448</v>
      </c>
      <c r="D70" s="113" t="s">
        <v>32</v>
      </c>
      <c r="E70" s="113" t="s">
        <v>75</v>
      </c>
      <c r="F70" s="114" t="s">
        <v>450</v>
      </c>
      <c r="G70" s="114" t="s">
        <v>30</v>
      </c>
      <c r="H70" s="116">
        <v>0.4</v>
      </c>
      <c r="I70" s="117">
        <f>H70*$O$7</f>
        <v>42.148000000000003</v>
      </c>
      <c r="J70" s="176">
        <v>500</v>
      </c>
      <c r="K70" s="115" t="s">
        <v>370</v>
      </c>
      <c r="L70" s="109" t="s">
        <v>356</v>
      </c>
      <c r="M70" s="35"/>
      <c r="N70" s="100">
        <f t="shared" si="6"/>
        <v>0</v>
      </c>
      <c r="O70" s="99">
        <f t="shared" si="7"/>
        <v>0</v>
      </c>
      <c r="P70" s="98">
        <f t="shared" si="8"/>
        <v>0</v>
      </c>
      <c r="Q70" s="135" t="s">
        <v>425</v>
      </c>
      <c r="R70" s="207" t="s">
        <v>522</v>
      </c>
      <c r="S70" s="186" t="str">
        <f t="shared" si="4"/>
        <v/>
      </c>
      <c r="T70" s="97"/>
      <c r="U70" s="97"/>
      <c r="V70" s="124"/>
      <c r="W70" s="97"/>
      <c r="X70" s="97"/>
      <c r="Y70" s="97"/>
      <c r="Z70" s="97"/>
      <c r="AA70" s="97"/>
      <c r="AB70" s="97"/>
      <c r="AC70" s="97"/>
    </row>
    <row r="71" spans="1:29" s="105" customFormat="1" ht="14.25" customHeight="1">
      <c r="A71" s="33"/>
      <c r="B71" s="112" t="s">
        <v>288</v>
      </c>
      <c r="C71" s="156" t="s">
        <v>448</v>
      </c>
      <c r="D71" s="113" t="s">
        <v>32</v>
      </c>
      <c r="E71" s="113" t="s">
        <v>75</v>
      </c>
      <c r="F71" s="114" t="s">
        <v>450</v>
      </c>
      <c r="G71" s="114" t="s">
        <v>30</v>
      </c>
      <c r="H71" s="116">
        <v>0.4</v>
      </c>
      <c r="I71" s="117">
        <f>H71*$O$7</f>
        <v>42.148000000000003</v>
      </c>
      <c r="J71" s="176">
        <v>800</v>
      </c>
      <c r="K71" s="115" t="s">
        <v>371</v>
      </c>
      <c r="L71" s="109" t="s">
        <v>356</v>
      </c>
      <c r="M71" s="35"/>
      <c r="N71" s="100">
        <f t="shared" si="6"/>
        <v>0</v>
      </c>
      <c r="O71" s="99">
        <f t="shared" si="7"/>
        <v>0</v>
      </c>
      <c r="P71" s="98">
        <f t="shared" si="8"/>
        <v>0</v>
      </c>
      <c r="Q71" s="135" t="s">
        <v>425</v>
      </c>
      <c r="R71" s="207" t="s">
        <v>522</v>
      </c>
      <c r="S71" s="186" t="str">
        <f t="shared" si="4"/>
        <v/>
      </c>
      <c r="T71" s="97"/>
      <c r="U71" s="97"/>
      <c r="V71" s="124"/>
      <c r="W71" s="97"/>
      <c r="X71" s="97"/>
      <c r="Y71" s="97"/>
      <c r="Z71" s="97"/>
      <c r="AA71" s="97"/>
      <c r="AB71" s="97"/>
      <c r="AC71" s="97"/>
    </row>
    <row r="72" spans="1:29" s="105" customFormat="1" ht="14.25" customHeight="1">
      <c r="A72" s="33"/>
      <c r="B72" s="112" t="s">
        <v>372</v>
      </c>
      <c r="C72" s="156" t="s">
        <v>448</v>
      </c>
      <c r="D72" s="113" t="s">
        <v>32</v>
      </c>
      <c r="E72" s="113" t="s">
        <v>75</v>
      </c>
      <c r="F72" s="114" t="s">
        <v>450</v>
      </c>
      <c r="G72" s="114" t="s">
        <v>31</v>
      </c>
      <c r="H72" s="116">
        <v>0.62</v>
      </c>
      <c r="I72" s="117">
        <f>H72*$O$7</f>
        <v>65.329400000000007</v>
      </c>
      <c r="J72" s="176">
        <v>250</v>
      </c>
      <c r="K72" s="115" t="s">
        <v>370</v>
      </c>
      <c r="L72" s="109" t="s">
        <v>356</v>
      </c>
      <c r="M72" s="35"/>
      <c r="N72" s="100">
        <f t="shared" si="6"/>
        <v>0</v>
      </c>
      <c r="O72" s="99">
        <f t="shared" si="7"/>
        <v>0</v>
      </c>
      <c r="P72" s="98">
        <f t="shared" si="8"/>
        <v>0</v>
      </c>
      <c r="Q72" s="134" t="s">
        <v>537</v>
      </c>
      <c r="R72" s="207" t="s">
        <v>522</v>
      </c>
      <c r="S72" s="186" t="str">
        <f t="shared" si="4"/>
        <v/>
      </c>
      <c r="T72" s="97"/>
      <c r="U72" s="97"/>
      <c r="V72" s="124"/>
      <c r="W72" s="97"/>
      <c r="X72" s="97"/>
      <c r="Y72" s="97"/>
      <c r="Z72" s="97"/>
      <c r="AA72" s="97"/>
      <c r="AB72" s="97"/>
      <c r="AC72" s="97"/>
    </row>
    <row r="73" spans="1:29" s="36" customFormat="1" ht="14.25" customHeight="1">
      <c r="A73" s="33"/>
      <c r="B73" s="112" t="s">
        <v>289</v>
      </c>
      <c r="C73" s="156" t="s">
        <v>448</v>
      </c>
      <c r="D73" s="113" t="s">
        <v>32</v>
      </c>
      <c r="E73" s="113" t="s">
        <v>75</v>
      </c>
      <c r="F73" s="114" t="s">
        <v>450</v>
      </c>
      <c r="G73" s="114" t="s">
        <v>31</v>
      </c>
      <c r="H73" s="116">
        <v>0.62</v>
      </c>
      <c r="I73" s="117">
        <f>H73*$O$7</f>
        <v>65.329400000000007</v>
      </c>
      <c r="J73" s="176">
        <v>250</v>
      </c>
      <c r="K73" s="115" t="s">
        <v>371</v>
      </c>
      <c r="L73" s="109" t="s">
        <v>356</v>
      </c>
      <c r="M73" s="35"/>
      <c r="N73" s="100">
        <f t="shared" si="6"/>
        <v>0</v>
      </c>
      <c r="O73" s="99">
        <f t="shared" si="7"/>
        <v>0</v>
      </c>
      <c r="P73" s="98">
        <f t="shared" si="8"/>
        <v>0</v>
      </c>
      <c r="Q73" s="134" t="s">
        <v>537</v>
      </c>
      <c r="R73" s="207" t="s">
        <v>522</v>
      </c>
      <c r="S73" s="186" t="str">
        <f t="shared" si="4"/>
        <v/>
      </c>
      <c r="T73" s="97"/>
      <c r="U73" s="97"/>
      <c r="V73" s="124"/>
      <c r="W73" s="97"/>
      <c r="X73" s="97"/>
      <c r="Y73" s="97"/>
      <c r="Z73" s="97"/>
      <c r="AA73" s="97"/>
      <c r="AB73" s="97"/>
      <c r="AC73" s="97"/>
    </row>
    <row r="74" spans="1:29" s="36" customFormat="1" ht="14.25" customHeight="1">
      <c r="A74" s="33"/>
      <c r="B74" s="112" t="s">
        <v>197</v>
      </c>
      <c r="C74" s="156" t="s">
        <v>437</v>
      </c>
      <c r="D74" s="113" t="s">
        <v>32</v>
      </c>
      <c r="E74" s="113" t="s">
        <v>75</v>
      </c>
      <c r="F74" s="114" t="s">
        <v>450</v>
      </c>
      <c r="G74" s="114" t="s">
        <v>30</v>
      </c>
      <c r="H74" s="111">
        <f>I74/$O$7</f>
        <v>0.20878808009869981</v>
      </c>
      <c r="I74" s="118">
        <v>22</v>
      </c>
      <c r="J74" s="176">
        <v>200</v>
      </c>
      <c r="K74" s="115" t="s">
        <v>374</v>
      </c>
      <c r="L74" s="109" t="s">
        <v>356</v>
      </c>
      <c r="M74" s="35"/>
      <c r="N74" s="100">
        <f t="shared" si="6"/>
        <v>0</v>
      </c>
      <c r="O74" s="99">
        <f t="shared" si="7"/>
        <v>0</v>
      </c>
      <c r="P74" s="98">
        <f t="shared" si="8"/>
        <v>0</v>
      </c>
      <c r="Q74" s="135" t="s">
        <v>425</v>
      </c>
      <c r="R74" s="207" t="s">
        <v>522</v>
      </c>
      <c r="S74" s="186" t="str">
        <f t="shared" si="4"/>
        <v/>
      </c>
      <c r="T74" s="97"/>
      <c r="U74" s="97"/>
      <c r="V74" s="124"/>
      <c r="W74" s="97"/>
      <c r="X74" s="97"/>
      <c r="Y74" s="97"/>
      <c r="Z74" s="97"/>
      <c r="AA74" s="97"/>
      <c r="AB74" s="97"/>
      <c r="AC74" s="97"/>
    </row>
    <row r="75" spans="1:29" s="105" customFormat="1" ht="14.25" customHeight="1">
      <c r="A75" s="33"/>
      <c r="B75" s="112" t="s">
        <v>198</v>
      </c>
      <c r="C75" s="156" t="s">
        <v>437</v>
      </c>
      <c r="D75" s="113" t="s">
        <v>32</v>
      </c>
      <c r="E75" s="113" t="s">
        <v>33</v>
      </c>
      <c r="F75" s="114" t="s">
        <v>243</v>
      </c>
      <c r="G75" s="114" t="s">
        <v>30</v>
      </c>
      <c r="H75" s="111">
        <f>I75/$O$7</f>
        <v>0.20878808009869981</v>
      </c>
      <c r="I75" s="118">
        <v>22</v>
      </c>
      <c r="J75" s="176">
        <v>200</v>
      </c>
      <c r="K75" s="115" t="s">
        <v>374</v>
      </c>
      <c r="L75" s="109" t="s">
        <v>356</v>
      </c>
      <c r="M75" s="35"/>
      <c r="N75" s="100">
        <f t="shared" si="6"/>
        <v>0</v>
      </c>
      <c r="O75" s="99">
        <f t="shared" si="7"/>
        <v>0</v>
      </c>
      <c r="P75" s="98">
        <f t="shared" si="8"/>
        <v>0</v>
      </c>
      <c r="Q75" s="135" t="s">
        <v>425</v>
      </c>
      <c r="R75" s="207" t="s">
        <v>483</v>
      </c>
      <c r="S75" s="186" t="str">
        <f t="shared" si="4"/>
        <v/>
      </c>
      <c r="T75" s="97"/>
      <c r="U75" s="97"/>
      <c r="V75" s="124"/>
      <c r="W75" s="97"/>
      <c r="X75" s="97"/>
      <c r="Y75" s="97"/>
      <c r="Z75" s="97"/>
      <c r="AA75" s="97"/>
      <c r="AB75" s="97"/>
      <c r="AC75" s="97"/>
    </row>
    <row r="76" spans="1:29" s="36" customFormat="1" ht="14.25" customHeight="1">
      <c r="A76" s="33"/>
      <c r="B76" s="112" t="s">
        <v>384</v>
      </c>
      <c r="C76" s="156" t="s">
        <v>448</v>
      </c>
      <c r="D76" s="113" t="s">
        <v>27</v>
      </c>
      <c r="E76" s="113" t="s">
        <v>28</v>
      </c>
      <c r="F76" s="114" t="s">
        <v>455</v>
      </c>
      <c r="G76" s="114" t="s">
        <v>29</v>
      </c>
      <c r="H76" s="116">
        <v>0.36</v>
      </c>
      <c r="I76" s="117">
        <f>H76*$O$7</f>
        <v>37.933199999999999</v>
      </c>
      <c r="J76" s="176">
        <v>900</v>
      </c>
      <c r="K76" s="115" t="s">
        <v>371</v>
      </c>
      <c r="L76" s="109" t="s">
        <v>356</v>
      </c>
      <c r="M76" s="35"/>
      <c r="N76" s="100">
        <f t="shared" si="6"/>
        <v>0</v>
      </c>
      <c r="O76" s="99">
        <f t="shared" si="7"/>
        <v>0</v>
      </c>
      <c r="P76" s="98">
        <f t="shared" si="8"/>
        <v>0</v>
      </c>
      <c r="Q76" s="134" t="s">
        <v>537</v>
      </c>
      <c r="R76" s="207" t="s">
        <v>484</v>
      </c>
      <c r="S76" s="186" t="str">
        <f t="shared" si="4"/>
        <v/>
      </c>
      <c r="T76" s="97"/>
      <c r="U76" s="97"/>
      <c r="V76" s="124"/>
      <c r="W76" s="97"/>
      <c r="X76" s="97"/>
      <c r="Y76" s="97"/>
      <c r="Z76" s="97"/>
      <c r="AA76" s="97"/>
      <c r="AB76" s="97"/>
      <c r="AC76" s="97"/>
    </row>
    <row r="77" spans="1:29" s="36" customFormat="1" ht="14.25" customHeight="1">
      <c r="A77" s="33"/>
      <c r="B77" s="112" t="s">
        <v>290</v>
      </c>
      <c r="C77" s="156" t="s">
        <v>448</v>
      </c>
      <c r="D77" s="113" t="s">
        <v>27</v>
      </c>
      <c r="E77" s="113" t="s">
        <v>28</v>
      </c>
      <c r="F77" s="114" t="s">
        <v>455</v>
      </c>
      <c r="G77" s="114" t="s">
        <v>30</v>
      </c>
      <c r="H77" s="116">
        <v>0.44</v>
      </c>
      <c r="I77" s="117">
        <f>H77*$O$7</f>
        <v>46.3628</v>
      </c>
      <c r="J77" s="176">
        <v>600</v>
      </c>
      <c r="K77" s="115" t="s">
        <v>371</v>
      </c>
      <c r="L77" s="109" t="s">
        <v>356</v>
      </c>
      <c r="M77" s="35"/>
      <c r="N77" s="100">
        <f t="shared" si="6"/>
        <v>0</v>
      </c>
      <c r="O77" s="99">
        <f t="shared" si="7"/>
        <v>0</v>
      </c>
      <c r="P77" s="98">
        <f t="shared" si="8"/>
        <v>0</v>
      </c>
      <c r="Q77" s="135" t="s">
        <v>425</v>
      </c>
      <c r="R77" s="207" t="s">
        <v>484</v>
      </c>
      <c r="S77" s="186" t="str">
        <f t="shared" si="4"/>
        <v/>
      </c>
      <c r="T77" s="97"/>
      <c r="U77" s="97"/>
      <c r="V77" s="124"/>
      <c r="W77" s="97"/>
      <c r="X77" s="97"/>
      <c r="Y77" s="97"/>
      <c r="Z77" s="97"/>
      <c r="AA77" s="97"/>
      <c r="AB77" s="97"/>
      <c r="AC77" s="97"/>
    </row>
    <row r="78" spans="1:29" s="36" customFormat="1" ht="14.25" customHeight="1">
      <c r="A78" s="33"/>
      <c r="B78" s="112" t="s">
        <v>291</v>
      </c>
      <c r="C78" s="156" t="s">
        <v>448</v>
      </c>
      <c r="D78" s="113" t="s">
        <v>27</v>
      </c>
      <c r="E78" s="113" t="s">
        <v>28</v>
      </c>
      <c r="F78" s="114" t="s">
        <v>455</v>
      </c>
      <c r="G78" s="114" t="s">
        <v>31</v>
      </c>
      <c r="H78" s="116">
        <v>0.65</v>
      </c>
      <c r="I78" s="117">
        <f>H78*$O$7</f>
        <v>68.490500000000011</v>
      </c>
      <c r="J78" s="176">
        <v>250</v>
      </c>
      <c r="K78" s="115" t="s">
        <v>371</v>
      </c>
      <c r="L78" s="109" t="s">
        <v>356</v>
      </c>
      <c r="M78" s="35"/>
      <c r="N78" s="100">
        <f t="shared" si="6"/>
        <v>0</v>
      </c>
      <c r="O78" s="99">
        <f t="shared" si="7"/>
        <v>0</v>
      </c>
      <c r="P78" s="98">
        <f t="shared" si="8"/>
        <v>0</v>
      </c>
      <c r="Q78" s="134" t="s">
        <v>537</v>
      </c>
      <c r="R78" s="207" t="s">
        <v>484</v>
      </c>
      <c r="S78" s="186" t="str">
        <f t="shared" si="4"/>
        <v/>
      </c>
      <c r="T78" s="97"/>
      <c r="U78" s="97"/>
      <c r="V78" s="124"/>
      <c r="W78" s="97"/>
      <c r="X78" s="97"/>
      <c r="Y78" s="97"/>
      <c r="Z78" s="97"/>
      <c r="AA78" s="97"/>
      <c r="AB78" s="97"/>
      <c r="AC78" s="97"/>
    </row>
    <row r="79" spans="1:29" s="36" customFormat="1" ht="14.25" customHeight="1">
      <c r="A79" s="33"/>
      <c r="B79" s="112" t="s">
        <v>385</v>
      </c>
      <c r="C79" s="156" t="s">
        <v>437</v>
      </c>
      <c r="D79" s="113" t="s">
        <v>27</v>
      </c>
      <c r="E79" s="113" t="s">
        <v>28</v>
      </c>
      <c r="F79" s="114" t="s">
        <v>455</v>
      </c>
      <c r="G79" s="114" t="s">
        <v>30</v>
      </c>
      <c r="H79" s="111">
        <f>I79/$O$7</f>
        <v>0.36063395653411784</v>
      </c>
      <c r="I79" s="118">
        <v>38</v>
      </c>
      <c r="J79" s="176">
        <v>200</v>
      </c>
      <c r="K79" s="115" t="s">
        <v>374</v>
      </c>
      <c r="L79" s="109" t="s">
        <v>356</v>
      </c>
      <c r="M79" s="35"/>
      <c r="N79" s="100">
        <f t="shared" si="6"/>
        <v>0</v>
      </c>
      <c r="O79" s="99">
        <f t="shared" si="7"/>
        <v>0</v>
      </c>
      <c r="P79" s="98">
        <f t="shared" si="8"/>
        <v>0</v>
      </c>
      <c r="Q79" s="134" t="s">
        <v>537</v>
      </c>
      <c r="R79" s="207" t="s">
        <v>484</v>
      </c>
      <c r="S79" s="186" t="str">
        <f t="shared" si="4"/>
        <v/>
      </c>
      <c r="T79" s="97"/>
      <c r="U79" s="97"/>
      <c r="V79" s="124"/>
      <c r="W79" s="97"/>
      <c r="X79" s="97"/>
      <c r="Y79" s="97"/>
      <c r="Z79" s="97"/>
      <c r="AA79" s="97"/>
      <c r="AB79" s="97"/>
      <c r="AC79" s="97"/>
    </row>
    <row r="80" spans="1:29" s="36" customFormat="1" ht="14.25" customHeight="1">
      <c r="A80" s="33"/>
      <c r="B80" s="112" t="s">
        <v>199</v>
      </c>
      <c r="C80" s="156" t="s">
        <v>437</v>
      </c>
      <c r="D80" s="113" t="s">
        <v>278</v>
      </c>
      <c r="E80" s="113" t="s">
        <v>33</v>
      </c>
      <c r="F80" s="114" t="s">
        <v>244</v>
      </c>
      <c r="G80" s="114" t="s">
        <v>30</v>
      </c>
      <c r="H80" s="111">
        <f>I80/$O$7</f>
        <v>0.20878808009869981</v>
      </c>
      <c r="I80" s="118">
        <v>22</v>
      </c>
      <c r="J80" s="176">
        <v>200</v>
      </c>
      <c r="K80" s="115" t="s">
        <v>374</v>
      </c>
      <c r="L80" s="109" t="s">
        <v>356</v>
      </c>
      <c r="M80" s="35"/>
      <c r="N80" s="100">
        <f t="shared" si="6"/>
        <v>0</v>
      </c>
      <c r="O80" s="99">
        <f t="shared" si="7"/>
        <v>0</v>
      </c>
      <c r="P80" s="98">
        <f t="shared" si="8"/>
        <v>0</v>
      </c>
      <c r="Q80" s="135" t="s">
        <v>425</v>
      </c>
      <c r="R80" s="207" t="s">
        <v>485</v>
      </c>
      <c r="S80" s="186" t="str">
        <f t="shared" si="4"/>
        <v/>
      </c>
      <c r="T80" s="97"/>
      <c r="U80" s="97"/>
      <c r="V80" s="124"/>
      <c r="W80" s="97"/>
      <c r="X80" s="97"/>
      <c r="Y80" s="97"/>
      <c r="Z80" s="97"/>
      <c r="AA80" s="97"/>
      <c r="AB80" s="97"/>
      <c r="AC80" s="97"/>
    </row>
    <row r="81" spans="1:29" s="36" customFormat="1" ht="14.25" customHeight="1">
      <c r="A81" s="33"/>
      <c r="B81" s="112" t="s">
        <v>47</v>
      </c>
      <c r="C81" s="156" t="s">
        <v>448</v>
      </c>
      <c r="D81" s="113" t="s">
        <v>27</v>
      </c>
      <c r="E81" s="113" t="s">
        <v>33</v>
      </c>
      <c r="F81" s="114" t="s">
        <v>46</v>
      </c>
      <c r="G81" s="114" t="s">
        <v>30</v>
      </c>
      <c r="H81" s="116">
        <v>0.42</v>
      </c>
      <c r="I81" s="117">
        <f t="shared" ref="I81:I94" si="9">H81*$O$7</f>
        <v>44.255400000000002</v>
      </c>
      <c r="J81" s="176">
        <v>500</v>
      </c>
      <c r="K81" s="115" t="s">
        <v>370</v>
      </c>
      <c r="L81" s="109" t="s">
        <v>356</v>
      </c>
      <c r="M81" s="35"/>
      <c r="N81" s="100">
        <f t="shared" si="6"/>
        <v>0</v>
      </c>
      <c r="O81" s="99">
        <f t="shared" si="7"/>
        <v>0</v>
      </c>
      <c r="P81" s="98">
        <f t="shared" si="8"/>
        <v>0</v>
      </c>
      <c r="Q81" s="134" t="s">
        <v>537</v>
      </c>
      <c r="R81" s="207" t="s">
        <v>523</v>
      </c>
      <c r="S81" s="186" t="str">
        <f t="shared" si="4"/>
        <v/>
      </c>
      <c r="T81" s="97"/>
      <c r="U81" s="97"/>
      <c r="V81" s="124"/>
      <c r="W81" s="97"/>
      <c r="X81" s="97"/>
      <c r="Y81" s="97"/>
      <c r="Z81" s="97"/>
      <c r="AA81" s="97"/>
      <c r="AB81" s="97"/>
      <c r="AC81" s="97"/>
    </row>
    <row r="82" spans="1:29" s="105" customFormat="1" ht="14.25" customHeight="1">
      <c r="A82" s="33"/>
      <c r="B82" s="112" t="s">
        <v>48</v>
      </c>
      <c r="C82" s="156" t="s">
        <v>448</v>
      </c>
      <c r="D82" s="113" t="s">
        <v>27</v>
      </c>
      <c r="E82" s="113" t="s">
        <v>33</v>
      </c>
      <c r="F82" s="114" t="s">
        <v>46</v>
      </c>
      <c r="G82" s="114" t="s">
        <v>31</v>
      </c>
      <c r="H82" s="116">
        <v>0.61</v>
      </c>
      <c r="I82" s="117">
        <f t="shared" si="9"/>
        <v>64.275700000000001</v>
      </c>
      <c r="J82" s="176">
        <v>250</v>
      </c>
      <c r="K82" s="115" t="s">
        <v>370</v>
      </c>
      <c r="L82" s="109" t="s">
        <v>356</v>
      </c>
      <c r="M82" s="35"/>
      <c r="N82" s="100">
        <f t="shared" si="6"/>
        <v>0</v>
      </c>
      <c r="O82" s="99">
        <f t="shared" si="7"/>
        <v>0</v>
      </c>
      <c r="P82" s="98">
        <f t="shared" si="8"/>
        <v>0</v>
      </c>
      <c r="Q82" s="134" t="s">
        <v>537</v>
      </c>
      <c r="R82" s="207" t="s">
        <v>523</v>
      </c>
      <c r="S82" s="186" t="str">
        <f t="shared" si="4"/>
        <v/>
      </c>
      <c r="T82" s="97"/>
      <c r="U82" s="97"/>
      <c r="V82" s="124"/>
      <c r="W82" s="97"/>
      <c r="X82" s="97"/>
      <c r="Y82" s="97"/>
      <c r="Z82" s="97"/>
      <c r="AA82" s="97"/>
      <c r="AB82" s="97"/>
      <c r="AC82" s="97"/>
    </row>
    <row r="83" spans="1:29" s="105" customFormat="1" ht="14.25" customHeight="1">
      <c r="A83" s="33"/>
      <c r="B83" s="112" t="s">
        <v>50</v>
      </c>
      <c r="C83" s="156" t="s">
        <v>448</v>
      </c>
      <c r="D83" s="113" t="s">
        <v>38</v>
      </c>
      <c r="E83" s="113" t="s">
        <v>33</v>
      </c>
      <c r="F83" s="114" t="s">
        <v>49</v>
      </c>
      <c r="G83" s="114" t="s">
        <v>30</v>
      </c>
      <c r="H83" s="116">
        <v>0.42</v>
      </c>
      <c r="I83" s="117">
        <f t="shared" si="9"/>
        <v>44.255400000000002</v>
      </c>
      <c r="J83" s="176">
        <v>500</v>
      </c>
      <c r="K83" s="115" t="s">
        <v>370</v>
      </c>
      <c r="L83" s="109" t="s">
        <v>356</v>
      </c>
      <c r="M83" s="35"/>
      <c r="N83" s="100">
        <f t="shared" si="6"/>
        <v>0</v>
      </c>
      <c r="O83" s="99">
        <f t="shared" si="7"/>
        <v>0</v>
      </c>
      <c r="P83" s="98">
        <f t="shared" si="8"/>
        <v>0</v>
      </c>
      <c r="Q83" s="134" t="s">
        <v>537</v>
      </c>
      <c r="R83" s="207" t="s">
        <v>486</v>
      </c>
      <c r="S83" s="186" t="str">
        <f t="shared" si="4"/>
        <v/>
      </c>
      <c r="T83" s="97"/>
      <c r="U83" s="97"/>
      <c r="V83" s="124"/>
      <c r="W83" s="97"/>
      <c r="X83" s="97"/>
      <c r="Y83" s="97"/>
      <c r="Z83" s="97"/>
      <c r="AA83" s="97"/>
      <c r="AB83" s="97"/>
      <c r="AC83" s="97"/>
    </row>
    <row r="84" spans="1:29" s="36" customFormat="1" ht="14.25" customHeight="1">
      <c r="A84" s="33"/>
      <c r="B84" s="112" t="s">
        <v>51</v>
      </c>
      <c r="C84" s="156" t="s">
        <v>448</v>
      </c>
      <c r="D84" s="113" t="s">
        <v>38</v>
      </c>
      <c r="E84" s="113" t="s">
        <v>33</v>
      </c>
      <c r="F84" s="114" t="s">
        <v>49</v>
      </c>
      <c r="G84" s="114" t="s">
        <v>31</v>
      </c>
      <c r="H84" s="116">
        <v>0.61</v>
      </c>
      <c r="I84" s="117">
        <f t="shared" si="9"/>
        <v>64.275700000000001</v>
      </c>
      <c r="J84" s="176">
        <v>250</v>
      </c>
      <c r="K84" s="115" t="s">
        <v>370</v>
      </c>
      <c r="L84" s="109" t="s">
        <v>356</v>
      </c>
      <c r="M84" s="35"/>
      <c r="N84" s="100">
        <f t="shared" si="6"/>
        <v>0</v>
      </c>
      <c r="O84" s="99">
        <f t="shared" si="7"/>
        <v>0</v>
      </c>
      <c r="P84" s="98">
        <f t="shared" si="8"/>
        <v>0</v>
      </c>
      <c r="Q84" s="134" t="s">
        <v>537</v>
      </c>
      <c r="R84" s="207" t="s">
        <v>486</v>
      </c>
      <c r="S84" s="186" t="str">
        <f t="shared" si="4"/>
        <v/>
      </c>
      <c r="T84" s="97"/>
      <c r="U84" s="97"/>
      <c r="V84" s="124"/>
      <c r="W84" s="97"/>
      <c r="X84" s="97"/>
      <c r="Y84" s="97"/>
      <c r="Z84" s="97"/>
      <c r="AA84" s="97"/>
      <c r="AB84" s="97"/>
      <c r="AC84" s="97"/>
    </row>
    <row r="85" spans="1:29" s="36" customFormat="1" ht="14.25" customHeight="1">
      <c r="A85" s="33"/>
      <c r="B85" s="112" t="s">
        <v>53</v>
      </c>
      <c r="C85" s="156" t="s">
        <v>448</v>
      </c>
      <c r="D85" s="113" t="s">
        <v>38</v>
      </c>
      <c r="E85" s="113" t="s">
        <v>28</v>
      </c>
      <c r="F85" s="114" t="s">
        <v>52</v>
      </c>
      <c r="G85" s="114" t="s">
        <v>30</v>
      </c>
      <c r="H85" s="116">
        <v>0.47</v>
      </c>
      <c r="I85" s="117">
        <f t="shared" si="9"/>
        <v>49.523899999999998</v>
      </c>
      <c r="J85" s="176">
        <v>500</v>
      </c>
      <c r="K85" s="115" t="s">
        <v>370</v>
      </c>
      <c r="L85" s="109" t="s">
        <v>356</v>
      </c>
      <c r="M85" s="35"/>
      <c r="N85" s="100">
        <f t="shared" si="6"/>
        <v>0</v>
      </c>
      <c r="O85" s="99">
        <f t="shared" si="7"/>
        <v>0</v>
      </c>
      <c r="P85" s="98">
        <f t="shared" si="8"/>
        <v>0</v>
      </c>
      <c r="Q85" s="135" t="s">
        <v>425</v>
      </c>
      <c r="R85" s="207" t="s">
        <v>487</v>
      </c>
      <c r="S85" s="186" t="str">
        <f t="shared" si="4"/>
        <v/>
      </c>
      <c r="T85" s="97"/>
      <c r="U85" s="97"/>
      <c r="V85" s="124"/>
      <c r="W85" s="97"/>
      <c r="X85" s="97"/>
      <c r="Y85" s="97"/>
      <c r="Z85" s="97"/>
      <c r="AA85" s="97"/>
      <c r="AB85" s="97"/>
      <c r="AC85" s="97"/>
    </row>
    <row r="86" spans="1:29" s="36" customFormat="1" ht="14.25" customHeight="1">
      <c r="A86" s="33"/>
      <c r="B86" s="112" t="s">
        <v>54</v>
      </c>
      <c r="C86" s="156" t="s">
        <v>448</v>
      </c>
      <c r="D86" s="113" t="s">
        <v>38</v>
      </c>
      <c r="E86" s="113" t="s">
        <v>28</v>
      </c>
      <c r="F86" s="114" t="s">
        <v>52</v>
      </c>
      <c r="G86" s="114" t="s">
        <v>31</v>
      </c>
      <c r="H86" s="116">
        <v>0.7</v>
      </c>
      <c r="I86" s="117">
        <f t="shared" si="9"/>
        <v>73.759</v>
      </c>
      <c r="J86" s="176">
        <v>250</v>
      </c>
      <c r="K86" s="115" t="s">
        <v>370</v>
      </c>
      <c r="L86" s="109" t="s">
        <v>356</v>
      </c>
      <c r="M86" s="35"/>
      <c r="N86" s="100">
        <f t="shared" si="6"/>
        <v>0</v>
      </c>
      <c r="O86" s="99">
        <f t="shared" si="7"/>
        <v>0</v>
      </c>
      <c r="P86" s="98">
        <f t="shared" si="8"/>
        <v>0</v>
      </c>
      <c r="Q86" s="134" t="s">
        <v>537</v>
      </c>
      <c r="R86" s="207" t="s">
        <v>487</v>
      </c>
      <c r="S86" s="186" t="str">
        <f t="shared" si="4"/>
        <v/>
      </c>
      <c r="T86" s="97"/>
      <c r="U86" s="97"/>
      <c r="V86" s="124"/>
      <c r="W86" s="97"/>
      <c r="X86" s="97"/>
      <c r="Y86" s="97"/>
      <c r="Z86" s="97"/>
      <c r="AA86" s="97"/>
      <c r="AB86" s="97"/>
      <c r="AC86" s="97"/>
    </row>
    <row r="87" spans="1:29" s="36" customFormat="1" ht="14.25" customHeight="1">
      <c r="A87" s="33"/>
      <c r="B87" s="112" t="s">
        <v>56</v>
      </c>
      <c r="C87" s="156" t="s">
        <v>448</v>
      </c>
      <c r="D87" s="113" t="s">
        <v>38</v>
      </c>
      <c r="E87" s="113" t="s">
        <v>33</v>
      </c>
      <c r="F87" s="114" t="s">
        <v>55</v>
      </c>
      <c r="G87" s="114" t="s">
        <v>30</v>
      </c>
      <c r="H87" s="116">
        <v>0.42</v>
      </c>
      <c r="I87" s="117">
        <f t="shared" si="9"/>
        <v>44.255400000000002</v>
      </c>
      <c r="J87" s="176">
        <v>500</v>
      </c>
      <c r="K87" s="115" t="s">
        <v>370</v>
      </c>
      <c r="L87" s="109" t="s">
        <v>356</v>
      </c>
      <c r="M87" s="35"/>
      <c r="N87" s="100">
        <f t="shared" si="6"/>
        <v>0</v>
      </c>
      <c r="O87" s="99">
        <f t="shared" si="7"/>
        <v>0</v>
      </c>
      <c r="P87" s="98">
        <f t="shared" si="8"/>
        <v>0</v>
      </c>
      <c r="Q87" s="134" t="s">
        <v>537</v>
      </c>
      <c r="R87" s="207" t="s">
        <v>488</v>
      </c>
      <c r="S87" s="186" t="str">
        <f t="shared" si="4"/>
        <v/>
      </c>
      <c r="T87" s="97"/>
      <c r="U87" s="97"/>
      <c r="V87" s="124"/>
      <c r="W87" s="97"/>
      <c r="X87" s="97"/>
      <c r="Y87" s="97"/>
      <c r="Z87" s="97"/>
      <c r="AA87" s="97"/>
      <c r="AB87" s="97"/>
      <c r="AC87" s="97"/>
    </row>
    <row r="88" spans="1:29" s="36" customFormat="1" ht="14.25" customHeight="1">
      <c r="A88" s="33"/>
      <c r="B88" s="112" t="s">
        <v>57</v>
      </c>
      <c r="C88" s="156" t="s">
        <v>448</v>
      </c>
      <c r="D88" s="113" t="s">
        <v>38</v>
      </c>
      <c r="E88" s="113" t="s">
        <v>33</v>
      </c>
      <c r="F88" s="114" t="s">
        <v>55</v>
      </c>
      <c r="G88" s="114" t="s">
        <v>31</v>
      </c>
      <c r="H88" s="116">
        <v>0.61</v>
      </c>
      <c r="I88" s="117">
        <f t="shared" si="9"/>
        <v>64.275700000000001</v>
      </c>
      <c r="J88" s="176">
        <v>250</v>
      </c>
      <c r="K88" s="115" t="s">
        <v>370</v>
      </c>
      <c r="L88" s="109" t="s">
        <v>356</v>
      </c>
      <c r="M88" s="35"/>
      <c r="N88" s="100">
        <f t="shared" si="6"/>
        <v>0</v>
      </c>
      <c r="O88" s="99">
        <f t="shared" si="7"/>
        <v>0</v>
      </c>
      <c r="P88" s="98">
        <f t="shared" si="8"/>
        <v>0</v>
      </c>
      <c r="Q88" s="134" t="s">
        <v>537</v>
      </c>
      <c r="R88" s="207" t="s">
        <v>488</v>
      </c>
      <c r="S88" s="186" t="str">
        <f t="shared" si="4"/>
        <v/>
      </c>
      <c r="T88" s="97"/>
      <c r="U88" s="97"/>
      <c r="V88" s="124"/>
      <c r="W88" s="97"/>
      <c r="X88" s="97"/>
      <c r="Y88" s="97"/>
      <c r="Z88" s="97"/>
      <c r="AA88" s="97"/>
      <c r="AB88" s="97"/>
      <c r="AC88" s="97"/>
    </row>
    <row r="89" spans="1:29" s="36" customFormat="1" ht="14.25" customHeight="1">
      <c r="A89" s="33"/>
      <c r="B89" s="112" t="s">
        <v>59</v>
      </c>
      <c r="C89" s="156" t="s">
        <v>448</v>
      </c>
      <c r="D89" s="113" t="s">
        <v>38</v>
      </c>
      <c r="E89" s="113" t="s">
        <v>33</v>
      </c>
      <c r="F89" s="114" t="s">
        <v>58</v>
      </c>
      <c r="G89" s="114" t="s">
        <v>30</v>
      </c>
      <c r="H89" s="116">
        <v>0.42</v>
      </c>
      <c r="I89" s="117">
        <f t="shared" si="9"/>
        <v>44.255400000000002</v>
      </c>
      <c r="J89" s="176">
        <v>500</v>
      </c>
      <c r="K89" s="115" t="s">
        <v>370</v>
      </c>
      <c r="L89" s="109" t="s">
        <v>356</v>
      </c>
      <c r="M89" s="35"/>
      <c r="N89" s="100">
        <f t="shared" si="6"/>
        <v>0</v>
      </c>
      <c r="O89" s="99">
        <f t="shared" si="7"/>
        <v>0</v>
      </c>
      <c r="P89" s="98">
        <f t="shared" si="8"/>
        <v>0</v>
      </c>
      <c r="Q89" s="134" t="s">
        <v>537</v>
      </c>
      <c r="R89" s="207" t="s">
        <v>489</v>
      </c>
      <c r="S89" s="186" t="str">
        <f t="shared" si="4"/>
        <v/>
      </c>
      <c r="T89" s="97"/>
      <c r="U89" s="97"/>
      <c r="V89" s="124"/>
      <c r="W89" s="97"/>
      <c r="X89" s="97"/>
      <c r="Y89" s="97"/>
      <c r="Z89" s="97"/>
      <c r="AA89" s="97"/>
      <c r="AB89" s="97"/>
      <c r="AC89" s="97"/>
    </row>
    <row r="90" spans="1:29" s="105" customFormat="1" ht="14.25" customHeight="1">
      <c r="A90" s="33"/>
      <c r="B90" s="112" t="s">
        <v>60</v>
      </c>
      <c r="C90" s="156" t="s">
        <v>448</v>
      </c>
      <c r="D90" s="113" t="s">
        <v>38</v>
      </c>
      <c r="E90" s="113" t="s">
        <v>33</v>
      </c>
      <c r="F90" s="114" t="s">
        <v>58</v>
      </c>
      <c r="G90" s="114" t="s">
        <v>31</v>
      </c>
      <c r="H90" s="116">
        <v>0.61</v>
      </c>
      <c r="I90" s="117">
        <f t="shared" si="9"/>
        <v>64.275700000000001</v>
      </c>
      <c r="J90" s="176">
        <v>250</v>
      </c>
      <c r="K90" s="115" t="s">
        <v>370</v>
      </c>
      <c r="L90" s="109" t="s">
        <v>356</v>
      </c>
      <c r="M90" s="35"/>
      <c r="N90" s="100">
        <f t="shared" si="6"/>
        <v>0</v>
      </c>
      <c r="O90" s="99">
        <f t="shared" si="7"/>
        <v>0</v>
      </c>
      <c r="P90" s="98">
        <f t="shared" si="8"/>
        <v>0</v>
      </c>
      <c r="Q90" s="134" t="s">
        <v>537</v>
      </c>
      <c r="R90" s="207" t="s">
        <v>489</v>
      </c>
      <c r="S90" s="186" t="str">
        <f t="shared" si="4"/>
        <v/>
      </c>
      <c r="T90" s="97"/>
      <c r="U90" s="97"/>
      <c r="V90" s="124"/>
      <c r="W90" s="97"/>
      <c r="X90" s="97"/>
      <c r="Y90" s="97"/>
      <c r="Z90" s="97"/>
      <c r="AA90" s="97"/>
      <c r="AB90" s="97"/>
      <c r="AC90" s="97"/>
    </row>
    <row r="91" spans="1:29" s="105" customFormat="1" ht="14.25" customHeight="1">
      <c r="A91" s="33"/>
      <c r="B91" s="112" t="s">
        <v>62</v>
      </c>
      <c r="C91" s="156" t="s">
        <v>448</v>
      </c>
      <c r="D91" s="113" t="s">
        <v>32</v>
      </c>
      <c r="E91" s="113" t="s">
        <v>28</v>
      </c>
      <c r="F91" s="114" t="s">
        <v>61</v>
      </c>
      <c r="G91" s="114" t="s">
        <v>30</v>
      </c>
      <c r="H91" s="116">
        <v>0.47</v>
      </c>
      <c r="I91" s="117">
        <f t="shared" si="9"/>
        <v>49.523899999999998</v>
      </c>
      <c r="J91" s="176">
        <v>500</v>
      </c>
      <c r="K91" s="115" t="s">
        <v>370</v>
      </c>
      <c r="L91" s="109" t="s">
        <v>356</v>
      </c>
      <c r="M91" s="35"/>
      <c r="N91" s="100">
        <f t="shared" si="6"/>
        <v>0</v>
      </c>
      <c r="O91" s="99">
        <f t="shared" si="7"/>
        <v>0</v>
      </c>
      <c r="P91" s="98">
        <f t="shared" si="8"/>
        <v>0</v>
      </c>
      <c r="Q91" s="135" t="s">
        <v>425</v>
      </c>
      <c r="R91" s="207" t="s">
        <v>490</v>
      </c>
      <c r="S91" s="186" t="str">
        <f t="shared" si="4"/>
        <v/>
      </c>
      <c r="T91" s="97"/>
      <c r="U91" s="97"/>
      <c r="V91" s="124"/>
      <c r="W91" s="97"/>
      <c r="X91" s="97"/>
      <c r="Y91" s="97"/>
      <c r="Z91" s="97"/>
      <c r="AA91" s="97"/>
      <c r="AB91" s="97"/>
      <c r="AC91" s="97"/>
    </row>
    <row r="92" spans="1:29" s="105" customFormat="1" ht="14.25" customHeight="1">
      <c r="A92" s="33"/>
      <c r="B92" s="112" t="s">
        <v>63</v>
      </c>
      <c r="C92" s="156" t="s">
        <v>448</v>
      </c>
      <c r="D92" s="113" t="s">
        <v>32</v>
      </c>
      <c r="E92" s="113" t="s">
        <v>28</v>
      </c>
      <c r="F92" s="114" t="s">
        <v>61</v>
      </c>
      <c r="G92" s="114" t="s">
        <v>31</v>
      </c>
      <c r="H92" s="116">
        <v>0.7</v>
      </c>
      <c r="I92" s="117">
        <f t="shared" si="9"/>
        <v>73.759</v>
      </c>
      <c r="J92" s="176">
        <v>250</v>
      </c>
      <c r="K92" s="115" t="s">
        <v>370</v>
      </c>
      <c r="L92" s="109" t="s">
        <v>356</v>
      </c>
      <c r="M92" s="35"/>
      <c r="N92" s="100">
        <f t="shared" si="6"/>
        <v>0</v>
      </c>
      <c r="O92" s="99">
        <f t="shared" si="7"/>
        <v>0</v>
      </c>
      <c r="P92" s="98">
        <f t="shared" si="8"/>
        <v>0</v>
      </c>
      <c r="Q92" s="134" t="s">
        <v>537</v>
      </c>
      <c r="R92" s="207" t="s">
        <v>490</v>
      </c>
      <c r="S92" s="186" t="str">
        <f t="shared" si="4"/>
        <v/>
      </c>
      <c r="T92" s="97"/>
      <c r="U92" s="97"/>
      <c r="V92" s="124"/>
      <c r="W92" s="97"/>
      <c r="X92" s="97"/>
      <c r="Y92" s="97"/>
      <c r="Z92" s="97"/>
      <c r="AA92" s="97"/>
      <c r="AB92" s="97"/>
      <c r="AC92" s="97"/>
    </row>
    <row r="93" spans="1:29" s="36" customFormat="1" ht="14.25" customHeight="1">
      <c r="A93" s="33"/>
      <c r="B93" s="112" t="s">
        <v>65</v>
      </c>
      <c r="C93" s="156" t="s">
        <v>448</v>
      </c>
      <c r="D93" s="113" t="s">
        <v>38</v>
      </c>
      <c r="E93" s="113" t="s">
        <v>28</v>
      </c>
      <c r="F93" s="114" t="s">
        <v>64</v>
      </c>
      <c r="G93" s="114" t="s">
        <v>30</v>
      </c>
      <c r="H93" s="116">
        <v>0.47</v>
      </c>
      <c r="I93" s="117">
        <f t="shared" si="9"/>
        <v>49.523899999999998</v>
      </c>
      <c r="J93" s="176">
        <v>500</v>
      </c>
      <c r="K93" s="115" t="s">
        <v>370</v>
      </c>
      <c r="L93" s="109" t="s">
        <v>356</v>
      </c>
      <c r="M93" s="35"/>
      <c r="N93" s="100">
        <f t="shared" si="6"/>
        <v>0</v>
      </c>
      <c r="O93" s="99">
        <f t="shared" si="7"/>
        <v>0</v>
      </c>
      <c r="P93" s="98">
        <f t="shared" si="8"/>
        <v>0</v>
      </c>
      <c r="Q93" s="134" t="s">
        <v>537</v>
      </c>
      <c r="R93" s="207" t="s">
        <v>491</v>
      </c>
      <c r="S93" s="186" t="str">
        <f t="shared" si="4"/>
        <v/>
      </c>
      <c r="T93" s="97"/>
      <c r="U93" s="97"/>
      <c r="V93" s="124"/>
      <c r="W93" s="97"/>
      <c r="X93" s="97"/>
      <c r="Y93" s="97"/>
      <c r="Z93" s="97"/>
      <c r="AA93" s="97"/>
      <c r="AB93" s="97"/>
      <c r="AC93" s="97"/>
    </row>
    <row r="94" spans="1:29" s="36" customFormat="1" ht="14.25" customHeight="1">
      <c r="A94" s="33"/>
      <c r="B94" s="112" t="s">
        <v>66</v>
      </c>
      <c r="C94" s="156" t="s">
        <v>448</v>
      </c>
      <c r="D94" s="113" t="s">
        <v>38</v>
      </c>
      <c r="E94" s="113" t="s">
        <v>28</v>
      </c>
      <c r="F94" s="114" t="s">
        <v>64</v>
      </c>
      <c r="G94" s="114" t="s">
        <v>31</v>
      </c>
      <c r="H94" s="116">
        <v>0.7</v>
      </c>
      <c r="I94" s="117">
        <f t="shared" si="9"/>
        <v>73.759</v>
      </c>
      <c r="J94" s="176">
        <v>250</v>
      </c>
      <c r="K94" s="115" t="s">
        <v>370</v>
      </c>
      <c r="L94" s="109" t="s">
        <v>356</v>
      </c>
      <c r="M94" s="35"/>
      <c r="N94" s="100">
        <f t="shared" ref="N94:N125" si="10">M94*J94</f>
        <v>0</v>
      </c>
      <c r="O94" s="99">
        <f t="shared" ref="O94:O125" si="11">N94*H94</f>
        <v>0</v>
      </c>
      <c r="P94" s="98">
        <f t="shared" ref="P94:P125" si="12">N94*I94</f>
        <v>0</v>
      </c>
      <c r="Q94" s="134" t="s">
        <v>537</v>
      </c>
      <c r="R94" s="207" t="s">
        <v>491</v>
      </c>
      <c r="S94" s="186" t="str">
        <f t="shared" si="4"/>
        <v/>
      </c>
      <c r="T94" s="97"/>
      <c r="U94" s="97"/>
      <c r="V94" s="124"/>
      <c r="W94" s="97"/>
      <c r="X94" s="97"/>
      <c r="Y94" s="97"/>
      <c r="Z94" s="97"/>
      <c r="AA94" s="97"/>
      <c r="AB94" s="97"/>
      <c r="AC94" s="97"/>
    </row>
    <row r="95" spans="1:29" s="36" customFormat="1" ht="14.25" customHeight="1">
      <c r="A95" s="33"/>
      <c r="B95" s="112" t="s">
        <v>200</v>
      </c>
      <c r="C95" s="156" t="s">
        <v>437</v>
      </c>
      <c r="D95" s="113" t="s">
        <v>32</v>
      </c>
      <c r="E95" s="113" t="s">
        <v>33</v>
      </c>
      <c r="F95" s="114" t="s">
        <v>67</v>
      </c>
      <c r="G95" s="114" t="s">
        <v>30</v>
      </c>
      <c r="H95" s="111">
        <f>I95/$O$7</f>
        <v>0.20878808009869981</v>
      </c>
      <c r="I95" s="118">
        <v>22</v>
      </c>
      <c r="J95" s="176">
        <v>200</v>
      </c>
      <c r="K95" s="115" t="s">
        <v>374</v>
      </c>
      <c r="L95" s="109" t="s">
        <v>356</v>
      </c>
      <c r="M95" s="35"/>
      <c r="N95" s="100">
        <f t="shared" si="10"/>
        <v>0</v>
      </c>
      <c r="O95" s="99">
        <f t="shared" si="11"/>
        <v>0</v>
      </c>
      <c r="P95" s="98">
        <f t="shared" si="12"/>
        <v>0</v>
      </c>
      <c r="Q95" s="135" t="s">
        <v>425</v>
      </c>
      <c r="R95" s="207" t="s">
        <v>524</v>
      </c>
      <c r="S95" s="186" t="str">
        <f t="shared" ref="S95:S158" si="13">IF(MOD(M95,J95)&gt;0,"Неверная кратность заказа!","")</f>
        <v/>
      </c>
      <c r="T95" s="97"/>
      <c r="U95" s="97"/>
      <c r="V95" s="124"/>
      <c r="W95" s="97"/>
      <c r="X95" s="97"/>
      <c r="Y95" s="97"/>
      <c r="Z95" s="97"/>
      <c r="AA95" s="97"/>
      <c r="AB95" s="97"/>
      <c r="AC95" s="97"/>
    </row>
    <row r="96" spans="1:29" s="36" customFormat="1" ht="14.25" customHeight="1">
      <c r="A96" s="33"/>
      <c r="B96" s="112" t="s">
        <v>69</v>
      </c>
      <c r="C96" s="156" t="s">
        <v>448</v>
      </c>
      <c r="D96" s="113" t="s">
        <v>34</v>
      </c>
      <c r="E96" s="113" t="s">
        <v>33</v>
      </c>
      <c r="F96" s="114" t="s">
        <v>68</v>
      </c>
      <c r="G96" s="114" t="s">
        <v>30</v>
      </c>
      <c r="H96" s="116">
        <v>0.42</v>
      </c>
      <c r="I96" s="117">
        <f t="shared" ref="I96:I111" si="14">H96*$O$7</f>
        <v>44.255400000000002</v>
      </c>
      <c r="J96" s="176">
        <v>500</v>
      </c>
      <c r="K96" s="115" t="s">
        <v>370</v>
      </c>
      <c r="L96" s="109" t="s">
        <v>356</v>
      </c>
      <c r="M96" s="35"/>
      <c r="N96" s="100">
        <f t="shared" si="10"/>
        <v>0</v>
      </c>
      <c r="O96" s="99">
        <f t="shared" si="11"/>
        <v>0</v>
      </c>
      <c r="P96" s="98">
        <f t="shared" si="12"/>
        <v>0</v>
      </c>
      <c r="Q96" s="135" t="s">
        <v>425</v>
      </c>
      <c r="R96" s="207" t="s">
        <v>525</v>
      </c>
      <c r="S96" s="186" t="str">
        <f t="shared" si="13"/>
        <v/>
      </c>
      <c r="T96" s="97"/>
      <c r="U96" s="97"/>
      <c r="V96" s="124"/>
      <c r="W96" s="97"/>
      <c r="X96" s="97"/>
      <c r="Y96" s="97"/>
      <c r="Z96" s="97"/>
      <c r="AA96" s="97"/>
      <c r="AB96" s="97"/>
      <c r="AC96" s="97"/>
    </row>
    <row r="97" spans="1:29" s="36" customFormat="1" ht="14.25" customHeight="1">
      <c r="A97" s="33"/>
      <c r="B97" s="112" t="s">
        <v>70</v>
      </c>
      <c r="C97" s="156" t="s">
        <v>448</v>
      </c>
      <c r="D97" s="113" t="s">
        <v>34</v>
      </c>
      <c r="E97" s="113" t="s">
        <v>33</v>
      </c>
      <c r="F97" s="114" t="s">
        <v>68</v>
      </c>
      <c r="G97" s="114" t="s">
        <v>31</v>
      </c>
      <c r="H97" s="116">
        <v>0.61</v>
      </c>
      <c r="I97" s="117">
        <f t="shared" si="14"/>
        <v>64.275700000000001</v>
      </c>
      <c r="J97" s="176">
        <v>250</v>
      </c>
      <c r="K97" s="115" t="s">
        <v>370</v>
      </c>
      <c r="L97" s="109" t="s">
        <v>356</v>
      </c>
      <c r="M97" s="35"/>
      <c r="N97" s="100">
        <f t="shared" si="10"/>
        <v>0</v>
      </c>
      <c r="O97" s="99">
        <f t="shared" si="11"/>
        <v>0</v>
      </c>
      <c r="P97" s="98">
        <f t="shared" si="12"/>
        <v>0</v>
      </c>
      <c r="Q97" s="134" t="s">
        <v>537</v>
      </c>
      <c r="R97" s="207" t="s">
        <v>525</v>
      </c>
      <c r="S97" s="186" t="str">
        <f t="shared" si="13"/>
        <v/>
      </c>
      <c r="T97" s="97"/>
      <c r="U97" s="97"/>
      <c r="V97" s="124"/>
      <c r="W97" s="97"/>
      <c r="X97" s="97"/>
      <c r="Y97" s="97"/>
      <c r="Z97" s="97"/>
      <c r="AA97" s="97"/>
      <c r="AB97" s="97"/>
      <c r="AC97" s="97"/>
    </row>
    <row r="98" spans="1:29" s="36" customFormat="1" ht="14.25" customHeight="1">
      <c r="A98" s="33"/>
      <c r="B98" s="112" t="s">
        <v>229</v>
      </c>
      <c r="C98" s="156" t="s">
        <v>448</v>
      </c>
      <c r="D98" s="113" t="s">
        <v>38</v>
      </c>
      <c r="E98" s="113" t="s">
        <v>75</v>
      </c>
      <c r="F98" s="114" t="s">
        <v>265</v>
      </c>
      <c r="G98" s="114" t="s">
        <v>30</v>
      </c>
      <c r="H98" s="116">
        <v>0.42</v>
      </c>
      <c r="I98" s="117">
        <f t="shared" si="14"/>
        <v>44.255400000000002</v>
      </c>
      <c r="J98" s="176">
        <v>500</v>
      </c>
      <c r="K98" s="115" t="s">
        <v>370</v>
      </c>
      <c r="L98" s="109" t="s">
        <v>356</v>
      </c>
      <c r="M98" s="35"/>
      <c r="N98" s="100">
        <f t="shared" si="10"/>
        <v>0</v>
      </c>
      <c r="O98" s="99">
        <f t="shared" si="11"/>
        <v>0</v>
      </c>
      <c r="P98" s="98">
        <f t="shared" si="12"/>
        <v>0</v>
      </c>
      <c r="Q98" s="135" t="s">
        <v>425</v>
      </c>
      <c r="R98" s="207" t="s">
        <v>526</v>
      </c>
      <c r="S98" s="186" t="str">
        <f t="shared" si="13"/>
        <v/>
      </c>
      <c r="T98" s="97"/>
      <c r="U98" s="97"/>
      <c r="V98" s="124"/>
      <c r="W98" s="97"/>
      <c r="X98" s="97"/>
      <c r="Y98" s="97"/>
      <c r="Z98" s="97"/>
      <c r="AA98" s="97"/>
      <c r="AB98" s="97"/>
      <c r="AC98" s="97"/>
    </row>
    <row r="99" spans="1:29" s="105" customFormat="1" ht="14.25" customHeight="1">
      <c r="A99" s="33"/>
      <c r="B99" s="112" t="s">
        <v>230</v>
      </c>
      <c r="C99" s="156" t="s">
        <v>448</v>
      </c>
      <c r="D99" s="113" t="s">
        <v>38</v>
      </c>
      <c r="E99" s="113" t="s">
        <v>75</v>
      </c>
      <c r="F99" s="114" t="s">
        <v>265</v>
      </c>
      <c r="G99" s="114" t="s">
        <v>31</v>
      </c>
      <c r="H99" s="116">
        <v>0.64</v>
      </c>
      <c r="I99" s="117">
        <f t="shared" si="14"/>
        <v>67.436800000000005</v>
      </c>
      <c r="J99" s="176">
        <v>250</v>
      </c>
      <c r="K99" s="115" t="s">
        <v>370</v>
      </c>
      <c r="L99" s="109" t="s">
        <v>356</v>
      </c>
      <c r="M99" s="35"/>
      <c r="N99" s="100">
        <f t="shared" si="10"/>
        <v>0</v>
      </c>
      <c r="O99" s="99">
        <f t="shared" si="11"/>
        <v>0</v>
      </c>
      <c r="P99" s="98">
        <f t="shared" si="12"/>
        <v>0</v>
      </c>
      <c r="Q99" s="134" t="s">
        <v>537</v>
      </c>
      <c r="R99" s="207" t="s">
        <v>526</v>
      </c>
      <c r="S99" s="186" t="str">
        <f t="shared" si="13"/>
        <v/>
      </c>
      <c r="T99" s="97"/>
      <c r="U99" s="97"/>
      <c r="V99" s="124"/>
      <c r="W99" s="97"/>
      <c r="X99" s="97"/>
      <c r="Y99" s="97"/>
      <c r="Z99" s="97"/>
      <c r="AA99" s="97"/>
      <c r="AB99" s="97"/>
      <c r="AC99" s="97"/>
    </row>
    <row r="100" spans="1:29" s="36" customFormat="1" ht="14.25" customHeight="1">
      <c r="A100" s="33"/>
      <c r="B100" s="112" t="s">
        <v>294</v>
      </c>
      <c r="C100" s="156" t="s">
        <v>448</v>
      </c>
      <c r="D100" s="113" t="s">
        <v>34</v>
      </c>
      <c r="E100" s="113" t="s">
        <v>71</v>
      </c>
      <c r="F100" s="114" t="s">
        <v>339</v>
      </c>
      <c r="G100" s="114" t="s">
        <v>29</v>
      </c>
      <c r="H100" s="116">
        <v>0.34</v>
      </c>
      <c r="I100" s="117">
        <f t="shared" si="14"/>
        <v>35.825800000000001</v>
      </c>
      <c r="J100" s="176">
        <v>900</v>
      </c>
      <c r="K100" s="115" t="s">
        <v>371</v>
      </c>
      <c r="L100" s="109" t="s">
        <v>356</v>
      </c>
      <c r="M100" s="35"/>
      <c r="N100" s="100">
        <f t="shared" si="10"/>
        <v>0</v>
      </c>
      <c r="O100" s="99">
        <f t="shared" si="11"/>
        <v>0</v>
      </c>
      <c r="P100" s="98">
        <f t="shared" si="12"/>
        <v>0</v>
      </c>
      <c r="Q100" s="134" t="s">
        <v>537</v>
      </c>
      <c r="R100" s="207" t="s">
        <v>476</v>
      </c>
      <c r="S100" s="186" t="str">
        <f t="shared" si="13"/>
        <v/>
      </c>
      <c r="T100" s="97"/>
      <c r="U100" s="97"/>
      <c r="V100" s="124"/>
      <c r="W100" s="97"/>
      <c r="X100" s="97"/>
      <c r="Y100" s="97"/>
      <c r="Z100" s="97"/>
      <c r="AA100" s="97"/>
      <c r="AB100" s="97"/>
      <c r="AC100" s="97"/>
    </row>
    <row r="101" spans="1:29" s="36" customFormat="1" ht="14.25" customHeight="1">
      <c r="A101" s="33"/>
      <c r="B101" s="112" t="s">
        <v>292</v>
      </c>
      <c r="C101" s="156" t="s">
        <v>448</v>
      </c>
      <c r="D101" s="113" t="s">
        <v>34</v>
      </c>
      <c r="E101" s="113" t="s">
        <v>71</v>
      </c>
      <c r="F101" s="114" t="s">
        <v>339</v>
      </c>
      <c r="G101" s="114" t="s">
        <v>30</v>
      </c>
      <c r="H101" s="116">
        <v>0.42</v>
      </c>
      <c r="I101" s="117">
        <f t="shared" si="14"/>
        <v>44.255400000000002</v>
      </c>
      <c r="J101" s="176">
        <v>600</v>
      </c>
      <c r="K101" s="115" t="s">
        <v>371</v>
      </c>
      <c r="L101" s="109" t="s">
        <v>356</v>
      </c>
      <c r="M101" s="35"/>
      <c r="N101" s="100">
        <f t="shared" si="10"/>
        <v>0</v>
      </c>
      <c r="O101" s="99">
        <f t="shared" si="11"/>
        <v>0</v>
      </c>
      <c r="P101" s="98">
        <f t="shared" si="12"/>
        <v>0</v>
      </c>
      <c r="Q101" s="134" t="s">
        <v>537</v>
      </c>
      <c r="R101" s="207" t="s">
        <v>476</v>
      </c>
      <c r="S101" s="186" t="str">
        <f t="shared" si="13"/>
        <v/>
      </c>
      <c r="T101" s="97"/>
      <c r="U101" s="97"/>
      <c r="V101" s="124"/>
      <c r="W101" s="97"/>
      <c r="X101" s="97"/>
      <c r="Y101" s="97"/>
      <c r="Z101" s="97"/>
      <c r="AA101" s="97"/>
      <c r="AB101" s="97"/>
      <c r="AC101" s="97"/>
    </row>
    <row r="102" spans="1:29" s="36" customFormat="1" ht="14.25" customHeight="1">
      <c r="A102" s="33"/>
      <c r="B102" s="112" t="s">
        <v>293</v>
      </c>
      <c r="C102" s="156" t="s">
        <v>448</v>
      </c>
      <c r="D102" s="113" t="s">
        <v>34</v>
      </c>
      <c r="E102" s="113" t="s">
        <v>71</v>
      </c>
      <c r="F102" s="114" t="s">
        <v>339</v>
      </c>
      <c r="G102" s="114" t="s">
        <v>31</v>
      </c>
      <c r="H102" s="116">
        <v>0.63</v>
      </c>
      <c r="I102" s="117">
        <f t="shared" si="14"/>
        <v>66.383099999999999</v>
      </c>
      <c r="J102" s="176">
        <v>250</v>
      </c>
      <c r="K102" s="115" t="s">
        <v>371</v>
      </c>
      <c r="L102" s="109" t="s">
        <v>356</v>
      </c>
      <c r="M102" s="35"/>
      <c r="N102" s="100">
        <f t="shared" si="10"/>
        <v>0</v>
      </c>
      <c r="O102" s="99">
        <f t="shared" si="11"/>
        <v>0</v>
      </c>
      <c r="P102" s="98">
        <f t="shared" si="12"/>
        <v>0</v>
      </c>
      <c r="Q102" s="134" t="s">
        <v>537</v>
      </c>
      <c r="R102" s="207" t="s">
        <v>476</v>
      </c>
      <c r="S102" s="186" t="str">
        <f t="shared" si="13"/>
        <v/>
      </c>
      <c r="T102" s="97"/>
      <c r="U102" s="97"/>
      <c r="V102" s="124"/>
      <c r="W102" s="97"/>
      <c r="X102" s="97"/>
      <c r="Y102" s="97"/>
      <c r="Z102" s="97"/>
      <c r="AA102" s="97"/>
      <c r="AB102" s="97"/>
      <c r="AC102" s="97"/>
    </row>
    <row r="103" spans="1:29" s="36" customFormat="1" ht="14.25" customHeight="1">
      <c r="A103" s="33"/>
      <c r="B103" s="112" t="s">
        <v>297</v>
      </c>
      <c r="C103" s="156" t="s">
        <v>448</v>
      </c>
      <c r="D103" s="113" t="s">
        <v>34</v>
      </c>
      <c r="E103" s="113" t="s">
        <v>33</v>
      </c>
      <c r="F103" s="114" t="s">
        <v>340</v>
      </c>
      <c r="G103" s="114" t="s">
        <v>29</v>
      </c>
      <c r="H103" s="116">
        <v>0.34</v>
      </c>
      <c r="I103" s="117">
        <f t="shared" si="14"/>
        <v>35.825800000000001</v>
      </c>
      <c r="J103" s="176">
        <v>900</v>
      </c>
      <c r="K103" s="115" t="s">
        <v>371</v>
      </c>
      <c r="L103" s="109" t="s">
        <v>356</v>
      </c>
      <c r="M103" s="35"/>
      <c r="N103" s="100">
        <f t="shared" si="10"/>
        <v>0</v>
      </c>
      <c r="O103" s="99">
        <f t="shared" si="11"/>
        <v>0</v>
      </c>
      <c r="P103" s="98">
        <f t="shared" si="12"/>
        <v>0</v>
      </c>
      <c r="Q103" s="134" t="s">
        <v>537</v>
      </c>
      <c r="R103" s="207" t="s">
        <v>492</v>
      </c>
      <c r="S103" s="186" t="str">
        <f t="shared" si="13"/>
        <v/>
      </c>
      <c r="T103" s="97"/>
      <c r="U103" s="97"/>
      <c r="V103" s="124"/>
      <c r="W103" s="97"/>
      <c r="X103" s="97"/>
      <c r="Y103" s="97"/>
      <c r="Z103" s="97"/>
      <c r="AA103" s="97"/>
      <c r="AB103" s="97"/>
      <c r="AC103" s="97"/>
    </row>
    <row r="104" spans="1:29" s="36" customFormat="1" ht="14.25" customHeight="1">
      <c r="A104" s="33"/>
      <c r="B104" s="112" t="s">
        <v>295</v>
      </c>
      <c r="C104" s="156" t="s">
        <v>448</v>
      </c>
      <c r="D104" s="113" t="s">
        <v>34</v>
      </c>
      <c r="E104" s="113" t="s">
        <v>33</v>
      </c>
      <c r="F104" s="114" t="s">
        <v>340</v>
      </c>
      <c r="G104" s="114" t="s">
        <v>30</v>
      </c>
      <c r="H104" s="116">
        <v>0.42</v>
      </c>
      <c r="I104" s="117">
        <f t="shared" si="14"/>
        <v>44.255400000000002</v>
      </c>
      <c r="J104" s="176">
        <v>600</v>
      </c>
      <c r="K104" s="115" t="s">
        <v>371</v>
      </c>
      <c r="L104" s="109" t="s">
        <v>356</v>
      </c>
      <c r="M104" s="35"/>
      <c r="N104" s="100">
        <f t="shared" si="10"/>
        <v>0</v>
      </c>
      <c r="O104" s="99">
        <f t="shared" si="11"/>
        <v>0</v>
      </c>
      <c r="P104" s="98">
        <f t="shared" si="12"/>
        <v>0</v>
      </c>
      <c r="Q104" s="135" t="s">
        <v>425</v>
      </c>
      <c r="R104" s="207" t="s">
        <v>492</v>
      </c>
      <c r="S104" s="186" t="str">
        <f t="shared" si="13"/>
        <v/>
      </c>
      <c r="T104" s="97"/>
      <c r="U104" s="97"/>
      <c r="V104" s="124"/>
      <c r="W104" s="97"/>
      <c r="X104" s="97"/>
      <c r="Y104" s="97"/>
      <c r="Z104" s="97"/>
      <c r="AA104" s="97"/>
      <c r="AB104" s="97"/>
      <c r="AC104" s="97"/>
    </row>
    <row r="105" spans="1:29" s="36" customFormat="1" ht="14.25" customHeight="1">
      <c r="A105" s="33"/>
      <c r="B105" s="112" t="s">
        <v>296</v>
      </c>
      <c r="C105" s="156" t="s">
        <v>448</v>
      </c>
      <c r="D105" s="113" t="s">
        <v>34</v>
      </c>
      <c r="E105" s="113" t="s">
        <v>33</v>
      </c>
      <c r="F105" s="114" t="s">
        <v>340</v>
      </c>
      <c r="G105" s="114" t="s">
        <v>31</v>
      </c>
      <c r="H105" s="116">
        <v>0.7</v>
      </c>
      <c r="I105" s="117">
        <f t="shared" si="14"/>
        <v>73.759</v>
      </c>
      <c r="J105" s="176">
        <v>250</v>
      </c>
      <c r="K105" s="115" t="s">
        <v>371</v>
      </c>
      <c r="L105" s="109" t="s">
        <v>356</v>
      </c>
      <c r="M105" s="35"/>
      <c r="N105" s="100">
        <f t="shared" si="10"/>
        <v>0</v>
      </c>
      <c r="O105" s="99">
        <f t="shared" si="11"/>
        <v>0</v>
      </c>
      <c r="P105" s="98">
        <f t="shared" si="12"/>
        <v>0</v>
      </c>
      <c r="Q105" s="134" t="s">
        <v>537</v>
      </c>
      <c r="R105" s="207" t="s">
        <v>492</v>
      </c>
      <c r="S105" s="186" t="str">
        <f t="shared" si="13"/>
        <v/>
      </c>
      <c r="T105" s="97"/>
      <c r="U105" s="97"/>
      <c r="V105" s="124"/>
      <c r="W105" s="97"/>
      <c r="X105" s="97"/>
      <c r="Y105" s="97"/>
      <c r="Z105" s="97"/>
      <c r="AA105" s="97"/>
      <c r="AB105" s="97"/>
      <c r="AC105" s="97"/>
    </row>
    <row r="106" spans="1:29" s="36" customFormat="1" ht="14.25" customHeight="1">
      <c r="A106" s="33"/>
      <c r="B106" s="112" t="s">
        <v>300</v>
      </c>
      <c r="C106" s="156" t="s">
        <v>448</v>
      </c>
      <c r="D106" s="113" t="s">
        <v>34</v>
      </c>
      <c r="E106" s="113" t="s">
        <v>75</v>
      </c>
      <c r="F106" s="114" t="s">
        <v>341</v>
      </c>
      <c r="G106" s="114" t="s">
        <v>29</v>
      </c>
      <c r="H106" s="116">
        <v>0.28999999999999998</v>
      </c>
      <c r="I106" s="117">
        <f t="shared" si="14"/>
        <v>30.557299999999998</v>
      </c>
      <c r="J106" s="176">
        <v>900</v>
      </c>
      <c r="K106" s="115" t="s">
        <v>371</v>
      </c>
      <c r="L106" s="109" t="s">
        <v>356</v>
      </c>
      <c r="M106" s="35"/>
      <c r="N106" s="100">
        <f t="shared" si="10"/>
        <v>0</v>
      </c>
      <c r="O106" s="99">
        <f t="shared" si="11"/>
        <v>0</v>
      </c>
      <c r="P106" s="98">
        <f t="shared" si="12"/>
        <v>0</v>
      </c>
      <c r="Q106" s="134" t="s">
        <v>537</v>
      </c>
      <c r="R106" s="207" t="s">
        <v>527</v>
      </c>
      <c r="S106" s="186" t="str">
        <f t="shared" si="13"/>
        <v/>
      </c>
      <c r="T106" s="97"/>
      <c r="U106" s="97"/>
      <c r="V106" s="124"/>
      <c r="W106" s="97"/>
      <c r="X106" s="97"/>
      <c r="Y106" s="97"/>
      <c r="Z106" s="97"/>
      <c r="AA106" s="97"/>
      <c r="AB106" s="97"/>
      <c r="AC106" s="97"/>
    </row>
    <row r="107" spans="1:29" s="105" customFormat="1" ht="14.25" customHeight="1">
      <c r="A107" s="33"/>
      <c r="B107" s="112" t="s">
        <v>298</v>
      </c>
      <c r="C107" s="156" t="s">
        <v>448</v>
      </c>
      <c r="D107" s="113" t="s">
        <v>34</v>
      </c>
      <c r="E107" s="113" t="s">
        <v>75</v>
      </c>
      <c r="F107" s="114" t="s">
        <v>341</v>
      </c>
      <c r="G107" s="114" t="s">
        <v>30</v>
      </c>
      <c r="H107" s="116">
        <v>0.34</v>
      </c>
      <c r="I107" s="117">
        <f t="shared" si="14"/>
        <v>35.825800000000001</v>
      </c>
      <c r="J107" s="176">
        <v>600</v>
      </c>
      <c r="K107" s="115" t="s">
        <v>371</v>
      </c>
      <c r="L107" s="109" t="s">
        <v>356</v>
      </c>
      <c r="M107" s="35"/>
      <c r="N107" s="100">
        <f t="shared" si="10"/>
        <v>0</v>
      </c>
      <c r="O107" s="99">
        <f t="shared" si="11"/>
        <v>0</v>
      </c>
      <c r="P107" s="98">
        <f t="shared" si="12"/>
        <v>0</v>
      </c>
      <c r="Q107" s="135" t="s">
        <v>425</v>
      </c>
      <c r="R107" s="207" t="s">
        <v>527</v>
      </c>
      <c r="S107" s="186" t="str">
        <f t="shared" si="13"/>
        <v/>
      </c>
      <c r="T107" s="97"/>
      <c r="U107" s="97"/>
      <c r="V107" s="124"/>
      <c r="W107" s="97"/>
      <c r="X107" s="97"/>
      <c r="Y107" s="97"/>
      <c r="Z107" s="97"/>
      <c r="AA107" s="97"/>
      <c r="AB107" s="97"/>
      <c r="AC107" s="97"/>
    </row>
    <row r="108" spans="1:29" s="36" customFormat="1" ht="14.25" customHeight="1">
      <c r="A108" s="33"/>
      <c r="B108" s="112" t="s">
        <v>299</v>
      </c>
      <c r="C108" s="156" t="s">
        <v>448</v>
      </c>
      <c r="D108" s="113" t="s">
        <v>34</v>
      </c>
      <c r="E108" s="113" t="s">
        <v>75</v>
      </c>
      <c r="F108" s="114" t="s">
        <v>341</v>
      </c>
      <c r="G108" s="114" t="s">
        <v>31</v>
      </c>
      <c r="H108" s="116">
        <v>0.6</v>
      </c>
      <c r="I108" s="117">
        <f t="shared" si="14"/>
        <v>63.222000000000001</v>
      </c>
      <c r="J108" s="176">
        <v>250</v>
      </c>
      <c r="K108" s="115" t="s">
        <v>371</v>
      </c>
      <c r="L108" s="109" t="s">
        <v>356</v>
      </c>
      <c r="M108" s="35"/>
      <c r="N108" s="100">
        <f t="shared" si="10"/>
        <v>0</v>
      </c>
      <c r="O108" s="99">
        <f t="shared" si="11"/>
        <v>0</v>
      </c>
      <c r="P108" s="98">
        <f t="shared" si="12"/>
        <v>0</v>
      </c>
      <c r="Q108" s="134" t="s">
        <v>537</v>
      </c>
      <c r="R108" s="207" t="s">
        <v>527</v>
      </c>
      <c r="S108" s="186" t="str">
        <f t="shared" si="13"/>
        <v/>
      </c>
      <c r="T108" s="97"/>
      <c r="U108" s="97"/>
      <c r="V108" s="124"/>
      <c r="W108" s="97"/>
      <c r="X108" s="97"/>
      <c r="Y108" s="97"/>
      <c r="Z108" s="97"/>
      <c r="AA108" s="97"/>
      <c r="AB108" s="97"/>
      <c r="AC108" s="97"/>
    </row>
    <row r="109" spans="1:29" s="36" customFormat="1" ht="14.25" customHeight="1">
      <c r="A109" s="33"/>
      <c r="B109" s="112" t="s">
        <v>73</v>
      </c>
      <c r="C109" s="156" t="s">
        <v>448</v>
      </c>
      <c r="D109" s="113" t="s">
        <v>34</v>
      </c>
      <c r="E109" s="113" t="s">
        <v>71</v>
      </c>
      <c r="F109" s="114" t="s">
        <v>72</v>
      </c>
      <c r="G109" s="114" t="s">
        <v>30</v>
      </c>
      <c r="H109" s="116">
        <v>0.47</v>
      </c>
      <c r="I109" s="117">
        <f t="shared" si="14"/>
        <v>49.523899999999998</v>
      </c>
      <c r="J109" s="176">
        <v>500</v>
      </c>
      <c r="K109" s="115" t="s">
        <v>370</v>
      </c>
      <c r="L109" s="109" t="s">
        <v>356</v>
      </c>
      <c r="M109" s="35"/>
      <c r="N109" s="100">
        <f t="shared" si="10"/>
        <v>0</v>
      </c>
      <c r="O109" s="99">
        <f t="shared" si="11"/>
        <v>0</v>
      </c>
      <c r="P109" s="98">
        <f t="shared" si="12"/>
        <v>0</v>
      </c>
      <c r="Q109" s="135" t="s">
        <v>425</v>
      </c>
      <c r="R109" s="207" t="s">
        <v>493</v>
      </c>
      <c r="S109" s="186" t="str">
        <f t="shared" si="13"/>
        <v/>
      </c>
      <c r="T109" s="97"/>
      <c r="U109" s="97"/>
      <c r="V109" s="124"/>
      <c r="W109" s="97"/>
      <c r="X109" s="97"/>
      <c r="Y109" s="97"/>
      <c r="Z109" s="97"/>
      <c r="AA109" s="97"/>
      <c r="AB109" s="97"/>
      <c r="AC109" s="97"/>
    </row>
    <row r="110" spans="1:29" s="36" customFormat="1" ht="14.25" customHeight="1">
      <c r="A110" s="33"/>
      <c r="B110" s="112" t="s">
        <v>395</v>
      </c>
      <c r="C110" s="156" t="s">
        <v>448</v>
      </c>
      <c r="D110" s="113" t="s">
        <v>34</v>
      </c>
      <c r="E110" s="113" t="s">
        <v>71</v>
      </c>
      <c r="F110" s="114" t="s">
        <v>72</v>
      </c>
      <c r="G110" s="114" t="s">
        <v>31</v>
      </c>
      <c r="H110" s="116">
        <v>0.61</v>
      </c>
      <c r="I110" s="117">
        <f t="shared" si="14"/>
        <v>64.275700000000001</v>
      </c>
      <c r="J110" s="176">
        <v>250</v>
      </c>
      <c r="K110" s="115" t="s">
        <v>370</v>
      </c>
      <c r="L110" s="109" t="s">
        <v>356</v>
      </c>
      <c r="M110" s="35"/>
      <c r="N110" s="100">
        <f t="shared" si="10"/>
        <v>0</v>
      </c>
      <c r="O110" s="99">
        <f t="shared" si="11"/>
        <v>0</v>
      </c>
      <c r="P110" s="98">
        <f t="shared" si="12"/>
        <v>0</v>
      </c>
      <c r="Q110" s="134" t="s">
        <v>537</v>
      </c>
      <c r="R110" s="207" t="s">
        <v>493</v>
      </c>
      <c r="S110" s="186" t="str">
        <f t="shared" si="13"/>
        <v/>
      </c>
      <c r="T110" s="97"/>
      <c r="U110" s="97"/>
      <c r="V110" s="124"/>
      <c r="W110" s="97"/>
      <c r="X110" s="97"/>
      <c r="Y110" s="97"/>
      <c r="Z110" s="97"/>
      <c r="AA110" s="97"/>
      <c r="AB110" s="97"/>
      <c r="AC110" s="97"/>
    </row>
    <row r="111" spans="1:29" s="36" customFormat="1" ht="14.25" customHeight="1">
      <c r="A111" s="33"/>
      <c r="B111" s="112" t="s">
        <v>74</v>
      </c>
      <c r="C111" s="156" t="s">
        <v>448</v>
      </c>
      <c r="D111" s="113" t="s">
        <v>34</v>
      </c>
      <c r="E111" s="113" t="s">
        <v>71</v>
      </c>
      <c r="F111" s="114" t="s">
        <v>72</v>
      </c>
      <c r="G111" s="114" t="s">
        <v>31</v>
      </c>
      <c r="H111" s="116">
        <v>0.61</v>
      </c>
      <c r="I111" s="117">
        <f t="shared" si="14"/>
        <v>64.275700000000001</v>
      </c>
      <c r="J111" s="176">
        <v>250</v>
      </c>
      <c r="K111" s="115" t="s">
        <v>370</v>
      </c>
      <c r="L111" s="109" t="s">
        <v>356</v>
      </c>
      <c r="M111" s="35"/>
      <c r="N111" s="100">
        <f t="shared" si="10"/>
        <v>0</v>
      </c>
      <c r="O111" s="99">
        <f t="shared" si="11"/>
        <v>0</v>
      </c>
      <c r="P111" s="98">
        <f t="shared" si="12"/>
        <v>0</v>
      </c>
      <c r="Q111" s="134" t="s">
        <v>537</v>
      </c>
      <c r="R111" s="207" t="s">
        <v>493</v>
      </c>
      <c r="S111" s="186" t="str">
        <f t="shared" si="13"/>
        <v/>
      </c>
      <c r="T111" s="97"/>
      <c r="U111" s="97"/>
      <c r="V111" s="124"/>
      <c r="W111" s="97"/>
      <c r="X111" s="97"/>
      <c r="Y111" s="97"/>
      <c r="Z111" s="97"/>
      <c r="AA111" s="97"/>
      <c r="AB111" s="97"/>
      <c r="AC111" s="97"/>
    </row>
    <row r="112" spans="1:29" s="36" customFormat="1" ht="14.25" customHeight="1">
      <c r="A112" s="33"/>
      <c r="B112" s="112" t="s">
        <v>201</v>
      </c>
      <c r="C112" s="156" t="s">
        <v>437</v>
      </c>
      <c r="D112" s="113" t="s">
        <v>34</v>
      </c>
      <c r="E112" s="113" t="s">
        <v>71</v>
      </c>
      <c r="F112" s="114" t="s">
        <v>72</v>
      </c>
      <c r="G112" s="114" t="s">
        <v>30</v>
      </c>
      <c r="H112" s="111">
        <f>I112/$O$7</f>
        <v>0.20878808009869981</v>
      </c>
      <c r="I112" s="118">
        <v>22</v>
      </c>
      <c r="J112" s="176">
        <v>200</v>
      </c>
      <c r="K112" s="115" t="s">
        <v>374</v>
      </c>
      <c r="L112" s="109" t="s">
        <v>356</v>
      </c>
      <c r="M112" s="35"/>
      <c r="N112" s="100">
        <f t="shared" si="10"/>
        <v>0</v>
      </c>
      <c r="O112" s="99">
        <f t="shared" si="11"/>
        <v>0</v>
      </c>
      <c r="P112" s="98">
        <f t="shared" si="12"/>
        <v>0</v>
      </c>
      <c r="Q112" s="135" t="s">
        <v>425</v>
      </c>
      <c r="R112" s="207" t="s">
        <v>493</v>
      </c>
      <c r="S112" s="186" t="str">
        <f t="shared" si="13"/>
        <v/>
      </c>
      <c r="T112" s="97"/>
      <c r="U112" s="97"/>
      <c r="V112" s="124"/>
      <c r="W112" s="97"/>
      <c r="X112" s="97"/>
      <c r="Y112" s="97"/>
      <c r="Z112" s="97"/>
      <c r="AA112" s="97"/>
      <c r="AB112" s="97"/>
      <c r="AC112" s="97"/>
    </row>
    <row r="113" spans="1:29" s="36" customFormat="1" ht="14.25" customHeight="1">
      <c r="A113" s="33"/>
      <c r="B113" s="112" t="s">
        <v>77</v>
      </c>
      <c r="C113" s="156" t="s">
        <v>448</v>
      </c>
      <c r="D113" s="113" t="s">
        <v>34</v>
      </c>
      <c r="E113" s="113" t="s">
        <v>75</v>
      </c>
      <c r="F113" s="114" t="s">
        <v>76</v>
      </c>
      <c r="G113" s="114" t="s">
        <v>30</v>
      </c>
      <c r="H113" s="116">
        <v>0.45</v>
      </c>
      <c r="I113" s="117">
        <f>H113*$O$7</f>
        <v>47.416500000000006</v>
      </c>
      <c r="J113" s="176">
        <v>500</v>
      </c>
      <c r="K113" s="115" t="s">
        <v>370</v>
      </c>
      <c r="L113" s="109" t="s">
        <v>356</v>
      </c>
      <c r="M113" s="35"/>
      <c r="N113" s="100">
        <f t="shared" si="10"/>
        <v>0</v>
      </c>
      <c r="O113" s="99">
        <f t="shared" si="11"/>
        <v>0</v>
      </c>
      <c r="P113" s="98">
        <f t="shared" si="12"/>
        <v>0</v>
      </c>
      <c r="Q113" s="135" t="s">
        <v>425</v>
      </c>
      <c r="R113" s="207" t="s">
        <v>528</v>
      </c>
      <c r="S113" s="186" t="str">
        <f t="shared" si="13"/>
        <v/>
      </c>
      <c r="T113" s="97"/>
      <c r="U113" s="97"/>
      <c r="V113" s="124"/>
      <c r="W113" s="97"/>
      <c r="X113" s="97"/>
      <c r="Y113" s="97"/>
      <c r="Z113" s="97"/>
      <c r="AA113" s="97"/>
      <c r="AB113" s="97"/>
      <c r="AC113" s="97"/>
    </row>
    <row r="114" spans="1:29" s="36" customFormat="1" ht="14.25" customHeight="1">
      <c r="A114" s="33"/>
      <c r="B114" s="112" t="s">
        <v>78</v>
      </c>
      <c r="C114" s="156" t="s">
        <v>448</v>
      </c>
      <c r="D114" s="113" t="s">
        <v>34</v>
      </c>
      <c r="E114" s="113" t="s">
        <v>75</v>
      </c>
      <c r="F114" s="114" t="s">
        <v>76</v>
      </c>
      <c r="G114" s="114" t="s">
        <v>31</v>
      </c>
      <c r="H114" s="116">
        <v>0.61</v>
      </c>
      <c r="I114" s="117">
        <f>H114*$O$7</f>
        <v>64.275700000000001</v>
      </c>
      <c r="J114" s="176">
        <v>250</v>
      </c>
      <c r="K114" s="115" t="s">
        <v>370</v>
      </c>
      <c r="L114" s="109" t="s">
        <v>356</v>
      </c>
      <c r="M114" s="35"/>
      <c r="N114" s="100">
        <f t="shared" si="10"/>
        <v>0</v>
      </c>
      <c r="O114" s="99">
        <f t="shared" si="11"/>
        <v>0</v>
      </c>
      <c r="P114" s="98">
        <f t="shared" si="12"/>
        <v>0</v>
      </c>
      <c r="Q114" s="134" t="s">
        <v>537</v>
      </c>
      <c r="R114" s="207" t="s">
        <v>528</v>
      </c>
      <c r="S114" s="186" t="str">
        <f t="shared" si="13"/>
        <v/>
      </c>
      <c r="T114" s="97"/>
      <c r="U114" s="97"/>
      <c r="V114" s="124"/>
      <c r="W114" s="97"/>
      <c r="X114" s="97"/>
      <c r="Y114" s="97"/>
      <c r="Z114" s="97"/>
      <c r="AA114" s="97"/>
      <c r="AB114" s="97"/>
      <c r="AC114" s="97"/>
    </row>
    <row r="115" spans="1:29" s="36" customFormat="1" ht="14.25" customHeight="1">
      <c r="A115" s="33"/>
      <c r="B115" s="112" t="s">
        <v>393</v>
      </c>
      <c r="C115" s="156" t="s">
        <v>448</v>
      </c>
      <c r="D115" s="113" t="s">
        <v>34</v>
      </c>
      <c r="E115" s="113" t="s">
        <v>33</v>
      </c>
      <c r="F115" s="114" t="s">
        <v>266</v>
      </c>
      <c r="G115" s="114" t="s">
        <v>30</v>
      </c>
      <c r="H115" s="116">
        <v>0.66</v>
      </c>
      <c r="I115" s="117">
        <f>H115*$O$7</f>
        <v>69.544200000000004</v>
      </c>
      <c r="J115" s="176">
        <v>500</v>
      </c>
      <c r="K115" s="115" t="s">
        <v>370</v>
      </c>
      <c r="L115" s="109" t="s">
        <v>356</v>
      </c>
      <c r="M115" s="35"/>
      <c r="N115" s="100">
        <f t="shared" si="10"/>
        <v>0</v>
      </c>
      <c r="O115" s="99">
        <f t="shared" si="11"/>
        <v>0</v>
      </c>
      <c r="P115" s="98">
        <f t="shared" si="12"/>
        <v>0</v>
      </c>
      <c r="Q115" s="135" t="s">
        <v>425</v>
      </c>
      <c r="R115" s="207" t="s">
        <v>494</v>
      </c>
      <c r="S115" s="186" t="str">
        <f t="shared" si="13"/>
        <v/>
      </c>
      <c r="T115" s="97"/>
      <c r="U115" s="97"/>
      <c r="V115" s="124"/>
      <c r="W115" s="97"/>
      <c r="X115" s="97"/>
      <c r="Y115" s="97"/>
      <c r="Z115" s="97"/>
      <c r="AA115" s="97"/>
      <c r="AB115" s="97"/>
      <c r="AC115" s="97"/>
    </row>
    <row r="116" spans="1:29" s="36" customFormat="1" ht="14.25" customHeight="1">
      <c r="A116" s="33"/>
      <c r="B116" s="112" t="s">
        <v>394</v>
      </c>
      <c r="C116" s="156" t="s">
        <v>448</v>
      </c>
      <c r="D116" s="113" t="s">
        <v>34</v>
      </c>
      <c r="E116" s="113" t="s">
        <v>33</v>
      </c>
      <c r="F116" s="114" t="s">
        <v>266</v>
      </c>
      <c r="G116" s="114" t="s">
        <v>31</v>
      </c>
      <c r="H116" s="116">
        <v>0.73</v>
      </c>
      <c r="I116" s="117">
        <f>H116*$O$7</f>
        <v>76.920100000000005</v>
      </c>
      <c r="J116" s="176">
        <v>250</v>
      </c>
      <c r="K116" s="115" t="s">
        <v>370</v>
      </c>
      <c r="L116" s="109" t="s">
        <v>356</v>
      </c>
      <c r="M116" s="35"/>
      <c r="N116" s="100">
        <f t="shared" si="10"/>
        <v>0</v>
      </c>
      <c r="O116" s="99">
        <f t="shared" si="11"/>
        <v>0</v>
      </c>
      <c r="P116" s="98">
        <f t="shared" si="12"/>
        <v>0</v>
      </c>
      <c r="Q116" s="134" t="s">
        <v>537</v>
      </c>
      <c r="R116" s="207" t="s">
        <v>494</v>
      </c>
      <c r="S116" s="186" t="str">
        <f t="shared" si="13"/>
        <v/>
      </c>
      <c r="T116" s="97"/>
      <c r="U116" s="97"/>
      <c r="V116" s="124"/>
      <c r="W116" s="97"/>
      <c r="X116" s="97"/>
      <c r="Y116" s="97"/>
      <c r="Z116" s="97"/>
      <c r="AA116" s="97"/>
      <c r="AB116" s="97"/>
      <c r="AC116" s="97"/>
    </row>
    <row r="117" spans="1:29" s="36" customFormat="1" ht="14.25" customHeight="1">
      <c r="A117" s="33"/>
      <c r="B117" s="112" t="s">
        <v>202</v>
      </c>
      <c r="C117" s="156" t="s">
        <v>437</v>
      </c>
      <c r="D117" s="113" t="s">
        <v>32</v>
      </c>
      <c r="E117" s="113" t="s">
        <v>84</v>
      </c>
      <c r="F117" s="114" t="s">
        <v>245</v>
      </c>
      <c r="G117" s="114" t="s">
        <v>30</v>
      </c>
      <c r="H117" s="111">
        <f>I117/$O$7</f>
        <v>0.20878808009869981</v>
      </c>
      <c r="I117" s="118">
        <v>22</v>
      </c>
      <c r="J117" s="176">
        <v>200</v>
      </c>
      <c r="K117" s="115" t="s">
        <v>374</v>
      </c>
      <c r="L117" s="109" t="s">
        <v>356</v>
      </c>
      <c r="M117" s="35"/>
      <c r="N117" s="100">
        <f t="shared" si="10"/>
        <v>0</v>
      </c>
      <c r="O117" s="99">
        <f t="shared" si="11"/>
        <v>0</v>
      </c>
      <c r="P117" s="98">
        <f t="shared" si="12"/>
        <v>0</v>
      </c>
      <c r="Q117" s="135" t="s">
        <v>425</v>
      </c>
      <c r="R117" s="207" t="s">
        <v>495</v>
      </c>
      <c r="S117" s="186" t="str">
        <f t="shared" si="13"/>
        <v/>
      </c>
      <c r="T117" s="97"/>
      <c r="U117" s="97"/>
      <c r="V117" s="124"/>
      <c r="W117" s="97"/>
      <c r="X117" s="97"/>
      <c r="Y117" s="97"/>
      <c r="Z117" s="97"/>
      <c r="AA117" s="97"/>
      <c r="AB117" s="97"/>
      <c r="AC117" s="97"/>
    </row>
    <row r="118" spans="1:29" s="36" customFormat="1" ht="14.25" customHeight="1">
      <c r="A118" s="33"/>
      <c r="B118" s="112" t="s">
        <v>303</v>
      </c>
      <c r="C118" s="156" t="s">
        <v>448</v>
      </c>
      <c r="D118" s="113" t="s">
        <v>354</v>
      </c>
      <c r="E118" s="113" t="s">
        <v>71</v>
      </c>
      <c r="F118" s="114" t="s">
        <v>342</v>
      </c>
      <c r="G118" s="114" t="s">
        <v>29</v>
      </c>
      <c r="H118" s="116">
        <v>0.34</v>
      </c>
      <c r="I118" s="117">
        <f t="shared" ref="I118:I125" si="15">H118*$O$7</f>
        <v>35.825800000000001</v>
      </c>
      <c r="J118" s="176">
        <v>900</v>
      </c>
      <c r="K118" s="115" t="s">
        <v>371</v>
      </c>
      <c r="L118" s="109" t="s">
        <v>356</v>
      </c>
      <c r="M118" s="35"/>
      <c r="N118" s="100">
        <f t="shared" si="10"/>
        <v>0</v>
      </c>
      <c r="O118" s="99">
        <f t="shared" si="11"/>
        <v>0</v>
      </c>
      <c r="P118" s="98">
        <f t="shared" si="12"/>
        <v>0</v>
      </c>
      <c r="Q118" s="134" t="s">
        <v>537</v>
      </c>
      <c r="R118" s="207" t="s">
        <v>496</v>
      </c>
      <c r="S118" s="186" t="str">
        <f t="shared" si="13"/>
        <v/>
      </c>
      <c r="T118" s="97"/>
      <c r="U118" s="97"/>
      <c r="V118" s="124"/>
      <c r="W118" s="97"/>
      <c r="X118" s="97"/>
      <c r="Y118" s="97"/>
      <c r="Z118" s="97"/>
      <c r="AA118" s="97"/>
      <c r="AB118" s="97"/>
      <c r="AC118" s="97"/>
    </row>
    <row r="119" spans="1:29" s="36" customFormat="1" ht="14.25" customHeight="1">
      <c r="A119" s="33"/>
      <c r="B119" s="112" t="s">
        <v>301</v>
      </c>
      <c r="C119" s="156" t="s">
        <v>448</v>
      </c>
      <c r="D119" s="113" t="s">
        <v>354</v>
      </c>
      <c r="E119" s="113" t="s">
        <v>71</v>
      </c>
      <c r="F119" s="114" t="s">
        <v>342</v>
      </c>
      <c r="G119" s="114" t="s">
        <v>30</v>
      </c>
      <c r="H119" s="116">
        <v>0.42</v>
      </c>
      <c r="I119" s="117">
        <f t="shared" si="15"/>
        <v>44.255400000000002</v>
      </c>
      <c r="J119" s="176">
        <v>600</v>
      </c>
      <c r="K119" s="115" t="s">
        <v>371</v>
      </c>
      <c r="L119" s="109" t="s">
        <v>356</v>
      </c>
      <c r="M119" s="35"/>
      <c r="N119" s="100">
        <f t="shared" si="10"/>
        <v>0</v>
      </c>
      <c r="O119" s="99">
        <f t="shared" si="11"/>
        <v>0</v>
      </c>
      <c r="P119" s="98">
        <f t="shared" si="12"/>
        <v>0</v>
      </c>
      <c r="Q119" s="135" t="s">
        <v>425</v>
      </c>
      <c r="R119" s="207" t="s">
        <v>496</v>
      </c>
      <c r="S119" s="186" t="str">
        <f t="shared" si="13"/>
        <v/>
      </c>
      <c r="T119" s="97"/>
      <c r="U119" s="97"/>
      <c r="V119" s="124"/>
      <c r="W119" s="97"/>
      <c r="X119" s="97"/>
      <c r="Y119" s="97"/>
      <c r="Z119" s="97"/>
      <c r="AA119" s="97"/>
      <c r="AB119" s="97"/>
      <c r="AC119" s="97"/>
    </row>
    <row r="120" spans="1:29" s="36" customFormat="1" ht="14.25" customHeight="1">
      <c r="A120" s="33"/>
      <c r="B120" s="112" t="s">
        <v>302</v>
      </c>
      <c r="C120" s="156" t="s">
        <v>448</v>
      </c>
      <c r="D120" s="113" t="s">
        <v>354</v>
      </c>
      <c r="E120" s="113" t="s">
        <v>71</v>
      </c>
      <c r="F120" s="114" t="s">
        <v>342</v>
      </c>
      <c r="G120" s="114" t="s">
        <v>31</v>
      </c>
      <c r="H120" s="116">
        <v>0.63</v>
      </c>
      <c r="I120" s="117">
        <f t="shared" si="15"/>
        <v>66.383099999999999</v>
      </c>
      <c r="J120" s="176">
        <v>250</v>
      </c>
      <c r="K120" s="115" t="s">
        <v>371</v>
      </c>
      <c r="L120" s="109" t="s">
        <v>356</v>
      </c>
      <c r="M120" s="35"/>
      <c r="N120" s="100">
        <f t="shared" si="10"/>
        <v>0</v>
      </c>
      <c r="O120" s="99">
        <f t="shared" si="11"/>
        <v>0</v>
      </c>
      <c r="P120" s="98">
        <f t="shared" si="12"/>
        <v>0</v>
      </c>
      <c r="Q120" s="134" t="s">
        <v>537</v>
      </c>
      <c r="R120" s="207" t="s">
        <v>496</v>
      </c>
      <c r="S120" s="186" t="str">
        <f t="shared" si="13"/>
        <v/>
      </c>
      <c r="T120" s="97"/>
      <c r="U120" s="97"/>
      <c r="V120" s="124"/>
      <c r="W120" s="97"/>
      <c r="X120" s="97"/>
      <c r="Y120" s="97"/>
      <c r="Z120" s="97"/>
      <c r="AA120" s="97"/>
      <c r="AB120" s="97"/>
      <c r="AC120" s="97"/>
    </row>
    <row r="121" spans="1:29" s="36" customFormat="1" ht="14.25" customHeight="1">
      <c r="A121" s="33"/>
      <c r="B121" s="112" t="s">
        <v>306</v>
      </c>
      <c r="C121" s="156" t="s">
        <v>448</v>
      </c>
      <c r="D121" s="113" t="s">
        <v>34</v>
      </c>
      <c r="E121" s="113" t="s">
        <v>71</v>
      </c>
      <c r="F121" s="114" t="s">
        <v>343</v>
      </c>
      <c r="G121" s="114" t="s">
        <v>29</v>
      </c>
      <c r="H121" s="116">
        <v>0.34</v>
      </c>
      <c r="I121" s="117">
        <f t="shared" si="15"/>
        <v>35.825800000000001</v>
      </c>
      <c r="J121" s="176">
        <v>900</v>
      </c>
      <c r="K121" s="115" t="s">
        <v>371</v>
      </c>
      <c r="L121" s="109" t="s">
        <v>356</v>
      </c>
      <c r="M121" s="35"/>
      <c r="N121" s="100">
        <f t="shared" si="10"/>
        <v>0</v>
      </c>
      <c r="O121" s="99">
        <f t="shared" si="11"/>
        <v>0</v>
      </c>
      <c r="P121" s="98">
        <f t="shared" si="12"/>
        <v>0</v>
      </c>
      <c r="Q121" s="134" t="s">
        <v>537</v>
      </c>
      <c r="R121" s="207" t="s">
        <v>481</v>
      </c>
      <c r="S121" s="186" t="str">
        <f t="shared" si="13"/>
        <v/>
      </c>
      <c r="T121" s="97"/>
      <c r="U121" s="97"/>
      <c r="V121" s="124"/>
      <c r="W121" s="97"/>
      <c r="X121" s="97"/>
      <c r="Y121" s="97"/>
      <c r="Z121" s="97"/>
      <c r="AA121" s="97"/>
      <c r="AB121" s="97"/>
      <c r="AC121" s="97"/>
    </row>
    <row r="122" spans="1:29" s="36" customFormat="1" ht="14.25" customHeight="1">
      <c r="A122" s="33"/>
      <c r="B122" s="112" t="s">
        <v>304</v>
      </c>
      <c r="C122" s="156" t="s">
        <v>448</v>
      </c>
      <c r="D122" s="113" t="s">
        <v>34</v>
      </c>
      <c r="E122" s="113" t="s">
        <v>71</v>
      </c>
      <c r="F122" s="114" t="s">
        <v>343</v>
      </c>
      <c r="G122" s="114" t="s">
        <v>30</v>
      </c>
      <c r="H122" s="116">
        <v>0.42</v>
      </c>
      <c r="I122" s="117">
        <f t="shared" si="15"/>
        <v>44.255400000000002</v>
      </c>
      <c r="J122" s="176">
        <v>600</v>
      </c>
      <c r="K122" s="115" t="s">
        <v>371</v>
      </c>
      <c r="L122" s="109" t="s">
        <v>356</v>
      </c>
      <c r="M122" s="35"/>
      <c r="N122" s="100">
        <f t="shared" si="10"/>
        <v>0</v>
      </c>
      <c r="O122" s="99">
        <f t="shared" si="11"/>
        <v>0</v>
      </c>
      <c r="P122" s="98">
        <f t="shared" si="12"/>
        <v>0</v>
      </c>
      <c r="Q122" s="135" t="s">
        <v>425</v>
      </c>
      <c r="R122" s="207" t="s">
        <v>481</v>
      </c>
      <c r="S122" s="186" t="str">
        <f t="shared" si="13"/>
        <v/>
      </c>
      <c r="T122" s="97"/>
      <c r="U122" s="97"/>
      <c r="V122" s="124"/>
      <c r="W122" s="97"/>
      <c r="X122" s="97"/>
      <c r="Y122" s="97"/>
      <c r="Z122" s="97"/>
      <c r="AA122" s="97"/>
      <c r="AB122" s="97"/>
      <c r="AC122" s="97"/>
    </row>
    <row r="123" spans="1:29" s="36" customFormat="1" ht="14.25" customHeight="1">
      <c r="A123" s="33"/>
      <c r="B123" s="112" t="s">
        <v>305</v>
      </c>
      <c r="C123" s="156" t="s">
        <v>448</v>
      </c>
      <c r="D123" s="113" t="s">
        <v>34</v>
      </c>
      <c r="E123" s="113" t="s">
        <v>71</v>
      </c>
      <c r="F123" s="114" t="s">
        <v>343</v>
      </c>
      <c r="G123" s="114" t="s">
        <v>31</v>
      </c>
      <c r="H123" s="116">
        <v>0.61</v>
      </c>
      <c r="I123" s="117">
        <f t="shared" si="15"/>
        <v>64.275700000000001</v>
      </c>
      <c r="J123" s="176">
        <v>250</v>
      </c>
      <c r="K123" s="115" t="s">
        <v>371</v>
      </c>
      <c r="L123" s="109" t="s">
        <v>356</v>
      </c>
      <c r="M123" s="35"/>
      <c r="N123" s="100">
        <f t="shared" si="10"/>
        <v>0</v>
      </c>
      <c r="O123" s="99">
        <f t="shared" si="11"/>
        <v>0</v>
      </c>
      <c r="P123" s="98">
        <f t="shared" si="12"/>
        <v>0</v>
      </c>
      <c r="Q123" s="134" t="s">
        <v>537</v>
      </c>
      <c r="R123" s="207" t="s">
        <v>481</v>
      </c>
      <c r="S123" s="186" t="str">
        <f t="shared" si="13"/>
        <v/>
      </c>
      <c r="T123" s="97"/>
      <c r="U123" s="97"/>
      <c r="V123" s="124"/>
      <c r="W123" s="97"/>
      <c r="X123" s="97"/>
      <c r="Y123" s="97"/>
      <c r="Z123" s="97"/>
      <c r="AA123" s="97"/>
      <c r="AB123" s="97"/>
      <c r="AC123" s="97"/>
    </row>
    <row r="124" spans="1:29" s="36" customFormat="1" ht="14.25" customHeight="1">
      <c r="A124" s="33"/>
      <c r="B124" s="112" t="s">
        <v>80</v>
      </c>
      <c r="C124" s="156" t="s">
        <v>448</v>
      </c>
      <c r="D124" s="113" t="s">
        <v>34</v>
      </c>
      <c r="E124" s="113" t="s">
        <v>33</v>
      </c>
      <c r="F124" s="114" t="s">
        <v>79</v>
      </c>
      <c r="G124" s="114" t="s">
        <v>30</v>
      </c>
      <c r="H124" s="116">
        <v>0.47</v>
      </c>
      <c r="I124" s="117">
        <f t="shared" si="15"/>
        <v>49.523899999999998</v>
      </c>
      <c r="J124" s="176">
        <v>500</v>
      </c>
      <c r="K124" s="115" t="s">
        <v>370</v>
      </c>
      <c r="L124" s="109" t="s">
        <v>356</v>
      </c>
      <c r="M124" s="35"/>
      <c r="N124" s="100">
        <f t="shared" si="10"/>
        <v>0</v>
      </c>
      <c r="O124" s="99">
        <f t="shared" si="11"/>
        <v>0</v>
      </c>
      <c r="P124" s="98">
        <f t="shared" si="12"/>
        <v>0</v>
      </c>
      <c r="Q124" s="135" t="s">
        <v>425</v>
      </c>
      <c r="R124" s="207" t="s">
        <v>497</v>
      </c>
      <c r="S124" s="186" t="str">
        <f t="shared" si="13"/>
        <v/>
      </c>
      <c r="T124" s="97"/>
      <c r="U124" s="97"/>
      <c r="V124" s="124"/>
      <c r="W124" s="97"/>
      <c r="X124" s="97"/>
      <c r="Y124" s="97"/>
      <c r="Z124" s="97"/>
      <c r="AA124" s="97"/>
      <c r="AB124" s="97"/>
      <c r="AC124" s="97"/>
    </row>
    <row r="125" spans="1:29" s="105" customFormat="1" ht="14.25" customHeight="1">
      <c r="A125" s="33"/>
      <c r="B125" s="112" t="s">
        <v>81</v>
      </c>
      <c r="C125" s="156" t="s">
        <v>448</v>
      </c>
      <c r="D125" s="113" t="s">
        <v>34</v>
      </c>
      <c r="E125" s="113" t="s">
        <v>33</v>
      </c>
      <c r="F125" s="114" t="s">
        <v>79</v>
      </c>
      <c r="G125" s="114" t="s">
        <v>31</v>
      </c>
      <c r="H125" s="116">
        <v>0.61</v>
      </c>
      <c r="I125" s="117">
        <f t="shared" si="15"/>
        <v>64.275700000000001</v>
      </c>
      <c r="J125" s="176">
        <v>250</v>
      </c>
      <c r="K125" s="115" t="s">
        <v>370</v>
      </c>
      <c r="L125" s="109" t="s">
        <v>356</v>
      </c>
      <c r="M125" s="35"/>
      <c r="N125" s="100">
        <f t="shared" si="10"/>
        <v>0</v>
      </c>
      <c r="O125" s="99">
        <f t="shared" si="11"/>
        <v>0</v>
      </c>
      <c r="P125" s="98">
        <f t="shared" si="12"/>
        <v>0</v>
      </c>
      <c r="Q125" s="134" t="s">
        <v>537</v>
      </c>
      <c r="R125" s="207" t="s">
        <v>497</v>
      </c>
      <c r="S125" s="186" t="str">
        <f t="shared" si="13"/>
        <v/>
      </c>
      <c r="T125" s="97"/>
      <c r="U125" s="97"/>
      <c r="V125" s="124"/>
      <c r="W125" s="97"/>
      <c r="X125" s="97"/>
      <c r="Y125" s="97"/>
      <c r="Z125" s="97"/>
      <c r="AA125" s="97"/>
      <c r="AB125" s="97"/>
      <c r="AC125" s="97"/>
    </row>
    <row r="126" spans="1:29" s="36" customFormat="1" ht="14.25" customHeight="1">
      <c r="A126" s="33"/>
      <c r="B126" s="112" t="s">
        <v>203</v>
      </c>
      <c r="C126" s="156" t="s">
        <v>437</v>
      </c>
      <c r="D126" s="113" t="s">
        <v>34</v>
      </c>
      <c r="E126" s="113" t="s">
        <v>33</v>
      </c>
      <c r="F126" s="114" t="s">
        <v>79</v>
      </c>
      <c r="G126" s="114" t="s">
        <v>30</v>
      </c>
      <c r="H126" s="111">
        <f>I126/$O$7</f>
        <v>0.20878808009869981</v>
      </c>
      <c r="I126" s="118">
        <v>22</v>
      </c>
      <c r="J126" s="176">
        <v>200</v>
      </c>
      <c r="K126" s="115" t="s">
        <v>374</v>
      </c>
      <c r="L126" s="109" t="s">
        <v>356</v>
      </c>
      <c r="M126" s="35"/>
      <c r="N126" s="100">
        <f t="shared" ref="N126:N157" si="16">M126*J126</f>
        <v>0</v>
      </c>
      <c r="O126" s="99">
        <f t="shared" ref="O126:O157" si="17">N126*H126</f>
        <v>0</v>
      </c>
      <c r="P126" s="98">
        <f t="shared" ref="P126:P157" si="18">N126*I126</f>
        <v>0</v>
      </c>
      <c r="Q126" s="135" t="s">
        <v>425</v>
      </c>
      <c r="R126" s="207" t="s">
        <v>497</v>
      </c>
      <c r="S126" s="186" t="str">
        <f t="shared" si="13"/>
        <v/>
      </c>
      <c r="T126" s="97"/>
      <c r="U126" s="97"/>
      <c r="V126" s="124"/>
      <c r="W126" s="97"/>
      <c r="X126" s="97"/>
      <c r="Y126" s="97"/>
      <c r="Z126" s="97"/>
      <c r="AA126" s="97"/>
      <c r="AB126" s="97"/>
      <c r="AC126" s="97"/>
    </row>
    <row r="127" spans="1:29" s="36" customFormat="1" ht="14.25" customHeight="1">
      <c r="A127" s="33"/>
      <c r="B127" s="112" t="s">
        <v>397</v>
      </c>
      <c r="C127" s="156" t="s">
        <v>437</v>
      </c>
      <c r="D127" s="113" t="s">
        <v>354</v>
      </c>
      <c r="E127" s="113" t="s">
        <v>84</v>
      </c>
      <c r="F127" s="114" t="s">
        <v>396</v>
      </c>
      <c r="G127" s="114" t="s">
        <v>30</v>
      </c>
      <c r="H127" s="111">
        <f>I127/$O$7</f>
        <v>0.20878808009869981</v>
      </c>
      <c r="I127" s="118">
        <v>22</v>
      </c>
      <c r="J127" s="176">
        <v>200</v>
      </c>
      <c r="K127" s="115" t="s">
        <v>374</v>
      </c>
      <c r="L127" s="109" t="s">
        <v>356</v>
      </c>
      <c r="M127" s="35"/>
      <c r="N127" s="100">
        <f t="shared" si="16"/>
        <v>0</v>
      </c>
      <c r="O127" s="99">
        <f t="shared" si="17"/>
        <v>0</v>
      </c>
      <c r="P127" s="98">
        <f t="shared" si="18"/>
        <v>0</v>
      </c>
      <c r="Q127" s="135" t="s">
        <v>425</v>
      </c>
      <c r="R127" s="207" t="s">
        <v>498</v>
      </c>
      <c r="S127" s="186" t="str">
        <f t="shared" si="13"/>
        <v/>
      </c>
      <c r="T127" s="97"/>
      <c r="U127" s="97"/>
      <c r="V127" s="124"/>
      <c r="W127" s="97"/>
      <c r="X127" s="97"/>
      <c r="Y127" s="97"/>
      <c r="Z127" s="97"/>
      <c r="AA127" s="97"/>
      <c r="AB127" s="97"/>
      <c r="AC127" s="97"/>
    </row>
    <row r="128" spans="1:29" s="36" customFormat="1" ht="14.25" customHeight="1">
      <c r="A128" s="33"/>
      <c r="B128" s="112" t="s">
        <v>389</v>
      </c>
      <c r="C128" s="156" t="s">
        <v>448</v>
      </c>
      <c r="D128" s="113" t="s">
        <v>34</v>
      </c>
      <c r="E128" s="113" t="s">
        <v>28</v>
      </c>
      <c r="F128" s="114" t="s">
        <v>388</v>
      </c>
      <c r="G128" s="114" t="s">
        <v>30</v>
      </c>
      <c r="H128" s="116">
        <v>0.62</v>
      </c>
      <c r="I128" s="117">
        <f>H128*$O$7</f>
        <v>65.329400000000007</v>
      </c>
      <c r="J128" s="176">
        <v>500</v>
      </c>
      <c r="K128" s="115" t="s">
        <v>370</v>
      </c>
      <c r="L128" s="109" t="s">
        <v>356</v>
      </c>
      <c r="M128" s="35"/>
      <c r="N128" s="100">
        <f t="shared" si="16"/>
        <v>0</v>
      </c>
      <c r="O128" s="99">
        <f t="shared" si="17"/>
        <v>0</v>
      </c>
      <c r="P128" s="98">
        <f t="shared" si="18"/>
        <v>0</v>
      </c>
      <c r="Q128" s="135" t="s">
        <v>425</v>
      </c>
      <c r="R128" s="207" t="s">
        <v>499</v>
      </c>
      <c r="S128" s="186" t="str">
        <f t="shared" si="13"/>
        <v/>
      </c>
      <c r="T128" s="97"/>
      <c r="U128" s="97"/>
      <c r="V128" s="124"/>
      <c r="W128" s="97"/>
      <c r="X128" s="97"/>
      <c r="Y128" s="97"/>
      <c r="Z128" s="97"/>
      <c r="AA128" s="97"/>
      <c r="AB128" s="97"/>
      <c r="AC128" s="97"/>
    </row>
    <row r="129" spans="1:29" s="36" customFormat="1" ht="14.25" customHeight="1">
      <c r="A129" s="33"/>
      <c r="B129" s="112" t="s">
        <v>390</v>
      </c>
      <c r="C129" s="156" t="s">
        <v>448</v>
      </c>
      <c r="D129" s="113" t="s">
        <v>34</v>
      </c>
      <c r="E129" s="113" t="s">
        <v>28</v>
      </c>
      <c r="F129" s="114" t="s">
        <v>388</v>
      </c>
      <c r="G129" s="114" t="s">
        <v>31</v>
      </c>
      <c r="H129" s="116">
        <v>0.76</v>
      </c>
      <c r="I129" s="117">
        <f>H129*$O$7</f>
        <v>80.08120000000001</v>
      </c>
      <c r="J129" s="176">
        <v>250</v>
      </c>
      <c r="K129" s="115" t="s">
        <v>370</v>
      </c>
      <c r="L129" s="109" t="s">
        <v>356</v>
      </c>
      <c r="M129" s="35"/>
      <c r="N129" s="100">
        <f t="shared" si="16"/>
        <v>0</v>
      </c>
      <c r="O129" s="99">
        <f t="shared" si="17"/>
        <v>0</v>
      </c>
      <c r="P129" s="98">
        <f t="shared" si="18"/>
        <v>0</v>
      </c>
      <c r="Q129" s="134" t="s">
        <v>537</v>
      </c>
      <c r="R129" s="207" t="s">
        <v>499</v>
      </c>
      <c r="S129" s="186" t="str">
        <f t="shared" si="13"/>
        <v/>
      </c>
      <c r="T129" s="97"/>
      <c r="U129" s="97"/>
      <c r="V129" s="124"/>
      <c r="W129" s="97"/>
      <c r="X129" s="97"/>
      <c r="Y129" s="97"/>
      <c r="Z129" s="97"/>
      <c r="AA129" s="97"/>
      <c r="AB129" s="97"/>
      <c r="AC129" s="97"/>
    </row>
    <row r="130" spans="1:29" s="36" customFormat="1" ht="14.25" customHeight="1">
      <c r="A130" s="33"/>
      <c r="B130" s="112" t="s">
        <v>204</v>
      </c>
      <c r="C130" s="156" t="s">
        <v>437</v>
      </c>
      <c r="D130" s="113" t="s">
        <v>27</v>
      </c>
      <c r="E130" s="113" t="s">
        <v>28</v>
      </c>
      <c r="F130" s="114" t="s">
        <v>246</v>
      </c>
      <c r="G130" s="114" t="s">
        <v>30</v>
      </c>
      <c r="H130" s="111">
        <f>I130/$O$7</f>
        <v>0.36063395653411784</v>
      </c>
      <c r="I130" s="118">
        <v>38</v>
      </c>
      <c r="J130" s="176">
        <v>200</v>
      </c>
      <c r="K130" s="115" t="s">
        <v>374</v>
      </c>
      <c r="L130" s="109" t="s">
        <v>356</v>
      </c>
      <c r="M130" s="35"/>
      <c r="N130" s="100">
        <f t="shared" si="16"/>
        <v>0</v>
      </c>
      <c r="O130" s="99">
        <f t="shared" si="17"/>
        <v>0</v>
      </c>
      <c r="P130" s="98">
        <f t="shared" si="18"/>
        <v>0</v>
      </c>
      <c r="Q130" s="135" t="s">
        <v>425</v>
      </c>
      <c r="R130" s="207" t="s">
        <v>494</v>
      </c>
      <c r="S130" s="186" t="str">
        <f t="shared" si="13"/>
        <v/>
      </c>
      <c r="T130" s="97"/>
      <c r="U130" s="97"/>
      <c r="V130" s="124"/>
      <c r="W130" s="97"/>
      <c r="X130" s="97"/>
      <c r="Y130" s="97"/>
      <c r="Z130" s="97"/>
      <c r="AA130" s="97"/>
      <c r="AB130" s="97"/>
      <c r="AC130" s="97"/>
    </row>
    <row r="131" spans="1:29" s="105" customFormat="1" ht="14.25" customHeight="1">
      <c r="A131" s="33"/>
      <c r="B131" s="112" t="s">
        <v>205</v>
      </c>
      <c r="C131" s="156" t="s">
        <v>437</v>
      </c>
      <c r="D131" s="113" t="s">
        <v>32</v>
      </c>
      <c r="E131" s="113" t="s">
        <v>28</v>
      </c>
      <c r="F131" s="114" t="s">
        <v>247</v>
      </c>
      <c r="G131" s="114" t="s">
        <v>30</v>
      </c>
      <c r="H131" s="111">
        <f>I131/$O$7</f>
        <v>0.20878808009869981</v>
      </c>
      <c r="I131" s="118">
        <v>22</v>
      </c>
      <c r="J131" s="176">
        <v>200</v>
      </c>
      <c r="K131" s="115" t="s">
        <v>374</v>
      </c>
      <c r="L131" s="109" t="s">
        <v>356</v>
      </c>
      <c r="M131" s="35"/>
      <c r="N131" s="100">
        <f t="shared" si="16"/>
        <v>0</v>
      </c>
      <c r="O131" s="99">
        <f t="shared" si="17"/>
        <v>0</v>
      </c>
      <c r="P131" s="98">
        <f t="shared" si="18"/>
        <v>0</v>
      </c>
      <c r="Q131" s="135" t="s">
        <v>425</v>
      </c>
      <c r="R131" s="207" t="s">
        <v>495</v>
      </c>
      <c r="S131" s="186" t="str">
        <f t="shared" si="13"/>
        <v/>
      </c>
      <c r="T131" s="97"/>
      <c r="U131" s="97"/>
      <c r="V131" s="124"/>
      <c r="W131" s="97"/>
      <c r="X131" s="97"/>
      <c r="Y131" s="97"/>
      <c r="Z131" s="97"/>
      <c r="AA131" s="97"/>
      <c r="AB131" s="97"/>
      <c r="AC131" s="97"/>
    </row>
    <row r="132" spans="1:29" s="36" customFormat="1" ht="14.25" customHeight="1">
      <c r="A132" s="33"/>
      <c r="B132" s="112" t="s">
        <v>401</v>
      </c>
      <c r="C132" s="156" t="s">
        <v>448</v>
      </c>
      <c r="D132" s="113" t="s">
        <v>38</v>
      </c>
      <c r="E132" s="113" t="s">
        <v>33</v>
      </c>
      <c r="F132" s="114" t="s">
        <v>83</v>
      </c>
      <c r="G132" s="114" t="s">
        <v>29</v>
      </c>
      <c r="H132" s="116">
        <v>0.26</v>
      </c>
      <c r="I132" s="117">
        <f>H132*$O$7</f>
        <v>27.396200000000004</v>
      </c>
      <c r="J132" s="176">
        <v>900</v>
      </c>
      <c r="K132" s="115" t="s">
        <v>371</v>
      </c>
      <c r="L132" s="109" t="s">
        <v>356</v>
      </c>
      <c r="M132" s="35"/>
      <c r="N132" s="100">
        <f t="shared" si="16"/>
        <v>0</v>
      </c>
      <c r="O132" s="99">
        <f t="shared" si="17"/>
        <v>0</v>
      </c>
      <c r="P132" s="98">
        <f t="shared" si="18"/>
        <v>0</v>
      </c>
      <c r="Q132" s="134" t="s">
        <v>537</v>
      </c>
      <c r="R132" s="207" t="s">
        <v>500</v>
      </c>
      <c r="S132" s="186" t="str">
        <f t="shared" si="13"/>
        <v/>
      </c>
      <c r="T132" s="97"/>
      <c r="U132" s="97"/>
      <c r="V132" s="124"/>
      <c r="W132" s="97"/>
      <c r="X132" s="97"/>
      <c r="Y132" s="97"/>
      <c r="Z132" s="97"/>
      <c r="AA132" s="97"/>
      <c r="AB132" s="97"/>
      <c r="AC132" s="97"/>
    </row>
    <row r="133" spans="1:29" s="105" customFormat="1" ht="14.25" customHeight="1">
      <c r="A133" s="33"/>
      <c r="B133" s="112" t="s">
        <v>231</v>
      </c>
      <c r="C133" s="156" t="s">
        <v>448</v>
      </c>
      <c r="D133" s="113" t="s">
        <v>38</v>
      </c>
      <c r="E133" s="113" t="s">
        <v>33</v>
      </c>
      <c r="F133" s="114" t="s">
        <v>83</v>
      </c>
      <c r="G133" s="114" t="s">
        <v>30</v>
      </c>
      <c r="H133" s="116">
        <v>0.33</v>
      </c>
      <c r="I133" s="117">
        <f>H133*$O$7</f>
        <v>34.772100000000002</v>
      </c>
      <c r="J133" s="176">
        <v>500</v>
      </c>
      <c r="K133" s="115" t="s">
        <v>370</v>
      </c>
      <c r="L133" s="109" t="s">
        <v>356</v>
      </c>
      <c r="M133" s="35"/>
      <c r="N133" s="100">
        <f t="shared" si="16"/>
        <v>0</v>
      </c>
      <c r="O133" s="99">
        <f t="shared" si="17"/>
        <v>0</v>
      </c>
      <c r="P133" s="98">
        <f t="shared" si="18"/>
        <v>0</v>
      </c>
      <c r="Q133" s="134" t="s">
        <v>537</v>
      </c>
      <c r="R133" s="207" t="s">
        <v>500</v>
      </c>
      <c r="S133" s="186" t="str">
        <f t="shared" si="13"/>
        <v/>
      </c>
      <c r="T133" s="97"/>
      <c r="U133" s="97"/>
      <c r="V133" s="124"/>
      <c r="W133" s="97"/>
      <c r="X133" s="97"/>
      <c r="Y133" s="97"/>
      <c r="Z133" s="97"/>
      <c r="AA133" s="97"/>
      <c r="AB133" s="97"/>
      <c r="AC133" s="97"/>
    </row>
    <row r="134" spans="1:29" s="36" customFormat="1" ht="14.25" customHeight="1">
      <c r="A134" s="33"/>
      <c r="B134" s="112" t="s">
        <v>399</v>
      </c>
      <c r="C134" s="156" t="s">
        <v>448</v>
      </c>
      <c r="D134" s="113" t="s">
        <v>38</v>
      </c>
      <c r="E134" s="113" t="s">
        <v>33</v>
      </c>
      <c r="F134" s="114" t="s">
        <v>83</v>
      </c>
      <c r="G134" s="114" t="s">
        <v>30</v>
      </c>
      <c r="H134" s="116">
        <v>0.33</v>
      </c>
      <c r="I134" s="117">
        <f>H134*$O$7</f>
        <v>34.772100000000002</v>
      </c>
      <c r="J134" s="176">
        <v>600</v>
      </c>
      <c r="K134" s="115" t="s">
        <v>371</v>
      </c>
      <c r="L134" s="109" t="s">
        <v>356</v>
      </c>
      <c r="M134" s="35"/>
      <c r="N134" s="100">
        <f t="shared" si="16"/>
        <v>0</v>
      </c>
      <c r="O134" s="99">
        <f t="shared" si="17"/>
        <v>0</v>
      </c>
      <c r="P134" s="98">
        <f t="shared" si="18"/>
        <v>0</v>
      </c>
      <c r="Q134" s="135" t="s">
        <v>425</v>
      </c>
      <c r="R134" s="207" t="s">
        <v>500</v>
      </c>
      <c r="S134" s="186" t="str">
        <f t="shared" si="13"/>
        <v/>
      </c>
      <c r="T134" s="97"/>
      <c r="U134" s="97"/>
      <c r="V134" s="124"/>
      <c r="W134" s="97"/>
      <c r="X134" s="97"/>
      <c r="Y134" s="97"/>
      <c r="Z134" s="97"/>
      <c r="AA134" s="97"/>
      <c r="AB134" s="97"/>
      <c r="AC134" s="97"/>
    </row>
    <row r="135" spans="1:29" s="36" customFormat="1" ht="14.25" customHeight="1">
      <c r="A135" s="33"/>
      <c r="B135" s="112" t="s">
        <v>232</v>
      </c>
      <c r="C135" s="156" t="s">
        <v>448</v>
      </c>
      <c r="D135" s="113" t="s">
        <v>38</v>
      </c>
      <c r="E135" s="113" t="s">
        <v>33</v>
      </c>
      <c r="F135" s="114" t="s">
        <v>83</v>
      </c>
      <c r="G135" s="114" t="s">
        <v>31</v>
      </c>
      <c r="H135" s="116">
        <v>0.64</v>
      </c>
      <c r="I135" s="117">
        <f>H135*$O$7</f>
        <v>67.436800000000005</v>
      </c>
      <c r="J135" s="176">
        <v>250</v>
      </c>
      <c r="K135" s="115" t="s">
        <v>370</v>
      </c>
      <c r="L135" s="109" t="s">
        <v>356</v>
      </c>
      <c r="M135" s="35"/>
      <c r="N135" s="100">
        <f t="shared" si="16"/>
        <v>0</v>
      </c>
      <c r="O135" s="99">
        <f t="shared" si="17"/>
        <v>0</v>
      </c>
      <c r="P135" s="98">
        <f t="shared" si="18"/>
        <v>0</v>
      </c>
      <c r="Q135" s="134" t="s">
        <v>537</v>
      </c>
      <c r="R135" s="207" t="s">
        <v>500</v>
      </c>
      <c r="S135" s="186" t="str">
        <f t="shared" si="13"/>
        <v/>
      </c>
      <c r="T135" s="97"/>
      <c r="U135" s="97"/>
      <c r="V135" s="124"/>
      <c r="W135" s="97"/>
      <c r="X135" s="97"/>
      <c r="Y135" s="97"/>
      <c r="Z135" s="97"/>
      <c r="AA135" s="97"/>
      <c r="AB135" s="97"/>
      <c r="AC135" s="97"/>
    </row>
    <row r="136" spans="1:29" s="36" customFormat="1" ht="14.25" customHeight="1">
      <c r="A136" s="33"/>
      <c r="B136" s="112" t="s">
        <v>400</v>
      </c>
      <c r="C136" s="156" t="s">
        <v>448</v>
      </c>
      <c r="D136" s="113" t="s">
        <v>38</v>
      </c>
      <c r="E136" s="113" t="s">
        <v>33</v>
      </c>
      <c r="F136" s="114" t="s">
        <v>83</v>
      </c>
      <c r="G136" s="114" t="s">
        <v>31</v>
      </c>
      <c r="H136" s="116">
        <v>0.64</v>
      </c>
      <c r="I136" s="117">
        <f>H136*$O$7</f>
        <v>67.436800000000005</v>
      </c>
      <c r="J136" s="176">
        <v>250</v>
      </c>
      <c r="K136" s="115" t="s">
        <v>371</v>
      </c>
      <c r="L136" s="109" t="s">
        <v>356</v>
      </c>
      <c r="M136" s="35"/>
      <c r="N136" s="100">
        <f t="shared" si="16"/>
        <v>0</v>
      </c>
      <c r="O136" s="99">
        <f t="shared" si="17"/>
        <v>0</v>
      </c>
      <c r="P136" s="98">
        <f t="shared" si="18"/>
        <v>0</v>
      </c>
      <c r="Q136" s="134" t="s">
        <v>537</v>
      </c>
      <c r="R136" s="207" t="s">
        <v>500</v>
      </c>
      <c r="S136" s="186" t="str">
        <f t="shared" si="13"/>
        <v/>
      </c>
      <c r="T136" s="97"/>
      <c r="U136" s="97"/>
      <c r="V136" s="124"/>
      <c r="W136" s="97"/>
      <c r="X136" s="97"/>
      <c r="Y136" s="97"/>
      <c r="Z136" s="97"/>
      <c r="AA136" s="97"/>
      <c r="AB136" s="97"/>
      <c r="AC136" s="97"/>
    </row>
    <row r="137" spans="1:29" s="105" customFormat="1" ht="14.25" customHeight="1">
      <c r="A137" s="33"/>
      <c r="B137" s="112" t="s">
        <v>206</v>
      </c>
      <c r="C137" s="156" t="s">
        <v>437</v>
      </c>
      <c r="D137" s="113" t="s">
        <v>32</v>
      </c>
      <c r="E137" s="113" t="s">
        <v>33</v>
      </c>
      <c r="F137" s="114" t="s">
        <v>248</v>
      </c>
      <c r="G137" s="114" t="s">
        <v>30</v>
      </c>
      <c r="H137" s="111">
        <f>I137/$O$7</f>
        <v>0.20878808009869981</v>
      </c>
      <c r="I137" s="118">
        <v>22</v>
      </c>
      <c r="J137" s="176">
        <v>200</v>
      </c>
      <c r="K137" s="115" t="s">
        <v>374</v>
      </c>
      <c r="L137" s="109" t="s">
        <v>356</v>
      </c>
      <c r="M137" s="35"/>
      <c r="N137" s="100">
        <f t="shared" si="16"/>
        <v>0</v>
      </c>
      <c r="O137" s="99">
        <f t="shared" si="17"/>
        <v>0</v>
      </c>
      <c r="P137" s="98">
        <f t="shared" si="18"/>
        <v>0</v>
      </c>
      <c r="Q137" s="135" t="s">
        <v>425</v>
      </c>
      <c r="R137" s="207" t="s">
        <v>529</v>
      </c>
      <c r="S137" s="186" t="str">
        <f t="shared" si="13"/>
        <v/>
      </c>
      <c r="T137" s="97"/>
      <c r="U137" s="97"/>
      <c r="V137" s="124"/>
      <c r="W137" s="97"/>
      <c r="X137" s="97"/>
      <c r="Y137" s="97"/>
      <c r="Z137" s="97"/>
      <c r="AA137" s="97"/>
      <c r="AB137" s="97"/>
      <c r="AC137" s="97"/>
    </row>
    <row r="138" spans="1:29" s="36" customFormat="1" ht="14.25" customHeight="1">
      <c r="A138" s="33"/>
      <c r="B138" s="112" t="s">
        <v>309</v>
      </c>
      <c r="C138" s="156" t="s">
        <v>448</v>
      </c>
      <c r="D138" s="113" t="s">
        <v>27</v>
      </c>
      <c r="E138" s="113" t="s">
        <v>33</v>
      </c>
      <c r="F138" s="114" t="s">
        <v>344</v>
      </c>
      <c r="G138" s="114" t="s">
        <v>29</v>
      </c>
      <c r="H138" s="116">
        <v>0.26</v>
      </c>
      <c r="I138" s="117">
        <f>H138*$O$7</f>
        <v>27.396200000000004</v>
      </c>
      <c r="J138" s="176">
        <v>900</v>
      </c>
      <c r="K138" s="115" t="s">
        <v>371</v>
      </c>
      <c r="L138" s="109" t="s">
        <v>356</v>
      </c>
      <c r="M138" s="35"/>
      <c r="N138" s="100">
        <f t="shared" si="16"/>
        <v>0</v>
      </c>
      <c r="O138" s="99">
        <f t="shared" si="17"/>
        <v>0</v>
      </c>
      <c r="P138" s="98">
        <f t="shared" si="18"/>
        <v>0</v>
      </c>
      <c r="Q138" s="134" t="s">
        <v>537</v>
      </c>
      <c r="R138" s="207" t="s">
        <v>485</v>
      </c>
      <c r="S138" s="186" t="str">
        <f t="shared" si="13"/>
        <v/>
      </c>
      <c r="T138" s="97"/>
      <c r="U138" s="97"/>
      <c r="V138" s="124"/>
      <c r="W138" s="97"/>
      <c r="X138" s="97"/>
      <c r="Y138" s="97"/>
      <c r="Z138" s="97"/>
      <c r="AA138" s="97"/>
      <c r="AB138" s="97"/>
      <c r="AC138" s="97"/>
    </row>
    <row r="139" spans="1:29" s="36" customFormat="1" ht="14.25" customHeight="1">
      <c r="A139" s="33"/>
      <c r="B139" s="112" t="s">
        <v>307</v>
      </c>
      <c r="C139" s="156" t="s">
        <v>448</v>
      </c>
      <c r="D139" s="113" t="s">
        <v>27</v>
      </c>
      <c r="E139" s="113" t="s">
        <v>33</v>
      </c>
      <c r="F139" s="114" t="s">
        <v>344</v>
      </c>
      <c r="G139" s="114" t="s">
        <v>30</v>
      </c>
      <c r="H139" s="116">
        <v>0.32</v>
      </c>
      <c r="I139" s="117">
        <f>H139*$O$7</f>
        <v>33.718400000000003</v>
      </c>
      <c r="J139" s="176">
        <v>600</v>
      </c>
      <c r="K139" s="115" t="s">
        <v>371</v>
      </c>
      <c r="L139" s="109" t="s">
        <v>356</v>
      </c>
      <c r="M139" s="35"/>
      <c r="N139" s="100">
        <f t="shared" si="16"/>
        <v>0</v>
      </c>
      <c r="O139" s="99">
        <f t="shared" si="17"/>
        <v>0</v>
      </c>
      <c r="P139" s="98">
        <f t="shared" si="18"/>
        <v>0</v>
      </c>
      <c r="Q139" s="135" t="s">
        <v>425</v>
      </c>
      <c r="R139" s="207" t="s">
        <v>485</v>
      </c>
      <c r="S139" s="186" t="str">
        <f t="shared" si="13"/>
        <v/>
      </c>
      <c r="T139" s="97"/>
      <c r="U139" s="97"/>
      <c r="V139" s="124"/>
      <c r="W139" s="97"/>
      <c r="X139" s="97"/>
      <c r="Y139" s="97"/>
      <c r="Z139" s="97"/>
      <c r="AA139" s="97"/>
      <c r="AB139" s="97"/>
      <c r="AC139" s="97"/>
    </row>
    <row r="140" spans="1:29" s="36" customFormat="1" ht="14.25" customHeight="1">
      <c r="A140" s="33"/>
      <c r="B140" s="112" t="s">
        <v>308</v>
      </c>
      <c r="C140" s="156" t="s">
        <v>448</v>
      </c>
      <c r="D140" s="113" t="s">
        <v>27</v>
      </c>
      <c r="E140" s="113" t="s">
        <v>33</v>
      </c>
      <c r="F140" s="114" t="s">
        <v>344</v>
      </c>
      <c r="G140" s="114" t="s">
        <v>31</v>
      </c>
      <c r="H140" s="116">
        <v>0.64</v>
      </c>
      <c r="I140" s="117">
        <f>H140*$O$7</f>
        <v>67.436800000000005</v>
      </c>
      <c r="J140" s="176">
        <v>250</v>
      </c>
      <c r="K140" s="115" t="s">
        <v>371</v>
      </c>
      <c r="L140" s="109" t="s">
        <v>356</v>
      </c>
      <c r="M140" s="35"/>
      <c r="N140" s="100">
        <f t="shared" si="16"/>
        <v>0</v>
      </c>
      <c r="O140" s="99">
        <f t="shared" si="17"/>
        <v>0</v>
      </c>
      <c r="P140" s="98">
        <f t="shared" si="18"/>
        <v>0</v>
      </c>
      <c r="Q140" s="134" t="s">
        <v>537</v>
      </c>
      <c r="R140" s="207" t="s">
        <v>485</v>
      </c>
      <c r="S140" s="186" t="str">
        <f t="shared" si="13"/>
        <v/>
      </c>
      <c r="T140" s="97"/>
      <c r="U140" s="97"/>
      <c r="V140" s="124"/>
      <c r="W140" s="97"/>
      <c r="X140" s="97"/>
      <c r="Y140" s="97"/>
      <c r="Z140" s="97"/>
      <c r="AA140" s="97"/>
      <c r="AB140" s="97"/>
      <c r="AC140" s="97"/>
    </row>
    <row r="141" spans="1:29" s="36" customFormat="1" ht="14.25" customHeight="1">
      <c r="A141" s="33"/>
      <c r="B141" s="112" t="s">
        <v>207</v>
      </c>
      <c r="C141" s="156" t="s">
        <v>437</v>
      </c>
      <c r="D141" s="113" t="s">
        <v>32</v>
      </c>
      <c r="E141" s="113" t="s">
        <v>75</v>
      </c>
      <c r="F141" s="114" t="s">
        <v>249</v>
      </c>
      <c r="G141" s="114" t="s">
        <v>30</v>
      </c>
      <c r="H141" s="111">
        <f>I141/$O$7</f>
        <v>0.20878808009869981</v>
      </c>
      <c r="I141" s="118">
        <v>22</v>
      </c>
      <c r="J141" s="176">
        <v>200</v>
      </c>
      <c r="K141" s="115" t="s">
        <v>374</v>
      </c>
      <c r="L141" s="109" t="s">
        <v>356</v>
      </c>
      <c r="M141" s="35"/>
      <c r="N141" s="100">
        <f t="shared" si="16"/>
        <v>0</v>
      </c>
      <c r="O141" s="99">
        <f t="shared" si="17"/>
        <v>0</v>
      </c>
      <c r="P141" s="98">
        <f t="shared" si="18"/>
        <v>0</v>
      </c>
      <c r="Q141" s="135" t="s">
        <v>425</v>
      </c>
      <c r="R141" s="207" t="s">
        <v>501</v>
      </c>
      <c r="S141" s="186" t="str">
        <f t="shared" si="13"/>
        <v/>
      </c>
      <c r="T141" s="97"/>
      <c r="U141" s="97"/>
      <c r="V141" s="124"/>
      <c r="W141" s="97"/>
      <c r="X141" s="97"/>
      <c r="Y141" s="97"/>
      <c r="Z141" s="97"/>
      <c r="AA141" s="97"/>
      <c r="AB141" s="97"/>
      <c r="AC141" s="97"/>
    </row>
    <row r="142" spans="1:29" s="36" customFormat="1" ht="14.25" customHeight="1">
      <c r="A142" s="33"/>
      <c r="B142" s="112" t="s">
        <v>312</v>
      </c>
      <c r="C142" s="156" t="s">
        <v>448</v>
      </c>
      <c r="D142" s="113" t="s">
        <v>34</v>
      </c>
      <c r="E142" s="113" t="s">
        <v>33</v>
      </c>
      <c r="F142" s="114" t="s">
        <v>456</v>
      </c>
      <c r="G142" s="114" t="s">
        <v>29</v>
      </c>
      <c r="H142" s="116">
        <v>0.32</v>
      </c>
      <c r="I142" s="117">
        <f>H142*$O$7</f>
        <v>33.718400000000003</v>
      </c>
      <c r="J142" s="176">
        <v>900</v>
      </c>
      <c r="K142" s="115" t="s">
        <v>371</v>
      </c>
      <c r="L142" s="109" t="s">
        <v>356</v>
      </c>
      <c r="M142" s="35"/>
      <c r="N142" s="100">
        <f t="shared" si="16"/>
        <v>0</v>
      </c>
      <c r="O142" s="99">
        <f t="shared" si="17"/>
        <v>0</v>
      </c>
      <c r="P142" s="98">
        <f t="shared" si="18"/>
        <v>0</v>
      </c>
      <c r="Q142" s="134" t="s">
        <v>537</v>
      </c>
      <c r="R142" s="207" t="s">
        <v>502</v>
      </c>
      <c r="S142" s="186" t="str">
        <f t="shared" si="13"/>
        <v/>
      </c>
      <c r="T142" s="97"/>
      <c r="U142" s="97"/>
      <c r="V142" s="124"/>
      <c r="W142" s="97"/>
      <c r="X142" s="97"/>
      <c r="Y142" s="97"/>
      <c r="Z142" s="97"/>
      <c r="AA142" s="97"/>
      <c r="AB142" s="97"/>
      <c r="AC142" s="97"/>
    </row>
    <row r="143" spans="1:29" s="36" customFormat="1" ht="14.25" customHeight="1">
      <c r="A143" s="33"/>
      <c r="B143" s="112" t="s">
        <v>310</v>
      </c>
      <c r="C143" s="156" t="s">
        <v>448</v>
      </c>
      <c r="D143" s="113" t="s">
        <v>34</v>
      </c>
      <c r="E143" s="113" t="s">
        <v>33</v>
      </c>
      <c r="F143" s="114" t="s">
        <v>456</v>
      </c>
      <c r="G143" s="114" t="s">
        <v>30</v>
      </c>
      <c r="H143" s="116">
        <v>0.4</v>
      </c>
      <c r="I143" s="117">
        <f>H143*$O$7</f>
        <v>42.148000000000003</v>
      </c>
      <c r="J143" s="176">
        <v>600</v>
      </c>
      <c r="K143" s="115" t="s">
        <v>371</v>
      </c>
      <c r="L143" s="109" t="s">
        <v>356</v>
      </c>
      <c r="M143" s="35"/>
      <c r="N143" s="100">
        <f t="shared" si="16"/>
        <v>0</v>
      </c>
      <c r="O143" s="99">
        <f t="shared" si="17"/>
        <v>0</v>
      </c>
      <c r="P143" s="98">
        <f t="shared" si="18"/>
        <v>0</v>
      </c>
      <c r="Q143" s="135" t="s">
        <v>425</v>
      </c>
      <c r="R143" s="207" t="s">
        <v>502</v>
      </c>
      <c r="S143" s="186" t="str">
        <f t="shared" si="13"/>
        <v/>
      </c>
      <c r="T143" s="97"/>
      <c r="U143" s="97"/>
      <c r="V143" s="124"/>
      <c r="W143" s="97"/>
      <c r="X143" s="97"/>
      <c r="Y143" s="97"/>
      <c r="Z143" s="97"/>
      <c r="AA143" s="97"/>
      <c r="AB143" s="97"/>
      <c r="AC143" s="97"/>
    </row>
    <row r="144" spans="1:29" s="36" customFormat="1" ht="14.25" customHeight="1">
      <c r="A144" s="33"/>
      <c r="B144" s="112" t="s">
        <v>311</v>
      </c>
      <c r="C144" s="156" t="s">
        <v>448</v>
      </c>
      <c r="D144" s="113" t="s">
        <v>34</v>
      </c>
      <c r="E144" s="113" t="s">
        <v>33</v>
      </c>
      <c r="F144" s="114" t="s">
        <v>456</v>
      </c>
      <c r="G144" s="114" t="s">
        <v>31</v>
      </c>
      <c r="H144" s="116">
        <v>0.65</v>
      </c>
      <c r="I144" s="117">
        <f>H144*$O$7</f>
        <v>68.490500000000011</v>
      </c>
      <c r="J144" s="176">
        <v>250</v>
      </c>
      <c r="K144" s="115" t="s">
        <v>371</v>
      </c>
      <c r="L144" s="109" t="s">
        <v>356</v>
      </c>
      <c r="M144" s="35"/>
      <c r="N144" s="100">
        <f t="shared" si="16"/>
        <v>0</v>
      </c>
      <c r="O144" s="99">
        <f t="shared" si="17"/>
        <v>0</v>
      </c>
      <c r="P144" s="98">
        <f t="shared" si="18"/>
        <v>0</v>
      </c>
      <c r="Q144" s="134" t="s">
        <v>537</v>
      </c>
      <c r="R144" s="207" t="s">
        <v>502</v>
      </c>
      <c r="S144" s="186" t="str">
        <f t="shared" si="13"/>
        <v/>
      </c>
      <c r="T144" s="97"/>
      <c r="U144" s="97"/>
      <c r="V144" s="124"/>
      <c r="W144" s="97"/>
      <c r="X144" s="97"/>
      <c r="Y144" s="97"/>
      <c r="Z144" s="97"/>
      <c r="AA144" s="97"/>
      <c r="AB144" s="97"/>
      <c r="AC144" s="97"/>
    </row>
    <row r="145" spans="1:29" s="105" customFormat="1" ht="14.25" customHeight="1">
      <c r="A145" s="33"/>
      <c r="B145" s="112" t="s">
        <v>208</v>
      </c>
      <c r="C145" s="156" t="s">
        <v>437</v>
      </c>
      <c r="D145" s="113" t="s">
        <v>32</v>
      </c>
      <c r="E145" s="113" t="s">
        <v>33</v>
      </c>
      <c r="F145" s="114" t="s">
        <v>250</v>
      </c>
      <c r="G145" s="114" t="s">
        <v>30</v>
      </c>
      <c r="H145" s="111">
        <f>I145/$O$7</f>
        <v>0.20878808009869981</v>
      </c>
      <c r="I145" s="118">
        <v>22</v>
      </c>
      <c r="J145" s="176">
        <v>200</v>
      </c>
      <c r="K145" s="115" t="s">
        <v>374</v>
      </c>
      <c r="L145" s="109" t="s">
        <v>356</v>
      </c>
      <c r="M145" s="35"/>
      <c r="N145" s="100">
        <f t="shared" si="16"/>
        <v>0</v>
      </c>
      <c r="O145" s="99">
        <f t="shared" si="17"/>
        <v>0</v>
      </c>
      <c r="P145" s="98">
        <f t="shared" si="18"/>
        <v>0</v>
      </c>
      <c r="Q145" s="135" t="s">
        <v>425</v>
      </c>
      <c r="R145" s="207" t="s">
        <v>492</v>
      </c>
      <c r="S145" s="186" t="str">
        <f t="shared" si="13"/>
        <v/>
      </c>
      <c r="T145" s="97"/>
      <c r="U145" s="97"/>
      <c r="V145" s="124"/>
      <c r="W145" s="97"/>
      <c r="X145" s="97"/>
      <c r="Y145" s="97"/>
      <c r="Z145" s="97"/>
      <c r="AA145" s="97"/>
      <c r="AB145" s="97"/>
      <c r="AC145" s="97"/>
    </row>
    <row r="146" spans="1:29" s="36" customFormat="1" ht="14.25" customHeight="1">
      <c r="A146" s="33"/>
      <c r="B146" s="112" t="s">
        <v>85</v>
      </c>
      <c r="C146" s="156" t="s">
        <v>448</v>
      </c>
      <c r="D146" s="113" t="s">
        <v>32</v>
      </c>
      <c r="E146" s="113" t="s">
        <v>33</v>
      </c>
      <c r="F146" s="114" t="s">
        <v>267</v>
      </c>
      <c r="G146" s="114" t="s">
        <v>30</v>
      </c>
      <c r="H146" s="116">
        <v>0.42</v>
      </c>
      <c r="I146" s="117">
        <f>H146*$O$7</f>
        <v>44.255400000000002</v>
      </c>
      <c r="J146" s="176">
        <v>500</v>
      </c>
      <c r="K146" s="115" t="s">
        <v>370</v>
      </c>
      <c r="L146" s="109" t="s">
        <v>356</v>
      </c>
      <c r="M146" s="35"/>
      <c r="N146" s="100">
        <f t="shared" si="16"/>
        <v>0</v>
      </c>
      <c r="O146" s="99">
        <f t="shared" si="17"/>
        <v>0</v>
      </c>
      <c r="P146" s="98">
        <f t="shared" si="18"/>
        <v>0</v>
      </c>
      <c r="Q146" s="134" t="s">
        <v>537</v>
      </c>
      <c r="R146" s="207" t="s">
        <v>476</v>
      </c>
      <c r="S146" s="186" t="str">
        <f t="shared" si="13"/>
        <v/>
      </c>
      <c r="T146" s="97"/>
      <c r="U146" s="97"/>
      <c r="V146" s="124"/>
      <c r="W146" s="97"/>
      <c r="X146" s="97"/>
      <c r="Y146" s="97"/>
      <c r="Z146" s="97"/>
      <c r="AA146" s="97"/>
      <c r="AB146" s="97"/>
      <c r="AC146" s="97"/>
    </row>
    <row r="147" spans="1:29" s="36" customFormat="1" ht="14.25" customHeight="1">
      <c r="A147" s="33"/>
      <c r="B147" s="112" t="s">
        <v>86</v>
      </c>
      <c r="C147" s="156" t="s">
        <v>448</v>
      </c>
      <c r="D147" s="113" t="s">
        <v>32</v>
      </c>
      <c r="E147" s="113" t="s">
        <v>33</v>
      </c>
      <c r="F147" s="114" t="s">
        <v>267</v>
      </c>
      <c r="G147" s="114" t="s">
        <v>31</v>
      </c>
      <c r="H147" s="116">
        <v>0.61</v>
      </c>
      <c r="I147" s="117">
        <f>H147*$O$7</f>
        <v>64.275700000000001</v>
      </c>
      <c r="J147" s="176">
        <v>250</v>
      </c>
      <c r="K147" s="115" t="s">
        <v>370</v>
      </c>
      <c r="L147" s="109" t="s">
        <v>356</v>
      </c>
      <c r="M147" s="35"/>
      <c r="N147" s="100">
        <f t="shared" si="16"/>
        <v>0</v>
      </c>
      <c r="O147" s="99">
        <f t="shared" si="17"/>
        <v>0</v>
      </c>
      <c r="P147" s="98">
        <f t="shared" si="18"/>
        <v>0</v>
      </c>
      <c r="Q147" s="134" t="s">
        <v>537</v>
      </c>
      <c r="R147" s="207" t="s">
        <v>476</v>
      </c>
      <c r="S147" s="186" t="str">
        <f t="shared" si="13"/>
        <v/>
      </c>
      <c r="T147" s="97"/>
      <c r="U147" s="97"/>
      <c r="V147" s="124"/>
      <c r="W147" s="97"/>
      <c r="X147" s="97"/>
      <c r="Y147" s="97"/>
      <c r="Z147" s="97"/>
      <c r="AA147" s="97"/>
      <c r="AB147" s="97"/>
      <c r="AC147" s="97"/>
    </row>
    <row r="148" spans="1:29" s="36" customFormat="1" ht="14.25" customHeight="1">
      <c r="A148" s="33"/>
      <c r="B148" s="112" t="s">
        <v>209</v>
      </c>
      <c r="C148" s="156" t="s">
        <v>437</v>
      </c>
      <c r="D148" s="113" t="s">
        <v>32</v>
      </c>
      <c r="E148" s="113" t="s">
        <v>33</v>
      </c>
      <c r="F148" s="114" t="s">
        <v>87</v>
      </c>
      <c r="G148" s="114" t="s">
        <v>30</v>
      </c>
      <c r="H148" s="111">
        <f>I148/$O$7</f>
        <v>0.20878808009869981</v>
      </c>
      <c r="I148" s="118">
        <v>22</v>
      </c>
      <c r="J148" s="176">
        <v>200</v>
      </c>
      <c r="K148" s="115" t="s">
        <v>374</v>
      </c>
      <c r="L148" s="109" t="s">
        <v>356</v>
      </c>
      <c r="M148" s="35"/>
      <c r="N148" s="100">
        <f t="shared" si="16"/>
        <v>0</v>
      </c>
      <c r="O148" s="99">
        <f t="shared" si="17"/>
        <v>0</v>
      </c>
      <c r="P148" s="98">
        <f t="shared" si="18"/>
        <v>0</v>
      </c>
      <c r="Q148" s="135" t="s">
        <v>425</v>
      </c>
      <c r="R148" s="207" t="s">
        <v>483</v>
      </c>
      <c r="S148" s="186" t="str">
        <f t="shared" si="13"/>
        <v/>
      </c>
      <c r="T148" s="97"/>
      <c r="U148" s="97"/>
      <c r="V148" s="124"/>
      <c r="W148" s="97"/>
      <c r="X148" s="97"/>
      <c r="Y148" s="97"/>
      <c r="Z148" s="97"/>
      <c r="AA148" s="97"/>
      <c r="AB148" s="97"/>
      <c r="AC148" s="97"/>
    </row>
    <row r="149" spans="1:29" s="36" customFormat="1" ht="14.25" customHeight="1">
      <c r="A149" s="33"/>
      <c r="B149" s="112" t="s">
        <v>89</v>
      </c>
      <c r="C149" s="156" t="s">
        <v>448</v>
      </c>
      <c r="D149" s="113" t="s">
        <v>34</v>
      </c>
      <c r="E149" s="113" t="s">
        <v>84</v>
      </c>
      <c r="F149" s="114" t="s">
        <v>88</v>
      </c>
      <c r="G149" s="114" t="s">
        <v>30</v>
      </c>
      <c r="H149" s="116">
        <v>0.42</v>
      </c>
      <c r="I149" s="117">
        <f>H149*$O$7</f>
        <v>44.255400000000002</v>
      </c>
      <c r="J149" s="176">
        <v>500</v>
      </c>
      <c r="K149" s="115" t="s">
        <v>370</v>
      </c>
      <c r="L149" s="109" t="s">
        <v>356</v>
      </c>
      <c r="M149" s="35"/>
      <c r="N149" s="100">
        <f t="shared" si="16"/>
        <v>0</v>
      </c>
      <c r="O149" s="99">
        <f t="shared" si="17"/>
        <v>0</v>
      </c>
      <c r="P149" s="98">
        <f t="shared" si="18"/>
        <v>0</v>
      </c>
      <c r="Q149" s="135" t="s">
        <v>425</v>
      </c>
      <c r="R149" s="207" t="s">
        <v>503</v>
      </c>
      <c r="S149" s="186" t="str">
        <f t="shared" si="13"/>
        <v/>
      </c>
      <c r="T149" s="97"/>
      <c r="U149" s="97"/>
      <c r="V149" s="124"/>
      <c r="W149" s="97"/>
      <c r="X149" s="97"/>
      <c r="Y149" s="97"/>
      <c r="Z149" s="97"/>
      <c r="AA149" s="97"/>
      <c r="AB149" s="97"/>
      <c r="AC149" s="97"/>
    </row>
    <row r="150" spans="1:29" s="105" customFormat="1" ht="14.25" customHeight="1">
      <c r="A150" s="33"/>
      <c r="B150" s="112" t="s">
        <v>90</v>
      </c>
      <c r="C150" s="156" t="s">
        <v>448</v>
      </c>
      <c r="D150" s="113" t="s">
        <v>34</v>
      </c>
      <c r="E150" s="113" t="s">
        <v>84</v>
      </c>
      <c r="F150" s="114" t="s">
        <v>88</v>
      </c>
      <c r="G150" s="114" t="s">
        <v>31</v>
      </c>
      <c r="H150" s="116">
        <v>0.61</v>
      </c>
      <c r="I150" s="117">
        <f>H150*$O$7</f>
        <v>64.275700000000001</v>
      </c>
      <c r="J150" s="176">
        <v>250</v>
      </c>
      <c r="K150" s="115" t="s">
        <v>370</v>
      </c>
      <c r="L150" s="109" t="s">
        <v>356</v>
      </c>
      <c r="M150" s="35"/>
      <c r="N150" s="100">
        <f t="shared" si="16"/>
        <v>0</v>
      </c>
      <c r="O150" s="99">
        <f t="shared" si="17"/>
        <v>0</v>
      </c>
      <c r="P150" s="98">
        <f t="shared" si="18"/>
        <v>0</v>
      </c>
      <c r="Q150" s="134" t="s">
        <v>537</v>
      </c>
      <c r="R150" s="207" t="s">
        <v>503</v>
      </c>
      <c r="S150" s="186" t="str">
        <f t="shared" si="13"/>
        <v/>
      </c>
      <c r="T150" s="97"/>
      <c r="U150" s="97"/>
      <c r="V150" s="124"/>
      <c r="W150" s="97"/>
      <c r="X150" s="97"/>
      <c r="Y150" s="97"/>
      <c r="Z150" s="97"/>
      <c r="AA150" s="97"/>
      <c r="AB150" s="97"/>
      <c r="AC150" s="97"/>
    </row>
    <row r="151" spans="1:29" s="105" customFormat="1" ht="14.25" customHeight="1">
      <c r="A151" s="33"/>
      <c r="B151" s="112" t="s">
        <v>210</v>
      </c>
      <c r="C151" s="156" t="s">
        <v>437</v>
      </c>
      <c r="D151" s="113" t="s">
        <v>34</v>
      </c>
      <c r="E151" s="113" t="s">
        <v>84</v>
      </c>
      <c r="F151" s="114" t="s">
        <v>88</v>
      </c>
      <c r="G151" s="114" t="s">
        <v>30</v>
      </c>
      <c r="H151" s="111">
        <f>I151/$O$7</f>
        <v>0.31318212014804969</v>
      </c>
      <c r="I151" s="118">
        <v>33</v>
      </c>
      <c r="J151" s="176">
        <v>200</v>
      </c>
      <c r="K151" s="115" t="s">
        <v>374</v>
      </c>
      <c r="L151" s="109" t="s">
        <v>356</v>
      </c>
      <c r="M151" s="35"/>
      <c r="N151" s="100">
        <f t="shared" si="16"/>
        <v>0</v>
      </c>
      <c r="O151" s="99">
        <f t="shared" si="17"/>
        <v>0</v>
      </c>
      <c r="P151" s="98">
        <f t="shared" si="18"/>
        <v>0</v>
      </c>
      <c r="Q151" s="135" t="s">
        <v>425</v>
      </c>
      <c r="R151" s="207" t="s">
        <v>503</v>
      </c>
      <c r="S151" s="186" t="str">
        <f t="shared" si="13"/>
        <v/>
      </c>
      <c r="T151" s="97"/>
      <c r="U151" s="97"/>
      <c r="V151" s="124"/>
      <c r="W151" s="97"/>
      <c r="X151" s="97"/>
      <c r="Y151" s="97"/>
      <c r="Z151" s="97"/>
      <c r="AA151" s="97"/>
      <c r="AB151" s="97"/>
      <c r="AC151" s="97"/>
    </row>
    <row r="152" spans="1:29" s="36" customFormat="1" ht="14.25" customHeight="1">
      <c r="A152" s="33"/>
      <c r="B152" s="112" t="s">
        <v>376</v>
      </c>
      <c r="C152" s="156" t="s">
        <v>448</v>
      </c>
      <c r="D152" s="113" t="s">
        <v>82</v>
      </c>
      <c r="E152" s="113" t="s">
        <v>84</v>
      </c>
      <c r="F152" s="114" t="s">
        <v>452</v>
      </c>
      <c r="G152" s="114" t="s">
        <v>29</v>
      </c>
      <c r="H152" s="116">
        <v>0.39</v>
      </c>
      <c r="I152" s="117">
        <f>H152*$O$7</f>
        <v>41.094300000000004</v>
      </c>
      <c r="J152" s="176">
        <v>900</v>
      </c>
      <c r="K152" s="115" t="s">
        <v>371</v>
      </c>
      <c r="L152" s="109" t="s">
        <v>356</v>
      </c>
      <c r="M152" s="35"/>
      <c r="N152" s="100">
        <f t="shared" si="16"/>
        <v>0</v>
      </c>
      <c r="O152" s="99">
        <f t="shared" si="17"/>
        <v>0</v>
      </c>
      <c r="P152" s="98">
        <f t="shared" si="18"/>
        <v>0</v>
      </c>
      <c r="Q152" s="134" t="s">
        <v>537</v>
      </c>
      <c r="R152" s="207" t="s">
        <v>502</v>
      </c>
      <c r="S152" s="186" t="str">
        <f t="shared" si="13"/>
        <v/>
      </c>
      <c r="T152" s="97"/>
      <c r="U152" s="97"/>
      <c r="V152" s="124"/>
      <c r="W152" s="97"/>
      <c r="X152" s="97"/>
      <c r="Y152" s="97"/>
      <c r="Z152" s="97"/>
      <c r="AA152" s="97"/>
      <c r="AB152" s="97"/>
      <c r="AC152" s="97"/>
    </row>
    <row r="153" spans="1:29" s="36" customFormat="1" ht="14.25" customHeight="1">
      <c r="A153" s="33"/>
      <c r="B153" s="112" t="s">
        <v>233</v>
      </c>
      <c r="C153" s="156" t="s">
        <v>448</v>
      </c>
      <c r="D153" s="113" t="s">
        <v>82</v>
      </c>
      <c r="E153" s="113" t="s">
        <v>84</v>
      </c>
      <c r="F153" s="114" t="s">
        <v>452</v>
      </c>
      <c r="G153" s="114" t="s">
        <v>30</v>
      </c>
      <c r="H153" s="116">
        <v>0.45</v>
      </c>
      <c r="I153" s="117">
        <f>H153*$O$7</f>
        <v>47.416500000000006</v>
      </c>
      <c r="J153" s="176">
        <v>500</v>
      </c>
      <c r="K153" s="115" t="s">
        <v>370</v>
      </c>
      <c r="L153" s="109" t="s">
        <v>356</v>
      </c>
      <c r="M153" s="35"/>
      <c r="N153" s="100">
        <f t="shared" si="16"/>
        <v>0</v>
      </c>
      <c r="O153" s="99">
        <f t="shared" si="17"/>
        <v>0</v>
      </c>
      <c r="P153" s="98">
        <f t="shared" si="18"/>
        <v>0</v>
      </c>
      <c r="Q153" s="135" t="s">
        <v>425</v>
      </c>
      <c r="R153" s="207" t="s">
        <v>502</v>
      </c>
      <c r="S153" s="186" t="str">
        <f t="shared" si="13"/>
        <v/>
      </c>
      <c r="T153" s="97"/>
      <c r="U153" s="97"/>
      <c r="V153" s="124"/>
      <c r="W153" s="97"/>
      <c r="X153" s="97"/>
      <c r="Y153" s="97"/>
      <c r="Z153" s="97"/>
      <c r="AA153" s="97"/>
      <c r="AB153" s="97"/>
      <c r="AC153" s="97"/>
    </row>
    <row r="154" spans="1:29" s="36" customFormat="1" ht="14.25" customHeight="1">
      <c r="A154" s="33"/>
      <c r="B154" s="112" t="s">
        <v>357</v>
      </c>
      <c r="C154" s="156" t="s">
        <v>448</v>
      </c>
      <c r="D154" s="113" t="s">
        <v>82</v>
      </c>
      <c r="E154" s="113" t="s">
        <v>84</v>
      </c>
      <c r="F154" s="114" t="s">
        <v>452</v>
      </c>
      <c r="G154" s="114" t="s">
        <v>30</v>
      </c>
      <c r="H154" s="116">
        <v>0.45</v>
      </c>
      <c r="I154" s="117">
        <f>H154*$O$7</f>
        <v>47.416500000000006</v>
      </c>
      <c r="J154" s="176">
        <v>600</v>
      </c>
      <c r="K154" s="115" t="s">
        <v>371</v>
      </c>
      <c r="L154" s="109" t="s">
        <v>356</v>
      </c>
      <c r="M154" s="35"/>
      <c r="N154" s="100">
        <f t="shared" si="16"/>
        <v>0</v>
      </c>
      <c r="O154" s="99">
        <f t="shared" si="17"/>
        <v>0</v>
      </c>
      <c r="P154" s="98">
        <f t="shared" si="18"/>
        <v>0</v>
      </c>
      <c r="Q154" s="135" t="s">
        <v>425</v>
      </c>
      <c r="R154" s="207" t="s">
        <v>502</v>
      </c>
      <c r="S154" s="186" t="str">
        <f t="shared" si="13"/>
        <v/>
      </c>
      <c r="T154" s="97"/>
      <c r="U154" s="97"/>
      <c r="V154" s="124"/>
      <c r="W154" s="97"/>
      <c r="X154" s="97"/>
      <c r="Y154" s="97"/>
      <c r="Z154" s="97"/>
      <c r="AA154" s="97"/>
      <c r="AB154" s="97"/>
      <c r="AC154" s="97"/>
    </row>
    <row r="155" spans="1:29" s="105" customFormat="1" ht="14.25" customHeight="1">
      <c r="A155" s="33"/>
      <c r="B155" s="112" t="s">
        <v>91</v>
      </c>
      <c r="C155" s="156" t="s">
        <v>448</v>
      </c>
      <c r="D155" s="113" t="s">
        <v>82</v>
      </c>
      <c r="E155" s="113" t="s">
        <v>84</v>
      </c>
      <c r="F155" s="114" t="s">
        <v>452</v>
      </c>
      <c r="G155" s="114" t="s">
        <v>31</v>
      </c>
      <c r="H155" s="116">
        <v>0.63</v>
      </c>
      <c r="I155" s="117">
        <f>H155*$O$7</f>
        <v>66.383099999999999</v>
      </c>
      <c r="J155" s="176">
        <v>250</v>
      </c>
      <c r="K155" s="115" t="s">
        <v>370</v>
      </c>
      <c r="L155" s="109" t="s">
        <v>356</v>
      </c>
      <c r="M155" s="35"/>
      <c r="N155" s="100">
        <f t="shared" si="16"/>
        <v>0</v>
      </c>
      <c r="O155" s="99">
        <f t="shared" si="17"/>
        <v>0</v>
      </c>
      <c r="P155" s="98">
        <f t="shared" si="18"/>
        <v>0</v>
      </c>
      <c r="Q155" s="134" t="s">
        <v>537</v>
      </c>
      <c r="R155" s="207" t="s">
        <v>502</v>
      </c>
      <c r="S155" s="186" t="str">
        <f t="shared" si="13"/>
        <v/>
      </c>
      <c r="T155" s="97"/>
      <c r="U155" s="97"/>
      <c r="V155" s="124"/>
      <c r="W155" s="97"/>
      <c r="X155" s="97"/>
      <c r="Y155" s="97"/>
      <c r="Z155" s="97"/>
      <c r="AA155" s="97"/>
      <c r="AB155" s="97"/>
      <c r="AC155" s="97"/>
    </row>
    <row r="156" spans="1:29" s="36" customFormat="1" ht="14.25" customHeight="1">
      <c r="A156" s="33"/>
      <c r="B156" s="112" t="s">
        <v>375</v>
      </c>
      <c r="C156" s="156" t="s">
        <v>448</v>
      </c>
      <c r="D156" s="113" t="s">
        <v>82</v>
      </c>
      <c r="E156" s="113" t="s">
        <v>84</v>
      </c>
      <c r="F156" s="114" t="s">
        <v>452</v>
      </c>
      <c r="G156" s="114" t="s">
        <v>31</v>
      </c>
      <c r="H156" s="116">
        <v>0.63</v>
      </c>
      <c r="I156" s="117">
        <f>H156*$O$7</f>
        <v>66.383099999999999</v>
      </c>
      <c r="J156" s="176">
        <v>250</v>
      </c>
      <c r="K156" s="115" t="s">
        <v>371</v>
      </c>
      <c r="L156" s="109" t="s">
        <v>356</v>
      </c>
      <c r="M156" s="35"/>
      <c r="N156" s="100">
        <f t="shared" si="16"/>
        <v>0</v>
      </c>
      <c r="O156" s="99">
        <f t="shared" si="17"/>
        <v>0</v>
      </c>
      <c r="P156" s="98">
        <f t="shared" si="18"/>
        <v>0</v>
      </c>
      <c r="Q156" s="134" t="s">
        <v>537</v>
      </c>
      <c r="R156" s="207" t="s">
        <v>502</v>
      </c>
      <c r="S156" s="186" t="str">
        <f t="shared" si="13"/>
        <v/>
      </c>
      <c r="T156" s="97"/>
      <c r="U156" s="97"/>
      <c r="V156" s="124"/>
      <c r="W156" s="97"/>
      <c r="X156" s="97"/>
      <c r="Y156" s="97"/>
      <c r="Z156" s="97"/>
      <c r="AA156" s="97"/>
      <c r="AB156" s="97"/>
      <c r="AC156" s="97"/>
    </row>
    <row r="157" spans="1:29" s="105" customFormat="1" ht="14.25" customHeight="1">
      <c r="A157" s="33"/>
      <c r="B157" s="112" t="s">
        <v>377</v>
      </c>
      <c r="C157" s="156" t="s">
        <v>437</v>
      </c>
      <c r="D157" s="113" t="s">
        <v>82</v>
      </c>
      <c r="E157" s="113" t="s">
        <v>84</v>
      </c>
      <c r="F157" s="114" t="s">
        <v>452</v>
      </c>
      <c r="G157" s="114" t="s">
        <v>30</v>
      </c>
      <c r="H157" s="111">
        <f>I157/$O$7</f>
        <v>0.31318212014804969</v>
      </c>
      <c r="I157" s="118">
        <v>33</v>
      </c>
      <c r="J157" s="176">
        <v>200</v>
      </c>
      <c r="K157" s="115" t="s">
        <v>374</v>
      </c>
      <c r="L157" s="109" t="s">
        <v>356</v>
      </c>
      <c r="M157" s="35"/>
      <c r="N157" s="100">
        <f t="shared" si="16"/>
        <v>0</v>
      </c>
      <c r="O157" s="99">
        <f t="shared" si="17"/>
        <v>0</v>
      </c>
      <c r="P157" s="98">
        <f t="shared" si="18"/>
        <v>0</v>
      </c>
      <c r="Q157" s="134" t="s">
        <v>537</v>
      </c>
      <c r="R157" s="207" t="s">
        <v>502</v>
      </c>
      <c r="S157" s="186" t="str">
        <f t="shared" si="13"/>
        <v/>
      </c>
      <c r="T157" s="97"/>
      <c r="U157" s="97"/>
      <c r="V157" s="124"/>
      <c r="W157" s="97"/>
      <c r="X157" s="97"/>
      <c r="Y157" s="97"/>
      <c r="Z157" s="97"/>
      <c r="AA157" s="97"/>
      <c r="AB157" s="97"/>
      <c r="AC157" s="97"/>
    </row>
    <row r="158" spans="1:29" s="36" customFormat="1" ht="14.25" customHeight="1">
      <c r="A158" s="33"/>
      <c r="B158" s="112" t="s">
        <v>92</v>
      </c>
      <c r="C158" s="156" t="s">
        <v>448</v>
      </c>
      <c r="D158" s="113" t="s">
        <v>38</v>
      </c>
      <c r="E158" s="113" t="s">
        <v>33</v>
      </c>
      <c r="F158" s="114" t="s">
        <v>268</v>
      </c>
      <c r="G158" s="114" t="s">
        <v>30</v>
      </c>
      <c r="H158" s="116">
        <v>0.42</v>
      </c>
      <c r="I158" s="117">
        <f t="shared" ref="I158:I165" si="19">H158*$O$7</f>
        <v>44.255400000000002</v>
      </c>
      <c r="J158" s="176">
        <v>500</v>
      </c>
      <c r="K158" s="115" t="s">
        <v>370</v>
      </c>
      <c r="L158" s="109" t="s">
        <v>356</v>
      </c>
      <c r="M158" s="35"/>
      <c r="N158" s="100">
        <f t="shared" ref="N158:N189" si="20">M158*J158</f>
        <v>0</v>
      </c>
      <c r="O158" s="99">
        <f t="shared" ref="O158:O189" si="21">N158*H158</f>
        <v>0</v>
      </c>
      <c r="P158" s="98">
        <f t="shared" ref="P158:P189" si="22">N158*I158</f>
        <v>0</v>
      </c>
      <c r="Q158" s="134" t="s">
        <v>537</v>
      </c>
      <c r="R158" s="207" t="s">
        <v>504</v>
      </c>
      <c r="S158" s="186" t="str">
        <f t="shared" si="13"/>
        <v/>
      </c>
      <c r="T158" s="97"/>
      <c r="U158" s="97"/>
      <c r="V158" s="124"/>
      <c r="W158" s="97"/>
      <c r="X158" s="97"/>
      <c r="Y158" s="97"/>
      <c r="Z158" s="97"/>
      <c r="AA158" s="97"/>
      <c r="AB158" s="97"/>
      <c r="AC158" s="97"/>
    </row>
    <row r="159" spans="1:29" s="36" customFormat="1" ht="14.25" customHeight="1">
      <c r="A159" s="33"/>
      <c r="B159" s="112" t="s">
        <v>93</v>
      </c>
      <c r="C159" s="156" t="s">
        <v>448</v>
      </c>
      <c r="D159" s="113" t="s">
        <v>38</v>
      </c>
      <c r="E159" s="113" t="s">
        <v>33</v>
      </c>
      <c r="F159" s="114" t="s">
        <v>268</v>
      </c>
      <c r="G159" s="114" t="s">
        <v>31</v>
      </c>
      <c r="H159" s="116">
        <v>0.61</v>
      </c>
      <c r="I159" s="117">
        <f t="shared" si="19"/>
        <v>64.275700000000001</v>
      </c>
      <c r="J159" s="176">
        <v>250</v>
      </c>
      <c r="K159" s="115" t="s">
        <v>370</v>
      </c>
      <c r="L159" s="109" t="s">
        <v>356</v>
      </c>
      <c r="M159" s="35"/>
      <c r="N159" s="100">
        <f t="shared" si="20"/>
        <v>0</v>
      </c>
      <c r="O159" s="99">
        <f t="shared" si="21"/>
        <v>0</v>
      </c>
      <c r="P159" s="98">
        <f t="shared" si="22"/>
        <v>0</v>
      </c>
      <c r="Q159" s="134" t="s">
        <v>537</v>
      </c>
      <c r="R159" s="207" t="s">
        <v>504</v>
      </c>
      <c r="S159" s="186" t="str">
        <f t="shared" ref="S159:S222" si="23">IF(MOD(M159,J159)&gt;0,"Неверная кратность заказа!","")</f>
        <v/>
      </c>
      <c r="T159" s="97"/>
      <c r="U159" s="97"/>
      <c r="V159" s="124"/>
      <c r="W159" s="97"/>
      <c r="X159" s="97"/>
      <c r="Y159" s="97"/>
      <c r="Z159" s="97"/>
      <c r="AA159" s="97"/>
      <c r="AB159" s="97"/>
      <c r="AC159" s="97"/>
    </row>
    <row r="160" spans="1:29" s="36" customFormat="1" ht="14.25" customHeight="1">
      <c r="A160" s="33"/>
      <c r="B160" s="112" t="s">
        <v>382</v>
      </c>
      <c r="C160" s="156" t="s">
        <v>448</v>
      </c>
      <c r="D160" s="113" t="s">
        <v>38</v>
      </c>
      <c r="E160" s="113" t="s">
        <v>28</v>
      </c>
      <c r="F160" s="114" t="s">
        <v>457</v>
      </c>
      <c r="G160" s="114" t="s">
        <v>29</v>
      </c>
      <c r="H160" s="116">
        <v>0.33</v>
      </c>
      <c r="I160" s="117">
        <f t="shared" si="19"/>
        <v>34.772100000000002</v>
      </c>
      <c r="J160" s="176">
        <v>900</v>
      </c>
      <c r="K160" s="115" t="s">
        <v>371</v>
      </c>
      <c r="L160" s="109" t="s">
        <v>356</v>
      </c>
      <c r="M160" s="35"/>
      <c r="N160" s="100">
        <f t="shared" si="20"/>
        <v>0</v>
      </c>
      <c r="O160" s="99">
        <f t="shared" si="21"/>
        <v>0</v>
      </c>
      <c r="P160" s="98">
        <f t="shared" si="22"/>
        <v>0</v>
      </c>
      <c r="Q160" s="134" t="s">
        <v>537</v>
      </c>
      <c r="R160" s="207" t="s">
        <v>505</v>
      </c>
      <c r="S160" s="186" t="str">
        <f t="shared" si="23"/>
        <v/>
      </c>
      <c r="T160" s="97"/>
      <c r="U160" s="97"/>
      <c r="V160" s="124"/>
      <c r="W160" s="97"/>
      <c r="X160" s="97"/>
      <c r="Y160" s="97"/>
      <c r="Z160" s="97"/>
      <c r="AA160" s="97"/>
      <c r="AB160" s="97"/>
      <c r="AC160" s="97"/>
    </row>
    <row r="161" spans="1:29" s="36" customFormat="1" ht="14.25" customHeight="1">
      <c r="A161" s="33"/>
      <c r="B161" s="112" t="s">
        <v>234</v>
      </c>
      <c r="C161" s="156" t="s">
        <v>448</v>
      </c>
      <c r="D161" s="113" t="s">
        <v>38</v>
      </c>
      <c r="E161" s="113" t="s">
        <v>28</v>
      </c>
      <c r="F161" s="114" t="s">
        <v>457</v>
      </c>
      <c r="G161" s="114" t="s">
        <v>30</v>
      </c>
      <c r="H161" s="116">
        <v>0.42</v>
      </c>
      <c r="I161" s="117">
        <f t="shared" si="19"/>
        <v>44.255400000000002</v>
      </c>
      <c r="J161" s="176">
        <v>500</v>
      </c>
      <c r="K161" s="115" t="s">
        <v>370</v>
      </c>
      <c r="L161" s="109" t="s">
        <v>356</v>
      </c>
      <c r="M161" s="35"/>
      <c r="N161" s="100">
        <f t="shared" si="20"/>
        <v>0</v>
      </c>
      <c r="O161" s="99">
        <f t="shared" si="21"/>
        <v>0</v>
      </c>
      <c r="P161" s="98">
        <f t="shared" si="22"/>
        <v>0</v>
      </c>
      <c r="Q161" s="135" t="s">
        <v>425</v>
      </c>
      <c r="R161" s="207" t="s">
        <v>505</v>
      </c>
      <c r="S161" s="186" t="str">
        <f t="shared" si="23"/>
        <v/>
      </c>
      <c r="T161" s="97"/>
      <c r="U161" s="97"/>
      <c r="V161" s="124"/>
      <c r="W161" s="97"/>
      <c r="X161" s="97"/>
      <c r="Y161" s="97"/>
      <c r="Z161" s="97"/>
      <c r="AA161" s="97"/>
      <c r="AB161" s="97"/>
      <c r="AC161" s="97"/>
    </row>
    <row r="162" spans="1:29" s="36" customFormat="1" ht="14.25" customHeight="1">
      <c r="A162" s="33"/>
      <c r="B162" s="112" t="s">
        <v>380</v>
      </c>
      <c r="C162" s="156" t="s">
        <v>448</v>
      </c>
      <c r="D162" s="113" t="s">
        <v>38</v>
      </c>
      <c r="E162" s="113" t="s">
        <v>28</v>
      </c>
      <c r="F162" s="114" t="s">
        <v>457</v>
      </c>
      <c r="G162" s="114" t="s">
        <v>30</v>
      </c>
      <c r="H162" s="116">
        <v>0.42</v>
      </c>
      <c r="I162" s="117">
        <f t="shared" si="19"/>
        <v>44.255400000000002</v>
      </c>
      <c r="J162" s="176">
        <v>600</v>
      </c>
      <c r="K162" s="115" t="s">
        <v>371</v>
      </c>
      <c r="L162" s="109" t="s">
        <v>356</v>
      </c>
      <c r="M162" s="35"/>
      <c r="N162" s="100">
        <f t="shared" si="20"/>
        <v>0</v>
      </c>
      <c r="O162" s="99">
        <f t="shared" si="21"/>
        <v>0</v>
      </c>
      <c r="P162" s="98">
        <f t="shared" si="22"/>
        <v>0</v>
      </c>
      <c r="Q162" s="135" t="s">
        <v>425</v>
      </c>
      <c r="R162" s="207" t="s">
        <v>505</v>
      </c>
      <c r="S162" s="186" t="str">
        <f t="shared" si="23"/>
        <v/>
      </c>
      <c r="T162" s="97"/>
      <c r="U162" s="97"/>
      <c r="V162" s="124"/>
      <c r="W162" s="97"/>
      <c r="X162" s="97"/>
      <c r="Y162" s="97"/>
      <c r="Z162" s="97"/>
      <c r="AA162" s="97"/>
      <c r="AB162" s="97"/>
      <c r="AC162" s="97"/>
    </row>
    <row r="163" spans="1:29" s="36" customFormat="1" ht="14.25" customHeight="1">
      <c r="A163" s="33"/>
      <c r="B163" s="112" t="s">
        <v>235</v>
      </c>
      <c r="C163" s="156" t="s">
        <v>448</v>
      </c>
      <c r="D163" s="113" t="s">
        <v>38</v>
      </c>
      <c r="E163" s="113" t="s">
        <v>28</v>
      </c>
      <c r="F163" s="114" t="s">
        <v>457</v>
      </c>
      <c r="G163" s="114" t="s">
        <v>31</v>
      </c>
      <c r="H163" s="116">
        <v>0.62</v>
      </c>
      <c r="I163" s="117">
        <f t="shared" si="19"/>
        <v>65.329400000000007</v>
      </c>
      <c r="J163" s="176">
        <v>250</v>
      </c>
      <c r="K163" s="115" t="s">
        <v>370</v>
      </c>
      <c r="L163" s="109" t="s">
        <v>356</v>
      </c>
      <c r="M163" s="35"/>
      <c r="N163" s="100">
        <f t="shared" si="20"/>
        <v>0</v>
      </c>
      <c r="O163" s="99">
        <f t="shared" si="21"/>
        <v>0</v>
      </c>
      <c r="P163" s="98">
        <f t="shared" si="22"/>
        <v>0</v>
      </c>
      <c r="Q163" s="134" t="s">
        <v>537</v>
      </c>
      <c r="R163" s="207" t="s">
        <v>505</v>
      </c>
      <c r="S163" s="186" t="str">
        <f t="shared" si="23"/>
        <v/>
      </c>
      <c r="T163" s="97"/>
      <c r="U163" s="97"/>
      <c r="V163" s="124"/>
      <c r="W163" s="97"/>
      <c r="X163" s="97"/>
      <c r="Y163" s="97"/>
      <c r="Z163" s="97"/>
      <c r="AA163" s="97"/>
      <c r="AB163" s="97"/>
      <c r="AC163" s="97"/>
    </row>
    <row r="164" spans="1:29" s="36" customFormat="1" ht="14.25" customHeight="1">
      <c r="A164" s="33"/>
      <c r="B164" s="112" t="s">
        <v>381</v>
      </c>
      <c r="C164" s="156" t="s">
        <v>448</v>
      </c>
      <c r="D164" s="113" t="s">
        <v>38</v>
      </c>
      <c r="E164" s="113" t="s">
        <v>28</v>
      </c>
      <c r="F164" s="114" t="s">
        <v>457</v>
      </c>
      <c r="G164" s="114" t="s">
        <v>31</v>
      </c>
      <c r="H164" s="116">
        <v>0.62</v>
      </c>
      <c r="I164" s="117">
        <f t="shared" si="19"/>
        <v>65.329400000000007</v>
      </c>
      <c r="J164" s="176">
        <v>250</v>
      </c>
      <c r="K164" s="115" t="s">
        <v>371</v>
      </c>
      <c r="L164" s="109" t="s">
        <v>356</v>
      </c>
      <c r="M164" s="35"/>
      <c r="N164" s="100">
        <f t="shared" si="20"/>
        <v>0</v>
      </c>
      <c r="O164" s="99">
        <f t="shared" si="21"/>
        <v>0</v>
      </c>
      <c r="P164" s="98">
        <f t="shared" si="22"/>
        <v>0</v>
      </c>
      <c r="Q164" s="134" t="s">
        <v>537</v>
      </c>
      <c r="R164" s="207" t="s">
        <v>505</v>
      </c>
      <c r="S164" s="186" t="str">
        <f t="shared" si="23"/>
        <v/>
      </c>
      <c r="T164" s="97"/>
      <c r="U164" s="97"/>
      <c r="V164" s="124"/>
      <c r="W164" s="97"/>
      <c r="X164" s="97"/>
      <c r="Y164" s="97"/>
      <c r="Z164" s="97"/>
      <c r="AA164" s="97"/>
      <c r="AB164" s="97"/>
      <c r="AC164" s="97"/>
    </row>
    <row r="165" spans="1:29" s="36" customFormat="1" ht="14.25" customHeight="1">
      <c r="A165" s="33"/>
      <c r="B165" s="112" t="s">
        <v>404</v>
      </c>
      <c r="C165" s="156" t="s">
        <v>448</v>
      </c>
      <c r="D165" s="113" t="s">
        <v>38</v>
      </c>
      <c r="E165" s="113" t="s">
        <v>33</v>
      </c>
      <c r="F165" s="114" t="s">
        <v>251</v>
      </c>
      <c r="G165" s="114" t="s">
        <v>31</v>
      </c>
      <c r="H165" s="116">
        <v>0.85</v>
      </c>
      <c r="I165" s="117">
        <f t="shared" si="19"/>
        <v>89.564499999999995</v>
      </c>
      <c r="J165" s="176">
        <v>250</v>
      </c>
      <c r="K165" s="115" t="s">
        <v>370</v>
      </c>
      <c r="L165" s="109" t="s">
        <v>356</v>
      </c>
      <c r="M165" s="35"/>
      <c r="N165" s="100">
        <f t="shared" si="20"/>
        <v>0</v>
      </c>
      <c r="O165" s="99">
        <f t="shared" si="21"/>
        <v>0</v>
      </c>
      <c r="P165" s="98">
        <f t="shared" si="22"/>
        <v>0</v>
      </c>
      <c r="Q165" s="134" t="s">
        <v>537</v>
      </c>
      <c r="R165" s="207" t="s">
        <v>474</v>
      </c>
      <c r="S165" s="186" t="str">
        <f t="shared" si="23"/>
        <v/>
      </c>
      <c r="T165" s="97"/>
      <c r="U165" s="97"/>
      <c r="V165" s="124"/>
      <c r="W165" s="97"/>
      <c r="X165" s="97"/>
      <c r="Y165" s="97"/>
      <c r="Z165" s="97"/>
      <c r="AA165" s="97"/>
      <c r="AB165" s="97"/>
      <c r="AC165" s="97"/>
    </row>
    <row r="166" spans="1:29" s="36" customFormat="1" ht="14.25" customHeight="1">
      <c r="A166" s="33"/>
      <c r="B166" s="112" t="s">
        <v>211</v>
      </c>
      <c r="C166" s="156" t="s">
        <v>437</v>
      </c>
      <c r="D166" s="113" t="s">
        <v>38</v>
      </c>
      <c r="E166" s="113" t="s">
        <v>33</v>
      </c>
      <c r="F166" s="114" t="s">
        <v>251</v>
      </c>
      <c r="G166" s="114" t="s">
        <v>30</v>
      </c>
      <c r="H166" s="111">
        <f>I166/$O$7</f>
        <v>0.35114358925690425</v>
      </c>
      <c r="I166" s="118">
        <v>37</v>
      </c>
      <c r="J166" s="176">
        <v>200</v>
      </c>
      <c r="K166" s="115" t="s">
        <v>374</v>
      </c>
      <c r="L166" s="109" t="s">
        <v>356</v>
      </c>
      <c r="M166" s="35"/>
      <c r="N166" s="100">
        <f t="shared" si="20"/>
        <v>0</v>
      </c>
      <c r="O166" s="99">
        <f t="shared" si="21"/>
        <v>0</v>
      </c>
      <c r="P166" s="98">
        <f t="shared" si="22"/>
        <v>0</v>
      </c>
      <c r="Q166" s="135" t="s">
        <v>425</v>
      </c>
      <c r="R166" s="207" t="s">
        <v>474</v>
      </c>
      <c r="S166" s="186" t="str">
        <f t="shared" si="23"/>
        <v/>
      </c>
      <c r="T166" s="97"/>
      <c r="U166" s="97"/>
      <c r="V166" s="124"/>
      <c r="W166" s="97"/>
      <c r="X166" s="97"/>
      <c r="Y166" s="97"/>
      <c r="Z166" s="97"/>
      <c r="AA166" s="97"/>
      <c r="AB166" s="97"/>
      <c r="AC166" s="97"/>
    </row>
    <row r="167" spans="1:29" s="36" customFormat="1" ht="14.25" customHeight="1">
      <c r="A167" s="33"/>
      <c r="B167" s="112" t="s">
        <v>212</v>
      </c>
      <c r="C167" s="156" t="s">
        <v>437</v>
      </c>
      <c r="D167" s="113" t="s">
        <v>32</v>
      </c>
      <c r="E167" s="113" t="s">
        <v>45</v>
      </c>
      <c r="F167" s="114" t="s">
        <v>252</v>
      </c>
      <c r="G167" s="114" t="s">
        <v>30</v>
      </c>
      <c r="H167" s="111">
        <f>I167/$O$7</f>
        <v>0.20878808009869981</v>
      </c>
      <c r="I167" s="118">
        <v>22</v>
      </c>
      <c r="J167" s="176">
        <v>200</v>
      </c>
      <c r="K167" s="115" t="s">
        <v>374</v>
      </c>
      <c r="L167" s="109" t="s">
        <v>356</v>
      </c>
      <c r="M167" s="35"/>
      <c r="N167" s="100">
        <f t="shared" si="20"/>
        <v>0</v>
      </c>
      <c r="O167" s="99">
        <f t="shared" si="21"/>
        <v>0</v>
      </c>
      <c r="P167" s="98">
        <f t="shared" si="22"/>
        <v>0</v>
      </c>
      <c r="Q167" s="135" t="s">
        <v>425</v>
      </c>
      <c r="R167" s="207" t="s">
        <v>506</v>
      </c>
      <c r="S167" s="186" t="str">
        <f t="shared" si="23"/>
        <v/>
      </c>
      <c r="T167" s="97"/>
      <c r="U167" s="97"/>
      <c r="V167" s="124"/>
      <c r="W167" s="97"/>
      <c r="X167" s="97"/>
      <c r="Y167" s="97"/>
      <c r="Z167" s="97"/>
      <c r="AA167" s="97"/>
      <c r="AB167" s="97"/>
      <c r="AC167" s="97"/>
    </row>
    <row r="168" spans="1:29" s="36" customFormat="1" ht="14.25" customHeight="1">
      <c r="A168" s="33"/>
      <c r="B168" s="112" t="s">
        <v>236</v>
      </c>
      <c r="C168" s="156" t="s">
        <v>448</v>
      </c>
      <c r="D168" s="113" t="s">
        <v>38</v>
      </c>
      <c r="E168" s="113" t="s">
        <v>33</v>
      </c>
      <c r="F168" s="114" t="s">
        <v>269</v>
      </c>
      <c r="G168" s="114" t="s">
        <v>30</v>
      </c>
      <c r="H168" s="116">
        <v>0.42</v>
      </c>
      <c r="I168" s="117">
        <f>H168*$O$7</f>
        <v>44.255400000000002</v>
      </c>
      <c r="J168" s="176">
        <v>500</v>
      </c>
      <c r="K168" s="115" t="s">
        <v>370</v>
      </c>
      <c r="L168" s="109" t="s">
        <v>356</v>
      </c>
      <c r="M168" s="35"/>
      <c r="N168" s="100">
        <f t="shared" si="20"/>
        <v>0</v>
      </c>
      <c r="O168" s="99">
        <f t="shared" si="21"/>
        <v>0</v>
      </c>
      <c r="P168" s="98">
        <f t="shared" si="22"/>
        <v>0</v>
      </c>
      <c r="Q168" s="134" t="s">
        <v>537</v>
      </c>
      <c r="R168" s="207" t="s">
        <v>507</v>
      </c>
      <c r="S168" s="186" t="str">
        <f t="shared" si="23"/>
        <v/>
      </c>
      <c r="T168" s="97"/>
      <c r="U168" s="97"/>
      <c r="V168" s="124"/>
      <c r="W168" s="97"/>
      <c r="X168" s="97"/>
      <c r="Y168" s="97"/>
      <c r="Z168" s="97"/>
      <c r="AA168" s="97"/>
      <c r="AB168" s="97"/>
      <c r="AC168" s="97"/>
    </row>
    <row r="169" spans="1:29" s="36" customFormat="1" ht="14.25" customHeight="1">
      <c r="A169" s="33"/>
      <c r="B169" s="112" t="s">
        <v>237</v>
      </c>
      <c r="C169" s="156" t="s">
        <v>448</v>
      </c>
      <c r="D169" s="113" t="s">
        <v>38</v>
      </c>
      <c r="E169" s="113" t="s">
        <v>33</v>
      </c>
      <c r="F169" s="114" t="s">
        <v>269</v>
      </c>
      <c r="G169" s="114" t="s">
        <v>31</v>
      </c>
      <c r="H169" s="116">
        <v>0.61</v>
      </c>
      <c r="I169" s="117">
        <f>H169*$O$7</f>
        <v>64.275700000000001</v>
      </c>
      <c r="J169" s="176">
        <v>250</v>
      </c>
      <c r="K169" s="115" t="s">
        <v>370</v>
      </c>
      <c r="L169" s="109" t="s">
        <v>356</v>
      </c>
      <c r="M169" s="35"/>
      <c r="N169" s="100">
        <f t="shared" si="20"/>
        <v>0</v>
      </c>
      <c r="O169" s="99">
        <f t="shared" si="21"/>
        <v>0</v>
      </c>
      <c r="P169" s="98">
        <f t="shared" si="22"/>
        <v>0</v>
      </c>
      <c r="Q169" s="134" t="s">
        <v>537</v>
      </c>
      <c r="R169" s="207" t="s">
        <v>507</v>
      </c>
      <c r="S169" s="186" t="str">
        <f t="shared" si="23"/>
        <v/>
      </c>
      <c r="T169" s="97"/>
      <c r="U169" s="97"/>
      <c r="V169" s="124"/>
      <c r="W169" s="97"/>
      <c r="X169" s="97"/>
      <c r="Y169" s="97"/>
      <c r="Z169" s="97"/>
      <c r="AA169" s="97"/>
      <c r="AB169" s="97"/>
      <c r="AC169" s="97"/>
    </row>
    <row r="170" spans="1:29" s="105" customFormat="1" ht="14.25" customHeight="1">
      <c r="A170" s="33"/>
      <c r="B170" s="112" t="s">
        <v>213</v>
      </c>
      <c r="C170" s="156" t="s">
        <v>437</v>
      </c>
      <c r="D170" s="113" t="s">
        <v>34</v>
      </c>
      <c r="E170" s="113" t="s">
        <v>71</v>
      </c>
      <c r="F170" s="114" t="s">
        <v>458</v>
      </c>
      <c r="G170" s="114" t="s">
        <v>30</v>
      </c>
      <c r="H170" s="111">
        <f>I170/$O$7</f>
        <v>0.31318212014804969</v>
      </c>
      <c r="I170" s="118">
        <v>33</v>
      </c>
      <c r="J170" s="176">
        <v>200</v>
      </c>
      <c r="K170" s="115" t="s">
        <v>374</v>
      </c>
      <c r="L170" s="109" t="s">
        <v>356</v>
      </c>
      <c r="M170" s="35"/>
      <c r="N170" s="100">
        <f t="shared" si="20"/>
        <v>0</v>
      </c>
      <c r="O170" s="99">
        <f t="shared" si="21"/>
        <v>0</v>
      </c>
      <c r="P170" s="98">
        <f t="shared" si="22"/>
        <v>0</v>
      </c>
      <c r="Q170" s="135" t="s">
        <v>425</v>
      </c>
      <c r="R170" s="207" t="s">
        <v>482</v>
      </c>
      <c r="S170" s="186" t="str">
        <f t="shared" si="23"/>
        <v/>
      </c>
      <c r="T170" s="97"/>
      <c r="U170" s="97"/>
      <c r="V170" s="124"/>
      <c r="W170" s="97"/>
      <c r="X170" s="97"/>
      <c r="Y170" s="97"/>
      <c r="Z170" s="97"/>
      <c r="AA170" s="97"/>
      <c r="AB170" s="97"/>
      <c r="AC170" s="97"/>
    </row>
    <row r="171" spans="1:29" s="105" customFormat="1" ht="14.25" customHeight="1">
      <c r="A171" s="33"/>
      <c r="B171" s="112" t="s">
        <v>392</v>
      </c>
      <c r="C171" s="156" t="s">
        <v>448</v>
      </c>
      <c r="D171" s="113" t="s">
        <v>82</v>
      </c>
      <c r="E171" s="113" t="s">
        <v>71</v>
      </c>
      <c r="F171" s="114" t="s">
        <v>94</v>
      </c>
      <c r="G171" s="114" t="s">
        <v>29</v>
      </c>
      <c r="H171" s="116">
        <v>0.36</v>
      </c>
      <c r="I171" s="117">
        <f t="shared" ref="I171:I176" si="24">H171*$O$7</f>
        <v>37.933199999999999</v>
      </c>
      <c r="J171" s="176">
        <v>1200</v>
      </c>
      <c r="K171" s="115" t="s">
        <v>371</v>
      </c>
      <c r="L171" s="109" t="s">
        <v>356</v>
      </c>
      <c r="M171" s="35"/>
      <c r="N171" s="100">
        <f t="shared" si="20"/>
        <v>0</v>
      </c>
      <c r="O171" s="99">
        <f t="shared" si="21"/>
        <v>0</v>
      </c>
      <c r="P171" s="98">
        <f t="shared" si="22"/>
        <v>0</v>
      </c>
      <c r="Q171" s="134" t="s">
        <v>537</v>
      </c>
      <c r="R171" s="207" t="s">
        <v>508</v>
      </c>
      <c r="S171" s="186" t="str">
        <f t="shared" si="23"/>
        <v/>
      </c>
      <c r="T171" s="97"/>
      <c r="U171" s="97"/>
      <c r="V171" s="124"/>
      <c r="W171" s="97"/>
      <c r="X171" s="97"/>
      <c r="Y171" s="97"/>
      <c r="Z171" s="97"/>
      <c r="AA171" s="97"/>
      <c r="AB171" s="97"/>
      <c r="AC171" s="97"/>
    </row>
    <row r="172" spans="1:29" s="36" customFormat="1" ht="14.25" customHeight="1">
      <c r="A172" s="33"/>
      <c r="B172" s="112" t="s">
        <v>391</v>
      </c>
      <c r="C172" s="156" t="s">
        <v>448</v>
      </c>
      <c r="D172" s="113" t="s">
        <v>82</v>
      </c>
      <c r="E172" s="113" t="s">
        <v>71</v>
      </c>
      <c r="F172" s="114" t="s">
        <v>94</v>
      </c>
      <c r="G172" s="114" t="s">
        <v>30</v>
      </c>
      <c r="H172" s="116">
        <v>0.45</v>
      </c>
      <c r="I172" s="117">
        <f t="shared" si="24"/>
        <v>47.416500000000006</v>
      </c>
      <c r="J172" s="176">
        <v>800</v>
      </c>
      <c r="K172" s="115" t="s">
        <v>371</v>
      </c>
      <c r="L172" s="109" t="s">
        <v>356</v>
      </c>
      <c r="M172" s="35"/>
      <c r="N172" s="100">
        <f t="shared" si="20"/>
        <v>0</v>
      </c>
      <c r="O172" s="99">
        <f t="shared" si="21"/>
        <v>0</v>
      </c>
      <c r="P172" s="98">
        <f t="shared" si="22"/>
        <v>0</v>
      </c>
      <c r="Q172" s="135" t="s">
        <v>425</v>
      </c>
      <c r="R172" s="207" t="s">
        <v>508</v>
      </c>
      <c r="S172" s="186" t="str">
        <f t="shared" si="23"/>
        <v/>
      </c>
      <c r="T172" s="97"/>
      <c r="U172" s="97"/>
      <c r="V172" s="124"/>
      <c r="W172" s="97"/>
      <c r="X172" s="97"/>
      <c r="Y172" s="97"/>
      <c r="Z172" s="97"/>
      <c r="AA172" s="97"/>
      <c r="AB172" s="97"/>
      <c r="AC172" s="97"/>
    </row>
    <row r="173" spans="1:29" s="36" customFormat="1" ht="14.25" customHeight="1">
      <c r="A173" s="33"/>
      <c r="B173" s="112" t="s">
        <v>313</v>
      </c>
      <c r="C173" s="156" t="s">
        <v>448</v>
      </c>
      <c r="D173" s="113" t="s">
        <v>82</v>
      </c>
      <c r="E173" s="113" t="s">
        <v>71</v>
      </c>
      <c r="F173" s="114" t="s">
        <v>94</v>
      </c>
      <c r="G173" s="114" t="s">
        <v>31</v>
      </c>
      <c r="H173" s="116">
        <v>0.63</v>
      </c>
      <c r="I173" s="117">
        <f t="shared" si="24"/>
        <v>66.383099999999999</v>
      </c>
      <c r="J173" s="176">
        <v>300</v>
      </c>
      <c r="K173" s="115" t="s">
        <v>371</v>
      </c>
      <c r="L173" s="109" t="s">
        <v>356</v>
      </c>
      <c r="M173" s="35"/>
      <c r="N173" s="100">
        <f t="shared" si="20"/>
        <v>0</v>
      </c>
      <c r="O173" s="99">
        <f t="shared" si="21"/>
        <v>0</v>
      </c>
      <c r="P173" s="98">
        <f t="shared" si="22"/>
        <v>0</v>
      </c>
      <c r="Q173" s="134" t="s">
        <v>537</v>
      </c>
      <c r="R173" s="207" t="s">
        <v>508</v>
      </c>
      <c r="S173" s="186" t="str">
        <f t="shared" si="23"/>
        <v/>
      </c>
      <c r="T173" s="97"/>
      <c r="U173" s="97"/>
      <c r="V173" s="124"/>
      <c r="W173" s="97"/>
      <c r="X173" s="97"/>
      <c r="Y173" s="97"/>
      <c r="Z173" s="97"/>
      <c r="AA173" s="97"/>
      <c r="AB173" s="97"/>
      <c r="AC173" s="97"/>
    </row>
    <row r="174" spans="1:29" s="36" customFormat="1" ht="14.25" customHeight="1">
      <c r="A174" s="33"/>
      <c r="B174" s="112" t="s">
        <v>316</v>
      </c>
      <c r="C174" s="156" t="s">
        <v>448</v>
      </c>
      <c r="D174" s="113" t="s">
        <v>27</v>
      </c>
      <c r="E174" s="113" t="s">
        <v>28</v>
      </c>
      <c r="F174" s="114" t="s">
        <v>345</v>
      </c>
      <c r="G174" s="114" t="s">
        <v>29</v>
      </c>
      <c r="H174" s="116">
        <v>0.36</v>
      </c>
      <c r="I174" s="117">
        <f t="shared" si="24"/>
        <v>37.933199999999999</v>
      </c>
      <c r="J174" s="176">
        <v>900</v>
      </c>
      <c r="K174" s="115" t="s">
        <v>371</v>
      </c>
      <c r="L174" s="109" t="s">
        <v>356</v>
      </c>
      <c r="M174" s="35"/>
      <c r="N174" s="100">
        <f t="shared" si="20"/>
        <v>0</v>
      </c>
      <c r="O174" s="99">
        <f t="shared" si="21"/>
        <v>0</v>
      </c>
      <c r="P174" s="98">
        <f t="shared" si="22"/>
        <v>0</v>
      </c>
      <c r="Q174" s="134" t="s">
        <v>537</v>
      </c>
      <c r="R174" s="207" t="s">
        <v>481</v>
      </c>
      <c r="S174" s="186" t="str">
        <f t="shared" si="23"/>
        <v/>
      </c>
      <c r="T174" s="97"/>
      <c r="U174" s="97"/>
      <c r="V174" s="124"/>
      <c r="W174" s="97"/>
      <c r="X174" s="97"/>
      <c r="Y174" s="97"/>
      <c r="Z174" s="97"/>
      <c r="AA174" s="97"/>
      <c r="AB174" s="97"/>
      <c r="AC174" s="97"/>
    </row>
    <row r="175" spans="1:29" s="36" customFormat="1" ht="14.25" customHeight="1">
      <c r="A175" s="33"/>
      <c r="B175" s="112" t="s">
        <v>314</v>
      </c>
      <c r="C175" s="156" t="s">
        <v>448</v>
      </c>
      <c r="D175" s="113" t="s">
        <v>27</v>
      </c>
      <c r="E175" s="113" t="s">
        <v>28</v>
      </c>
      <c r="F175" s="114" t="s">
        <v>345</v>
      </c>
      <c r="G175" s="114" t="s">
        <v>30</v>
      </c>
      <c r="H175" s="116">
        <v>0.45</v>
      </c>
      <c r="I175" s="117">
        <f t="shared" si="24"/>
        <v>47.416500000000006</v>
      </c>
      <c r="J175" s="176">
        <v>600</v>
      </c>
      <c r="K175" s="115" t="s">
        <v>371</v>
      </c>
      <c r="L175" s="109" t="s">
        <v>356</v>
      </c>
      <c r="M175" s="35"/>
      <c r="N175" s="100">
        <f t="shared" si="20"/>
        <v>0</v>
      </c>
      <c r="O175" s="99">
        <f t="shared" si="21"/>
        <v>0</v>
      </c>
      <c r="P175" s="98">
        <f t="shared" si="22"/>
        <v>0</v>
      </c>
      <c r="Q175" s="135" t="s">
        <v>425</v>
      </c>
      <c r="R175" s="207" t="s">
        <v>481</v>
      </c>
      <c r="S175" s="186" t="str">
        <f t="shared" si="23"/>
        <v/>
      </c>
      <c r="T175" s="97"/>
      <c r="U175" s="97"/>
      <c r="V175" s="124"/>
      <c r="W175" s="97"/>
      <c r="X175" s="97"/>
      <c r="Y175" s="97"/>
      <c r="Z175" s="97"/>
      <c r="AA175" s="97"/>
      <c r="AB175" s="97"/>
      <c r="AC175" s="97"/>
    </row>
    <row r="176" spans="1:29" s="105" customFormat="1" ht="14.25" customHeight="1">
      <c r="A176" s="33"/>
      <c r="B176" s="112" t="s">
        <v>315</v>
      </c>
      <c r="C176" s="156" t="s">
        <v>448</v>
      </c>
      <c r="D176" s="113" t="s">
        <v>27</v>
      </c>
      <c r="E176" s="113" t="s">
        <v>28</v>
      </c>
      <c r="F176" s="114" t="s">
        <v>345</v>
      </c>
      <c r="G176" s="114" t="s">
        <v>31</v>
      </c>
      <c r="H176" s="116">
        <v>0.63</v>
      </c>
      <c r="I176" s="117">
        <f t="shared" si="24"/>
        <v>66.383099999999999</v>
      </c>
      <c r="J176" s="176">
        <v>250</v>
      </c>
      <c r="K176" s="115" t="s">
        <v>371</v>
      </c>
      <c r="L176" s="109" t="s">
        <v>356</v>
      </c>
      <c r="M176" s="35"/>
      <c r="N176" s="100">
        <f t="shared" si="20"/>
        <v>0</v>
      </c>
      <c r="O176" s="99">
        <f t="shared" si="21"/>
        <v>0</v>
      </c>
      <c r="P176" s="98">
        <f t="shared" si="22"/>
        <v>0</v>
      </c>
      <c r="Q176" s="134" t="s">
        <v>537</v>
      </c>
      <c r="R176" s="207" t="s">
        <v>481</v>
      </c>
      <c r="S176" s="186" t="str">
        <f t="shared" si="23"/>
        <v/>
      </c>
      <c r="T176" s="97"/>
      <c r="U176" s="97"/>
      <c r="V176" s="124"/>
      <c r="W176" s="97"/>
      <c r="X176" s="97"/>
      <c r="Y176" s="97"/>
      <c r="Z176" s="97"/>
      <c r="AA176" s="97"/>
      <c r="AB176" s="97"/>
      <c r="AC176" s="97"/>
    </row>
    <row r="177" spans="1:29" s="105" customFormat="1" ht="14.25" customHeight="1">
      <c r="A177" s="33"/>
      <c r="B177" s="112" t="s">
        <v>214</v>
      </c>
      <c r="C177" s="156" t="s">
        <v>437</v>
      </c>
      <c r="D177" s="113" t="s">
        <v>32</v>
      </c>
      <c r="E177" s="113" t="s">
        <v>28</v>
      </c>
      <c r="F177" s="114" t="s">
        <v>460</v>
      </c>
      <c r="G177" s="114" t="s">
        <v>30</v>
      </c>
      <c r="H177" s="111">
        <f>I177/$O$7</f>
        <v>0.36063395653411784</v>
      </c>
      <c r="I177" s="118">
        <v>38</v>
      </c>
      <c r="J177" s="176">
        <v>200</v>
      </c>
      <c r="K177" s="115" t="s">
        <v>374</v>
      </c>
      <c r="L177" s="109" t="s">
        <v>356</v>
      </c>
      <c r="M177" s="35"/>
      <c r="N177" s="100">
        <f t="shared" si="20"/>
        <v>0</v>
      </c>
      <c r="O177" s="99">
        <f t="shared" si="21"/>
        <v>0</v>
      </c>
      <c r="P177" s="98">
        <f t="shared" si="22"/>
        <v>0</v>
      </c>
      <c r="Q177" s="135" t="s">
        <v>425</v>
      </c>
      <c r="R177" s="207" t="s">
        <v>530</v>
      </c>
      <c r="S177" s="186" t="str">
        <f t="shared" si="23"/>
        <v/>
      </c>
      <c r="T177" s="97"/>
      <c r="U177" s="97"/>
      <c r="V177" s="124"/>
      <c r="W177" s="97"/>
      <c r="X177" s="97"/>
      <c r="Y177" s="97"/>
      <c r="Z177" s="97"/>
      <c r="AA177" s="97"/>
      <c r="AB177" s="97"/>
      <c r="AC177" s="97"/>
    </row>
    <row r="178" spans="1:29" s="105" customFormat="1" ht="14.25" customHeight="1">
      <c r="A178" s="33"/>
      <c r="B178" s="112" t="s">
        <v>215</v>
      </c>
      <c r="C178" s="156" t="s">
        <v>437</v>
      </c>
      <c r="D178" s="113" t="s">
        <v>32</v>
      </c>
      <c r="E178" s="113" t="s">
        <v>75</v>
      </c>
      <c r="F178" s="114" t="s">
        <v>253</v>
      </c>
      <c r="G178" s="114" t="s">
        <v>30</v>
      </c>
      <c r="H178" s="111">
        <f>I178/$O$7</f>
        <v>0.20878808009869981</v>
      </c>
      <c r="I178" s="118">
        <v>22</v>
      </c>
      <c r="J178" s="176">
        <v>200</v>
      </c>
      <c r="K178" s="115" t="s">
        <v>374</v>
      </c>
      <c r="L178" s="109" t="s">
        <v>356</v>
      </c>
      <c r="M178" s="35"/>
      <c r="N178" s="100">
        <f t="shared" si="20"/>
        <v>0</v>
      </c>
      <c r="O178" s="99">
        <f t="shared" si="21"/>
        <v>0</v>
      </c>
      <c r="P178" s="98">
        <f t="shared" si="22"/>
        <v>0</v>
      </c>
      <c r="Q178" s="135" t="s">
        <v>425</v>
      </c>
      <c r="R178" s="207" t="s">
        <v>492</v>
      </c>
      <c r="S178" s="186" t="str">
        <f t="shared" si="23"/>
        <v/>
      </c>
      <c r="T178" s="97"/>
      <c r="U178" s="97"/>
      <c r="V178" s="124"/>
      <c r="W178" s="97"/>
      <c r="X178" s="97"/>
      <c r="Y178" s="97"/>
      <c r="Z178" s="97"/>
      <c r="AA178" s="97"/>
      <c r="AB178" s="97"/>
      <c r="AC178" s="97"/>
    </row>
    <row r="179" spans="1:29" s="36" customFormat="1" ht="14.25" customHeight="1">
      <c r="A179" s="33"/>
      <c r="B179" s="112" t="s">
        <v>403</v>
      </c>
      <c r="C179" s="156" t="s">
        <v>437</v>
      </c>
      <c r="D179" s="113" t="s">
        <v>34</v>
      </c>
      <c r="E179" s="113" t="s">
        <v>71</v>
      </c>
      <c r="F179" s="114" t="s">
        <v>402</v>
      </c>
      <c r="G179" s="114" t="s">
        <v>30</v>
      </c>
      <c r="H179" s="111">
        <f>I179/$O$7</f>
        <v>0.20878808009869981</v>
      </c>
      <c r="I179" s="118">
        <v>22</v>
      </c>
      <c r="J179" s="176">
        <v>200</v>
      </c>
      <c r="K179" s="115" t="s">
        <v>374</v>
      </c>
      <c r="L179" s="109" t="s">
        <v>356</v>
      </c>
      <c r="M179" s="35"/>
      <c r="N179" s="100">
        <f t="shared" si="20"/>
        <v>0</v>
      </c>
      <c r="O179" s="99">
        <f t="shared" si="21"/>
        <v>0</v>
      </c>
      <c r="P179" s="98">
        <f t="shared" si="22"/>
        <v>0</v>
      </c>
      <c r="Q179" s="134" t="s">
        <v>537</v>
      </c>
      <c r="R179" s="207" t="s">
        <v>509</v>
      </c>
      <c r="S179" s="186" t="str">
        <f t="shared" si="23"/>
        <v/>
      </c>
      <c r="T179" s="97"/>
      <c r="U179" s="97"/>
      <c r="V179" s="124"/>
      <c r="W179" s="97"/>
      <c r="X179" s="97"/>
      <c r="Y179" s="97"/>
      <c r="Z179" s="97"/>
      <c r="AA179" s="97"/>
      <c r="AB179" s="97"/>
      <c r="AC179" s="97"/>
    </row>
    <row r="180" spans="1:29" s="36" customFormat="1" ht="14.25" customHeight="1">
      <c r="A180" s="33"/>
      <c r="B180" s="112" t="s">
        <v>319</v>
      </c>
      <c r="C180" s="156" t="s">
        <v>448</v>
      </c>
      <c r="D180" s="113" t="s">
        <v>34</v>
      </c>
      <c r="E180" s="113" t="s">
        <v>28</v>
      </c>
      <c r="F180" s="114" t="s">
        <v>346</v>
      </c>
      <c r="G180" s="114" t="s">
        <v>29</v>
      </c>
      <c r="H180" s="116">
        <v>0.28999999999999998</v>
      </c>
      <c r="I180" s="117">
        <f>H180*$O$7</f>
        <v>30.557299999999998</v>
      </c>
      <c r="J180" s="176">
        <v>900</v>
      </c>
      <c r="K180" s="115" t="s">
        <v>371</v>
      </c>
      <c r="L180" s="109" t="s">
        <v>356</v>
      </c>
      <c r="M180" s="35"/>
      <c r="N180" s="100">
        <f t="shared" si="20"/>
        <v>0</v>
      </c>
      <c r="O180" s="99">
        <f t="shared" si="21"/>
        <v>0</v>
      </c>
      <c r="P180" s="98">
        <f t="shared" si="22"/>
        <v>0</v>
      </c>
      <c r="Q180" s="134" t="s">
        <v>537</v>
      </c>
      <c r="R180" s="207" t="s">
        <v>491</v>
      </c>
      <c r="S180" s="186" t="str">
        <f t="shared" si="23"/>
        <v/>
      </c>
      <c r="T180" s="97"/>
      <c r="U180" s="97"/>
      <c r="V180" s="124"/>
      <c r="W180" s="97"/>
      <c r="X180" s="97"/>
      <c r="Y180" s="97"/>
      <c r="Z180" s="97"/>
      <c r="AA180" s="97"/>
      <c r="AB180" s="97"/>
      <c r="AC180" s="97"/>
    </row>
    <row r="181" spans="1:29" s="36" customFormat="1" ht="14.25" customHeight="1">
      <c r="A181" s="33"/>
      <c r="B181" s="112" t="s">
        <v>317</v>
      </c>
      <c r="C181" s="156" t="s">
        <v>448</v>
      </c>
      <c r="D181" s="113" t="s">
        <v>34</v>
      </c>
      <c r="E181" s="113" t="s">
        <v>28</v>
      </c>
      <c r="F181" s="114" t="s">
        <v>346</v>
      </c>
      <c r="G181" s="114" t="s">
        <v>30</v>
      </c>
      <c r="H181" s="116">
        <v>0.37</v>
      </c>
      <c r="I181" s="117">
        <f>H181*$O$7</f>
        <v>38.986899999999999</v>
      </c>
      <c r="J181" s="176">
        <v>600</v>
      </c>
      <c r="K181" s="115" t="s">
        <v>371</v>
      </c>
      <c r="L181" s="109" t="s">
        <v>356</v>
      </c>
      <c r="M181" s="35"/>
      <c r="N181" s="100">
        <f t="shared" si="20"/>
        <v>0</v>
      </c>
      <c r="O181" s="99">
        <f t="shared" si="21"/>
        <v>0</v>
      </c>
      <c r="P181" s="98">
        <f t="shared" si="22"/>
        <v>0</v>
      </c>
      <c r="Q181" s="135" t="s">
        <v>425</v>
      </c>
      <c r="R181" s="207" t="s">
        <v>491</v>
      </c>
      <c r="S181" s="186" t="str">
        <f t="shared" si="23"/>
        <v/>
      </c>
      <c r="T181" s="97"/>
      <c r="U181" s="97"/>
      <c r="V181" s="124"/>
      <c r="W181" s="97"/>
      <c r="X181" s="97"/>
      <c r="Y181" s="97"/>
      <c r="Z181" s="97"/>
      <c r="AA181" s="97"/>
      <c r="AB181" s="97"/>
      <c r="AC181" s="97"/>
    </row>
    <row r="182" spans="1:29" s="36" customFormat="1" ht="14.25" customHeight="1">
      <c r="A182" s="33"/>
      <c r="B182" s="112" t="s">
        <v>318</v>
      </c>
      <c r="C182" s="156" t="s">
        <v>448</v>
      </c>
      <c r="D182" s="113" t="s">
        <v>34</v>
      </c>
      <c r="E182" s="113" t="s">
        <v>28</v>
      </c>
      <c r="F182" s="114" t="s">
        <v>346</v>
      </c>
      <c r="G182" s="114" t="s">
        <v>31</v>
      </c>
      <c r="H182" s="116">
        <v>0.64</v>
      </c>
      <c r="I182" s="117">
        <f>H182*$O$7</f>
        <v>67.436800000000005</v>
      </c>
      <c r="J182" s="176">
        <v>250</v>
      </c>
      <c r="K182" s="115" t="s">
        <v>371</v>
      </c>
      <c r="L182" s="109" t="s">
        <v>356</v>
      </c>
      <c r="M182" s="35"/>
      <c r="N182" s="100">
        <f t="shared" si="20"/>
        <v>0</v>
      </c>
      <c r="O182" s="99">
        <f t="shared" si="21"/>
        <v>0</v>
      </c>
      <c r="P182" s="98">
        <f t="shared" si="22"/>
        <v>0</v>
      </c>
      <c r="Q182" s="134" t="s">
        <v>537</v>
      </c>
      <c r="R182" s="207" t="s">
        <v>491</v>
      </c>
      <c r="S182" s="186" t="str">
        <f t="shared" si="23"/>
        <v/>
      </c>
      <c r="T182" s="97"/>
      <c r="U182" s="97"/>
      <c r="V182" s="124"/>
      <c r="W182" s="97"/>
      <c r="X182" s="97"/>
      <c r="Y182" s="97"/>
      <c r="Z182" s="97"/>
      <c r="AA182" s="97"/>
      <c r="AB182" s="97"/>
      <c r="AC182" s="97"/>
    </row>
    <row r="183" spans="1:29" s="105" customFormat="1" ht="14.25" customHeight="1">
      <c r="A183" s="33"/>
      <c r="B183" s="112" t="s">
        <v>216</v>
      </c>
      <c r="C183" s="156" t="s">
        <v>437</v>
      </c>
      <c r="D183" s="113" t="s">
        <v>27</v>
      </c>
      <c r="E183" s="113" t="s">
        <v>33</v>
      </c>
      <c r="F183" s="114" t="s">
        <v>254</v>
      </c>
      <c r="G183" s="114" t="s">
        <v>30</v>
      </c>
      <c r="H183" s="111">
        <f>I183/$O$7</f>
        <v>0.20878808009869981</v>
      </c>
      <c r="I183" s="118">
        <v>22</v>
      </c>
      <c r="J183" s="176">
        <v>200</v>
      </c>
      <c r="K183" s="115" t="s">
        <v>374</v>
      </c>
      <c r="L183" s="109" t="s">
        <v>356</v>
      </c>
      <c r="M183" s="35"/>
      <c r="N183" s="100">
        <f t="shared" si="20"/>
        <v>0</v>
      </c>
      <c r="O183" s="99">
        <f t="shared" si="21"/>
        <v>0</v>
      </c>
      <c r="P183" s="98">
        <f t="shared" si="22"/>
        <v>0</v>
      </c>
      <c r="Q183" s="135" t="s">
        <v>425</v>
      </c>
      <c r="R183" s="207" t="s">
        <v>481</v>
      </c>
      <c r="S183" s="186" t="str">
        <f t="shared" si="23"/>
        <v/>
      </c>
      <c r="T183" s="97"/>
      <c r="U183" s="97"/>
      <c r="V183" s="124"/>
      <c r="W183" s="97"/>
      <c r="X183" s="97"/>
      <c r="Y183" s="97"/>
      <c r="Z183" s="97"/>
      <c r="AA183" s="97"/>
      <c r="AB183" s="97"/>
      <c r="AC183" s="97"/>
    </row>
    <row r="184" spans="1:29" s="105" customFormat="1" ht="14.25" customHeight="1">
      <c r="A184" s="33"/>
      <c r="B184" s="112" t="s">
        <v>217</v>
      </c>
      <c r="C184" s="156" t="s">
        <v>437</v>
      </c>
      <c r="D184" s="113" t="s">
        <v>32</v>
      </c>
      <c r="E184" s="113" t="s">
        <v>75</v>
      </c>
      <c r="F184" s="114" t="s">
        <v>255</v>
      </c>
      <c r="G184" s="114" t="s">
        <v>30</v>
      </c>
      <c r="H184" s="111">
        <f>I184/$O$7</f>
        <v>0.20878808009869981</v>
      </c>
      <c r="I184" s="118">
        <v>22</v>
      </c>
      <c r="J184" s="176">
        <v>200</v>
      </c>
      <c r="K184" s="115" t="s">
        <v>374</v>
      </c>
      <c r="L184" s="109" t="s">
        <v>356</v>
      </c>
      <c r="M184" s="35"/>
      <c r="N184" s="100">
        <f t="shared" si="20"/>
        <v>0</v>
      </c>
      <c r="O184" s="99">
        <f t="shared" si="21"/>
        <v>0</v>
      </c>
      <c r="P184" s="98">
        <f t="shared" si="22"/>
        <v>0</v>
      </c>
      <c r="Q184" s="135" t="s">
        <v>425</v>
      </c>
      <c r="R184" s="207" t="s">
        <v>481</v>
      </c>
      <c r="S184" s="186" t="str">
        <f t="shared" si="23"/>
        <v/>
      </c>
      <c r="T184" s="97"/>
      <c r="U184" s="97"/>
      <c r="V184" s="124"/>
      <c r="W184" s="97"/>
      <c r="X184" s="97"/>
      <c r="Y184" s="97"/>
      <c r="Z184" s="97"/>
      <c r="AA184" s="97"/>
      <c r="AB184" s="97"/>
      <c r="AC184" s="97"/>
    </row>
    <row r="185" spans="1:29" s="36" customFormat="1" ht="14.25" customHeight="1">
      <c r="A185" s="33"/>
      <c r="B185" s="112" t="s">
        <v>218</v>
      </c>
      <c r="C185" s="156" t="s">
        <v>437</v>
      </c>
      <c r="D185" s="113" t="s">
        <v>32</v>
      </c>
      <c r="E185" s="113" t="s">
        <v>75</v>
      </c>
      <c r="F185" s="114" t="s">
        <v>256</v>
      </c>
      <c r="G185" s="114" t="s">
        <v>30</v>
      </c>
      <c r="H185" s="111">
        <f>I185/$O$7</f>
        <v>0.20878808009869981</v>
      </c>
      <c r="I185" s="118">
        <v>22</v>
      </c>
      <c r="J185" s="176">
        <v>200</v>
      </c>
      <c r="K185" s="115" t="s">
        <v>374</v>
      </c>
      <c r="L185" s="109" t="s">
        <v>356</v>
      </c>
      <c r="M185" s="35"/>
      <c r="N185" s="100">
        <f t="shared" si="20"/>
        <v>0</v>
      </c>
      <c r="O185" s="99">
        <f t="shared" si="21"/>
        <v>0</v>
      </c>
      <c r="P185" s="98">
        <f t="shared" si="22"/>
        <v>0</v>
      </c>
      <c r="Q185" s="135" t="s">
        <v>425</v>
      </c>
      <c r="R185" s="207" t="s">
        <v>510</v>
      </c>
      <c r="S185" s="186" t="str">
        <f t="shared" si="23"/>
        <v/>
      </c>
      <c r="T185" s="97"/>
      <c r="U185" s="97"/>
      <c r="V185" s="124"/>
      <c r="W185" s="97"/>
      <c r="X185" s="97"/>
      <c r="Y185" s="97"/>
      <c r="Z185" s="97"/>
      <c r="AA185" s="97"/>
      <c r="AB185" s="97"/>
      <c r="AC185" s="97"/>
    </row>
    <row r="186" spans="1:29" s="105" customFormat="1" ht="14.25" customHeight="1">
      <c r="A186" s="33"/>
      <c r="B186" s="112" t="s">
        <v>322</v>
      </c>
      <c r="C186" s="156" t="s">
        <v>448</v>
      </c>
      <c r="D186" s="113" t="s">
        <v>32</v>
      </c>
      <c r="E186" s="113" t="s">
        <v>33</v>
      </c>
      <c r="F186" s="114" t="s">
        <v>347</v>
      </c>
      <c r="G186" s="114" t="s">
        <v>29</v>
      </c>
      <c r="H186" s="116">
        <v>0.32</v>
      </c>
      <c r="I186" s="117">
        <f>H186*$O$7</f>
        <v>33.718400000000003</v>
      </c>
      <c r="J186" s="176">
        <v>900</v>
      </c>
      <c r="K186" s="115" t="s">
        <v>371</v>
      </c>
      <c r="L186" s="109" t="s">
        <v>356</v>
      </c>
      <c r="M186" s="35"/>
      <c r="N186" s="100">
        <f t="shared" si="20"/>
        <v>0</v>
      </c>
      <c r="O186" s="99">
        <f t="shared" si="21"/>
        <v>0</v>
      </c>
      <c r="P186" s="98">
        <f t="shared" si="22"/>
        <v>0</v>
      </c>
      <c r="Q186" s="134" t="s">
        <v>537</v>
      </c>
      <c r="R186" s="207" t="s">
        <v>503</v>
      </c>
      <c r="S186" s="186" t="str">
        <f t="shared" si="23"/>
        <v/>
      </c>
      <c r="T186" s="97"/>
      <c r="U186" s="97"/>
      <c r="V186" s="124"/>
      <c r="W186" s="97"/>
      <c r="X186" s="97"/>
      <c r="Y186" s="97"/>
      <c r="Z186" s="97"/>
      <c r="AA186" s="97"/>
      <c r="AB186" s="97"/>
      <c r="AC186" s="97"/>
    </row>
    <row r="187" spans="1:29" s="105" customFormat="1" ht="14.25" customHeight="1">
      <c r="A187" s="33"/>
      <c r="B187" s="112" t="s">
        <v>320</v>
      </c>
      <c r="C187" s="156" t="s">
        <v>448</v>
      </c>
      <c r="D187" s="113" t="s">
        <v>32</v>
      </c>
      <c r="E187" s="113" t="s">
        <v>33</v>
      </c>
      <c r="F187" s="114" t="s">
        <v>347</v>
      </c>
      <c r="G187" s="114" t="s">
        <v>30</v>
      </c>
      <c r="H187" s="116">
        <v>0.4</v>
      </c>
      <c r="I187" s="117">
        <f>H187*$O$7</f>
        <v>42.148000000000003</v>
      </c>
      <c r="J187" s="176">
        <v>600</v>
      </c>
      <c r="K187" s="115" t="s">
        <v>371</v>
      </c>
      <c r="L187" s="109" t="s">
        <v>356</v>
      </c>
      <c r="M187" s="35"/>
      <c r="N187" s="100">
        <f t="shared" si="20"/>
        <v>0</v>
      </c>
      <c r="O187" s="99">
        <f t="shared" si="21"/>
        <v>0</v>
      </c>
      <c r="P187" s="98">
        <f t="shared" si="22"/>
        <v>0</v>
      </c>
      <c r="Q187" s="135" t="s">
        <v>425</v>
      </c>
      <c r="R187" s="207" t="s">
        <v>503</v>
      </c>
      <c r="S187" s="186" t="str">
        <f t="shared" si="23"/>
        <v/>
      </c>
      <c r="T187" s="97"/>
      <c r="U187" s="97"/>
      <c r="V187" s="124"/>
      <c r="W187" s="97"/>
      <c r="X187" s="97"/>
      <c r="Y187" s="97"/>
      <c r="Z187" s="97"/>
      <c r="AA187" s="97"/>
      <c r="AB187" s="97"/>
      <c r="AC187" s="97"/>
    </row>
    <row r="188" spans="1:29" s="36" customFormat="1" ht="14.25" customHeight="1">
      <c r="A188" s="33"/>
      <c r="B188" s="112" t="s">
        <v>321</v>
      </c>
      <c r="C188" s="156" t="s">
        <v>448</v>
      </c>
      <c r="D188" s="113" t="s">
        <v>32</v>
      </c>
      <c r="E188" s="113" t="s">
        <v>33</v>
      </c>
      <c r="F188" s="114" t="s">
        <v>347</v>
      </c>
      <c r="G188" s="114" t="s">
        <v>31</v>
      </c>
      <c r="H188" s="116">
        <v>0.7</v>
      </c>
      <c r="I188" s="117">
        <f>H188*$O$7</f>
        <v>73.759</v>
      </c>
      <c r="J188" s="176">
        <v>250</v>
      </c>
      <c r="K188" s="115" t="s">
        <v>371</v>
      </c>
      <c r="L188" s="109" t="s">
        <v>356</v>
      </c>
      <c r="M188" s="35"/>
      <c r="N188" s="100">
        <f t="shared" si="20"/>
        <v>0</v>
      </c>
      <c r="O188" s="99">
        <f t="shared" si="21"/>
        <v>0</v>
      </c>
      <c r="P188" s="98">
        <f t="shared" si="22"/>
        <v>0</v>
      </c>
      <c r="Q188" s="134" t="s">
        <v>537</v>
      </c>
      <c r="R188" s="207" t="s">
        <v>503</v>
      </c>
      <c r="S188" s="186" t="str">
        <f t="shared" si="23"/>
        <v/>
      </c>
      <c r="T188" s="97"/>
      <c r="U188" s="97"/>
      <c r="V188" s="124"/>
      <c r="W188" s="97"/>
      <c r="X188" s="97"/>
      <c r="Y188" s="97"/>
      <c r="Z188" s="97"/>
      <c r="AA188" s="97"/>
      <c r="AB188" s="97"/>
      <c r="AC188" s="97"/>
    </row>
    <row r="189" spans="1:29" s="36" customFormat="1" ht="14.25" customHeight="1">
      <c r="A189" s="33"/>
      <c r="B189" s="112" t="s">
        <v>219</v>
      </c>
      <c r="C189" s="156" t="s">
        <v>437</v>
      </c>
      <c r="D189" s="113" t="s">
        <v>32</v>
      </c>
      <c r="E189" s="113" t="s">
        <v>71</v>
      </c>
      <c r="F189" s="114" t="s">
        <v>257</v>
      </c>
      <c r="G189" s="114" t="s">
        <v>30</v>
      </c>
      <c r="H189" s="111">
        <f>I189/$O$7</f>
        <v>0.20878808009869981</v>
      </c>
      <c r="I189" s="118">
        <v>22</v>
      </c>
      <c r="J189" s="176">
        <v>200</v>
      </c>
      <c r="K189" s="115" t="s">
        <v>374</v>
      </c>
      <c r="L189" s="109" t="s">
        <v>356</v>
      </c>
      <c r="M189" s="35"/>
      <c r="N189" s="100">
        <f t="shared" si="20"/>
        <v>0</v>
      </c>
      <c r="O189" s="99">
        <f t="shared" si="21"/>
        <v>0</v>
      </c>
      <c r="P189" s="98">
        <f t="shared" si="22"/>
        <v>0</v>
      </c>
      <c r="Q189" s="135" t="s">
        <v>425</v>
      </c>
      <c r="R189" s="207" t="s">
        <v>511</v>
      </c>
      <c r="S189" s="186" t="str">
        <f t="shared" si="23"/>
        <v/>
      </c>
      <c r="T189" s="97"/>
      <c r="U189" s="97"/>
      <c r="V189" s="124"/>
      <c r="W189" s="97"/>
      <c r="X189" s="97"/>
      <c r="Y189" s="97"/>
      <c r="Z189" s="97"/>
      <c r="AA189" s="97"/>
      <c r="AB189" s="97"/>
      <c r="AC189" s="97"/>
    </row>
    <row r="190" spans="1:29" s="105" customFormat="1" ht="14.25" customHeight="1">
      <c r="A190" s="33"/>
      <c r="B190" s="112" t="s">
        <v>95</v>
      </c>
      <c r="C190" s="156" t="s">
        <v>448</v>
      </c>
      <c r="D190" s="113" t="s">
        <v>38</v>
      </c>
      <c r="E190" s="113" t="s">
        <v>45</v>
      </c>
      <c r="F190" s="114" t="s">
        <v>270</v>
      </c>
      <c r="G190" s="114" t="s">
        <v>30</v>
      </c>
      <c r="H190" s="116">
        <v>0.42</v>
      </c>
      <c r="I190" s="117">
        <f>H190*$O$7</f>
        <v>44.255400000000002</v>
      </c>
      <c r="J190" s="176">
        <v>500</v>
      </c>
      <c r="K190" s="115" t="s">
        <v>370</v>
      </c>
      <c r="L190" s="109" t="s">
        <v>356</v>
      </c>
      <c r="M190" s="35"/>
      <c r="N190" s="100">
        <f t="shared" ref="N190:N221" si="25">M190*J190</f>
        <v>0</v>
      </c>
      <c r="O190" s="99">
        <f t="shared" ref="O190:O221" si="26">N190*H190</f>
        <v>0</v>
      </c>
      <c r="P190" s="98">
        <f t="shared" ref="P190:P225" si="27">N190*I190</f>
        <v>0</v>
      </c>
      <c r="Q190" s="134" t="s">
        <v>537</v>
      </c>
      <c r="R190" s="207" t="s">
        <v>512</v>
      </c>
      <c r="S190" s="186" t="str">
        <f t="shared" si="23"/>
        <v/>
      </c>
      <c r="T190" s="97"/>
      <c r="U190" s="97"/>
      <c r="V190" s="124"/>
      <c r="W190" s="97"/>
      <c r="X190" s="97"/>
      <c r="Y190" s="97"/>
      <c r="Z190" s="97"/>
      <c r="AA190" s="97"/>
      <c r="AB190" s="97"/>
      <c r="AC190" s="97"/>
    </row>
    <row r="191" spans="1:29" s="105" customFormat="1" ht="14.25" customHeight="1">
      <c r="A191" s="33"/>
      <c r="B191" s="112" t="s">
        <v>96</v>
      </c>
      <c r="C191" s="156" t="s">
        <v>448</v>
      </c>
      <c r="D191" s="113" t="s">
        <v>38</v>
      </c>
      <c r="E191" s="113" t="s">
        <v>45</v>
      </c>
      <c r="F191" s="114" t="s">
        <v>270</v>
      </c>
      <c r="G191" s="114" t="s">
        <v>31</v>
      </c>
      <c r="H191" s="116">
        <v>0.61</v>
      </c>
      <c r="I191" s="117">
        <f>H191*$O$7</f>
        <v>64.275700000000001</v>
      </c>
      <c r="J191" s="176">
        <v>250</v>
      </c>
      <c r="K191" s="115" t="s">
        <v>370</v>
      </c>
      <c r="L191" s="109" t="s">
        <v>356</v>
      </c>
      <c r="M191" s="35"/>
      <c r="N191" s="100">
        <f t="shared" si="25"/>
        <v>0</v>
      </c>
      <c r="O191" s="99">
        <f t="shared" si="26"/>
        <v>0</v>
      </c>
      <c r="P191" s="98">
        <f t="shared" si="27"/>
        <v>0</v>
      </c>
      <c r="Q191" s="134" t="s">
        <v>537</v>
      </c>
      <c r="R191" s="207" t="s">
        <v>512</v>
      </c>
      <c r="S191" s="186" t="str">
        <f t="shared" si="23"/>
        <v/>
      </c>
      <c r="T191" s="97"/>
      <c r="U191" s="97"/>
      <c r="V191" s="124"/>
      <c r="W191" s="97"/>
      <c r="X191" s="97"/>
      <c r="Y191" s="97"/>
      <c r="Z191" s="97"/>
      <c r="AA191" s="97"/>
      <c r="AB191" s="97"/>
      <c r="AC191" s="97"/>
    </row>
    <row r="192" spans="1:29" s="105" customFormat="1" ht="14.25" customHeight="1">
      <c r="A192" s="33"/>
      <c r="B192" s="112" t="s">
        <v>220</v>
      </c>
      <c r="C192" s="156" t="s">
        <v>437</v>
      </c>
      <c r="D192" s="113" t="s">
        <v>279</v>
      </c>
      <c r="E192" s="113" t="s">
        <v>33</v>
      </c>
      <c r="F192" s="114" t="s">
        <v>258</v>
      </c>
      <c r="G192" s="114" t="s">
        <v>30</v>
      </c>
      <c r="H192" s="111">
        <f>I192/$O$7</f>
        <v>0.20878808009869981</v>
      </c>
      <c r="I192" s="118">
        <v>22</v>
      </c>
      <c r="J192" s="176">
        <v>200</v>
      </c>
      <c r="K192" s="115" t="s">
        <v>374</v>
      </c>
      <c r="L192" s="109" t="s">
        <v>356</v>
      </c>
      <c r="M192" s="35"/>
      <c r="N192" s="100">
        <f t="shared" si="25"/>
        <v>0</v>
      </c>
      <c r="O192" s="99">
        <f t="shared" si="26"/>
        <v>0</v>
      </c>
      <c r="P192" s="98">
        <f t="shared" si="27"/>
        <v>0</v>
      </c>
      <c r="Q192" s="135" t="s">
        <v>425</v>
      </c>
      <c r="R192" s="207" t="s">
        <v>513</v>
      </c>
      <c r="S192" s="186" t="str">
        <f t="shared" si="23"/>
        <v/>
      </c>
      <c r="T192" s="97"/>
      <c r="U192" s="97"/>
      <c r="V192" s="124"/>
      <c r="W192" s="97"/>
      <c r="X192" s="97"/>
      <c r="Y192" s="97"/>
      <c r="Z192" s="97"/>
      <c r="AA192" s="97"/>
      <c r="AB192" s="97"/>
      <c r="AC192" s="97"/>
    </row>
    <row r="193" spans="1:29" s="36" customFormat="1" ht="14.25" customHeight="1">
      <c r="A193" s="33"/>
      <c r="B193" s="112" t="s">
        <v>238</v>
      </c>
      <c r="C193" s="156" t="s">
        <v>448</v>
      </c>
      <c r="D193" s="113" t="s">
        <v>27</v>
      </c>
      <c r="E193" s="113" t="s">
        <v>28</v>
      </c>
      <c r="F193" s="114" t="s">
        <v>97</v>
      </c>
      <c r="G193" s="114" t="s">
        <v>30</v>
      </c>
      <c r="H193" s="116">
        <v>0.44</v>
      </c>
      <c r="I193" s="117">
        <f>H193*$O$7</f>
        <v>46.3628</v>
      </c>
      <c r="J193" s="176">
        <v>500</v>
      </c>
      <c r="K193" s="115" t="s">
        <v>370</v>
      </c>
      <c r="L193" s="109" t="s">
        <v>356</v>
      </c>
      <c r="M193" s="35"/>
      <c r="N193" s="100">
        <f t="shared" si="25"/>
        <v>0</v>
      </c>
      <c r="O193" s="99">
        <f t="shared" si="26"/>
        <v>0</v>
      </c>
      <c r="P193" s="98">
        <f t="shared" si="27"/>
        <v>0</v>
      </c>
      <c r="Q193" s="135" t="s">
        <v>425</v>
      </c>
      <c r="R193" s="207" t="s">
        <v>531</v>
      </c>
      <c r="S193" s="186" t="str">
        <f t="shared" si="23"/>
        <v/>
      </c>
      <c r="T193" s="97"/>
      <c r="U193" s="97"/>
      <c r="V193" s="124"/>
      <c r="W193" s="97"/>
      <c r="X193" s="97"/>
      <c r="Y193" s="97"/>
      <c r="Z193" s="97"/>
      <c r="AA193" s="97"/>
      <c r="AB193" s="97"/>
      <c r="AC193" s="97"/>
    </row>
    <row r="194" spans="1:29" s="36" customFormat="1" ht="14.25" customHeight="1">
      <c r="A194" s="33"/>
      <c r="B194" s="112" t="s">
        <v>98</v>
      </c>
      <c r="C194" s="156" t="s">
        <v>448</v>
      </c>
      <c r="D194" s="113" t="s">
        <v>27</v>
      </c>
      <c r="E194" s="113" t="s">
        <v>28</v>
      </c>
      <c r="F194" s="114" t="s">
        <v>97</v>
      </c>
      <c r="G194" s="114" t="s">
        <v>31</v>
      </c>
      <c r="H194" s="116">
        <v>0.63</v>
      </c>
      <c r="I194" s="117">
        <f>H194*$O$7</f>
        <v>66.383099999999999</v>
      </c>
      <c r="J194" s="176">
        <v>250</v>
      </c>
      <c r="K194" s="115" t="s">
        <v>370</v>
      </c>
      <c r="L194" s="109" t="s">
        <v>356</v>
      </c>
      <c r="M194" s="35"/>
      <c r="N194" s="100">
        <f t="shared" si="25"/>
        <v>0</v>
      </c>
      <c r="O194" s="99">
        <f t="shared" si="26"/>
        <v>0</v>
      </c>
      <c r="P194" s="98">
        <f t="shared" si="27"/>
        <v>0</v>
      </c>
      <c r="Q194" s="134" t="s">
        <v>537</v>
      </c>
      <c r="R194" s="207" t="s">
        <v>531</v>
      </c>
      <c r="S194" s="186" t="str">
        <f t="shared" si="23"/>
        <v/>
      </c>
      <c r="T194" s="97"/>
      <c r="U194" s="97"/>
      <c r="V194" s="124"/>
      <c r="W194" s="97"/>
      <c r="X194" s="97"/>
      <c r="Y194" s="97"/>
      <c r="Z194" s="97"/>
      <c r="AA194" s="97"/>
      <c r="AB194" s="97"/>
      <c r="AC194" s="97"/>
    </row>
    <row r="195" spans="1:29" s="36" customFormat="1" ht="14.25" customHeight="1">
      <c r="A195" s="33"/>
      <c r="B195" s="112" t="s">
        <v>221</v>
      </c>
      <c r="C195" s="156" t="s">
        <v>437</v>
      </c>
      <c r="D195" s="113" t="s">
        <v>32</v>
      </c>
      <c r="E195" s="113" t="s">
        <v>33</v>
      </c>
      <c r="F195" s="114" t="s">
        <v>259</v>
      </c>
      <c r="G195" s="114" t="s">
        <v>30</v>
      </c>
      <c r="H195" s="111">
        <f>I195/$O$7</f>
        <v>0.20878808009869981</v>
      </c>
      <c r="I195" s="118">
        <v>22</v>
      </c>
      <c r="J195" s="176">
        <v>200</v>
      </c>
      <c r="K195" s="115" t="s">
        <v>374</v>
      </c>
      <c r="L195" s="109" t="s">
        <v>356</v>
      </c>
      <c r="M195" s="35"/>
      <c r="N195" s="100">
        <f t="shared" si="25"/>
        <v>0</v>
      </c>
      <c r="O195" s="99">
        <f t="shared" si="26"/>
        <v>0</v>
      </c>
      <c r="P195" s="98">
        <f t="shared" si="27"/>
        <v>0</v>
      </c>
      <c r="Q195" s="135" t="s">
        <v>425</v>
      </c>
      <c r="R195" s="207" t="s">
        <v>493</v>
      </c>
      <c r="S195" s="186" t="str">
        <f t="shared" si="23"/>
        <v/>
      </c>
      <c r="T195" s="97"/>
      <c r="U195" s="97"/>
      <c r="V195" s="124"/>
      <c r="W195" s="97"/>
      <c r="X195" s="97"/>
      <c r="Y195" s="97"/>
      <c r="Z195" s="97"/>
      <c r="AA195" s="97"/>
      <c r="AB195" s="97"/>
      <c r="AC195" s="97"/>
    </row>
    <row r="196" spans="1:29" s="105" customFormat="1" ht="14.25" customHeight="1">
      <c r="A196" s="33"/>
      <c r="B196" s="112" t="s">
        <v>222</v>
      </c>
      <c r="C196" s="156" t="s">
        <v>437</v>
      </c>
      <c r="D196" s="113" t="s">
        <v>32</v>
      </c>
      <c r="E196" s="113" t="s">
        <v>71</v>
      </c>
      <c r="F196" s="114" t="s">
        <v>260</v>
      </c>
      <c r="G196" s="114" t="s">
        <v>30</v>
      </c>
      <c r="H196" s="111">
        <f>I196/$O$7</f>
        <v>0.20878808009869981</v>
      </c>
      <c r="I196" s="118">
        <v>22</v>
      </c>
      <c r="J196" s="176">
        <v>200</v>
      </c>
      <c r="K196" s="115" t="s">
        <v>374</v>
      </c>
      <c r="L196" s="109" t="s">
        <v>356</v>
      </c>
      <c r="M196" s="35"/>
      <c r="N196" s="100">
        <f t="shared" si="25"/>
        <v>0</v>
      </c>
      <c r="O196" s="99">
        <f t="shared" si="26"/>
        <v>0</v>
      </c>
      <c r="P196" s="98">
        <f t="shared" si="27"/>
        <v>0</v>
      </c>
      <c r="Q196" s="135" t="s">
        <v>425</v>
      </c>
      <c r="R196" s="207" t="s">
        <v>503</v>
      </c>
      <c r="S196" s="186" t="str">
        <f t="shared" si="23"/>
        <v/>
      </c>
      <c r="T196" s="97"/>
      <c r="U196" s="97"/>
      <c r="V196" s="124"/>
      <c r="W196" s="97"/>
      <c r="X196" s="97"/>
      <c r="Y196" s="97"/>
      <c r="Z196" s="97"/>
      <c r="AA196" s="97"/>
      <c r="AB196" s="97"/>
      <c r="AC196" s="97"/>
    </row>
    <row r="197" spans="1:29" s="36" customFormat="1" ht="14.25" customHeight="1">
      <c r="A197" s="33"/>
      <c r="B197" s="112" t="s">
        <v>325</v>
      </c>
      <c r="C197" s="156" t="s">
        <v>448</v>
      </c>
      <c r="D197" s="113" t="s">
        <v>82</v>
      </c>
      <c r="E197" s="113" t="s">
        <v>84</v>
      </c>
      <c r="F197" s="114" t="s">
        <v>348</v>
      </c>
      <c r="G197" s="114" t="s">
        <v>29</v>
      </c>
      <c r="H197" s="116">
        <v>0.26</v>
      </c>
      <c r="I197" s="117">
        <f>H197*$O$7</f>
        <v>27.396200000000004</v>
      </c>
      <c r="J197" s="176">
        <v>900</v>
      </c>
      <c r="K197" s="115" t="s">
        <v>371</v>
      </c>
      <c r="L197" s="109" t="s">
        <v>356</v>
      </c>
      <c r="M197" s="35"/>
      <c r="N197" s="100">
        <f t="shared" si="25"/>
        <v>0</v>
      </c>
      <c r="O197" s="99">
        <f t="shared" si="26"/>
        <v>0</v>
      </c>
      <c r="P197" s="98">
        <f t="shared" si="27"/>
        <v>0</v>
      </c>
      <c r="Q197" s="134" t="s">
        <v>537</v>
      </c>
      <c r="R197" s="207" t="s">
        <v>491</v>
      </c>
      <c r="S197" s="186" t="str">
        <f t="shared" si="23"/>
        <v/>
      </c>
      <c r="T197" s="97"/>
      <c r="U197" s="97"/>
      <c r="V197" s="124"/>
      <c r="W197" s="97"/>
      <c r="X197" s="97"/>
      <c r="Y197" s="97"/>
      <c r="Z197" s="97"/>
      <c r="AA197" s="97"/>
      <c r="AB197" s="97"/>
      <c r="AC197" s="97"/>
    </row>
    <row r="198" spans="1:29" s="36" customFormat="1" ht="14.25" customHeight="1">
      <c r="A198" s="33"/>
      <c r="B198" s="112" t="s">
        <v>323</v>
      </c>
      <c r="C198" s="156" t="s">
        <v>448</v>
      </c>
      <c r="D198" s="113" t="s">
        <v>82</v>
      </c>
      <c r="E198" s="113" t="s">
        <v>84</v>
      </c>
      <c r="F198" s="114" t="s">
        <v>348</v>
      </c>
      <c r="G198" s="114" t="s">
        <v>30</v>
      </c>
      <c r="H198" s="116">
        <v>0.32</v>
      </c>
      <c r="I198" s="117">
        <f>H198*$O$7</f>
        <v>33.718400000000003</v>
      </c>
      <c r="J198" s="176">
        <v>600</v>
      </c>
      <c r="K198" s="115" t="s">
        <v>371</v>
      </c>
      <c r="L198" s="109" t="s">
        <v>356</v>
      </c>
      <c r="M198" s="35"/>
      <c r="N198" s="100">
        <f t="shared" si="25"/>
        <v>0</v>
      </c>
      <c r="O198" s="99">
        <f t="shared" si="26"/>
        <v>0</v>
      </c>
      <c r="P198" s="98">
        <f t="shared" si="27"/>
        <v>0</v>
      </c>
      <c r="Q198" s="135" t="s">
        <v>425</v>
      </c>
      <c r="R198" s="207" t="s">
        <v>491</v>
      </c>
      <c r="S198" s="186" t="str">
        <f t="shared" si="23"/>
        <v/>
      </c>
      <c r="T198" s="97"/>
      <c r="U198" s="97"/>
      <c r="V198" s="124"/>
      <c r="W198" s="97"/>
      <c r="X198" s="97"/>
      <c r="Y198" s="97"/>
      <c r="Z198" s="97"/>
      <c r="AA198" s="97"/>
      <c r="AB198" s="97"/>
      <c r="AC198" s="97"/>
    </row>
    <row r="199" spans="1:29" s="36" customFormat="1" ht="14.25" customHeight="1">
      <c r="A199" s="33"/>
      <c r="B199" s="112" t="s">
        <v>324</v>
      </c>
      <c r="C199" s="156" t="s">
        <v>448</v>
      </c>
      <c r="D199" s="113" t="s">
        <v>82</v>
      </c>
      <c r="E199" s="113" t="s">
        <v>84</v>
      </c>
      <c r="F199" s="114" t="s">
        <v>348</v>
      </c>
      <c r="G199" s="114" t="s">
        <v>31</v>
      </c>
      <c r="H199" s="116">
        <v>0.5</v>
      </c>
      <c r="I199" s="117">
        <f>H199*$O$7</f>
        <v>52.685000000000002</v>
      </c>
      <c r="J199" s="176">
        <v>250</v>
      </c>
      <c r="K199" s="115" t="s">
        <v>371</v>
      </c>
      <c r="L199" s="109" t="s">
        <v>356</v>
      </c>
      <c r="M199" s="35"/>
      <c r="N199" s="100">
        <f t="shared" si="25"/>
        <v>0</v>
      </c>
      <c r="O199" s="99">
        <f t="shared" si="26"/>
        <v>0</v>
      </c>
      <c r="P199" s="98">
        <f t="shared" si="27"/>
        <v>0</v>
      </c>
      <c r="Q199" s="134" t="s">
        <v>537</v>
      </c>
      <c r="R199" s="207" t="s">
        <v>491</v>
      </c>
      <c r="S199" s="186" t="str">
        <f t="shared" si="23"/>
        <v/>
      </c>
      <c r="T199" s="97"/>
      <c r="U199" s="97"/>
      <c r="V199" s="124"/>
      <c r="W199" s="97"/>
      <c r="X199" s="97"/>
      <c r="Y199" s="97"/>
      <c r="Z199" s="97"/>
      <c r="AA199" s="97"/>
      <c r="AB199" s="97"/>
      <c r="AC199" s="97"/>
    </row>
    <row r="200" spans="1:29" s="105" customFormat="1" ht="14.25" customHeight="1">
      <c r="A200" s="33"/>
      <c r="B200" s="112" t="s">
        <v>99</v>
      </c>
      <c r="C200" s="156" t="s">
        <v>448</v>
      </c>
      <c r="D200" s="113" t="s">
        <v>34</v>
      </c>
      <c r="E200" s="113" t="s">
        <v>45</v>
      </c>
      <c r="F200" s="114" t="s">
        <v>459</v>
      </c>
      <c r="G200" s="114" t="s">
        <v>30</v>
      </c>
      <c r="H200" s="116">
        <v>0.45</v>
      </c>
      <c r="I200" s="117">
        <f>H200*$O$7</f>
        <v>47.416500000000006</v>
      </c>
      <c r="J200" s="176">
        <v>500</v>
      </c>
      <c r="K200" s="115" t="s">
        <v>370</v>
      </c>
      <c r="L200" s="109" t="s">
        <v>356</v>
      </c>
      <c r="M200" s="35"/>
      <c r="N200" s="100">
        <f t="shared" si="25"/>
        <v>0</v>
      </c>
      <c r="O200" s="99">
        <f t="shared" si="26"/>
        <v>0</v>
      </c>
      <c r="P200" s="98">
        <f t="shared" si="27"/>
        <v>0</v>
      </c>
      <c r="Q200" s="135" t="s">
        <v>425</v>
      </c>
      <c r="R200" s="207" t="s">
        <v>514</v>
      </c>
      <c r="S200" s="186" t="str">
        <f t="shared" si="23"/>
        <v/>
      </c>
      <c r="T200" s="97"/>
      <c r="U200" s="97"/>
      <c r="V200" s="124"/>
      <c r="W200" s="97"/>
      <c r="X200" s="97"/>
      <c r="Y200" s="97"/>
      <c r="Z200" s="97"/>
      <c r="AA200" s="97"/>
      <c r="AB200" s="97"/>
      <c r="AC200" s="97"/>
    </row>
    <row r="201" spans="1:29" s="36" customFormat="1" ht="14.25" customHeight="1">
      <c r="A201" s="33"/>
      <c r="B201" s="112" t="s">
        <v>100</v>
      </c>
      <c r="C201" s="156" t="s">
        <v>448</v>
      </c>
      <c r="D201" s="113" t="s">
        <v>34</v>
      </c>
      <c r="E201" s="113" t="s">
        <v>45</v>
      </c>
      <c r="F201" s="114" t="s">
        <v>459</v>
      </c>
      <c r="G201" s="114" t="s">
        <v>31</v>
      </c>
      <c r="H201" s="116">
        <v>0.57999999999999996</v>
      </c>
      <c r="I201" s="117">
        <f>H201*$O$7</f>
        <v>61.114599999999996</v>
      </c>
      <c r="J201" s="176">
        <v>250</v>
      </c>
      <c r="K201" s="115" t="s">
        <v>370</v>
      </c>
      <c r="L201" s="109" t="s">
        <v>356</v>
      </c>
      <c r="M201" s="35"/>
      <c r="N201" s="100">
        <f t="shared" si="25"/>
        <v>0</v>
      </c>
      <c r="O201" s="99">
        <f t="shared" si="26"/>
        <v>0</v>
      </c>
      <c r="P201" s="98">
        <f t="shared" si="27"/>
        <v>0</v>
      </c>
      <c r="Q201" s="134" t="s">
        <v>537</v>
      </c>
      <c r="R201" s="207" t="s">
        <v>514</v>
      </c>
      <c r="S201" s="186" t="str">
        <f t="shared" si="23"/>
        <v/>
      </c>
      <c r="T201" s="97"/>
      <c r="U201" s="97"/>
      <c r="V201" s="124"/>
      <c r="W201" s="97"/>
      <c r="X201" s="97"/>
      <c r="Y201" s="97"/>
      <c r="Z201" s="97"/>
      <c r="AA201" s="97"/>
      <c r="AB201" s="97"/>
      <c r="AC201" s="97"/>
    </row>
    <row r="202" spans="1:29" s="105" customFormat="1" ht="14.25" customHeight="1">
      <c r="A202" s="33"/>
      <c r="B202" s="112" t="s">
        <v>378</v>
      </c>
      <c r="C202" s="156" t="s">
        <v>437</v>
      </c>
      <c r="D202" s="113" t="s">
        <v>34</v>
      </c>
      <c r="E202" s="113" t="s">
        <v>45</v>
      </c>
      <c r="F202" s="114" t="s">
        <v>459</v>
      </c>
      <c r="G202" s="114" t="s">
        <v>30</v>
      </c>
      <c r="H202" s="111">
        <f>I202/$O$7</f>
        <v>0.31318212014804969</v>
      </c>
      <c r="I202" s="118">
        <v>33</v>
      </c>
      <c r="J202" s="176">
        <v>200</v>
      </c>
      <c r="K202" s="115" t="s">
        <v>374</v>
      </c>
      <c r="L202" s="109" t="s">
        <v>356</v>
      </c>
      <c r="M202" s="35"/>
      <c r="N202" s="100">
        <f t="shared" si="25"/>
        <v>0</v>
      </c>
      <c r="O202" s="99">
        <f t="shared" si="26"/>
        <v>0</v>
      </c>
      <c r="P202" s="98">
        <f t="shared" si="27"/>
        <v>0</v>
      </c>
      <c r="Q202" s="135" t="s">
        <v>425</v>
      </c>
      <c r="R202" s="207" t="s">
        <v>514</v>
      </c>
      <c r="S202" s="186" t="str">
        <f t="shared" si="23"/>
        <v/>
      </c>
      <c r="T202" s="97"/>
      <c r="U202" s="97"/>
      <c r="V202" s="124"/>
      <c r="W202" s="97"/>
      <c r="X202" s="97"/>
      <c r="Y202" s="97"/>
      <c r="Z202" s="97"/>
      <c r="AA202" s="97"/>
      <c r="AB202" s="97"/>
      <c r="AC202" s="97"/>
    </row>
    <row r="203" spans="1:29" s="36" customFormat="1" ht="14.25" customHeight="1">
      <c r="A203" s="33"/>
      <c r="B203" s="112" t="s">
        <v>223</v>
      </c>
      <c r="C203" s="156" t="s">
        <v>437</v>
      </c>
      <c r="D203" s="113" t="s">
        <v>32</v>
      </c>
      <c r="E203" s="113" t="s">
        <v>75</v>
      </c>
      <c r="F203" s="114" t="s">
        <v>261</v>
      </c>
      <c r="G203" s="114" t="s">
        <v>30</v>
      </c>
      <c r="H203" s="111">
        <f>I203/$O$7</f>
        <v>0.20878808009869981</v>
      </c>
      <c r="I203" s="118">
        <v>22</v>
      </c>
      <c r="J203" s="176">
        <v>200</v>
      </c>
      <c r="K203" s="115" t="s">
        <v>374</v>
      </c>
      <c r="L203" s="109" t="s">
        <v>356</v>
      </c>
      <c r="M203" s="35"/>
      <c r="N203" s="100">
        <f t="shared" si="25"/>
        <v>0</v>
      </c>
      <c r="O203" s="99">
        <f t="shared" si="26"/>
        <v>0</v>
      </c>
      <c r="P203" s="98">
        <f t="shared" si="27"/>
        <v>0</v>
      </c>
      <c r="Q203" s="135" t="s">
        <v>425</v>
      </c>
      <c r="R203" s="207" t="s">
        <v>515</v>
      </c>
      <c r="S203" s="186" t="str">
        <f t="shared" si="23"/>
        <v/>
      </c>
      <c r="T203" s="97"/>
      <c r="U203" s="97"/>
      <c r="V203" s="124"/>
      <c r="W203" s="97"/>
      <c r="X203" s="97"/>
      <c r="Y203" s="97"/>
      <c r="Z203" s="97"/>
      <c r="AA203" s="97"/>
      <c r="AB203" s="97"/>
      <c r="AC203" s="97"/>
    </row>
    <row r="204" spans="1:29" s="105" customFormat="1" ht="14.25" customHeight="1">
      <c r="A204" s="33"/>
      <c r="B204" s="112" t="s">
        <v>224</v>
      </c>
      <c r="C204" s="156" t="s">
        <v>437</v>
      </c>
      <c r="D204" s="113" t="s">
        <v>32</v>
      </c>
      <c r="E204" s="113" t="s">
        <v>45</v>
      </c>
      <c r="F204" s="114" t="s">
        <v>262</v>
      </c>
      <c r="G204" s="114" t="s">
        <v>30</v>
      </c>
      <c r="H204" s="111">
        <f>I204/$O$7</f>
        <v>0.31318212014804969</v>
      </c>
      <c r="I204" s="118">
        <v>33</v>
      </c>
      <c r="J204" s="176">
        <v>200</v>
      </c>
      <c r="K204" s="115" t="s">
        <v>374</v>
      </c>
      <c r="L204" s="109" t="s">
        <v>356</v>
      </c>
      <c r="M204" s="35"/>
      <c r="N204" s="100">
        <f t="shared" si="25"/>
        <v>0</v>
      </c>
      <c r="O204" s="99">
        <f t="shared" si="26"/>
        <v>0</v>
      </c>
      <c r="P204" s="98">
        <f t="shared" si="27"/>
        <v>0</v>
      </c>
      <c r="Q204" s="135" t="s">
        <v>425</v>
      </c>
      <c r="R204" s="207" t="s">
        <v>483</v>
      </c>
      <c r="S204" s="186" t="str">
        <f t="shared" si="23"/>
        <v/>
      </c>
      <c r="T204" s="97"/>
      <c r="U204" s="97"/>
      <c r="V204" s="124"/>
      <c r="W204" s="97"/>
      <c r="X204" s="97"/>
      <c r="Y204" s="97"/>
      <c r="Z204" s="97"/>
      <c r="AA204" s="97"/>
      <c r="AB204" s="97"/>
      <c r="AC204" s="97"/>
    </row>
    <row r="205" spans="1:29" s="36" customFormat="1" ht="14.25" customHeight="1">
      <c r="A205" s="33"/>
      <c r="B205" s="112" t="s">
        <v>102</v>
      </c>
      <c r="C205" s="156" t="s">
        <v>448</v>
      </c>
      <c r="D205" s="113" t="s">
        <v>32</v>
      </c>
      <c r="E205" s="113" t="s">
        <v>71</v>
      </c>
      <c r="F205" s="114" t="s">
        <v>101</v>
      </c>
      <c r="G205" s="114" t="s">
        <v>30</v>
      </c>
      <c r="H205" s="116">
        <v>0.39</v>
      </c>
      <c r="I205" s="117">
        <f t="shared" ref="I205:I210" si="28">H205*$O$7</f>
        <v>41.094300000000004</v>
      </c>
      <c r="J205" s="176">
        <v>500</v>
      </c>
      <c r="K205" s="115" t="s">
        <v>370</v>
      </c>
      <c r="L205" s="109" t="s">
        <v>356</v>
      </c>
      <c r="M205" s="35"/>
      <c r="N205" s="100">
        <f t="shared" si="25"/>
        <v>0</v>
      </c>
      <c r="O205" s="99">
        <f t="shared" si="26"/>
        <v>0</v>
      </c>
      <c r="P205" s="98">
        <f t="shared" si="27"/>
        <v>0</v>
      </c>
      <c r="Q205" s="134" t="s">
        <v>537</v>
      </c>
      <c r="R205" s="207" t="s">
        <v>511</v>
      </c>
      <c r="S205" s="186" t="str">
        <f t="shared" si="23"/>
        <v/>
      </c>
      <c r="T205" s="97"/>
      <c r="U205" s="97"/>
      <c r="V205" s="124"/>
      <c r="W205" s="97"/>
      <c r="X205" s="97"/>
      <c r="Y205" s="97"/>
      <c r="Z205" s="97"/>
      <c r="AA205" s="97"/>
      <c r="AB205" s="97"/>
      <c r="AC205" s="97"/>
    </row>
    <row r="206" spans="1:29" s="36" customFormat="1" ht="14.25" customHeight="1">
      <c r="A206" s="33"/>
      <c r="B206" s="112" t="s">
        <v>103</v>
      </c>
      <c r="C206" s="156" t="s">
        <v>448</v>
      </c>
      <c r="D206" s="113" t="s">
        <v>32</v>
      </c>
      <c r="E206" s="113" t="s">
        <v>71</v>
      </c>
      <c r="F206" s="114" t="s">
        <v>101</v>
      </c>
      <c r="G206" s="114" t="s">
        <v>31</v>
      </c>
      <c r="H206" s="116">
        <v>0.55000000000000004</v>
      </c>
      <c r="I206" s="117">
        <f t="shared" si="28"/>
        <v>57.953500000000005</v>
      </c>
      <c r="J206" s="176">
        <v>250</v>
      </c>
      <c r="K206" s="115" t="s">
        <v>370</v>
      </c>
      <c r="L206" s="109" t="s">
        <v>356</v>
      </c>
      <c r="M206" s="35"/>
      <c r="N206" s="100">
        <f t="shared" si="25"/>
        <v>0</v>
      </c>
      <c r="O206" s="99">
        <f t="shared" si="26"/>
        <v>0</v>
      </c>
      <c r="P206" s="98">
        <f t="shared" si="27"/>
        <v>0</v>
      </c>
      <c r="Q206" s="134" t="s">
        <v>537</v>
      </c>
      <c r="R206" s="207" t="s">
        <v>511</v>
      </c>
      <c r="S206" s="186" t="str">
        <f t="shared" si="23"/>
        <v/>
      </c>
      <c r="T206" s="97"/>
      <c r="U206" s="97"/>
      <c r="V206" s="124"/>
      <c r="W206" s="97"/>
      <c r="X206" s="97"/>
      <c r="Y206" s="97"/>
      <c r="Z206" s="97"/>
      <c r="AA206" s="97"/>
      <c r="AB206" s="97"/>
      <c r="AC206" s="97"/>
    </row>
    <row r="207" spans="1:29" s="36" customFormat="1" ht="14.25" customHeight="1">
      <c r="A207" s="33"/>
      <c r="B207" s="112" t="s">
        <v>105</v>
      </c>
      <c r="C207" s="156" t="s">
        <v>448</v>
      </c>
      <c r="D207" s="113" t="s">
        <v>34</v>
      </c>
      <c r="E207" s="113" t="s">
        <v>33</v>
      </c>
      <c r="F207" s="114" t="s">
        <v>104</v>
      </c>
      <c r="G207" s="114" t="s">
        <v>30</v>
      </c>
      <c r="H207" s="116">
        <v>0.51</v>
      </c>
      <c r="I207" s="117">
        <f t="shared" si="28"/>
        <v>53.738700000000001</v>
      </c>
      <c r="J207" s="176">
        <v>500</v>
      </c>
      <c r="K207" s="115" t="s">
        <v>370</v>
      </c>
      <c r="L207" s="109" t="s">
        <v>356</v>
      </c>
      <c r="M207" s="35"/>
      <c r="N207" s="100">
        <f t="shared" si="25"/>
        <v>0</v>
      </c>
      <c r="O207" s="99">
        <f t="shared" si="26"/>
        <v>0</v>
      </c>
      <c r="P207" s="98">
        <f t="shared" si="27"/>
        <v>0</v>
      </c>
      <c r="Q207" s="135" t="s">
        <v>425</v>
      </c>
      <c r="R207" s="207" t="s">
        <v>516</v>
      </c>
      <c r="S207" s="186" t="str">
        <f t="shared" si="23"/>
        <v/>
      </c>
      <c r="T207" s="97"/>
      <c r="U207" s="97"/>
      <c r="V207" s="124"/>
      <c r="W207" s="97"/>
      <c r="X207" s="97"/>
      <c r="Y207" s="97"/>
      <c r="Z207" s="97"/>
      <c r="AA207" s="97"/>
      <c r="AB207" s="97"/>
      <c r="AC207" s="97"/>
    </row>
    <row r="208" spans="1:29" s="36" customFormat="1" ht="14.25" customHeight="1">
      <c r="A208" s="33"/>
      <c r="B208" s="112" t="s">
        <v>106</v>
      </c>
      <c r="C208" s="156" t="s">
        <v>448</v>
      </c>
      <c r="D208" s="113" t="s">
        <v>34</v>
      </c>
      <c r="E208" s="113" t="s">
        <v>33</v>
      </c>
      <c r="F208" s="114" t="s">
        <v>104</v>
      </c>
      <c r="G208" s="114" t="s">
        <v>31</v>
      </c>
      <c r="H208" s="116">
        <v>0.73</v>
      </c>
      <c r="I208" s="117">
        <f t="shared" si="28"/>
        <v>76.920100000000005</v>
      </c>
      <c r="J208" s="176">
        <v>250</v>
      </c>
      <c r="K208" s="115" t="s">
        <v>370</v>
      </c>
      <c r="L208" s="109" t="s">
        <v>356</v>
      </c>
      <c r="M208" s="35"/>
      <c r="N208" s="100">
        <f t="shared" si="25"/>
        <v>0</v>
      </c>
      <c r="O208" s="99">
        <f t="shared" si="26"/>
        <v>0</v>
      </c>
      <c r="P208" s="98">
        <f t="shared" si="27"/>
        <v>0</v>
      </c>
      <c r="Q208" s="134" t="s">
        <v>537</v>
      </c>
      <c r="R208" s="207" t="s">
        <v>516</v>
      </c>
      <c r="S208" s="186" t="str">
        <f t="shared" si="23"/>
        <v/>
      </c>
      <c r="T208" s="97"/>
      <c r="U208" s="97"/>
      <c r="V208" s="124"/>
      <c r="W208" s="97"/>
      <c r="X208" s="97"/>
      <c r="Y208" s="97"/>
      <c r="Z208" s="97"/>
      <c r="AA208" s="97"/>
      <c r="AB208" s="97"/>
      <c r="AC208" s="97"/>
    </row>
    <row r="209" spans="1:29" s="105" customFormat="1" ht="14.25" customHeight="1">
      <c r="A209" s="33"/>
      <c r="B209" s="112" t="s">
        <v>107</v>
      </c>
      <c r="C209" s="156" t="s">
        <v>448</v>
      </c>
      <c r="D209" s="113" t="s">
        <v>32</v>
      </c>
      <c r="E209" s="113" t="s">
        <v>33</v>
      </c>
      <c r="F209" s="114" t="s">
        <v>386</v>
      </c>
      <c r="G209" s="114" t="s">
        <v>30</v>
      </c>
      <c r="H209" s="116">
        <v>0.47</v>
      </c>
      <c r="I209" s="117">
        <f t="shared" si="28"/>
        <v>49.523899999999998</v>
      </c>
      <c r="J209" s="176">
        <v>500</v>
      </c>
      <c r="K209" s="115" t="s">
        <v>370</v>
      </c>
      <c r="L209" s="109" t="s">
        <v>356</v>
      </c>
      <c r="M209" s="35"/>
      <c r="N209" s="100">
        <f t="shared" si="25"/>
        <v>0</v>
      </c>
      <c r="O209" s="99">
        <f t="shared" si="26"/>
        <v>0</v>
      </c>
      <c r="P209" s="98">
        <f t="shared" si="27"/>
        <v>0</v>
      </c>
      <c r="Q209" s="135" t="s">
        <v>425</v>
      </c>
      <c r="R209" s="207" t="s">
        <v>514</v>
      </c>
      <c r="S209" s="186" t="str">
        <f t="shared" si="23"/>
        <v/>
      </c>
      <c r="T209" s="97"/>
      <c r="U209" s="97"/>
      <c r="V209" s="124"/>
      <c r="W209" s="97"/>
      <c r="X209" s="97"/>
      <c r="Y209" s="97"/>
      <c r="Z209" s="97"/>
      <c r="AA209" s="97"/>
      <c r="AB209" s="97"/>
      <c r="AC209" s="97"/>
    </row>
    <row r="210" spans="1:29" s="36" customFormat="1" ht="14.25" customHeight="1">
      <c r="A210" s="33"/>
      <c r="B210" s="112" t="s">
        <v>108</v>
      </c>
      <c r="C210" s="156" t="s">
        <v>448</v>
      </c>
      <c r="D210" s="113" t="s">
        <v>32</v>
      </c>
      <c r="E210" s="113" t="s">
        <v>33</v>
      </c>
      <c r="F210" s="114" t="s">
        <v>386</v>
      </c>
      <c r="G210" s="114" t="s">
        <v>31</v>
      </c>
      <c r="H210" s="116">
        <v>0.61</v>
      </c>
      <c r="I210" s="117">
        <f t="shared" si="28"/>
        <v>64.275700000000001</v>
      </c>
      <c r="J210" s="176">
        <v>250</v>
      </c>
      <c r="K210" s="115" t="s">
        <v>370</v>
      </c>
      <c r="L210" s="109" t="s">
        <v>356</v>
      </c>
      <c r="M210" s="35"/>
      <c r="N210" s="100">
        <f t="shared" si="25"/>
        <v>0</v>
      </c>
      <c r="O210" s="99">
        <f t="shared" si="26"/>
        <v>0</v>
      </c>
      <c r="P210" s="98">
        <f t="shared" si="27"/>
        <v>0</v>
      </c>
      <c r="Q210" s="134" t="s">
        <v>537</v>
      </c>
      <c r="R210" s="207" t="s">
        <v>514</v>
      </c>
      <c r="S210" s="186" t="str">
        <f t="shared" si="23"/>
        <v/>
      </c>
      <c r="T210" s="97"/>
      <c r="U210" s="97"/>
      <c r="V210" s="124"/>
      <c r="W210" s="97"/>
      <c r="X210" s="97"/>
      <c r="Y210" s="97"/>
      <c r="Z210" s="97"/>
      <c r="AA210" s="97"/>
      <c r="AB210" s="97"/>
      <c r="AC210" s="97"/>
    </row>
    <row r="211" spans="1:29" s="105" customFormat="1" ht="14.25" customHeight="1">
      <c r="A211" s="33"/>
      <c r="B211" s="112" t="s">
        <v>387</v>
      </c>
      <c r="C211" s="156" t="s">
        <v>437</v>
      </c>
      <c r="D211" s="113" t="s">
        <v>32</v>
      </c>
      <c r="E211" s="113" t="s">
        <v>33</v>
      </c>
      <c r="F211" s="114" t="s">
        <v>386</v>
      </c>
      <c r="G211" s="114" t="s">
        <v>30</v>
      </c>
      <c r="H211" s="111">
        <f>I211/$O$7</f>
        <v>0.20878808009869981</v>
      </c>
      <c r="I211" s="118">
        <v>22</v>
      </c>
      <c r="J211" s="176">
        <v>200</v>
      </c>
      <c r="K211" s="115" t="s">
        <v>374</v>
      </c>
      <c r="L211" s="109" t="s">
        <v>356</v>
      </c>
      <c r="M211" s="35"/>
      <c r="N211" s="100">
        <f t="shared" si="25"/>
        <v>0</v>
      </c>
      <c r="O211" s="99">
        <f t="shared" si="26"/>
        <v>0</v>
      </c>
      <c r="P211" s="98">
        <f t="shared" si="27"/>
        <v>0</v>
      </c>
      <c r="Q211" s="134" t="s">
        <v>537</v>
      </c>
      <c r="R211" s="207" t="s">
        <v>514</v>
      </c>
      <c r="S211" s="186" t="str">
        <f t="shared" si="23"/>
        <v/>
      </c>
      <c r="T211" s="97"/>
      <c r="U211" s="97"/>
      <c r="V211" s="124"/>
      <c r="W211" s="97"/>
      <c r="X211" s="97"/>
      <c r="Y211" s="97"/>
      <c r="Z211" s="97"/>
      <c r="AA211" s="97"/>
      <c r="AB211" s="97"/>
      <c r="AC211" s="97"/>
    </row>
    <row r="212" spans="1:29" s="105" customFormat="1" ht="14.25" customHeight="1">
      <c r="A212" s="33"/>
      <c r="B212" s="112" t="s">
        <v>328</v>
      </c>
      <c r="C212" s="156" t="s">
        <v>448</v>
      </c>
      <c r="D212" s="113" t="s">
        <v>34</v>
      </c>
      <c r="E212" s="113" t="s">
        <v>28</v>
      </c>
      <c r="F212" s="114" t="s">
        <v>349</v>
      </c>
      <c r="G212" s="114" t="s">
        <v>29</v>
      </c>
      <c r="H212" s="116">
        <v>0.34</v>
      </c>
      <c r="I212" s="117">
        <f t="shared" ref="I212:I223" si="29">H212*$O$7</f>
        <v>35.825800000000001</v>
      </c>
      <c r="J212" s="176">
        <v>900</v>
      </c>
      <c r="K212" s="115" t="s">
        <v>371</v>
      </c>
      <c r="L212" s="109" t="s">
        <v>356</v>
      </c>
      <c r="M212" s="35"/>
      <c r="N212" s="100">
        <f t="shared" si="25"/>
        <v>0</v>
      </c>
      <c r="O212" s="99">
        <f t="shared" si="26"/>
        <v>0</v>
      </c>
      <c r="P212" s="98">
        <f t="shared" si="27"/>
        <v>0</v>
      </c>
      <c r="Q212" s="134" t="s">
        <v>537</v>
      </c>
      <c r="R212" s="207" t="s">
        <v>485</v>
      </c>
      <c r="S212" s="186" t="str">
        <f t="shared" si="23"/>
        <v/>
      </c>
      <c r="T212" s="97"/>
      <c r="U212" s="97"/>
      <c r="V212" s="124"/>
      <c r="W212" s="97"/>
      <c r="X212" s="97"/>
      <c r="Y212" s="97"/>
      <c r="Z212" s="97"/>
      <c r="AA212" s="97"/>
      <c r="AB212" s="97"/>
      <c r="AC212" s="97"/>
    </row>
    <row r="213" spans="1:29" s="105" customFormat="1" ht="14.25" customHeight="1">
      <c r="A213" s="33"/>
      <c r="B213" s="112" t="s">
        <v>326</v>
      </c>
      <c r="C213" s="156" t="s">
        <v>448</v>
      </c>
      <c r="D213" s="113" t="s">
        <v>34</v>
      </c>
      <c r="E213" s="113" t="s">
        <v>28</v>
      </c>
      <c r="F213" s="114" t="s">
        <v>349</v>
      </c>
      <c r="G213" s="114" t="s">
        <v>30</v>
      </c>
      <c r="H213" s="116">
        <v>0.43</v>
      </c>
      <c r="I213" s="117">
        <f t="shared" si="29"/>
        <v>45.309100000000001</v>
      </c>
      <c r="J213" s="176">
        <v>600</v>
      </c>
      <c r="K213" s="115" t="s">
        <v>371</v>
      </c>
      <c r="L213" s="109" t="s">
        <v>356</v>
      </c>
      <c r="M213" s="35"/>
      <c r="N213" s="100">
        <f t="shared" si="25"/>
        <v>0</v>
      </c>
      <c r="O213" s="99">
        <f t="shared" si="26"/>
        <v>0</v>
      </c>
      <c r="P213" s="98">
        <f t="shared" si="27"/>
        <v>0</v>
      </c>
      <c r="Q213" s="135" t="s">
        <v>425</v>
      </c>
      <c r="R213" s="207" t="s">
        <v>485</v>
      </c>
      <c r="S213" s="186" t="str">
        <f t="shared" si="23"/>
        <v/>
      </c>
      <c r="T213" s="97"/>
      <c r="U213" s="97"/>
      <c r="V213" s="124"/>
      <c r="W213" s="97"/>
      <c r="X213" s="97"/>
      <c r="Y213" s="97"/>
      <c r="Z213" s="97"/>
      <c r="AA213" s="97"/>
      <c r="AB213" s="97"/>
      <c r="AC213" s="97"/>
    </row>
    <row r="214" spans="1:29" s="105" customFormat="1" ht="14.25" customHeight="1">
      <c r="A214" s="33"/>
      <c r="B214" s="112" t="s">
        <v>327</v>
      </c>
      <c r="C214" s="156" t="s">
        <v>448</v>
      </c>
      <c r="D214" s="113" t="s">
        <v>34</v>
      </c>
      <c r="E214" s="113" t="s">
        <v>28</v>
      </c>
      <c r="F214" s="114" t="s">
        <v>349</v>
      </c>
      <c r="G214" s="114" t="s">
        <v>31</v>
      </c>
      <c r="H214" s="116">
        <v>0.61</v>
      </c>
      <c r="I214" s="117">
        <f t="shared" si="29"/>
        <v>64.275700000000001</v>
      </c>
      <c r="J214" s="176">
        <v>250</v>
      </c>
      <c r="K214" s="115" t="s">
        <v>371</v>
      </c>
      <c r="L214" s="109" t="s">
        <v>356</v>
      </c>
      <c r="M214" s="35"/>
      <c r="N214" s="100">
        <f t="shared" si="25"/>
        <v>0</v>
      </c>
      <c r="O214" s="99">
        <f t="shared" si="26"/>
        <v>0</v>
      </c>
      <c r="P214" s="98">
        <f t="shared" si="27"/>
        <v>0</v>
      </c>
      <c r="Q214" s="134" t="s">
        <v>537</v>
      </c>
      <c r="R214" s="207" t="s">
        <v>485</v>
      </c>
      <c r="S214" s="186" t="str">
        <f t="shared" si="23"/>
        <v/>
      </c>
      <c r="T214" s="97"/>
      <c r="U214" s="97"/>
      <c r="V214" s="124"/>
      <c r="W214" s="97"/>
      <c r="X214" s="97"/>
      <c r="Y214" s="97"/>
      <c r="Z214" s="97"/>
      <c r="AA214" s="97"/>
      <c r="AB214" s="97"/>
      <c r="AC214" s="97"/>
    </row>
    <row r="215" spans="1:29" s="36" customFormat="1" ht="14.25" customHeight="1">
      <c r="A215" s="33"/>
      <c r="B215" s="112" t="s">
        <v>331</v>
      </c>
      <c r="C215" s="156" t="s">
        <v>448</v>
      </c>
      <c r="D215" s="113" t="s">
        <v>34</v>
      </c>
      <c r="E215" s="113" t="s">
        <v>71</v>
      </c>
      <c r="F215" s="114" t="s">
        <v>350</v>
      </c>
      <c r="G215" s="114" t="s">
        <v>29</v>
      </c>
      <c r="H215" s="116">
        <v>0.32</v>
      </c>
      <c r="I215" s="117">
        <f t="shared" si="29"/>
        <v>33.718400000000003</v>
      </c>
      <c r="J215" s="176">
        <v>900</v>
      </c>
      <c r="K215" s="115" t="s">
        <v>371</v>
      </c>
      <c r="L215" s="109" t="s">
        <v>356</v>
      </c>
      <c r="M215" s="35"/>
      <c r="N215" s="100">
        <f t="shared" si="25"/>
        <v>0</v>
      </c>
      <c r="O215" s="99">
        <f t="shared" si="26"/>
        <v>0</v>
      </c>
      <c r="P215" s="98">
        <f t="shared" si="27"/>
        <v>0</v>
      </c>
      <c r="Q215" s="134" t="s">
        <v>537</v>
      </c>
      <c r="R215" s="207" t="s">
        <v>517</v>
      </c>
      <c r="S215" s="186" t="str">
        <f t="shared" si="23"/>
        <v/>
      </c>
      <c r="T215" s="97"/>
      <c r="U215" s="97"/>
      <c r="V215" s="124"/>
      <c r="W215" s="97"/>
      <c r="X215" s="97"/>
      <c r="Y215" s="97"/>
      <c r="Z215" s="97"/>
      <c r="AA215" s="97"/>
      <c r="AB215" s="97"/>
      <c r="AC215" s="97"/>
    </row>
    <row r="216" spans="1:29" s="36" customFormat="1" ht="14.25" customHeight="1">
      <c r="A216" s="33"/>
      <c r="B216" s="112" t="s">
        <v>329</v>
      </c>
      <c r="C216" s="156" t="s">
        <v>448</v>
      </c>
      <c r="D216" s="113" t="s">
        <v>34</v>
      </c>
      <c r="E216" s="113" t="s">
        <v>71</v>
      </c>
      <c r="F216" s="114" t="s">
        <v>350</v>
      </c>
      <c r="G216" s="114" t="s">
        <v>30</v>
      </c>
      <c r="H216" s="116">
        <v>0.4</v>
      </c>
      <c r="I216" s="117">
        <f t="shared" si="29"/>
        <v>42.148000000000003</v>
      </c>
      <c r="J216" s="176">
        <v>600</v>
      </c>
      <c r="K216" s="115" t="s">
        <v>371</v>
      </c>
      <c r="L216" s="109" t="s">
        <v>356</v>
      </c>
      <c r="M216" s="35"/>
      <c r="N216" s="100">
        <f t="shared" si="25"/>
        <v>0</v>
      </c>
      <c r="O216" s="99">
        <f t="shared" si="26"/>
        <v>0</v>
      </c>
      <c r="P216" s="98">
        <f t="shared" si="27"/>
        <v>0</v>
      </c>
      <c r="Q216" s="134" t="s">
        <v>537</v>
      </c>
      <c r="R216" s="207" t="s">
        <v>517</v>
      </c>
      <c r="S216" s="186" t="str">
        <f t="shared" si="23"/>
        <v/>
      </c>
      <c r="T216" s="97"/>
      <c r="U216" s="97"/>
      <c r="V216" s="124"/>
      <c r="W216" s="97"/>
      <c r="X216" s="97"/>
      <c r="Y216" s="97"/>
      <c r="Z216" s="97"/>
      <c r="AA216" s="97"/>
      <c r="AB216" s="97"/>
      <c r="AC216" s="97"/>
    </row>
    <row r="217" spans="1:29" s="36" customFormat="1" ht="14.25" customHeight="1">
      <c r="A217" s="33"/>
      <c r="B217" s="112" t="s">
        <v>330</v>
      </c>
      <c r="C217" s="156" t="s">
        <v>448</v>
      </c>
      <c r="D217" s="113" t="s">
        <v>34</v>
      </c>
      <c r="E217" s="113" t="s">
        <v>71</v>
      </c>
      <c r="F217" s="114" t="s">
        <v>350</v>
      </c>
      <c r="G217" s="114" t="s">
        <v>31</v>
      </c>
      <c r="H217" s="116">
        <v>0.7</v>
      </c>
      <c r="I217" s="117">
        <f t="shared" si="29"/>
        <v>73.759</v>
      </c>
      <c r="J217" s="176">
        <v>250</v>
      </c>
      <c r="K217" s="115" t="s">
        <v>371</v>
      </c>
      <c r="L217" s="109" t="s">
        <v>356</v>
      </c>
      <c r="M217" s="35"/>
      <c r="N217" s="100">
        <f t="shared" si="25"/>
        <v>0</v>
      </c>
      <c r="O217" s="99">
        <f t="shared" si="26"/>
        <v>0</v>
      </c>
      <c r="P217" s="98">
        <f t="shared" si="27"/>
        <v>0</v>
      </c>
      <c r="Q217" s="134" t="s">
        <v>537</v>
      </c>
      <c r="R217" s="207" t="s">
        <v>517</v>
      </c>
      <c r="S217" s="186" t="str">
        <f t="shared" si="23"/>
        <v/>
      </c>
      <c r="T217" s="97"/>
      <c r="U217" s="97"/>
      <c r="V217" s="124"/>
      <c r="W217" s="97"/>
      <c r="X217" s="97"/>
      <c r="Y217" s="97"/>
      <c r="Z217" s="97"/>
      <c r="AA217" s="97"/>
      <c r="AB217" s="97"/>
      <c r="AC217" s="97"/>
    </row>
    <row r="218" spans="1:29" s="36" customFormat="1" ht="14.25" customHeight="1">
      <c r="A218" s="33"/>
      <c r="B218" s="112" t="s">
        <v>334</v>
      </c>
      <c r="C218" s="156" t="s">
        <v>448</v>
      </c>
      <c r="D218" s="113" t="s">
        <v>34</v>
      </c>
      <c r="E218" s="113" t="s">
        <v>84</v>
      </c>
      <c r="F218" s="114" t="s">
        <v>351</v>
      </c>
      <c r="G218" s="114" t="s">
        <v>29</v>
      </c>
      <c r="H218" s="116">
        <v>0.32</v>
      </c>
      <c r="I218" s="117">
        <f t="shared" si="29"/>
        <v>33.718400000000003</v>
      </c>
      <c r="J218" s="176">
        <v>900</v>
      </c>
      <c r="K218" s="115" t="s">
        <v>371</v>
      </c>
      <c r="L218" s="109" t="s">
        <v>356</v>
      </c>
      <c r="M218" s="35"/>
      <c r="N218" s="100">
        <f t="shared" si="25"/>
        <v>0</v>
      </c>
      <c r="O218" s="99">
        <f t="shared" si="26"/>
        <v>0</v>
      </c>
      <c r="P218" s="98">
        <f t="shared" si="27"/>
        <v>0</v>
      </c>
      <c r="Q218" s="134" t="s">
        <v>537</v>
      </c>
      <c r="R218" s="207" t="s">
        <v>518</v>
      </c>
      <c r="S218" s="186" t="str">
        <f t="shared" si="23"/>
        <v/>
      </c>
      <c r="T218" s="97"/>
      <c r="U218" s="97"/>
      <c r="V218" s="124"/>
      <c r="W218" s="97"/>
      <c r="X218" s="97"/>
      <c r="Y218" s="97"/>
      <c r="Z218" s="97"/>
      <c r="AA218" s="97"/>
      <c r="AB218" s="97"/>
      <c r="AC218" s="97"/>
    </row>
    <row r="219" spans="1:29" s="36" customFormat="1" ht="14.25" customHeight="1">
      <c r="A219" s="33"/>
      <c r="B219" s="112" t="s">
        <v>332</v>
      </c>
      <c r="C219" s="156" t="s">
        <v>448</v>
      </c>
      <c r="D219" s="113" t="s">
        <v>34</v>
      </c>
      <c r="E219" s="113" t="s">
        <v>84</v>
      </c>
      <c r="F219" s="114" t="s">
        <v>351</v>
      </c>
      <c r="G219" s="114" t="s">
        <v>30</v>
      </c>
      <c r="H219" s="116">
        <v>0.4</v>
      </c>
      <c r="I219" s="117">
        <f t="shared" si="29"/>
        <v>42.148000000000003</v>
      </c>
      <c r="J219" s="176">
        <v>600</v>
      </c>
      <c r="K219" s="115" t="s">
        <v>371</v>
      </c>
      <c r="L219" s="109" t="s">
        <v>356</v>
      </c>
      <c r="M219" s="35"/>
      <c r="N219" s="100">
        <f t="shared" si="25"/>
        <v>0</v>
      </c>
      <c r="O219" s="99">
        <f t="shared" si="26"/>
        <v>0</v>
      </c>
      <c r="P219" s="98">
        <f t="shared" si="27"/>
        <v>0</v>
      </c>
      <c r="Q219" s="135" t="s">
        <v>425</v>
      </c>
      <c r="R219" s="207" t="s">
        <v>518</v>
      </c>
      <c r="S219" s="186" t="str">
        <f t="shared" si="23"/>
        <v/>
      </c>
      <c r="T219" s="97"/>
      <c r="U219" s="97"/>
      <c r="V219" s="124"/>
      <c r="W219" s="97"/>
      <c r="X219" s="97"/>
      <c r="Y219" s="97"/>
      <c r="Z219" s="97"/>
      <c r="AA219" s="97"/>
      <c r="AB219" s="97"/>
      <c r="AC219" s="97"/>
    </row>
    <row r="220" spans="1:29" s="36" customFormat="1" ht="14.25" customHeight="1">
      <c r="A220" s="33"/>
      <c r="B220" s="112" t="s">
        <v>333</v>
      </c>
      <c r="C220" s="156" t="s">
        <v>448</v>
      </c>
      <c r="D220" s="113" t="s">
        <v>34</v>
      </c>
      <c r="E220" s="113" t="s">
        <v>84</v>
      </c>
      <c r="F220" s="114" t="s">
        <v>351</v>
      </c>
      <c r="G220" s="114" t="s">
        <v>31</v>
      </c>
      <c r="H220" s="116">
        <v>0.57999999999999996</v>
      </c>
      <c r="I220" s="117">
        <f t="shared" si="29"/>
        <v>61.114599999999996</v>
      </c>
      <c r="J220" s="176">
        <v>250</v>
      </c>
      <c r="K220" s="115" t="s">
        <v>371</v>
      </c>
      <c r="L220" s="109" t="s">
        <v>356</v>
      </c>
      <c r="M220" s="35"/>
      <c r="N220" s="100">
        <f t="shared" si="25"/>
        <v>0</v>
      </c>
      <c r="O220" s="99">
        <f t="shared" si="26"/>
        <v>0</v>
      </c>
      <c r="P220" s="98">
        <f t="shared" si="27"/>
        <v>0</v>
      </c>
      <c r="Q220" s="134" t="s">
        <v>537</v>
      </c>
      <c r="R220" s="207" t="s">
        <v>518</v>
      </c>
      <c r="S220" s="186" t="str">
        <f t="shared" si="23"/>
        <v/>
      </c>
      <c r="T220" s="97"/>
      <c r="U220" s="97"/>
      <c r="V220" s="124"/>
      <c r="W220" s="97"/>
      <c r="X220" s="97"/>
      <c r="Y220" s="97"/>
      <c r="Z220" s="97"/>
      <c r="AA220" s="97"/>
      <c r="AB220" s="97"/>
      <c r="AC220" s="97"/>
    </row>
    <row r="221" spans="1:29" s="36" customFormat="1" ht="14.25" customHeight="1">
      <c r="A221" s="33"/>
      <c r="B221" s="112" t="s">
        <v>337</v>
      </c>
      <c r="C221" s="156" t="s">
        <v>448</v>
      </c>
      <c r="D221" s="113" t="s">
        <v>34</v>
      </c>
      <c r="E221" s="113" t="s">
        <v>75</v>
      </c>
      <c r="F221" s="114" t="s">
        <v>352</v>
      </c>
      <c r="G221" s="114" t="s">
        <v>29</v>
      </c>
      <c r="H221" s="116">
        <v>0.32</v>
      </c>
      <c r="I221" s="117">
        <f t="shared" si="29"/>
        <v>33.718400000000003</v>
      </c>
      <c r="J221" s="176">
        <v>900</v>
      </c>
      <c r="K221" s="115" t="s">
        <v>371</v>
      </c>
      <c r="L221" s="109" t="s">
        <v>356</v>
      </c>
      <c r="M221" s="35"/>
      <c r="N221" s="100">
        <f t="shared" si="25"/>
        <v>0</v>
      </c>
      <c r="O221" s="99">
        <f t="shared" si="26"/>
        <v>0</v>
      </c>
      <c r="P221" s="98">
        <f t="shared" si="27"/>
        <v>0</v>
      </c>
      <c r="Q221" s="134" t="s">
        <v>537</v>
      </c>
      <c r="R221" s="207" t="s">
        <v>519</v>
      </c>
      <c r="S221" s="186" t="str">
        <f t="shared" si="23"/>
        <v/>
      </c>
      <c r="T221" s="97"/>
      <c r="U221" s="97"/>
      <c r="V221" s="124"/>
      <c r="W221" s="97"/>
      <c r="X221" s="97"/>
      <c r="Y221" s="97"/>
      <c r="Z221" s="97"/>
      <c r="AA221" s="97"/>
      <c r="AB221" s="97"/>
      <c r="AC221" s="97"/>
    </row>
    <row r="222" spans="1:29" s="36" customFormat="1" ht="14.25" customHeight="1">
      <c r="A222" s="33"/>
      <c r="B222" s="112" t="s">
        <v>335</v>
      </c>
      <c r="C222" s="156" t="s">
        <v>448</v>
      </c>
      <c r="D222" s="113" t="s">
        <v>34</v>
      </c>
      <c r="E222" s="113" t="s">
        <v>75</v>
      </c>
      <c r="F222" s="114" t="s">
        <v>352</v>
      </c>
      <c r="G222" s="114" t="s">
        <v>30</v>
      </c>
      <c r="H222" s="116">
        <v>0.4</v>
      </c>
      <c r="I222" s="117">
        <f t="shared" si="29"/>
        <v>42.148000000000003</v>
      </c>
      <c r="J222" s="176">
        <v>600</v>
      </c>
      <c r="K222" s="115" t="s">
        <v>371</v>
      </c>
      <c r="L222" s="109" t="s">
        <v>356</v>
      </c>
      <c r="M222" s="35"/>
      <c r="N222" s="100">
        <f t="shared" ref="N222:N225" si="30">M222*J222</f>
        <v>0</v>
      </c>
      <c r="O222" s="99">
        <f t="shared" ref="O222:O225" si="31">N222*H222</f>
        <v>0</v>
      </c>
      <c r="P222" s="98">
        <f t="shared" si="27"/>
        <v>0</v>
      </c>
      <c r="Q222" s="135" t="s">
        <v>425</v>
      </c>
      <c r="R222" s="207" t="s">
        <v>519</v>
      </c>
      <c r="S222" s="186" t="str">
        <f t="shared" si="23"/>
        <v/>
      </c>
      <c r="T222" s="97"/>
      <c r="U222" s="97"/>
      <c r="V222" s="124"/>
      <c r="W222" s="97"/>
      <c r="X222" s="97"/>
      <c r="Y222" s="97"/>
      <c r="Z222" s="97"/>
      <c r="AA222" s="97"/>
      <c r="AB222" s="97"/>
      <c r="AC222" s="97"/>
    </row>
    <row r="223" spans="1:29" s="36" customFormat="1" ht="14.25" customHeight="1">
      <c r="A223" s="33"/>
      <c r="B223" s="112" t="s">
        <v>336</v>
      </c>
      <c r="C223" s="156" t="s">
        <v>448</v>
      </c>
      <c r="D223" s="113" t="s">
        <v>34</v>
      </c>
      <c r="E223" s="113" t="s">
        <v>75</v>
      </c>
      <c r="F223" s="114" t="s">
        <v>352</v>
      </c>
      <c r="G223" s="114" t="s">
        <v>31</v>
      </c>
      <c r="H223" s="116">
        <v>0.7</v>
      </c>
      <c r="I223" s="117">
        <f t="shared" si="29"/>
        <v>73.759</v>
      </c>
      <c r="J223" s="176">
        <v>250</v>
      </c>
      <c r="K223" s="115" t="s">
        <v>371</v>
      </c>
      <c r="L223" s="109" t="s">
        <v>356</v>
      </c>
      <c r="M223" s="35"/>
      <c r="N223" s="100">
        <f t="shared" si="30"/>
        <v>0</v>
      </c>
      <c r="O223" s="99">
        <f t="shared" si="31"/>
        <v>0</v>
      </c>
      <c r="P223" s="98">
        <f t="shared" si="27"/>
        <v>0</v>
      </c>
      <c r="Q223" s="134" t="s">
        <v>537</v>
      </c>
      <c r="R223" s="207" t="s">
        <v>519</v>
      </c>
      <c r="S223" s="186" t="str">
        <f t="shared" ref="S223:S225" si="32">IF(MOD(M223,J223)&gt;0,"Неверная кратность заказа!","")</f>
        <v/>
      </c>
      <c r="T223" s="97"/>
      <c r="U223" s="97"/>
      <c r="V223" s="124"/>
      <c r="W223" s="97"/>
      <c r="X223" s="97"/>
      <c r="Y223" s="97"/>
      <c r="Z223" s="97"/>
      <c r="AA223" s="97"/>
      <c r="AB223" s="97"/>
      <c r="AC223" s="97"/>
    </row>
    <row r="224" spans="1:29" s="36" customFormat="1" ht="14.25" customHeight="1">
      <c r="A224" s="33"/>
      <c r="B224" s="112" t="s">
        <v>405</v>
      </c>
      <c r="C224" s="156" t="s">
        <v>437</v>
      </c>
      <c r="D224" s="113" t="s">
        <v>32</v>
      </c>
      <c r="E224" s="113" t="s">
        <v>28</v>
      </c>
      <c r="F224" s="114" t="s">
        <v>353</v>
      </c>
      <c r="G224" s="114" t="s">
        <v>30</v>
      </c>
      <c r="H224" s="111">
        <f>I224/$O$7</f>
        <v>0.36063395653411784</v>
      </c>
      <c r="I224" s="118">
        <v>38</v>
      </c>
      <c r="J224" s="176">
        <v>200</v>
      </c>
      <c r="K224" s="115" t="s">
        <v>374</v>
      </c>
      <c r="L224" s="109" t="s">
        <v>356</v>
      </c>
      <c r="M224" s="35"/>
      <c r="N224" s="100">
        <f t="shared" si="30"/>
        <v>0</v>
      </c>
      <c r="O224" s="99">
        <f t="shared" si="31"/>
        <v>0</v>
      </c>
      <c r="P224" s="98">
        <f t="shared" si="27"/>
        <v>0</v>
      </c>
      <c r="Q224" s="134" t="s">
        <v>537</v>
      </c>
      <c r="R224" s="207" t="s">
        <v>503</v>
      </c>
      <c r="S224" s="186" t="str">
        <f t="shared" si="32"/>
        <v/>
      </c>
      <c r="T224" s="97"/>
      <c r="U224" s="97"/>
      <c r="V224" s="124"/>
      <c r="W224" s="97"/>
      <c r="X224" s="97"/>
      <c r="Y224" s="97"/>
      <c r="Z224" s="97"/>
      <c r="AA224" s="97"/>
      <c r="AB224" s="97"/>
      <c r="AC224" s="97"/>
    </row>
    <row r="225" spans="1:30" s="36" customFormat="1" ht="14.25" customHeight="1">
      <c r="A225" s="33"/>
      <c r="B225" s="112" t="s">
        <v>225</v>
      </c>
      <c r="C225" s="156" t="s">
        <v>437</v>
      </c>
      <c r="D225" s="113" t="s">
        <v>280</v>
      </c>
      <c r="E225" s="113" t="s">
        <v>33</v>
      </c>
      <c r="F225" s="114" t="s">
        <v>263</v>
      </c>
      <c r="G225" s="114" t="s">
        <v>30</v>
      </c>
      <c r="H225" s="111">
        <f>I225/$O$7</f>
        <v>0.20878808009869981</v>
      </c>
      <c r="I225" s="118">
        <v>22</v>
      </c>
      <c r="J225" s="176">
        <v>200</v>
      </c>
      <c r="K225" s="115" t="s">
        <v>374</v>
      </c>
      <c r="L225" s="109" t="s">
        <v>356</v>
      </c>
      <c r="M225" s="35"/>
      <c r="N225" s="100">
        <f t="shared" si="30"/>
        <v>0</v>
      </c>
      <c r="O225" s="99">
        <f t="shared" si="31"/>
        <v>0</v>
      </c>
      <c r="P225" s="98">
        <f t="shared" si="27"/>
        <v>0</v>
      </c>
      <c r="Q225" s="135" t="s">
        <v>425</v>
      </c>
      <c r="R225" s="207" t="s">
        <v>520</v>
      </c>
      <c r="S225" s="186" t="str">
        <f t="shared" si="32"/>
        <v/>
      </c>
      <c r="T225" s="97"/>
      <c r="U225" s="97"/>
      <c r="V225" s="124"/>
      <c r="W225" s="97"/>
      <c r="X225" s="97"/>
      <c r="Y225" s="97"/>
      <c r="Z225" s="97"/>
      <c r="AA225" s="97"/>
      <c r="AB225" s="97"/>
      <c r="AC225" s="97"/>
    </row>
    <row r="226" spans="1:30" s="105" customFormat="1" ht="14.25" customHeight="1">
      <c r="A226" s="34"/>
      <c r="B226" s="37"/>
      <c r="C226" s="166"/>
      <c r="D226" s="37"/>
      <c r="E226" s="37"/>
      <c r="F226" s="38" t="s">
        <v>110</v>
      </c>
      <c r="G226" s="39"/>
      <c r="H226" s="40"/>
      <c r="I226" s="40"/>
      <c r="J226" s="40"/>
      <c r="K226" s="41"/>
      <c r="L226" s="41"/>
      <c r="M226" s="42">
        <f>ROUNDUP(IF((O11)&gt;=6,(O11)/25,0),0)</f>
        <v>0</v>
      </c>
      <c r="N226" s="43"/>
      <c r="O226" s="44"/>
      <c r="P226" s="44"/>
      <c r="Q226" s="44"/>
      <c r="R226" s="152"/>
      <c r="S226" s="187"/>
      <c r="T226" s="97"/>
      <c r="U226" s="97"/>
      <c r="V226" s="124"/>
      <c r="W226" s="97"/>
      <c r="X226" s="97"/>
      <c r="Y226" s="97"/>
      <c r="Z226" s="97"/>
      <c r="AA226" s="97"/>
      <c r="AB226" s="97"/>
      <c r="AC226" s="97"/>
    </row>
    <row r="227" spans="1:30" s="105" customFormat="1" ht="14.25" customHeight="1">
      <c r="A227" s="104"/>
      <c r="B227" s="37"/>
      <c r="C227" s="166"/>
      <c r="D227" s="37"/>
      <c r="E227" s="37"/>
      <c r="F227" s="38" t="s">
        <v>274</v>
      </c>
      <c r="G227" s="39"/>
      <c r="H227" s="40"/>
      <c r="I227" s="40"/>
      <c r="J227" s="40"/>
      <c r="K227" s="41"/>
      <c r="L227" s="41"/>
      <c r="M227" s="42">
        <f>S11</f>
        <v>0</v>
      </c>
      <c r="N227" s="43"/>
      <c r="O227" s="44"/>
      <c r="P227" s="44"/>
      <c r="Q227" s="44"/>
      <c r="R227" s="152"/>
      <c r="S227" s="187"/>
      <c r="T227" s="97"/>
      <c r="U227" s="97"/>
      <c r="V227" s="124"/>
      <c r="W227" s="97"/>
      <c r="X227" s="97"/>
      <c r="Y227" s="97"/>
      <c r="Z227" s="97"/>
      <c r="AA227" s="97"/>
      <c r="AB227" s="97"/>
      <c r="AC227" s="97"/>
    </row>
    <row r="228" spans="1:30" ht="14.1" customHeight="1">
      <c r="A228" s="104"/>
      <c r="B228" s="37"/>
      <c r="C228" s="166"/>
      <c r="D228" s="37"/>
      <c r="E228" s="37"/>
      <c r="F228" s="38" t="s">
        <v>109</v>
      </c>
      <c r="G228" s="39"/>
      <c r="H228" s="40"/>
      <c r="I228" s="40"/>
      <c r="J228" s="40"/>
      <c r="K228" s="41"/>
      <c r="L228" s="41"/>
      <c r="M228" s="42">
        <f>SUMIF(C22:C227,"евро",M22:M227)</f>
        <v>0</v>
      </c>
      <c r="N228" s="43"/>
      <c r="O228" s="44"/>
      <c r="P228" s="44"/>
      <c r="Q228" s="44"/>
      <c r="R228" s="152"/>
      <c r="S228" s="177"/>
      <c r="U228" s="97"/>
    </row>
    <row r="229" spans="1:30" ht="14.1" customHeight="1">
      <c r="R229" s="129"/>
      <c r="S229" s="177"/>
      <c r="U229" s="97"/>
    </row>
    <row r="230" spans="1:30" ht="14.1" customHeight="1">
      <c r="F230" s="45" t="s">
        <v>111</v>
      </c>
      <c r="R230" s="129"/>
      <c r="S230" s="177"/>
      <c r="U230" s="97"/>
    </row>
    <row r="231" spans="1:30">
      <c r="F231" s="45" t="s">
        <v>112</v>
      </c>
      <c r="R231" s="129"/>
      <c r="U231" s="97"/>
    </row>
    <row r="232" spans="1:30" s="3" customFormat="1">
      <c r="B232" s="1"/>
      <c r="C232" s="1"/>
      <c r="D232" s="1"/>
      <c r="E232" s="1"/>
      <c r="F232" s="2"/>
      <c r="H232" s="4"/>
      <c r="I232" s="4"/>
      <c r="J232" s="4"/>
      <c r="K232" s="4"/>
      <c r="L232" s="4"/>
      <c r="M232" s="4"/>
      <c r="N232" s="5"/>
      <c r="O232" s="1"/>
      <c r="P232" s="1"/>
      <c r="Q232" s="1"/>
      <c r="R232" s="95"/>
      <c r="S232" s="179"/>
      <c r="T232" s="129"/>
      <c r="U232" s="97"/>
      <c r="V232" s="95"/>
      <c r="W232" s="95"/>
      <c r="X232" s="95"/>
      <c r="Y232" s="95"/>
      <c r="Z232" s="95"/>
      <c r="AA232" s="95"/>
      <c r="AB232" s="95"/>
      <c r="AC232" s="95"/>
      <c r="AD232" s="1"/>
    </row>
    <row r="233" spans="1:30" s="3" customFormat="1">
      <c r="B233" s="1"/>
      <c r="C233" s="1"/>
      <c r="D233" s="1"/>
      <c r="E233" s="1"/>
      <c r="F233" s="2"/>
      <c r="H233" s="4"/>
      <c r="I233" s="4"/>
      <c r="J233" s="4"/>
      <c r="K233" s="4"/>
      <c r="L233" s="4"/>
      <c r="M233" s="4"/>
      <c r="N233" s="5"/>
      <c r="O233" s="1"/>
      <c r="P233" s="1"/>
      <c r="Q233" s="1"/>
      <c r="R233" s="146"/>
      <c r="S233" s="179"/>
      <c r="T233" s="129"/>
      <c r="U233" s="95"/>
      <c r="V233" s="95"/>
      <c r="W233" s="95"/>
      <c r="X233" s="95"/>
      <c r="Y233" s="95"/>
      <c r="Z233" s="95"/>
      <c r="AA233" s="95"/>
      <c r="AB233" s="95"/>
      <c r="AC233" s="95"/>
      <c r="AD233" s="1"/>
    </row>
  </sheetData>
  <autoFilter ref="A29:U233" xr:uid="{C8CF8D5E-C849-4962-AEA6-5D948DA73470}"/>
  <sortState xmlns:xlrd2="http://schemas.microsoft.com/office/spreadsheetml/2017/richdata2" ref="B36:R228">
    <sortCondition ref="F36:F228"/>
    <sortCondition ref="D36:D228"/>
    <sortCondition ref="H36:H228"/>
  </sortState>
  <mergeCells count="8">
    <mergeCell ref="D20:K20"/>
    <mergeCell ref="P14:Q14"/>
    <mergeCell ref="F4:M4"/>
    <mergeCell ref="Q2:R3"/>
    <mergeCell ref="P10:Q10"/>
    <mergeCell ref="P11:Q11"/>
    <mergeCell ref="P12:Q12"/>
    <mergeCell ref="P13:Q13"/>
  </mergeCells>
  <phoneticPr fontId="50" type="noConversion"/>
  <conditionalFormatting sqref="A1:A1048576">
    <cfRule type="duplicateValues" dxfId="19" priority="8"/>
  </conditionalFormatting>
  <conditionalFormatting sqref="A25:A1048576 A2:A23">
    <cfRule type="duplicateValues" dxfId="18" priority="28"/>
    <cfRule type="duplicateValues" dxfId="17" priority="29"/>
    <cfRule type="duplicateValues" dxfId="16" priority="30"/>
    <cfRule type="duplicateValues" dxfId="15" priority="31"/>
    <cfRule type="duplicateValues" dxfId="14" priority="32"/>
    <cfRule type="duplicateValues" dxfId="13" priority="33"/>
    <cfRule type="duplicateValues" dxfId="12" priority="34"/>
    <cfRule type="duplicateValues" dxfId="11" priority="35"/>
    <cfRule type="duplicateValues" dxfId="10" priority="36"/>
  </conditionalFormatting>
  <conditionalFormatting sqref="D226:E228">
    <cfRule type="duplicateValues" dxfId="9" priority="37"/>
  </conditionalFormatting>
  <conditionalFormatting sqref="J30:J225">
    <cfRule type="expression" dxfId="8" priority="1">
      <formula>MOD(M30,J30)&gt;0</formula>
    </cfRule>
  </conditionalFormatting>
  <conditionalFormatting sqref="K5">
    <cfRule type="containsText" dxfId="7" priority="25" operator="containsText" text="нет">
      <formula>NOT(ISERROR(SEARCH("нет",K5)))</formula>
    </cfRule>
    <cfRule type="iconSet" priority="26">
      <iconSet iconSet="3Symbols">
        <cfvo type="percent" val="0"/>
        <cfvo type="percent" val="33"/>
        <cfvo type="percent" val="67"/>
      </iconSet>
    </cfRule>
  </conditionalFormatting>
  <conditionalFormatting sqref="L30:L225">
    <cfRule type="cellIs" dxfId="6" priority="13" operator="equal">
      <formula>"❌"</formula>
    </cfRule>
    <cfRule type="cellIs" dxfId="5" priority="14" operator="equal">
      <formula>"◔"</formula>
    </cfRule>
    <cfRule type="cellIs" dxfId="4" priority="15" operator="equal">
      <formula>"◑"</formula>
    </cfRule>
    <cfRule type="cellIs" dxfId="3" priority="16" operator="equal">
      <formula>"⬤"</formula>
    </cfRule>
  </conditionalFormatting>
  <conditionalFormatting sqref="O8">
    <cfRule type="expression" dxfId="2" priority="2">
      <formula>EXACT($O$8,"Не выбрано!")</formula>
    </cfRule>
  </conditionalFormatting>
  <conditionalFormatting sqref="S28">
    <cfRule type="duplicateValues" dxfId="1" priority="157"/>
  </conditionalFormatting>
  <conditionalFormatting sqref="S29">
    <cfRule type="duplicateValues" dxfId="0" priority="17"/>
  </conditionalFormatting>
  <dataValidations count="4"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M226:N228" xr:uid="{299A192B-23D5-4E7A-8C42-AAE3D2B178EC}">
      <formula1>$G$6&lt;&gt;"нет"</formula1>
    </dataValidation>
    <dataValidation type="list" allowBlank="1" showInputMessage="1" showErrorMessage="1" sqref="K5" xr:uid="{849EC26D-79A9-4E9E-9CC0-4385F012E8D5}">
      <formula1>"да,нет"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M29:M225" xr:uid="{6736FAEC-6A12-4499-85FA-B98D08402042}">
      <formula1>$K$5&lt;&gt;"нет"</formula1>
    </dataValidation>
    <dataValidation type="list" allowBlank="1" showInputMessage="1" showErrorMessage="1" sqref="O8" xr:uid="{E41E8F5A-6293-4DD4-B3B3-159148EB83D4}">
      <formula1>$AB$7:$AB$20</formula1>
    </dataValidation>
  </dataValidations>
  <hyperlinks>
    <hyperlink ref="F4" location="'Условия работы'!A1" display="&gt;&gt;&gt; Условия работы &lt;&lt;&lt;" xr:uid="{27BA871D-3E78-46DD-AE7E-6A96ED5DA917}"/>
    <hyperlink ref="Q4" r:id="rId1" xr:uid="{59F73258-31F0-4B12-897E-CA9E39818085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5CDF-8E61-4AD8-A1C0-479E60EE0A7E}">
  <dimension ref="B1:BH115"/>
  <sheetViews>
    <sheetView showGridLines="0" zoomScaleNormal="100" workbookViewId="0">
      <selection activeCell="C97" sqref="C97:O97"/>
    </sheetView>
  </sheetViews>
  <sheetFormatPr defaultColWidth="9.21875" defaultRowHeight="14.4"/>
  <cols>
    <col min="1" max="1" width="3.33203125" style="11" customWidth="1"/>
    <col min="2" max="2" width="5.88671875" style="11" customWidth="1"/>
    <col min="3" max="15" width="9.21875" style="11"/>
    <col min="16" max="16" width="10" style="11" customWidth="1"/>
    <col min="17" max="16384" width="9.21875" style="11"/>
  </cols>
  <sheetData>
    <row r="1" spans="2:16" ht="15" thickTop="1"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/>
    </row>
    <row r="2" spans="2:16">
      <c r="B2" s="49"/>
      <c r="P2" s="50"/>
    </row>
    <row r="3" spans="2:16">
      <c r="B3" s="49"/>
      <c r="P3" s="50"/>
    </row>
    <row r="4" spans="2:16">
      <c r="B4" s="49"/>
      <c r="P4" s="50"/>
    </row>
    <row r="5" spans="2:16">
      <c r="B5" s="49"/>
      <c r="P5" s="50"/>
    </row>
    <row r="6" spans="2:16" s="53" customFormat="1" ht="16.5" customHeight="1">
      <c r="B6" s="51"/>
      <c r="C6" s="52"/>
      <c r="P6" s="54"/>
    </row>
    <row r="7" spans="2:16" s="55" customFormat="1" ht="12" customHeight="1">
      <c r="B7" s="51"/>
      <c r="C7" s="52"/>
      <c r="P7" s="56"/>
    </row>
    <row r="8" spans="2:16" ht="12" customHeight="1">
      <c r="B8" s="49"/>
      <c r="C8" s="52"/>
      <c r="P8" s="50"/>
    </row>
    <row r="9" spans="2:16" ht="12" customHeight="1">
      <c r="B9" s="57"/>
      <c r="C9" s="52"/>
      <c r="P9" s="50"/>
    </row>
    <row r="10" spans="2:16" ht="12" customHeight="1">
      <c r="B10" s="57"/>
      <c r="C10" s="52"/>
      <c r="P10" s="50"/>
    </row>
    <row r="11" spans="2:16" ht="16.5" customHeight="1">
      <c r="B11" s="49"/>
      <c r="P11" s="50"/>
    </row>
    <row r="12" spans="2:16" ht="20.25" customHeight="1">
      <c r="B12" s="49"/>
      <c r="P12" s="50"/>
    </row>
    <row r="13" spans="2:16" s="60" customFormat="1" ht="17.25" customHeight="1">
      <c r="B13" s="58" t="s">
        <v>113</v>
      </c>
      <c r="C13" s="59" t="s">
        <v>114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P13" s="61"/>
    </row>
    <row r="14" spans="2:16" s="66" customFormat="1" ht="15.6">
      <c r="B14" s="62" t="s">
        <v>115</v>
      </c>
      <c r="C14" s="63"/>
      <c r="D14" s="64"/>
      <c r="E14" s="64"/>
      <c r="F14" s="64"/>
      <c r="G14" s="64"/>
      <c r="H14" s="65" t="s">
        <v>116</v>
      </c>
      <c r="I14" s="63"/>
      <c r="J14" s="64"/>
      <c r="K14" s="64"/>
      <c r="L14" s="64"/>
      <c r="M14" s="64"/>
      <c r="N14" s="64"/>
      <c r="P14" s="67"/>
    </row>
    <row r="15" spans="2:16" s="66" customFormat="1">
      <c r="B15" s="68"/>
      <c r="C15" s="69" t="s">
        <v>117</v>
      </c>
      <c r="D15" s="64"/>
      <c r="E15" s="64"/>
      <c r="F15" s="64"/>
      <c r="G15" s="64"/>
      <c r="H15" s="70" t="s">
        <v>118</v>
      </c>
      <c r="I15" s="71" t="s">
        <v>119</v>
      </c>
      <c r="J15" s="64"/>
      <c r="K15" s="64"/>
      <c r="L15" s="64"/>
      <c r="M15" s="64"/>
      <c r="N15" s="64"/>
      <c r="P15" s="67"/>
    </row>
    <row r="16" spans="2:16" s="66" customFormat="1">
      <c r="B16" s="68"/>
      <c r="C16" s="69" t="s">
        <v>120</v>
      </c>
      <c r="D16" s="64"/>
      <c r="E16" s="64"/>
      <c r="F16" s="64"/>
      <c r="G16" s="64"/>
      <c r="H16" s="70" t="s">
        <v>118</v>
      </c>
      <c r="I16" s="71" t="s">
        <v>121</v>
      </c>
      <c r="J16" s="64"/>
      <c r="K16" s="64"/>
      <c r="L16" s="64"/>
      <c r="M16" s="64"/>
      <c r="N16" s="64"/>
      <c r="P16" s="67"/>
    </row>
    <row r="17" spans="2:22" s="66" customFormat="1">
      <c r="B17" s="68"/>
      <c r="C17" s="69" t="s">
        <v>122</v>
      </c>
      <c r="D17" s="64"/>
      <c r="E17" s="64"/>
      <c r="F17" s="64"/>
      <c r="G17" s="64"/>
      <c r="H17" s="70" t="s">
        <v>118</v>
      </c>
      <c r="I17" s="71" t="s">
        <v>123</v>
      </c>
      <c r="J17" s="64"/>
      <c r="K17" s="64"/>
      <c r="L17" s="64"/>
      <c r="M17" s="64"/>
      <c r="N17" s="64"/>
      <c r="P17" s="67"/>
    </row>
    <row r="18" spans="2:22" s="66" customFormat="1">
      <c r="B18" s="68"/>
      <c r="C18" s="69" t="s">
        <v>124</v>
      </c>
      <c r="D18" s="64"/>
      <c r="E18" s="64"/>
      <c r="F18" s="64"/>
      <c r="G18" s="64"/>
      <c r="H18" s="70" t="s">
        <v>118</v>
      </c>
      <c r="I18" s="71" t="s">
        <v>125</v>
      </c>
      <c r="J18" s="64"/>
      <c r="K18" s="64"/>
      <c r="L18" s="64"/>
      <c r="M18" s="64"/>
      <c r="N18" s="64"/>
      <c r="P18" s="67"/>
      <c r="V18" s="72"/>
    </row>
    <row r="19" spans="2:22"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P19" s="50"/>
    </row>
    <row r="20" spans="2:22" ht="15.6">
      <c r="B20" s="58" t="s">
        <v>113</v>
      </c>
      <c r="C20" s="59" t="s">
        <v>126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P20" s="50"/>
    </row>
    <row r="21" spans="2:22" s="66" customFormat="1">
      <c r="B21" s="68"/>
      <c r="C21" s="69" t="s">
        <v>127</v>
      </c>
      <c r="D21" s="64"/>
      <c r="E21" s="64"/>
      <c r="F21" s="64"/>
      <c r="G21" s="64"/>
      <c r="H21" s="70"/>
      <c r="I21" s="71"/>
      <c r="J21" s="64"/>
      <c r="K21" s="64"/>
      <c r="L21" s="64"/>
      <c r="M21" s="64"/>
      <c r="N21" s="64"/>
      <c r="P21" s="67"/>
    </row>
    <row r="22" spans="2:22"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P22" s="50"/>
    </row>
    <row r="23" spans="2:22">
      <c r="B23" s="75"/>
      <c r="P23" s="50"/>
    </row>
    <row r="24" spans="2:22">
      <c r="B24" s="75"/>
      <c r="P24" s="50"/>
    </row>
    <row r="25" spans="2:22">
      <c r="B25" s="75"/>
      <c r="P25" s="50"/>
    </row>
    <row r="26" spans="2:22" s="78" customFormat="1" ht="15.6">
      <c r="B26" s="76" t="s">
        <v>113</v>
      </c>
      <c r="C26" s="77" t="s">
        <v>128</v>
      </c>
      <c r="P26" s="79"/>
    </row>
    <row r="27" spans="2:22">
      <c r="B27" s="75"/>
      <c r="C27" s="69" t="s">
        <v>129</v>
      </c>
      <c r="P27" s="50"/>
    </row>
    <row r="28" spans="2:22">
      <c r="B28" s="75"/>
      <c r="C28" s="69" t="s">
        <v>130</v>
      </c>
      <c r="P28" s="50"/>
    </row>
    <row r="29" spans="2:22" s="78" customFormat="1" ht="15.6">
      <c r="B29" s="76" t="s">
        <v>113</v>
      </c>
      <c r="C29" s="77" t="s">
        <v>131</v>
      </c>
      <c r="P29" s="79"/>
    </row>
    <row r="30" spans="2:22" s="82" customFormat="1" ht="45" customHeight="1">
      <c r="B30" s="80" t="s">
        <v>113</v>
      </c>
      <c r="C30" s="198" t="s">
        <v>132</v>
      </c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81"/>
    </row>
    <row r="31" spans="2:22">
      <c r="B31" s="75"/>
      <c r="C31" s="199" t="s">
        <v>133</v>
      </c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50"/>
    </row>
    <row r="32" spans="2:22" ht="29.25" customHeight="1">
      <c r="B32" s="75"/>
      <c r="C32" s="200" t="s">
        <v>134</v>
      </c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50"/>
    </row>
    <row r="33" spans="2:16" ht="30" customHeight="1">
      <c r="B33" s="75"/>
      <c r="C33" s="200" t="s">
        <v>135</v>
      </c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50"/>
    </row>
    <row r="34" spans="2:16" ht="29.25" customHeight="1">
      <c r="B34" s="75"/>
      <c r="C34" s="199" t="s">
        <v>136</v>
      </c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50"/>
    </row>
    <row r="35" spans="2:16" s="78" customFormat="1" ht="30.75" customHeight="1">
      <c r="B35" s="80" t="s">
        <v>113</v>
      </c>
      <c r="C35" s="198" t="s">
        <v>137</v>
      </c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79"/>
    </row>
    <row r="36" spans="2:16" ht="29.25" customHeight="1">
      <c r="B36" s="75"/>
      <c r="C36" s="199" t="s">
        <v>138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50"/>
    </row>
    <row r="37" spans="2:16" ht="29.25" customHeight="1">
      <c r="B37" s="75"/>
      <c r="C37" s="199" t="s">
        <v>139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50"/>
    </row>
    <row r="38" spans="2:16" s="78" customFormat="1" ht="30.75" customHeight="1">
      <c r="B38" s="80" t="s">
        <v>113</v>
      </c>
      <c r="C38" s="198" t="s">
        <v>140</v>
      </c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79"/>
    </row>
    <row r="39" spans="2:16">
      <c r="B39" s="75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50"/>
    </row>
    <row r="40" spans="2:16">
      <c r="B40" s="75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50"/>
    </row>
    <row r="41" spans="2:16">
      <c r="B41" s="75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50"/>
    </row>
    <row r="42" spans="2:16" ht="28.5" customHeight="1">
      <c r="B42" s="80" t="s">
        <v>113</v>
      </c>
      <c r="C42" s="198" t="s">
        <v>141</v>
      </c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50"/>
    </row>
    <row r="43" spans="2:16" s="82" customFormat="1" ht="30" customHeight="1">
      <c r="B43" s="80" t="s">
        <v>113</v>
      </c>
      <c r="C43" s="198" t="s">
        <v>142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81"/>
    </row>
    <row r="44" spans="2:16" ht="30" customHeight="1">
      <c r="B44" s="75"/>
      <c r="C44" s="199" t="s">
        <v>143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50"/>
    </row>
    <row r="45" spans="2:16" ht="29.25" customHeight="1">
      <c r="B45" s="75"/>
      <c r="C45" s="199" t="s">
        <v>144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50"/>
    </row>
    <row r="46" spans="2:16" s="82" customFormat="1" ht="15">
      <c r="B46" s="80" t="s">
        <v>113</v>
      </c>
      <c r="C46" s="198" t="s">
        <v>145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81"/>
    </row>
    <row r="47" spans="2:16" ht="44.25" customHeight="1">
      <c r="B47" s="75"/>
      <c r="C47" s="199" t="s">
        <v>146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50"/>
    </row>
    <row r="48" spans="2:16" s="82" customFormat="1" ht="15">
      <c r="B48" s="80" t="s">
        <v>113</v>
      </c>
      <c r="C48" s="198" t="s">
        <v>147</v>
      </c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81"/>
    </row>
    <row r="49" spans="2:16" ht="29.25" customHeight="1">
      <c r="B49" s="75"/>
      <c r="C49" s="199" t="s">
        <v>148</v>
      </c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50"/>
    </row>
    <row r="50" spans="2:16" s="82" customFormat="1" ht="47.25" customHeight="1">
      <c r="B50" s="80" t="s">
        <v>113</v>
      </c>
      <c r="C50" s="202" t="s">
        <v>149</v>
      </c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81"/>
    </row>
    <row r="51" spans="2:16" ht="30.75" customHeight="1">
      <c r="B51" s="75"/>
      <c r="C51" s="199" t="s">
        <v>150</v>
      </c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50"/>
    </row>
    <row r="52" spans="2:16" ht="30.75" customHeight="1">
      <c r="B52" s="75"/>
      <c r="C52" s="199" t="s">
        <v>151</v>
      </c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50"/>
    </row>
    <row r="53" spans="2:16" ht="30.75" customHeight="1">
      <c r="B53" s="75"/>
      <c r="C53" s="199" t="s">
        <v>152</v>
      </c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50"/>
    </row>
    <row r="54" spans="2:16" ht="42" customHeight="1">
      <c r="B54" s="80" t="s">
        <v>113</v>
      </c>
      <c r="C54" s="198" t="s">
        <v>153</v>
      </c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50"/>
    </row>
    <row r="55" spans="2:16">
      <c r="B55" s="75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50"/>
    </row>
    <row r="56" spans="2:16">
      <c r="B56" s="75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50"/>
    </row>
    <row r="57" spans="2:16">
      <c r="B57" s="75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50"/>
    </row>
    <row r="58" spans="2:16">
      <c r="B58" s="75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50"/>
    </row>
    <row r="59" spans="2:16" ht="18.75" customHeight="1">
      <c r="B59" s="80" t="s">
        <v>113</v>
      </c>
      <c r="C59" s="198" t="s">
        <v>154</v>
      </c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50"/>
    </row>
    <row r="60" spans="2:16" ht="70.5" customHeight="1">
      <c r="B60" s="80" t="s">
        <v>113</v>
      </c>
      <c r="C60" s="198" t="s">
        <v>276</v>
      </c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50"/>
    </row>
    <row r="61" spans="2:16">
      <c r="B61" s="75"/>
      <c r="P61" s="50"/>
    </row>
    <row r="62" spans="2:16">
      <c r="B62" s="75"/>
      <c r="P62" s="50"/>
    </row>
    <row r="63" spans="2:16">
      <c r="B63" s="75"/>
      <c r="P63" s="50"/>
    </row>
    <row r="64" spans="2:16" ht="17.25" customHeight="1">
      <c r="B64" s="80" t="s">
        <v>113</v>
      </c>
      <c r="C64" s="202" t="s">
        <v>155</v>
      </c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50"/>
    </row>
    <row r="65" spans="2:60" ht="15" customHeight="1">
      <c r="B65" s="75"/>
      <c r="C65" s="203" t="s">
        <v>156</v>
      </c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50"/>
    </row>
    <row r="66" spans="2:60" ht="15" customHeight="1">
      <c r="B66" s="75"/>
      <c r="C66" s="203" t="s">
        <v>157</v>
      </c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50"/>
    </row>
    <row r="67" spans="2:60" ht="15" customHeight="1">
      <c r="B67" s="75"/>
      <c r="C67" s="203" t="s">
        <v>158</v>
      </c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50"/>
    </row>
    <row r="68" spans="2:60" ht="31.5" customHeight="1">
      <c r="B68" s="80" t="s">
        <v>113</v>
      </c>
      <c r="C68" s="198" t="s">
        <v>159</v>
      </c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50"/>
    </row>
    <row r="69" spans="2:60" ht="31.5" customHeight="1">
      <c r="B69" s="80"/>
      <c r="C69" s="199" t="s">
        <v>160</v>
      </c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50"/>
    </row>
    <row r="70" spans="2:60" ht="29.25" customHeight="1">
      <c r="B70" s="80"/>
      <c r="C70" s="199" t="s">
        <v>161</v>
      </c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50"/>
    </row>
    <row r="71" spans="2:60">
      <c r="B71" s="75"/>
      <c r="C71" s="199" t="s">
        <v>162</v>
      </c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50"/>
    </row>
    <row r="72" spans="2:60">
      <c r="B72" s="75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50"/>
    </row>
    <row r="73" spans="2:60">
      <c r="B73" s="75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50"/>
    </row>
    <row r="74" spans="2:60">
      <c r="B74" s="75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50"/>
    </row>
    <row r="75" spans="2:60">
      <c r="B75" s="75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50"/>
    </row>
    <row r="76" spans="2:60" ht="45" customHeight="1">
      <c r="B76" s="80" t="s">
        <v>113</v>
      </c>
      <c r="C76" s="206" t="s">
        <v>163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50"/>
    </row>
    <row r="77" spans="2:60" ht="29.25" customHeight="1">
      <c r="B77" s="80"/>
      <c r="C77" s="199" t="s">
        <v>164</v>
      </c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50"/>
    </row>
    <row r="78" spans="2:60" ht="15">
      <c r="B78" s="80" t="s">
        <v>113</v>
      </c>
      <c r="C78" s="198" t="s">
        <v>165</v>
      </c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50"/>
    </row>
    <row r="79" spans="2:60" ht="15">
      <c r="B79" s="80"/>
      <c r="C79" s="199" t="s">
        <v>166</v>
      </c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50"/>
    </row>
    <row r="80" spans="2:60" ht="59.25" customHeight="1">
      <c r="B80" s="80"/>
      <c r="C80" s="199" t="s">
        <v>167</v>
      </c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50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5"/>
      <c r="AX80" s="205"/>
      <c r="AY80" s="205"/>
      <c r="AZ80" s="205"/>
      <c r="BA80" s="205"/>
      <c r="BB80" s="205"/>
      <c r="BC80" s="205"/>
      <c r="BD80" s="205"/>
      <c r="BE80" s="205"/>
      <c r="BF80" s="205"/>
      <c r="BG80" s="205"/>
      <c r="BH80" s="205"/>
    </row>
    <row r="81" spans="2:60">
      <c r="B81" s="75"/>
      <c r="C81" s="199" t="s">
        <v>168</v>
      </c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50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205"/>
      <c r="AN81" s="205"/>
      <c r="AO81" s="205"/>
      <c r="AP81" s="205"/>
      <c r="AQ81" s="205"/>
      <c r="AR81" s="205"/>
      <c r="AS81" s="205"/>
      <c r="AT81" s="205"/>
      <c r="AU81" s="205"/>
      <c r="AV81" s="205"/>
      <c r="AW81" s="205"/>
      <c r="AX81" s="205"/>
      <c r="AY81" s="205"/>
      <c r="AZ81" s="205"/>
      <c r="BA81" s="205"/>
      <c r="BB81" s="205"/>
      <c r="BC81" s="205"/>
      <c r="BD81" s="205"/>
      <c r="BE81" s="205"/>
      <c r="BF81" s="205"/>
      <c r="BG81" s="205"/>
      <c r="BH81" s="205"/>
    </row>
    <row r="82" spans="2:60">
      <c r="B82" s="75"/>
      <c r="C82" s="204" t="s">
        <v>169</v>
      </c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50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205"/>
      <c r="AR82" s="205"/>
      <c r="AS82" s="205"/>
      <c r="AT82" s="205"/>
      <c r="AU82" s="205"/>
      <c r="AV82" s="205"/>
      <c r="AW82" s="205"/>
      <c r="AX82" s="205"/>
      <c r="AY82" s="205"/>
      <c r="AZ82" s="205"/>
      <c r="BA82" s="205"/>
      <c r="BB82" s="205"/>
      <c r="BC82" s="205"/>
      <c r="BD82" s="205"/>
      <c r="BE82" s="205"/>
      <c r="BF82" s="205"/>
      <c r="BG82" s="205"/>
      <c r="BH82" s="205"/>
    </row>
    <row r="83" spans="2:60">
      <c r="B83" s="75"/>
      <c r="C83" s="204" t="s">
        <v>170</v>
      </c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50"/>
      <c r="S83" s="205" t="s">
        <v>171</v>
      </c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  <c r="AM83" s="205"/>
      <c r="AN83" s="205"/>
      <c r="AO83" s="205"/>
      <c r="AP83" s="205"/>
      <c r="AQ83" s="205"/>
      <c r="AR83" s="205"/>
      <c r="AS83" s="205"/>
      <c r="AT83" s="205"/>
      <c r="AU83" s="205"/>
      <c r="AV83" s="205"/>
      <c r="AW83" s="205"/>
      <c r="AX83" s="205"/>
      <c r="AY83" s="205"/>
      <c r="AZ83" s="205"/>
      <c r="BA83" s="205"/>
      <c r="BB83" s="205"/>
      <c r="BC83" s="205"/>
      <c r="BD83" s="205"/>
      <c r="BE83" s="205"/>
      <c r="BF83" s="205"/>
      <c r="BG83" s="205"/>
      <c r="BH83" s="205"/>
    </row>
    <row r="84" spans="2:60">
      <c r="B84" s="75"/>
      <c r="C84" s="200" t="s">
        <v>172</v>
      </c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50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05"/>
      <c r="AW84" s="205"/>
      <c r="AX84" s="205"/>
      <c r="AY84" s="205"/>
      <c r="AZ84" s="205"/>
      <c r="BA84" s="205"/>
      <c r="BB84" s="205"/>
      <c r="BC84" s="205"/>
      <c r="BD84" s="205"/>
      <c r="BE84" s="205"/>
      <c r="BF84" s="205"/>
      <c r="BG84" s="205"/>
      <c r="BH84" s="205"/>
    </row>
    <row r="85" spans="2:60" ht="30.75" customHeight="1">
      <c r="B85" s="75"/>
      <c r="C85" s="199" t="s">
        <v>173</v>
      </c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50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205"/>
      <c r="AR85" s="205"/>
      <c r="AS85" s="205"/>
      <c r="AT85" s="205"/>
      <c r="AU85" s="205"/>
      <c r="AV85" s="205"/>
      <c r="AW85" s="205"/>
      <c r="AX85" s="205"/>
      <c r="AY85" s="205"/>
      <c r="AZ85" s="205"/>
      <c r="BA85" s="205"/>
      <c r="BB85" s="205"/>
      <c r="BC85" s="205"/>
      <c r="BD85" s="205"/>
      <c r="BE85" s="205"/>
      <c r="BF85" s="205"/>
      <c r="BG85" s="205"/>
      <c r="BH85" s="205"/>
    </row>
    <row r="86" spans="2:60">
      <c r="B86" s="75"/>
      <c r="C86" s="199" t="s">
        <v>174</v>
      </c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50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5"/>
      <c r="AS86" s="205"/>
      <c r="AT86" s="205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</row>
    <row r="87" spans="2:60" ht="45" customHeight="1">
      <c r="B87" s="80" t="s">
        <v>113</v>
      </c>
      <c r="C87" s="198" t="s">
        <v>175</v>
      </c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50"/>
    </row>
    <row r="88" spans="2:60" ht="30" customHeight="1">
      <c r="B88" s="75"/>
      <c r="C88" s="199" t="s">
        <v>176</v>
      </c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50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05"/>
      <c r="AW88" s="205"/>
      <c r="AX88" s="205"/>
      <c r="AY88" s="205"/>
      <c r="AZ88" s="205"/>
      <c r="BA88" s="205"/>
      <c r="BB88" s="205"/>
      <c r="BC88" s="205"/>
      <c r="BD88" s="205"/>
      <c r="BE88" s="205"/>
      <c r="BF88" s="205"/>
      <c r="BG88" s="205"/>
      <c r="BH88" s="205"/>
    </row>
    <row r="89" spans="2:60" ht="45" customHeight="1">
      <c r="B89" s="75"/>
      <c r="C89" s="199" t="s">
        <v>177</v>
      </c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50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205"/>
      <c r="AU89" s="205"/>
      <c r="AV89" s="205"/>
      <c r="AW89" s="205"/>
      <c r="AX89" s="205"/>
      <c r="AY89" s="205"/>
      <c r="AZ89" s="205"/>
      <c r="BA89" s="205"/>
      <c r="BB89" s="205"/>
      <c r="BC89" s="205"/>
      <c r="BD89" s="205"/>
      <c r="BE89" s="205"/>
      <c r="BF89" s="205"/>
      <c r="BG89" s="205"/>
      <c r="BH89" s="205"/>
    </row>
    <row r="90" spans="2:60">
      <c r="B90" s="75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50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</row>
    <row r="91" spans="2:60">
      <c r="B91" s="75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50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</row>
    <row r="92" spans="2:60">
      <c r="B92" s="75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50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</row>
    <row r="93" spans="2:60">
      <c r="B93" s="75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50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</row>
    <row r="94" spans="2:60" ht="15">
      <c r="B94" s="80" t="s">
        <v>113</v>
      </c>
      <c r="C94" s="198" t="s">
        <v>178</v>
      </c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50"/>
    </row>
    <row r="95" spans="2:60" ht="15">
      <c r="B95" s="8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50"/>
    </row>
    <row r="96" spans="2:60" ht="38.4">
      <c r="B96" s="119" t="s">
        <v>419</v>
      </c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50"/>
    </row>
    <row r="97" spans="2:16" ht="118.8" customHeight="1">
      <c r="B97" s="121" t="s">
        <v>113</v>
      </c>
      <c r="C97" s="197" t="s">
        <v>420</v>
      </c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50"/>
    </row>
    <row r="98" spans="2:16" ht="15">
      <c r="B98" s="8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50"/>
    </row>
    <row r="99" spans="2:16">
      <c r="B99" s="49"/>
      <c r="P99" s="50"/>
    </row>
    <row r="100" spans="2:16">
      <c r="B100" s="49"/>
      <c r="P100" s="50"/>
    </row>
    <row r="101" spans="2:16">
      <c r="B101" s="49"/>
      <c r="P101" s="50"/>
    </row>
    <row r="102" spans="2:16">
      <c r="B102" s="49"/>
      <c r="P102" s="50"/>
    </row>
    <row r="103" spans="2:16">
      <c r="B103" s="49"/>
      <c r="P103" s="50"/>
    </row>
    <row r="104" spans="2:16">
      <c r="B104" s="49"/>
      <c r="P104" s="50"/>
    </row>
    <row r="105" spans="2:16">
      <c r="B105" s="49"/>
      <c r="P105" s="50"/>
    </row>
    <row r="106" spans="2:16">
      <c r="B106" s="49"/>
      <c r="P106" s="50"/>
    </row>
    <row r="107" spans="2:16">
      <c r="B107" s="49"/>
      <c r="P107" s="50"/>
    </row>
    <row r="108" spans="2:16">
      <c r="B108" s="49"/>
      <c r="P108" s="50"/>
    </row>
    <row r="109" spans="2:16">
      <c r="B109" s="49"/>
      <c r="P109" s="50"/>
    </row>
    <row r="110" spans="2:16">
      <c r="B110" s="49"/>
      <c r="P110" s="50"/>
    </row>
    <row r="111" spans="2:16">
      <c r="B111" s="49"/>
      <c r="P111" s="50"/>
    </row>
    <row r="112" spans="2:16">
      <c r="B112" s="49"/>
      <c r="P112" s="50"/>
    </row>
    <row r="113" spans="2:16">
      <c r="B113" s="49"/>
      <c r="P113" s="50"/>
    </row>
    <row r="114" spans="2:16" ht="15" thickBot="1">
      <c r="B114" s="85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7"/>
    </row>
    <row r="115" spans="2:16" ht="15" thickTop="1"/>
  </sheetData>
  <mergeCells count="58">
    <mergeCell ref="C94:O94"/>
    <mergeCell ref="C86:O86"/>
    <mergeCell ref="S86:BH86"/>
    <mergeCell ref="C87:O87"/>
    <mergeCell ref="C88:O88"/>
    <mergeCell ref="S88:BH88"/>
    <mergeCell ref="C89:O89"/>
    <mergeCell ref="S89:BH89"/>
    <mergeCell ref="C83:O83"/>
    <mergeCell ref="S83:BH83"/>
    <mergeCell ref="C84:O84"/>
    <mergeCell ref="S84:BH84"/>
    <mergeCell ref="C85:O85"/>
    <mergeCell ref="S85:BH85"/>
    <mergeCell ref="C82:O82"/>
    <mergeCell ref="S82:BH82"/>
    <mergeCell ref="C69:O69"/>
    <mergeCell ref="C70:O70"/>
    <mergeCell ref="C71:O71"/>
    <mergeCell ref="C76:O76"/>
    <mergeCell ref="C77:O77"/>
    <mergeCell ref="C78:O78"/>
    <mergeCell ref="C79:O79"/>
    <mergeCell ref="C80:O80"/>
    <mergeCell ref="S80:BH80"/>
    <mergeCell ref="C81:O81"/>
    <mergeCell ref="S81:BH81"/>
    <mergeCell ref="C47:O47"/>
    <mergeCell ref="C48:O48"/>
    <mergeCell ref="C49:O49"/>
    <mergeCell ref="C68:O68"/>
    <mergeCell ref="C51:O51"/>
    <mergeCell ref="C52:O52"/>
    <mergeCell ref="C53:O53"/>
    <mergeCell ref="C54:O54"/>
    <mergeCell ref="C55:O55"/>
    <mergeCell ref="C59:O59"/>
    <mergeCell ref="C60:O60"/>
    <mergeCell ref="C64:O64"/>
    <mergeCell ref="C65:O65"/>
    <mergeCell ref="C66:O66"/>
    <mergeCell ref="C67:O67"/>
    <mergeCell ref="C97:O97"/>
    <mergeCell ref="C35:O35"/>
    <mergeCell ref="C30:O30"/>
    <mergeCell ref="C31:O31"/>
    <mergeCell ref="C32:O32"/>
    <mergeCell ref="C33:O33"/>
    <mergeCell ref="C34:O34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Условия работы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Димитриева Наталья</cp:lastModifiedBy>
  <dcterms:created xsi:type="dcterms:W3CDTF">2024-11-21T15:10:34Z</dcterms:created>
  <dcterms:modified xsi:type="dcterms:W3CDTF">2026-10-09T15:46:52Z</dcterms:modified>
</cp:coreProperties>
</file>