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300A5D2-D95A-462A-8938-9C8B0C319DB7}" xr6:coauthVersionLast="47" xr6:coauthVersionMax="47" xr10:uidLastSave="{00000000-0000-0000-0000-000000000000}"/>
  <bookViews>
    <workbookView xWindow="-28920" yWindow="-9585" windowWidth="29040" windowHeight="15840" xr2:uid="{00000000-000D-0000-FFFF-FFFF00000000}"/>
  </bookViews>
  <sheets>
    <sheet name="2026-2027" sheetId="1" r:id="rId1"/>
    <sheet name="Справочный расчет объема заказа" sheetId="3" r:id="rId2"/>
    <sheet name="Условия работы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16_неделя_2021">#REF!</definedName>
    <definedName name="_xlnm._FilterDatabase" localSheetId="0" hidden="1">'2026-2027'!$A$43:$L$43</definedName>
    <definedName name="ALVPRX" localSheetId="2">#REF!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>#REF!</definedName>
    <definedName name="clemat">#REF!</definedName>
    <definedName name="clemlem">#REF!</definedName>
    <definedName name="clemtab">#REF!</definedName>
    <definedName name="COMPALV" localSheetId="2">#REF!</definedName>
    <definedName name="COMPALV">#REF!</definedName>
    <definedName name="dop">#REF!</definedName>
    <definedName name="dost">#REF!</definedName>
    <definedName name="Excel_BuiltIn_Print_Area_2" localSheetId="2">#REF!</definedName>
    <definedName name="Excel_BuiltIn_Print_Area_2">#REF!</definedName>
    <definedName name="Excel_BuiltIn_Print_Area_2_1" localSheetId="2">#REF!</definedName>
    <definedName name="Excel_BuiltIn_Print_Area_2_1">#REF!</definedName>
    <definedName name="Excel_BuiltIn_Print_Area_2_1_1" localSheetId="2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>#REF!</definedName>
    <definedName name="ger">#REF!</definedName>
    <definedName name="hg">#REF!</definedName>
    <definedName name="hgn">#REF!</definedName>
    <definedName name="hhh">#REF!</definedName>
    <definedName name="hhost">'[2]2021'!$A$22:$U$543</definedName>
    <definedName name="hoog">#REF!</definedName>
    <definedName name="host">#REF!</definedName>
    <definedName name="hostjan">#REF!</definedName>
    <definedName name="hug">#REF!</definedName>
    <definedName name="hugeh">#REF!</definedName>
    <definedName name="HUGEN">#REF!</definedName>
    <definedName name="hugenfeb">#REF!</definedName>
    <definedName name="hugenhgn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 localSheetId="2">#REF!</definedName>
    <definedName name="HYDNUM">#REF!</definedName>
    <definedName name="klast">#REF!</definedName>
    <definedName name="klem">#REF!</definedName>
    <definedName name="klematisjan">#REF!</definedName>
    <definedName name="klient">#REF!</definedName>
    <definedName name="lil">#REF!</definedName>
    <definedName name="lili">#REF!</definedName>
    <definedName name="lilil">#REF!</definedName>
    <definedName name="lilim">#REF!</definedName>
    <definedName name="liljan">#REF!</definedName>
    <definedName name="lilu">#REF!</definedName>
    <definedName name="lilum">#REF!</definedName>
    <definedName name="link">#REF!</definedName>
    <definedName name="lm">#REF!</definedName>
    <definedName name="lodold">#REF!</definedName>
    <definedName name="lulu">#REF!</definedName>
    <definedName name="mng">#REF!</definedName>
    <definedName name="MNOGG">#REF!</definedName>
    <definedName name="neg">#REF!</definedName>
    <definedName name="negot">#REF!</definedName>
    <definedName name="newheko">'[3]рабочий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oz">#REF!</definedName>
    <definedName name="PDXCOMP" localSheetId="2">#REF!</definedName>
    <definedName name="PDXCOMP">#REF!</definedName>
    <definedName name="PDXSPR" localSheetId="2">[4]PDX!#REF!</definedName>
    <definedName name="PDXSPR">[5]PDX!#REF!</definedName>
    <definedName name="peon">#REF!</definedName>
    <definedName name="peon2">#REF!</definedName>
    <definedName name="peonn">[6]Лист2!$A$1:$IV$65536</definedName>
    <definedName name="pion">#REF!</definedName>
    <definedName name="pionn">#REF!</definedName>
    <definedName name="pionprice">#REF!</definedName>
    <definedName name="pips">#REF!</definedName>
    <definedName name="piu">#REF!</definedName>
    <definedName name="poinjan">#REF!</definedName>
    <definedName name="ppp">#REF!</definedName>
    <definedName name="price">#REF!</definedName>
    <definedName name="prov" localSheetId="0">'2026-2027'!$C$44:$H$2076</definedName>
    <definedName name="prov">#REF!</definedName>
    <definedName name="ROYAL" localSheetId="2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 localSheetId="0">'2026-2027'!$C$43:$E$2076</definedName>
    <definedName name="st">#REF!</definedName>
    <definedName name="stk">#REF!</definedName>
    <definedName name="stock">#REF!</definedName>
    <definedName name="stock_">#REF!</definedName>
    <definedName name="stok" localSheetId="2">#REF!</definedName>
    <definedName name="stok">#REF!</definedName>
    <definedName name="stst">#REF!</definedName>
    <definedName name="tab" localSheetId="0">'2026-2027'!$C$44:$H$2076</definedName>
    <definedName name="tab" localSheetId="2">#REF!</definedName>
    <definedName name="tab">#REF!</definedName>
    <definedName name="tabhug" localSheetId="0">'2026-2027'!$C$43:$H$2076</definedName>
    <definedName name="tabhug">#REF!</definedName>
    <definedName name="table" localSheetId="0">'2026-2027'!$C$43:$H$2076</definedName>
    <definedName name="table" localSheetId="2">#REF!</definedName>
    <definedName name="table">#REF!</definedName>
    <definedName name="table1" localSheetId="0">'2026-2027'!$C$44:$H$2076</definedName>
    <definedName name="table1">#REF!</definedName>
    <definedName name="table101">#REF!</definedName>
    <definedName name="table11" localSheetId="0">'2026-2027'!$C$43:$H$2076</definedName>
    <definedName name="table11">#REF!</definedName>
    <definedName name="tabletab" localSheetId="0">'2026-2027'!$C$44:$H$2076</definedName>
    <definedName name="tabletab">#REF!</definedName>
    <definedName name="tabt">#REF!</definedName>
    <definedName name="tabtab" localSheetId="2">#REF!</definedName>
    <definedName name="tabtab">#REF!</definedName>
    <definedName name="tabtabt" localSheetId="2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КДП">[7]Рабочий!$AD$2</definedName>
    <definedName name="курс">[7]Рабочий!$AU$1</definedName>
    <definedName name="ОЗ">[7]Рабочий!$AD$4</definedName>
    <definedName name="Склады" localSheetId="2">#REF!</definedName>
    <definedName name="Склады">#REF!</definedName>
    <definedName name="ТВЛ">[7]Рабочий!$AD$3</definedName>
    <definedName name="условия">#REF!</definedName>
    <definedName name="фото" localSheetId="2">'[8]2022'!#REF!</definedName>
    <definedName name="фото">'[9]2022'!#REF!</definedName>
    <definedName name="ыещл" localSheetId="2">#REF!</definedName>
    <definedName name="ыещл">#REF!</definedName>
    <definedName name="ылдф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32" i="1" l="1"/>
  <c r="M1132" i="1"/>
  <c r="J1131" i="1"/>
  <c r="M1131" i="1"/>
  <c r="J1134" i="1"/>
  <c r="M1134" i="1"/>
  <c r="J1133" i="1"/>
  <c r="M1133" i="1"/>
  <c r="J1136" i="1"/>
  <c r="M1136" i="1"/>
  <c r="J1135" i="1"/>
  <c r="M1135" i="1"/>
  <c r="J1138" i="1"/>
  <c r="M1138" i="1"/>
  <c r="M1137" i="1"/>
  <c r="J1137" i="1"/>
  <c r="M775" i="1"/>
  <c r="J775" i="1"/>
  <c r="M1677" i="1"/>
  <c r="J1677" i="1"/>
  <c r="M1721" i="1"/>
  <c r="J1721" i="1"/>
  <c r="M1723" i="1"/>
  <c r="J1723" i="1"/>
  <c r="M1748" i="1"/>
  <c r="J1748" i="1"/>
  <c r="M1747" i="1"/>
  <c r="J1747" i="1"/>
  <c r="M1742" i="1"/>
  <c r="J1742" i="1"/>
  <c r="M1732" i="1"/>
  <c r="J1732" i="1"/>
  <c r="M1734" i="1"/>
  <c r="J1734" i="1"/>
  <c r="M1838" i="1"/>
  <c r="J1838" i="1"/>
  <c r="M1846" i="1"/>
  <c r="J1846" i="1"/>
  <c r="M1844" i="1"/>
  <c r="J1844" i="1"/>
  <c r="M1842" i="1"/>
  <c r="J1842" i="1"/>
  <c r="M1843" i="1"/>
  <c r="J1843" i="1"/>
  <c r="M1841" i="1"/>
  <c r="J1841" i="1"/>
  <c r="M1848" i="1"/>
  <c r="J1848" i="1"/>
  <c r="M1850" i="1"/>
  <c r="J1850" i="1"/>
  <c r="M1853" i="1"/>
  <c r="J1853" i="1"/>
  <c r="M1855" i="1"/>
  <c r="J1855" i="1"/>
  <c r="M1856" i="1"/>
  <c r="J1856" i="1"/>
  <c r="M1859" i="1"/>
  <c r="J1859" i="1"/>
  <c r="M1862" i="1"/>
  <c r="J1862" i="1"/>
  <c r="M1860" i="1"/>
  <c r="J1860" i="1"/>
  <c r="M1863" i="1"/>
  <c r="J1863" i="1"/>
  <c r="M1865" i="1"/>
  <c r="J1865" i="1"/>
  <c r="M1871" i="1"/>
  <c r="J1871" i="1"/>
  <c r="M1873" i="1"/>
  <c r="J1873" i="1"/>
  <c r="M1877" i="1"/>
  <c r="J1877" i="1"/>
  <c r="M1883" i="1"/>
  <c r="J1883" i="1"/>
  <c r="M1889" i="1"/>
  <c r="J1889" i="1"/>
  <c r="M1892" i="1"/>
  <c r="J1892" i="1"/>
  <c r="M1895" i="1"/>
  <c r="J1895" i="1"/>
  <c r="M1908" i="1"/>
  <c r="J1908" i="1"/>
  <c r="M1901" i="1"/>
  <c r="J1901" i="1"/>
  <c r="M1903" i="1"/>
  <c r="J1903" i="1"/>
  <c r="M1907" i="1"/>
  <c r="J1907" i="1"/>
  <c r="M1905" i="1"/>
  <c r="J1905" i="1"/>
  <c r="M1910" i="1"/>
  <c r="J1910" i="1"/>
  <c r="M1532" i="1"/>
  <c r="J1532" i="1"/>
  <c r="M1534" i="1"/>
  <c r="J1534" i="1"/>
  <c r="M1538" i="1"/>
  <c r="J1538" i="1"/>
  <c r="M1536" i="1"/>
  <c r="J1536" i="1"/>
  <c r="M1542" i="1"/>
  <c r="J1542" i="1"/>
  <c r="M1497" i="1"/>
  <c r="J1497" i="1"/>
  <c r="M1495" i="1"/>
  <c r="J1495" i="1"/>
  <c r="M1522" i="1"/>
  <c r="J1522" i="1"/>
  <c r="M1525" i="1"/>
  <c r="J1525" i="1"/>
  <c r="M1500" i="1"/>
  <c r="J1500" i="1"/>
  <c r="M1506" i="1"/>
  <c r="J1506" i="1"/>
  <c r="M1509" i="1"/>
  <c r="J1509" i="1"/>
  <c r="M1513" i="1"/>
  <c r="J1513" i="1"/>
  <c r="M1539" i="1"/>
  <c r="J1539" i="1"/>
  <c r="M1518" i="1"/>
  <c r="J1518" i="1"/>
  <c r="M1519" i="1"/>
  <c r="J1519" i="1"/>
  <c r="M1529" i="1"/>
  <c r="J1529" i="1"/>
  <c r="M224" i="1"/>
  <c r="J224" i="1"/>
  <c r="M223" i="1"/>
  <c r="J223" i="1"/>
  <c r="M1533" i="1"/>
  <c r="J1533" i="1"/>
  <c r="M1537" i="1"/>
  <c r="J1537" i="1"/>
  <c r="M1535" i="1"/>
  <c r="J1535" i="1"/>
  <c r="M1541" i="1"/>
  <c r="J1541" i="1"/>
  <c r="M1496" i="1"/>
  <c r="J1496" i="1"/>
  <c r="M1523" i="1"/>
  <c r="J1523" i="1"/>
  <c r="M1527" i="1"/>
  <c r="J1527" i="1"/>
  <c r="M1502" i="1"/>
  <c r="J1502" i="1"/>
  <c r="M1503" i="1"/>
  <c r="J1503" i="1"/>
  <c r="M1507" i="1"/>
  <c r="J1507" i="1"/>
  <c r="M1505" i="1"/>
  <c r="J1505" i="1"/>
  <c r="M1510" i="1"/>
  <c r="J1510" i="1"/>
  <c r="M1511" i="1"/>
  <c r="J1511" i="1"/>
  <c r="M1515" i="1"/>
  <c r="J1515" i="1"/>
  <c r="M1517" i="1"/>
  <c r="J1517" i="1"/>
  <c r="M1531" i="1"/>
  <c r="J1531" i="1"/>
  <c r="M1521" i="1"/>
  <c r="J1521" i="1"/>
  <c r="M1520" i="1"/>
  <c r="J1520" i="1"/>
  <c r="M1712" i="1"/>
  <c r="J1712" i="1"/>
  <c r="M1719" i="1"/>
  <c r="J1719" i="1"/>
  <c r="M861" i="1"/>
  <c r="J861" i="1"/>
  <c r="M860" i="1"/>
  <c r="J860" i="1"/>
  <c r="M859" i="1"/>
  <c r="J859" i="1"/>
  <c r="M858" i="1"/>
  <c r="J858" i="1"/>
  <c r="M857" i="1"/>
  <c r="J857" i="1"/>
  <c r="M865" i="1"/>
  <c r="J865" i="1"/>
  <c r="M864" i="1"/>
  <c r="J864" i="1"/>
  <c r="M866" i="1"/>
  <c r="J866" i="1"/>
  <c r="M259" i="1"/>
  <c r="J259" i="1"/>
  <c r="M258" i="1"/>
  <c r="J258" i="1"/>
  <c r="M257" i="1"/>
  <c r="J257" i="1"/>
  <c r="M98" i="1"/>
  <c r="J98" i="1"/>
  <c r="M97" i="1"/>
  <c r="J97" i="1"/>
  <c r="M442" i="1"/>
  <c r="J442" i="1"/>
  <c r="M444" i="1"/>
  <c r="J444" i="1"/>
  <c r="M453" i="1"/>
  <c r="J453" i="1"/>
  <c r="M452" i="1"/>
  <c r="J452" i="1"/>
  <c r="M449" i="1"/>
  <c r="J449" i="1"/>
  <c r="M448" i="1"/>
  <c r="J448" i="1"/>
  <c r="M483" i="1"/>
  <c r="J483" i="1"/>
  <c r="M490" i="1"/>
  <c r="J490" i="1"/>
  <c r="M482" i="1"/>
  <c r="J482" i="1"/>
  <c r="M471" i="1"/>
  <c r="J471" i="1"/>
  <c r="M480" i="1"/>
  <c r="J480" i="1"/>
  <c r="M479" i="1"/>
  <c r="J479" i="1"/>
  <c r="M478" i="1"/>
  <c r="J478" i="1"/>
  <c r="M477" i="1"/>
  <c r="J477" i="1"/>
  <c r="M476" i="1"/>
  <c r="J476" i="1"/>
  <c r="M474" i="1"/>
  <c r="J474" i="1"/>
  <c r="M473" i="1"/>
  <c r="J473" i="1"/>
  <c r="M472" i="1"/>
  <c r="J472" i="1"/>
  <c r="M468" i="1"/>
  <c r="J468" i="1"/>
  <c r="M467" i="1"/>
  <c r="J467" i="1"/>
  <c r="M513" i="1"/>
  <c r="J513" i="1"/>
  <c r="M688" i="1"/>
  <c r="J688" i="1"/>
  <c r="M450" i="1"/>
  <c r="J450" i="1"/>
  <c r="M549" i="1"/>
  <c r="J549" i="1"/>
  <c r="M548" i="1"/>
  <c r="J548" i="1"/>
  <c r="M547" i="1"/>
  <c r="J547" i="1"/>
  <c r="M546" i="1"/>
  <c r="J546" i="1"/>
  <c r="M545" i="1"/>
  <c r="J545" i="1"/>
  <c r="M544" i="1"/>
  <c r="J544" i="1"/>
  <c r="M543" i="1"/>
  <c r="J543" i="1"/>
  <c r="M542" i="1"/>
  <c r="J542" i="1"/>
  <c r="M541" i="1"/>
  <c r="J541" i="1"/>
  <c r="M540" i="1"/>
  <c r="J540" i="1"/>
  <c r="M539" i="1"/>
  <c r="J539" i="1"/>
  <c r="M475" i="1"/>
  <c r="J475" i="1"/>
  <c r="M538" i="1"/>
  <c r="J538" i="1"/>
  <c r="M537" i="1"/>
  <c r="J537" i="1"/>
  <c r="M536" i="1"/>
  <c r="J536" i="1"/>
  <c r="M535" i="1"/>
  <c r="J535" i="1"/>
  <c r="M534" i="1"/>
  <c r="J534" i="1"/>
  <c r="M533" i="1"/>
  <c r="J533" i="1"/>
  <c r="M532" i="1"/>
  <c r="J532" i="1"/>
  <c r="M469" i="1"/>
  <c r="J469" i="1"/>
  <c r="M531" i="1"/>
  <c r="J531" i="1"/>
  <c r="M530" i="1"/>
  <c r="J530" i="1"/>
  <c r="M529" i="1"/>
  <c r="J529" i="1"/>
  <c r="M528" i="1"/>
  <c r="J528" i="1"/>
  <c r="M526" i="1"/>
  <c r="J526" i="1"/>
  <c r="M525" i="1"/>
  <c r="J525" i="1"/>
  <c r="M527" i="1"/>
  <c r="J527" i="1"/>
  <c r="M524" i="1"/>
  <c r="J524" i="1"/>
  <c r="M523" i="1"/>
  <c r="J523" i="1"/>
  <c r="M486" i="1"/>
  <c r="J486" i="1"/>
  <c r="M522" i="1"/>
  <c r="J522" i="1"/>
  <c r="M521" i="1"/>
  <c r="J521" i="1"/>
  <c r="M520" i="1"/>
  <c r="J520" i="1"/>
  <c r="M519" i="1"/>
  <c r="J519" i="1"/>
  <c r="M518" i="1"/>
  <c r="J518" i="1"/>
  <c r="M517" i="1"/>
  <c r="J517" i="1"/>
  <c r="M516" i="1"/>
  <c r="J516" i="1"/>
  <c r="M515" i="1"/>
  <c r="J515" i="1"/>
  <c r="M514" i="1"/>
  <c r="J514" i="1"/>
  <c r="M481" i="1"/>
  <c r="J481" i="1"/>
  <c r="M509" i="1"/>
  <c r="J509" i="1"/>
  <c r="M512" i="1"/>
  <c r="J512" i="1"/>
  <c r="M511" i="1"/>
  <c r="J511" i="1"/>
  <c r="M510" i="1"/>
  <c r="J510" i="1"/>
  <c r="M508" i="1"/>
  <c r="J508" i="1"/>
  <c r="M507" i="1"/>
  <c r="J507" i="1"/>
  <c r="M506" i="1"/>
  <c r="J506" i="1"/>
  <c r="M470" i="1"/>
  <c r="J470" i="1"/>
  <c r="M505" i="1"/>
  <c r="J505" i="1"/>
  <c r="M504" i="1"/>
  <c r="J504" i="1"/>
  <c r="M503" i="1"/>
  <c r="J503" i="1"/>
  <c r="M502" i="1"/>
  <c r="J502" i="1"/>
  <c r="M501" i="1"/>
  <c r="J501" i="1"/>
  <c r="M500" i="1"/>
  <c r="J500" i="1"/>
  <c r="M499" i="1"/>
  <c r="J499" i="1"/>
  <c r="M498" i="1"/>
  <c r="J498" i="1"/>
  <c r="M497" i="1"/>
  <c r="J497" i="1"/>
  <c r="M496" i="1"/>
  <c r="J496" i="1"/>
  <c r="M495" i="1"/>
  <c r="J495" i="1"/>
  <c r="M494" i="1"/>
  <c r="J494" i="1"/>
  <c r="M493" i="1"/>
  <c r="J493" i="1"/>
  <c r="M492" i="1"/>
  <c r="J492" i="1"/>
  <c r="M491" i="1"/>
  <c r="J491" i="1"/>
  <c r="M489" i="1"/>
  <c r="J489" i="1"/>
  <c r="M488" i="1"/>
  <c r="J488" i="1"/>
  <c r="M487" i="1"/>
  <c r="J487" i="1"/>
  <c r="M484" i="1"/>
  <c r="J484" i="1"/>
  <c r="M552" i="1"/>
  <c r="J552" i="1"/>
  <c r="M554" i="1"/>
  <c r="J554" i="1"/>
  <c r="M557" i="1"/>
  <c r="J557" i="1"/>
  <c r="M571" i="1"/>
  <c r="J571" i="1"/>
  <c r="M578" i="1"/>
  <c r="J578" i="1"/>
  <c r="M577" i="1"/>
  <c r="J577" i="1"/>
  <c r="M576" i="1"/>
  <c r="J576" i="1"/>
  <c r="M575" i="1"/>
  <c r="J575" i="1"/>
  <c r="M580" i="1"/>
  <c r="J580" i="1"/>
  <c r="M50" i="1"/>
  <c r="J50" i="1"/>
  <c r="M561" i="1"/>
  <c r="J561" i="1"/>
  <c r="M564" i="1"/>
  <c r="J564" i="1"/>
  <c r="M568" i="1"/>
  <c r="J568" i="1"/>
  <c r="M588" i="1"/>
  <c r="J588" i="1"/>
  <c r="M592" i="1"/>
  <c r="J592" i="1"/>
  <c r="M594" i="1"/>
  <c r="J594" i="1"/>
  <c r="M600" i="1"/>
  <c r="J600" i="1"/>
  <c r="M603" i="1"/>
  <c r="J603" i="1"/>
  <c r="M606" i="1"/>
  <c r="J606" i="1"/>
  <c r="M622" i="1"/>
  <c r="J622" i="1"/>
  <c r="M636" i="1"/>
  <c r="J636" i="1"/>
  <c r="M641" i="1"/>
  <c r="J641" i="1"/>
  <c r="M647" i="1"/>
  <c r="J647" i="1"/>
  <c r="M649" i="1"/>
  <c r="J649" i="1"/>
  <c r="M652" i="1"/>
  <c r="J652" i="1"/>
  <c r="M662" i="1"/>
  <c r="J662" i="1"/>
  <c r="M664" i="1"/>
  <c r="J664" i="1"/>
  <c r="M667" i="1"/>
  <c r="J667" i="1"/>
  <c r="M613" i="1"/>
  <c r="J613" i="1"/>
  <c r="M624" i="1"/>
  <c r="J624" i="1"/>
  <c r="M626" i="1"/>
  <c r="J626" i="1"/>
  <c r="M653" i="1"/>
  <c r="J653" i="1"/>
  <c r="M672" i="1"/>
  <c r="J672" i="1"/>
  <c r="M677" i="1"/>
  <c r="J677" i="1"/>
  <c r="M440" i="1"/>
  <c r="J440" i="1"/>
  <c r="M466" i="1"/>
  <c r="J466" i="1"/>
  <c r="M465" i="1"/>
  <c r="J465" i="1"/>
  <c r="M463" i="1"/>
  <c r="J463" i="1"/>
  <c r="M462" i="1"/>
  <c r="J462" i="1"/>
  <c r="M464" i="1"/>
  <c r="J464" i="1"/>
  <c r="M461" i="1"/>
  <c r="J461" i="1"/>
  <c r="M460" i="1"/>
  <c r="J460" i="1"/>
  <c r="M459" i="1"/>
  <c r="J459" i="1"/>
  <c r="M458" i="1"/>
  <c r="J458" i="1"/>
  <c r="M457" i="1"/>
  <c r="J457" i="1"/>
  <c r="M456" i="1"/>
  <c r="J456" i="1"/>
  <c r="M455" i="1"/>
  <c r="J455" i="1"/>
  <c r="M454" i="1"/>
  <c r="J454" i="1"/>
  <c r="M676" i="1"/>
  <c r="J676" i="1"/>
  <c r="M680" i="1"/>
  <c r="J680" i="1"/>
  <c r="M682" i="1"/>
  <c r="J682" i="1"/>
  <c r="M685" i="1"/>
  <c r="J685" i="1"/>
  <c r="M684" i="1"/>
  <c r="J684" i="1"/>
  <c r="M683" i="1"/>
  <c r="J683" i="1"/>
  <c r="M1184" i="1"/>
  <c r="J1184" i="1"/>
  <c r="M1183" i="1"/>
  <c r="J1183" i="1"/>
  <c r="M2040" i="1"/>
  <c r="J2040" i="1"/>
  <c r="M1195" i="1"/>
  <c r="J1195" i="1"/>
  <c r="M851" i="1"/>
  <c r="J851" i="1"/>
  <c r="M1550" i="1"/>
  <c r="J1550" i="1"/>
  <c r="M1544" i="1"/>
  <c r="J1544" i="1"/>
  <c r="M1566" i="1"/>
  <c r="J1566" i="1"/>
  <c r="M1552" i="1"/>
  <c r="J1552" i="1"/>
  <c r="M1562" i="1"/>
  <c r="J1562" i="1"/>
  <c r="M1554" i="1"/>
  <c r="J1554" i="1"/>
  <c r="M1560" i="1"/>
  <c r="J1560" i="1"/>
  <c r="M1558" i="1"/>
  <c r="J1558" i="1"/>
  <c r="M1555" i="1"/>
  <c r="J1555" i="1"/>
  <c r="M1557" i="1"/>
  <c r="J1557" i="1"/>
  <c r="M1548" i="1"/>
  <c r="J1548" i="1"/>
  <c r="M1547" i="1"/>
  <c r="J1547" i="1"/>
  <c r="M1546" i="1"/>
  <c r="J1546" i="1"/>
  <c r="M1564" i="1"/>
  <c r="J1564" i="1"/>
  <c r="M1196" i="1"/>
  <c r="J1196" i="1"/>
  <c r="M1207" i="1"/>
  <c r="J1207" i="1"/>
  <c r="M1206" i="1"/>
  <c r="J1206" i="1"/>
  <c r="M1204" i="1"/>
  <c r="J1204" i="1"/>
  <c r="M1203" i="1"/>
  <c r="J1203" i="1"/>
  <c r="M1202" i="1"/>
  <c r="J1202" i="1"/>
  <c r="M1201" i="1"/>
  <c r="J1201" i="1"/>
  <c r="M1200" i="1"/>
  <c r="J1200" i="1"/>
  <c r="M1199" i="1"/>
  <c r="J1199" i="1"/>
  <c r="M1198" i="1"/>
  <c r="J1198" i="1"/>
  <c r="M1197" i="1"/>
  <c r="J1197" i="1"/>
  <c r="M45" i="1"/>
  <c r="J45" i="1"/>
  <c r="M716" i="1"/>
  <c r="J716" i="1"/>
  <c r="M718" i="1"/>
  <c r="J718" i="1"/>
  <c r="M711" i="1"/>
  <c r="J711" i="1"/>
  <c r="M715" i="1"/>
  <c r="J715" i="1"/>
  <c r="M714" i="1"/>
  <c r="J714" i="1"/>
  <c r="M713" i="1"/>
  <c r="J713" i="1"/>
  <c r="M712" i="1"/>
  <c r="J712" i="1"/>
  <c r="M709" i="1"/>
  <c r="J709" i="1"/>
  <c r="M708" i="1"/>
  <c r="J708" i="1"/>
  <c r="M710" i="1"/>
  <c r="J710" i="1"/>
  <c r="M707" i="1"/>
  <c r="J707" i="1"/>
  <c r="M706" i="1"/>
  <c r="J706" i="1"/>
  <c r="M717" i="1"/>
  <c r="J717" i="1"/>
  <c r="M705" i="1"/>
  <c r="J705" i="1"/>
  <c r="M704" i="1"/>
  <c r="J704" i="1"/>
  <c r="M703" i="1"/>
  <c r="J703" i="1"/>
  <c r="M702" i="1"/>
  <c r="J702" i="1"/>
  <c r="M760" i="1"/>
  <c r="J760" i="1"/>
  <c r="M2065" i="1"/>
  <c r="J2065" i="1"/>
  <c r="M358" i="1"/>
  <c r="J358" i="1"/>
  <c r="M1120" i="1"/>
  <c r="J1120" i="1"/>
  <c r="M1119" i="1"/>
  <c r="J1119" i="1"/>
  <c r="M1129" i="1"/>
  <c r="J1129" i="1"/>
  <c r="M1128" i="1"/>
  <c r="J1128" i="1"/>
  <c r="M1127" i="1"/>
  <c r="J1127" i="1"/>
  <c r="M1126" i="1"/>
  <c r="J1126" i="1"/>
  <c r="M1125" i="1"/>
  <c r="J1125" i="1"/>
  <c r="M394" i="1"/>
  <c r="J394" i="1"/>
  <c r="M393" i="1"/>
  <c r="J393" i="1"/>
  <c r="M392" i="1"/>
  <c r="J392" i="1"/>
  <c r="M1966" i="1"/>
  <c r="J1966" i="1"/>
  <c r="M1968" i="1"/>
  <c r="J1968" i="1"/>
  <c r="M1969" i="1"/>
  <c r="J1969" i="1"/>
  <c r="M1972" i="1"/>
  <c r="J1972" i="1"/>
  <c r="M1975" i="1"/>
  <c r="J1975" i="1"/>
  <c r="M1977" i="1"/>
  <c r="J1977" i="1"/>
  <c r="M1981" i="1"/>
  <c r="J1981" i="1"/>
  <c r="M2002" i="1"/>
  <c r="J2002" i="1"/>
  <c r="M1982" i="1"/>
  <c r="J1982" i="1"/>
  <c r="M1986" i="1"/>
  <c r="J1986" i="1"/>
  <c r="M1992" i="1"/>
  <c r="J1992" i="1"/>
  <c r="M1996" i="1"/>
  <c r="J1996" i="1"/>
  <c r="M1995" i="1"/>
  <c r="J1995" i="1"/>
  <c r="M1994" i="1"/>
  <c r="J1994" i="1"/>
  <c r="M1998" i="1"/>
  <c r="J1998" i="1"/>
  <c r="M880" i="1"/>
  <c r="J880" i="1"/>
  <c r="M879" i="1"/>
  <c r="J879" i="1"/>
  <c r="M878" i="1"/>
  <c r="J878" i="1"/>
  <c r="M877" i="1"/>
  <c r="J877" i="1"/>
  <c r="M876" i="1"/>
  <c r="J876" i="1"/>
  <c r="M875" i="1"/>
  <c r="J875" i="1"/>
  <c r="M874" i="1"/>
  <c r="J874" i="1"/>
  <c r="M873" i="1"/>
  <c r="J873" i="1"/>
  <c r="M872" i="1"/>
  <c r="J872" i="1"/>
  <c r="M871" i="1"/>
  <c r="J871" i="1"/>
  <c r="M870" i="1"/>
  <c r="J870" i="1"/>
  <c r="M869" i="1"/>
  <c r="J869" i="1"/>
  <c r="M868" i="1"/>
  <c r="J868" i="1"/>
  <c r="M867" i="1"/>
  <c r="J867" i="1"/>
  <c r="M1010" i="1"/>
  <c r="J1010" i="1"/>
  <c r="M1210" i="1"/>
  <c r="J1210" i="1"/>
  <c r="M1220" i="1"/>
  <c r="J1220" i="1"/>
  <c r="M1222" i="1"/>
  <c r="J1222" i="1"/>
  <c r="M843" i="1"/>
  <c r="J843" i="1"/>
  <c r="M842" i="1"/>
  <c r="J842" i="1"/>
  <c r="M841" i="1"/>
  <c r="J841" i="1"/>
  <c r="M1828" i="1"/>
  <c r="J1828" i="1"/>
  <c r="M1806" i="1"/>
  <c r="J1806" i="1"/>
  <c r="M337" i="1"/>
  <c r="J337" i="1"/>
  <c r="M980" i="1"/>
  <c r="J980" i="1"/>
  <c r="M584" i="1"/>
  <c r="J584" i="1"/>
  <c r="M583" i="1"/>
  <c r="J583" i="1"/>
  <c r="M1401" i="1"/>
  <c r="J1401" i="1"/>
  <c r="M1404" i="1"/>
  <c r="J1404" i="1"/>
  <c r="M1403" i="1"/>
  <c r="J1403" i="1"/>
  <c r="M1402" i="1"/>
  <c r="J1402" i="1"/>
  <c r="M1516" i="1"/>
  <c r="J1516" i="1"/>
  <c r="M1526" i="1"/>
  <c r="J1526" i="1"/>
  <c r="M1501" i="1"/>
  <c r="J1501" i="1"/>
  <c r="M1504" i="1"/>
  <c r="J1504" i="1"/>
  <c r="M1514" i="1"/>
  <c r="J1514" i="1"/>
  <c r="M1540" i="1"/>
  <c r="J1540" i="1"/>
  <c r="M1530" i="1"/>
  <c r="J1530" i="1"/>
  <c r="M1255" i="1"/>
  <c r="J1255" i="1"/>
  <c r="M1711" i="1"/>
  <c r="J1711" i="1"/>
  <c r="M1718" i="1"/>
  <c r="J1718" i="1"/>
  <c r="M963" i="1"/>
  <c r="J963" i="1"/>
  <c r="M961" i="1"/>
  <c r="J961" i="1"/>
  <c r="M968" i="1"/>
  <c r="J968" i="1"/>
  <c r="M976" i="1"/>
  <c r="J976" i="1"/>
  <c r="M978" i="1"/>
  <c r="J978" i="1"/>
  <c r="M987" i="1"/>
  <c r="J987" i="1"/>
  <c r="M990" i="1"/>
  <c r="J990" i="1"/>
  <c r="M992" i="1"/>
  <c r="J992" i="1"/>
  <c r="M994" i="1"/>
  <c r="J994" i="1"/>
  <c r="M996" i="1"/>
  <c r="J996" i="1"/>
  <c r="M269" i="1"/>
  <c r="J269" i="1"/>
  <c r="M271" i="1"/>
  <c r="J271" i="1"/>
  <c r="M562" i="1"/>
  <c r="J562" i="1"/>
  <c r="M565" i="1"/>
  <c r="J565" i="1"/>
  <c r="M595" i="1"/>
  <c r="J595" i="1"/>
  <c r="M601" i="1"/>
  <c r="J601" i="1"/>
  <c r="M604" i="1"/>
  <c r="J604" i="1"/>
  <c r="M607" i="1"/>
  <c r="J607" i="1"/>
  <c r="M637" i="1"/>
  <c r="J637" i="1"/>
  <c r="M650" i="1"/>
  <c r="J650" i="1"/>
  <c r="M665" i="1"/>
  <c r="J665" i="1"/>
  <c r="M681" i="1"/>
  <c r="J681" i="1"/>
  <c r="M1188" i="1"/>
  <c r="J1188" i="1"/>
  <c r="M1187" i="1"/>
  <c r="J1187" i="1"/>
  <c r="M1170" i="1"/>
  <c r="J1170" i="1"/>
  <c r="M1169" i="1"/>
  <c r="J1169" i="1"/>
  <c r="M1191" i="1"/>
  <c r="J1191" i="1"/>
  <c r="M1164" i="1"/>
  <c r="J1164" i="1"/>
  <c r="M1163" i="1"/>
  <c r="J1163" i="1"/>
  <c r="M1171" i="1"/>
  <c r="J1171" i="1"/>
  <c r="M1162" i="1"/>
  <c r="J1162" i="1"/>
  <c r="M1165" i="1"/>
  <c r="J1165" i="1"/>
  <c r="M1168" i="1"/>
  <c r="J1168" i="1"/>
  <c r="M1167" i="1"/>
  <c r="J1167" i="1"/>
  <c r="M1176" i="1"/>
  <c r="J1176" i="1"/>
  <c r="M1175" i="1"/>
  <c r="J1175" i="1"/>
  <c r="M1166" i="1"/>
  <c r="J1166" i="1"/>
  <c r="M1179" i="1"/>
  <c r="J1179" i="1"/>
  <c r="M2012" i="1"/>
  <c r="J2012" i="1"/>
  <c r="M1656" i="1"/>
  <c r="J1656" i="1"/>
  <c r="M1585" i="1"/>
  <c r="J1585" i="1"/>
  <c r="M919" i="1"/>
  <c r="J919" i="1"/>
  <c r="M1236" i="1"/>
  <c r="J1236" i="1"/>
  <c r="M1275" i="1"/>
  <c r="J1275" i="1"/>
  <c r="M1278" i="1"/>
  <c r="J1278" i="1"/>
  <c r="M1249" i="1"/>
  <c r="J1249" i="1"/>
  <c r="M1283" i="1"/>
  <c r="J1283" i="1"/>
  <c r="M1286" i="1"/>
  <c r="J1286" i="1"/>
  <c r="M1293" i="1"/>
  <c r="J1293" i="1"/>
  <c r="M776" i="1"/>
  <c r="J776" i="1"/>
  <c r="M1717" i="1"/>
  <c r="J1717" i="1"/>
  <c r="M1836" i="1"/>
  <c r="J1836" i="1"/>
  <c r="M1851" i="1"/>
  <c r="J1851" i="1"/>
  <c r="M1866" i="1"/>
  <c r="J1866" i="1"/>
  <c r="M1875" i="1"/>
  <c r="J1875" i="1"/>
  <c r="M1882" i="1"/>
  <c r="J1882" i="1"/>
  <c r="M1890" i="1"/>
  <c r="J1890" i="1"/>
  <c r="M1911" i="1"/>
  <c r="J1911" i="1"/>
  <c r="M1990" i="1"/>
  <c r="J1990" i="1"/>
  <c r="M1223" i="1"/>
  <c r="J1223" i="1"/>
  <c r="M1405" i="1"/>
  <c r="J1405" i="1"/>
  <c r="M959" i="1"/>
  <c r="J959" i="1"/>
  <c r="M958" i="1"/>
  <c r="J958" i="1"/>
  <c r="M957" i="1"/>
  <c r="J957" i="1"/>
  <c r="M956" i="1"/>
  <c r="J956" i="1"/>
  <c r="M965" i="1"/>
  <c r="J965" i="1"/>
  <c r="M964" i="1"/>
  <c r="J964" i="1"/>
  <c r="M967" i="1"/>
  <c r="J967" i="1"/>
  <c r="M970" i="1"/>
  <c r="J970" i="1"/>
  <c r="M974" i="1"/>
  <c r="J974" i="1"/>
  <c r="M975" i="1"/>
  <c r="J975" i="1"/>
  <c r="M977" i="1"/>
  <c r="J977" i="1"/>
  <c r="M979" i="1"/>
  <c r="J979" i="1"/>
  <c r="M982" i="1"/>
  <c r="J982" i="1"/>
  <c r="M985" i="1"/>
  <c r="J985" i="1"/>
  <c r="M984" i="1"/>
  <c r="J984" i="1"/>
  <c r="M988" i="1"/>
  <c r="J988" i="1"/>
  <c r="M989" i="1"/>
  <c r="J989" i="1"/>
  <c r="M991" i="1"/>
  <c r="J991" i="1"/>
  <c r="M993" i="1"/>
  <c r="J993" i="1"/>
  <c r="M998" i="1"/>
  <c r="J998" i="1"/>
  <c r="M995" i="1"/>
  <c r="J995" i="1"/>
  <c r="M911" i="1"/>
  <c r="J911" i="1"/>
  <c r="M1118" i="1"/>
  <c r="J1118" i="1"/>
  <c r="M1117" i="1"/>
  <c r="J1117" i="1"/>
  <c r="M1115" i="1"/>
  <c r="J1115" i="1"/>
  <c r="M1116" i="1"/>
  <c r="J1116" i="1"/>
  <c r="M924" i="1"/>
  <c r="J924" i="1"/>
  <c r="M2053" i="1"/>
  <c r="J2053" i="1"/>
  <c r="M352" i="1"/>
  <c r="J352" i="1"/>
  <c r="M357" i="1"/>
  <c r="J357" i="1"/>
  <c r="M356" i="1"/>
  <c r="J356" i="1"/>
  <c r="M355" i="1"/>
  <c r="J355" i="1"/>
  <c r="M354" i="1"/>
  <c r="J354" i="1"/>
  <c r="M353" i="1"/>
  <c r="J353" i="1"/>
  <c r="M443" i="1"/>
  <c r="J443" i="1"/>
  <c r="M446" i="1"/>
  <c r="J446" i="1"/>
  <c r="M451" i="1"/>
  <c r="J451" i="1"/>
  <c r="M485" i="1"/>
  <c r="J485" i="1"/>
  <c r="M558" i="1"/>
  <c r="J558" i="1"/>
  <c r="M572" i="1"/>
  <c r="J572" i="1"/>
  <c r="M581" i="1"/>
  <c r="J581" i="1"/>
  <c r="M582" i="1"/>
  <c r="J582" i="1"/>
  <c r="M586" i="1"/>
  <c r="J586" i="1"/>
  <c r="M590" i="1"/>
  <c r="J590" i="1"/>
  <c r="M597" i="1"/>
  <c r="J597" i="1"/>
  <c r="M611" i="1"/>
  <c r="J611" i="1"/>
  <c r="M627" i="1"/>
  <c r="J627" i="1"/>
  <c r="M634" i="1"/>
  <c r="J634" i="1"/>
  <c r="M656" i="1"/>
  <c r="J656" i="1"/>
  <c r="M658" i="1"/>
  <c r="J658" i="1"/>
  <c r="M660" i="1"/>
  <c r="J660" i="1"/>
  <c r="M673" i="1"/>
  <c r="J673" i="1"/>
  <c r="M1325" i="1"/>
  <c r="J1325" i="1"/>
  <c r="M1643" i="1"/>
  <c r="J1643" i="1"/>
  <c r="M846" i="1"/>
  <c r="J846" i="1"/>
  <c r="M1418" i="1"/>
  <c r="J1418" i="1"/>
  <c r="M1422" i="1"/>
  <c r="J1422" i="1"/>
  <c r="M1421" i="1"/>
  <c r="J1421" i="1"/>
  <c r="M1420" i="1"/>
  <c r="J1420" i="1"/>
  <c r="M1419" i="1"/>
  <c r="J1419" i="1"/>
  <c r="M941" i="1"/>
  <c r="J941" i="1"/>
  <c r="M918" i="1"/>
  <c r="J918" i="1"/>
  <c r="M784" i="1"/>
  <c r="J784" i="1"/>
  <c r="M783" i="1"/>
  <c r="J783" i="1"/>
  <c r="M786" i="1"/>
  <c r="J786" i="1"/>
  <c r="M788" i="1"/>
  <c r="J788" i="1"/>
  <c r="M795" i="1"/>
  <c r="J795" i="1"/>
  <c r="M768" i="1"/>
  <c r="J768" i="1"/>
  <c r="M793" i="1"/>
  <c r="J793" i="1"/>
  <c r="M792" i="1"/>
  <c r="J792" i="1"/>
  <c r="M791" i="1"/>
  <c r="J791" i="1"/>
  <c r="M772" i="1"/>
  <c r="J772" i="1"/>
  <c r="M771" i="1"/>
  <c r="J771" i="1"/>
  <c r="M769" i="1"/>
  <c r="J769" i="1"/>
  <c r="M774" i="1"/>
  <c r="J774" i="1"/>
  <c r="M781" i="1"/>
  <c r="J781" i="1"/>
  <c r="M780" i="1"/>
  <c r="J780" i="1"/>
  <c r="M779" i="1"/>
  <c r="J779" i="1"/>
  <c r="M778" i="1"/>
  <c r="J778" i="1"/>
  <c r="M777" i="1"/>
  <c r="J777" i="1"/>
  <c r="M782" i="1"/>
  <c r="J782" i="1"/>
  <c r="M1745" i="1"/>
  <c r="J1745" i="1"/>
  <c r="M805" i="1"/>
  <c r="J805" i="1"/>
  <c r="M1686" i="1"/>
  <c r="J1686" i="1"/>
  <c r="M1689" i="1"/>
  <c r="J1689" i="1"/>
  <c r="M1726" i="1"/>
  <c r="J1726" i="1"/>
  <c r="M1725" i="1"/>
  <c r="J1725" i="1"/>
  <c r="M1728" i="1"/>
  <c r="J1728" i="1"/>
  <c r="M1676" i="1"/>
  <c r="J1676" i="1"/>
  <c r="M1675" i="1"/>
  <c r="J1675" i="1"/>
  <c r="M1688" i="1"/>
  <c r="J1688" i="1"/>
  <c r="M1710" i="1"/>
  <c r="J1710" i="1"/>
  <c r="M1709" i="1"/>
  <c r="J1709" i="1"/>
  <c r="M1716" i="1"/>
  <c r="J1716" i="1"/>
  <c r="M1706" i="1"/>
  <c r="J1706" i="1"/>
  <c r="M1705" i="1"/>
  <c r="J1705" i="1"/>
  <c r="M1704" i="1"/>
  <c r="J1704" i="1"/>
  <c r="M1703" i="1"/>
  <c r="J1703" i="1"/>
  <c r="M1701" i="1"/>
  <c r="J1701" i="1"/>
  <c r="M1702" i="1"/>
  <c r="J1702" i="1"/>
  <c r="M1700" i="1"/>
  <c r="J1700" i="1"/>
  <c r="M1699" i="1"/>
  <c r="J1699" i="1"/>
  <c r="M1698" i="1"/>
  <c r="J1698" i="1"/>
  <c r="M1697" i="1"/>
  <c r="J1697" i="1"/>
  <c r="M1696" i="1"/>
  <c r="J1696" i="1"/>
  <c r="M1695" i="1"/>
  <c r="J1695" i="1"/>
  <c r="M1694" i="1"/>
  <c r="J1694" i="1"/>
  <c r="M1693" i="1"/>
  <c r="J1693" i="1"/>
  <c r="M1692" i="1"/>
  <c r="J1692" i="1"/>
  <c r="M1691" i="1"/>
  <c r="J1691" i="1"/>
  <c r="M1720" i="1"/>
  <c r="J1720" i="1"/>
  <c r="M1724" i="1"/>
  <c r="J1724" i="1"/>
  <c r="M1722" i="1"/>
  <c r="J1722" i="1"/>
  <c r="M1736" i="1"/>
  <c r="J1736" i="1"/>
  <c r="M1735" i="1"/>
  <c r="J1735" i="1"/>
  <c r="M1761" i="1"/>
  <c r="J1761" i="1"/>
  <c r="M1760" i="1"/>
  <c r="J1760" i="1"/>
  <c r="M1759" i="1"/>
  <c r="J1759" i="1"/>
  <c r="M1758" i="1"/>
  <c r="J1758" i="1"/>
  <c r="M1757" i="1"/>
  <c r="J1757" i="1"/>
  <c r="M1756" i="1"/>
  <c r="J1756" i="1"/>
  <c r="M1687" i="1"/>
  <c r="J1687" i="1"/>
  <c r="M1754" i="1"/>
  <c r="J1754" i="1"/>
  <c r="M1753" i="1"/>
  <c r="J1753" i="1"/>
  <c r="M1752" i="1"/>
  <c r="J1752" i="1"/>
  <c r="M1751" i="1"/>
  <c r="J1751" i="1"/>
  <c r="M1750" i="1"/>
  <c r="J1750" i="1"/>
  <c r="M1749" i="1"/>
  <c r="J1749" i="1"/>
  <c r="M1763" i="1"/>
  <c r="J1763" i="1"/>
  <c r="M1764" i="1"/>
  <c r="J1764" i="1"/>
  <c r="M1755" i="1"/>
  <c r="J1755" i="1"/>
  <c r="M1684" i="1"/>
  <c r="J1684" i="1"/>
  <c r="M1683" i="1"/>
  <c r="J1683" i="1"/>
  <c r="M1682" i="1"/>
  <c r="J1682" i="1"/>
  <c r="M1681" i="1"/>
  <c r="J1681" i="1"/>
  <c r="M1680" i="1"/>
  <c r="J1680" i="1"/>
  <c r="M1679" i="1"/>
  <c r="J1679" i="1"/>
  <c r="M1678" i="1"/>
  <c r="J1678" i="1"/>
  <c r="M1740" i="1"/>
  <c r="J1740" i="1"/>
  <c r="M1739" i="1"/>
  <c r="J1739" i="1"/>
  <c r="M1738" i="1"/>
  <c r="J1738" i="1"/>
  <c r="M1737" i="1"/>
  <c r="J1737" i="1"/>
  <c r="M1730" i="1"/>
  <c r="J1730" i="1"/>
  <c r="M1765" i="1"/>
  <c r="J1765" i="1"/>
  <c r="M1743" i="1"/>
  <c r="J1743" i="1"/>
  <c r="M1741" i="1"/>
  <c r="J1741" i="1"/>
  <c r="M1733" i="1"/>
  <c r="J1733" i="1"/>
  <c r="M1731" i="1"/>
  <c r="J1731" i="1"/>
  <c r="M1582" i="1"/>
  <c r="J1582" i="1"/>
  <c r="M1807" i="1"/>
  <c r="J1807" i="1"/>
  <c r="M1545" i="1"/>
  <c r="J1545" i="1"/>
  <c r="M955" i="1"/>
  <c r="J955" i="1"/>
  <c r="M997" i="1"/>
  <c r="J997" i="1"/>
  <c r="M44" i="1"/>
  <c r="J44" i="1"/>
  <c r="M960" i="1"/>
  <c r="J960" i="1"/>
  <c r="M962" i="1"/>
  <c r="J962" i="1"/>
  <c r="M966" i="1"/>
  <c r="J966" i="1"/>
  <c r="M969" i="1"/>
  <c r="J969" i="1"/>
  <c r="M973" i="1"/>
  <c r="J973" i="1"/>
  <c r="M972" i="1"/>
  <c r="J972" i="1"/>
  <c r="M971" i="1"/>
  <c r="J971" i="1"/>
  <c r="M981" i="1"/>
  <c r="J981" i="1"/>
  <c r="M983" i="1"/>
  <c r="J983" i="1"/>
  <c r="M986" i="1"/>
  <c r="J986" i="1"/>
  <c r="M62" i="1"/>
  <c r="J62" i="1"/>
  <c r="M863" i="1"/>
  <c r="J863" i="1"/>
  <c r="M862" i="1"/>
  <c r="J862" i="1"/>
  <c r="M856" i="1"/>
  <c r="J856" i="1"/>
  <c r="M276" i="1"/>
  <c r="J276" i="1"/>
  <c r="M189" i="1"/>
  <c r="J189" i="1"/>
  <c r="M170" i="1"/>
  <c r="J170" i="1"/>
  <c r="M169" i="1"/>
  <c r="J169" i="1"/>
  <c r="M168" i="1"/>
  <c r="J168" i="1"/>
  <c r="M167" i="1"/>
  <c r="J167" i="1"/>
  <c r="M127" i="1"/>
  <c r="J127" i="1"/>
  <c r="M166" i="1"/>
  <c r="J166" i="1"/>
  <c r="M165" i="1"/>
  <c r="J165" i="1"/>
  <c r="M164" i="1"/>
  <c r="J164" i="1"/>
  <c r="M163" i="1"/>
  <c r="J163" i="1"/>
  <c r="M162" i="1"/>
  <c r="J162" i="1"/>
  <c r="M160" i="1"/>
  <c r="J160" i="1"/>
  <c r="M159" i="1"/>
  <c r="J159" i="1"/>
  <c r="M158" i="1"/>
  <c r="J158" i="1"/>
  <c r="M157" i="1"/>
  <c r="J157" i="1"/>
  <c r="M156" i="1"/>
  <c r="J156" i="1"/>
  <c r="M155" i="1"/>
  <c r="J155" i="1"/>
  <c r="M154" i="1"/>
  <c r="J154" i="1"/>
  <c r="M153" i="1"/>
  <c r="J153" i="1"/>
  <c r="M151" i="1"/>
  <c r="J151" i="1"/>
  <c r="M152" i="1"/>
  <c r="J152" i="1"/>
  <c r="M150" i="1"/>
  <c r="J150" i="1"/>
  <c r="M149" i="1"/>
  <c r="J149" i="1"/>
  <c r="M148" i="1"/>
  <c r="J148" i="1"/>
  <c r="M147" i="1"/>
  <c r="J147" i="1"/>
  <c r="M146" i="1"/>
  <c r="J146" i="1"/>
  <c r="M145" i="1"/>
  <c r="J145" i="1"/>
  <c r="M144" i="1"/>
  <c r="J144" i="1"/>
  <c r="M143" i="1"/>
  <c r="J143" i="1"/>
  <c r="M142" i="1"/>
  <c r="J142" i="1"/>
  <c r="M139" i="1"/>
  <c r="J139" i="1"/>
  <c r="M141" i="1"/>
  <c r="J141" i="1"/>
  <c r="M140" i="1"/>
  <c r="J140" i="1"/>
  <c r="M137" i="1"/>
  <c r="J137" i="1"/>
  <c r="M136" i="1"/>
  <c r="J136" i="1"/>
  <c r="M135" i="1"/>
  <c r="J135" i="1"/>
  <c r="M134" i="1"/>
  <c r="J134" i="1"/>
  <c r="M106" i="1"/>
  <c r="J106" i="1"/>
  <c r="M133" i="1"/>
  <c r="J133" i="1"/>
  <c r="M132" i="1"/>
  <c r="J132" i="1"/>
  <c r="M131" i="1"/>
  <c r="J131" i="1"/>
  <c r="M130" i="1"/>
  <c r="J130" i="1"/>
  <c r="M129" i="1"/>
  <c r="J129" i="1"/>
  <c r="M128" i="1"/>
  <c r="J128" i="1"/>
  <c r="M126" i="1"/>
  <c r="J126" i="1"/>
  <c r="M125" i="1"/>
  <c r="J125" i="1"/>
  <c r="M124" i="1"/>
  <c r="J124" i="1"/>
  <c r="M123" i="1"/>
  <c r="J123" i="1"/>
  <c r="M122" i="1"/>
  <c r="J122" i="1"/>
  <c r="M121" i="1"/>
  <c r="J121" i="1"/>
  <c r="M120" i="1"/>
  <c r="J120" i="1"/>
  <c r="M119" i="1"/>
  <c r="J119" i="1"/>
  <c r="M118" i="1"/>
  <c r="J118" i="1"/>
  <c r="M117" i="1"/>
  <c r="J117" i="1"/>
  <c r="M116" i="1"/>
  <c r="J116" i="1"/>
  <c r="M115" i="1"/>
  <c r="J115" i="1"/>
  <c r="M114" i="1"/>
  <c r="J114" i="1"/>
  <c r="M113" i="1"/>
  <c r="J113" i="1"/>
  <c r="M112" i="1"/>
  <c r="J112" i="1"/>
  <c r="M111" i="1"/>
  <c r="J111" i="1"/>
  <c r="M110" i="1"/>
  <c r="J110" i="1"/>
  <c r="M109" i="1"/>
  <c r="J109" i="1"/>
  <c r="M108" i="1"/>
  <c r="J108" i="1"/>
  <c r="M107" i="1"/>
  <c r="J107" i="1"/>
  <c r="M105" i="1"/>
  <c r="J105" i="1"/>
  <c r="M104" i="1"/>
  <c r="J104" i="1"/>
  <c r="M103" i="1"/>
  <c r="J103" i="1"/>
  <c r="M102" i="1"/>
  <c r="J102" i="1"/>
  <c r="M161" i="1"/>
  <c r="J161" i="1"/>
  <c r="M101" i="1"/>
  <c r="J101" i="1"/>
  <c r="M172" i="1"/>
  <c r="J172" i="1"/>
  <c r="M100" i="1"/>
  <c r="J100" i="1"/>
  <c r="M171" i="1"/>
  <c r="J171" i="1"/>
  <c r="M138" i="1"/>
  <c r="J138" i="1"/>
  <c r="M73" i="1"/>
  <c r="J73" i="1"/>
  <c r="M72" i="1"/>
  <c r="J72" i="1"/>
  <c r="M74" i="1"/>
  <c r="J74" i="1"/>
  <c r="M75" i="1"/>
  <c r="J75" i="1"/>
  <c r="M71" i="1"/>
  <c r="J71" i="1"/>
  <c r="M253" i="1"/>
  <c r="J253" i="1"/>
  <c r="M251" i="1"/>
  <c r="J251" i="1"/>
  <c r="M250" i="1"/>
  <c r="J250" i="1"/>
  <c r="M246" i="1"/>
  <c r="J246" i="1"/>
  <c r="M254" i="1"/>
  <c r="J254" i="1"/>
  <c r="M249" i="1"/>
  <c r="J249" i="1"/>
  <c r="M248" i="1"/>
  <c r="J248" i="1"/>
  <c r="M237" i="1"/>
  <c r="J237" i="1"/>
  <c r="M236" i="1"/>
  <c r="J236" i="1"/>
  <c r="M243" i="1"/>
  <c r="J243" i="1"/>
  <c r="M244" i="1"/>
  <c r="J244" i="1"/>
  <c r="M245" i="1"/>
  <c r="J245" i="1"/>
  <c r="M242" i="1"/>
  <c r="J242" i="1"/>
  <c r="M241" i="1"/>
  <c r="J241" i="1"/>
  <c r="M256" i="1"/>
  <c r="J256" i="1"/>
  <c r="M240" i="1"/>
  <c r="J240" i="1"/>
  <c r="M239" i="1"/>
  <c r="J239" i="1"/>
  <c r="M255" i="1"/>
  <c r="J255" i="1"/>
  <c r="M238" i="1"/>
  <c r="J238" i="1"/>
  <c r="M235" i="1"/>
  <c r="J235" i="1"/>
  <c r="M234" i="1"/>
  <c r="J234" i="1"/>
  <c r="M268" i="1"/>
  <c r="J268" i="1"/>
  <c r="M266" i="1"/>
  <c r="J266" i="1"/>
  <c r="M267" i="1"/>
  <c r="J267" i="1"/>
  <c r="M265" i="1"/>
  <c r="J265" i="1"/>
  <c r="M264" i="1"/>
  <c r="J264" i="1"/>
  <c r="M263" i="1"/>
  <c r="J263" i="1"/>
  <c r="M262" i="1"/>
  <c r="J262" i="1"/>
  <c r="M261" i="1"/>
  <c r="J261" i="1"/>
  <c r="M910" i="1"/>
  <c r="J910" i="1"/>
  <c r="M616" i="1"/>
  <c r="J616" i="1"/>
  <c r="M909" i="1"/>
  <c r="J909" i="1"/>
  <c r="M908" i="1"/>
  <c r="J908" i="1"/>
  <c r="M907" i="1"/>
  <c r="J907" i="1"/>
  <c r="M906" i="1"/>
  <c r="J906" i="1"/>
  <c r="M905" i="1"/>
  <c r="J905" i="1"/>
  <c r="M1022" i="1"/>
  <c r="J1022" i="1"/>
  <c r="M1020" i="1"/>
  <c r="J1020" i="1"/>
  <c r="M1021" i="1"/>
  <c r="J1021" i="1"/>
  <c r="M1019" i="1"/>
  <c r="J1019" i="1"/>
  <c r="M260" i="1"/>
  <c r="J260" i="1"/>
  <c r="M233" i="1"/>
  <c r="J233" i="1"/>
  <c r="M247" i="1"/>
  <c r="J247" i="1"/>
  <c r="M252" i="1"/>
  <c r="J252" i="1"/>
  <c r="M275" i="1"/>
  <c r="J275" i="1"/>
  <c r="M274" i="1"/>
  <c r="J274" i="1"/>
  <c r="M273" i="1"/>
  <c r="J273" i="1"/>
  <c r="M272" i="1"/>
  <c r="J272" i="1"/>
  <c r="M270" i="1"/>
  <c r="J270" i="1"/>
  <c r="M99" i="1"/>
  <c r="J99" i="1"/>
  <c r="M2004" i="1"/>
  <c r="J2004" i="1"/>
  <c r="M2005" i="1"/>
  <c r="J2005" i="1"/>
  <c r="M917" i="1"/>
  <c r="J917" i="1"/>
  <c r="M916" i="1"/>
  <c r="J916" i="1"/>
  <c r="M915" i="1"/>
  <c r="J915" i="1"/>
  <c r="M914" i="1"/>
  <c r="J914" i="1"/>
  <c r="M913" i="1"/>
  <c r="J913" i="1"/>
  <c r="M912" i="1"/>
  <c r="J912" i="1"/>
  <c r="M689" i="1"/>
  <c r="J689" i="1"/>
  <c r="M904" i="1"/>
  <c r="J904" i="1"/>
  <c r="M744" i="1"/>
  <c r="J744" i="1"/>
  <c r="M743" i="1"/>
  <c r="J743" i="1"/>
  <c r="M742" i="1"/>
  <c r="J742" i="1"/>
  <c r="M741" i="1"/>
  <c r="J741" i="1"/>
  <c r="M740" i="1"/>
  <c r="J740" i="1"/>
  <c r="M739" i="1"/>
  <c r="J739" i="1"/>
  <c r="M738" i="1"/>
  <c r="J738" i="1"/>
  <c r="M735" i="1"/>
  <c r="J735" i="1"/>
  <c r="M745" i="1"/>
  <c r="J745" i="1"/>
  <c r="M737" i="1"/>
  <c r="J737" i="1"/>
  <c r="M736" i="1"/>
  <c r="J736" i="1"/>
  <c r="M734" i="1"/>
  <c r="J734" i="1"/>
  <c r="M732" i="1"/>
  <c r="J732" i="1"/>
  <c r="M733" i="1"/>
  <c r="J733" i="1"/>
  <c r="M731" i="1"/>
  <c r="J731" i="1"/>
  <c r="M730" i="1"/>
  <c r="J730" i="1"/>
  <c r="M729" i="1"/>
  <c r="J729" i="1"/>
  <c r="M728" i="1"/>
  <c r="J728" i="1"/>
  <c r="M727" i="1"/>
  <c r="J727" i="1"/>
  <c r="M726" i="1"/>
  <c r="J726" i="1"/>
  <c r="M725" i="1"/>
  <c r="J725" i="1"/>
  <c r="M724" i="1"/>
  <c r="J724" i="1"/>
  <c r="M723" i="1"/>
  <c r="J723" i="1"/>
  <c r="M721" i="1"/>
  <c r="J721" i="1"/>
  <c r="M722" i="1"/>
  <c r="J722" i="1"/>
  <c r="M1000" i="1"/>
  <c r="J1000" i="1"/>
  <c r="M999" i="1"/>
  <c r="J999" i="1"/>
  <c r="M954" i="1"/>
  <c r="J954" i="1"/>
  <c r="M943" i="1"/>
  <c r="J943" i="1"/>
  <c r="M945" i="1"/>
  <c r="J945" i="1"/>
  <c r="M953" i="1"/>
  <c r="J953" i="1"/>
  <c r="M944" i="1"/>
  <c r="J944" i="1"/>
  <c r="M952" i="1"/>
  <c r="J952" i="1"/>
  <c r="M951" i="1"/>
  <c r="J951" i="1"/>
  <c r="M950" i="1"/>
  <c r="J950" i="1"/>
  <c r="M949" i="1"/>
  <c r="J949" i="1"/>
  <c r="M942" i="1"/>
  <c r="J942" i="1"/>
  <c r="M948" i="1"/>
  <c r="J948" i="1"/>
  <c r="M946" i="1"/>
  <c r="J946" i="1"/>
  <c r="M947" i="1"/>
  <c r="J947" i="1"/>
  <c r="M2046" i="1"/>
  <c r="J2046" i="1"/>
  <c r="M2045" i="1"/>
  <c r="J2045" i="1"/>
  <c r="M2052" i="1"/>
  <c r="J2052" i="1"/>
  <c r="M2051" i="1"/>
  <c r="J2051" i="1"/>
  <c r="M2050" i="1"/>
  <c r="J2050" i="1"/>
  <c r="M2049" i="1"/>
  <c r="J2049" i="1"/>
  <c r="M2048" i="1"/>
  <c r="J2048" i="1"/>
  <c r="M2047" i="1"/>
  <c r="J2047" i="1"/>
  <c r="M1962" i="1"/>
  <c r="J1962" i="1"/>
  <c r="M1961" i="1"/>
  <c r="J1961" i="1"/>
  <c r="M1960" i="1"/>
  <c r="J1960" i="1"/>
  <c r="M1959" i="1"/>
  <c r="J1959" i="1"/>
  <c r="M1958" i="1"/>
  <c r="J1958" i="1"/>
  <c r="M1957" i="1"/>
  <c r="J1957" i="1"/>
  <c r="M1956" i="1"/>
  <c r="J1956" i="1"/>
  <c r="M1955" i="1"/>
  <c r="J1955" i="1"/>
  <c r="M1954" i="1"/>
  <c r="J1954" i="1"/>
  <c r="M1964" i="1"/>
  <c r="J1964" i="1"/>
  <c r="M1963" i="1"/>
  <c r="J1963" i="1"/>
  <c r="M96" i="1"/>
  <c r="J96" i="1"/>
  <c r="M928" i="1"/>
  <c r="J928" i="1"/>
  <c r="M935" i="1"/>
  <c r="J935" i="1"/>
  <c r="M934" i="1"/>
  <c r="J934" i="1"/>
  <c r="M931" i="1"/>
  <c r="J931" i="1"/>
  <c r="M930" i="1"/>
  <c r="J930" i="1"/>
  <c r="M923" i="1"/>
  <c r="J923" i="1"/>
  <c r="M927" i="1"/>
  <c r="J927" i="1"/>
  <c r="M1641" i="1"/>
  <c r="J1641" i="1"/>
  <c r="M1640" i="1"/>
  <c r="J1640" i="1"/>
  <c r="M1639" i="1"/>
  <c r="J1639" i="1"/>
  <c r="M1638" i="1"/>
  <c r="J1638" i="1"/>
  <c r="M1637" i="1"/>
  <c r="J1637" i="1"/>
  <c r="M1636" i="1"/>
  <c r="J1636" i="1"/>
  <c r="M1635" i="1"/>
  <c r="J1635" i="1"/>
  <c r="M1642" i="1"/>
  <c r="J1642" i="1"/>
  <c r="M1634" i="1"/>
  <c r="J1634" i="1"/>
  <c r="M1633" i="1"/>
  <c r="J1633" i="1"/>
  <c r="M2055" i="1"/>
  <c r="J2055" i="1"/>
  <c r="M2064" i="1"/>
  <c r="J2064" i="1"/>
  <c r="M2063" i="1"/>
  <c r="J2063" i="1"/>
  <c r="M2062" i="1"/>
  <c r="J2062" i="1"/>
  <c r="M2061" i="1"/>
  <c r="J2061" i="1"/>
  <c r="M2060" i="1"/>
  <c r="J2060" i="1"/>
  <c r="M1141" i="1"/>
  <c r="J1141" i="1"/>
  <c r="M1145" i="1"/>
  <c r="J1145" i="1"/>
  <c r="M1144" i="1"/>
  <c r="J1144" i="1"/>
  <c r="M1143" i="1"/>
  <c r="J1143" i="1"/>
  <c r="M1142" i="1"/>
  <c r="J1142" i="1"/>
  <c r="M748" i="1"/>
  <c r="J748" i="1"/>
  <c r="M759" i="1"/>
  <c r="J759" i="1"/>
  <c r="M746" i="1"/>
  <c r="J746" i="1"/>
  <c r="M758" i="1"/>
  <c r="J758" i="1"/>
  <c r="M757" i="1"/>
  <c r="J757" i="1"/>
  <c r="M756" i="1"/>
  <c r="J756" i="1"/>
  <c r="M755" i="1"/>
  <c r="J755" i="1"/>
  <c r="M754" i="1"/>
  <c r="J754" i="1"/>
  <c r="M753" i="1"/>
  <c r="J753" i="1"/>
  <c r="M751" i="1"/>
  <c r="J751" i="1"/>
  <c r="M752" i="1"/>
  <c r="J752" i="1"/>
  <c r="M750" i="1"/>
  <c r="J750" i="1"/>
  <c r="M747" i="1"/>
  <c r="J747" i="1"/>
  <c r="M749" i="1"/>
  <c r="J749" i="1"/>
  <c r="M701" i="1"/>
  <c r="J701" i="1"/>
  <c r="M692" i="1"/>
  <c r="J692" i="1"/>
  <c r="M699" i="1"/>
  <c r="J699" i="1"/>
  <c r="M698" i="1"/>
  <c r="J698" i="1"/>
  <c r="M690" i="1"/>
  <c r="J690" i="1"/>
  <c r="M694" i="1"/>
  <c r="J694" i="1"/>
  <c r="M693" i="1"/>
  <c r="J693" i="1"/>
  <c r="M691" i="1"/>
  <c r="J691" i="1"/>
  <c r="M696" i="1"/>
  <c r="J696" i="1"/>
  <c r="M697" i="1"/>
  <c r="J697" i="1"/>
  <c r="M700" i="1"/>
  <c r="J700" i="1"/>
  <c r="M695" i="1"/>
  <c r="J695" i="1"/>
  <c r="M1459" i="1"/>
  <c r="J1459" i="1"/>
  <c r="M1474" i="1"/>
  <c r="J1474" i="1"/>
  <c r="M1473" i="1"/>
  <c r="J1473" i="1"/>
  <c r="M1467" i="1"/>
  <c r="J1467" i="1"/>
  <c r="M1463" i="1"/>
  <c r="J1463" i="1"/>
  <c r="M1458" i="1"/>
  <c r="J1458" i="1"/>
  <c r="M1466" i="1"/>
  <c r="J1466" i="1"/>
  <c r="M1465" i="1"/>
  <c r="J1465" i="1"/>
  <c r="M1464" i="1"/>
  <c r="J1464" i="1"/>
  <c r="M1472" i="1"/>
  <c r="J1472" i="1"/>
  <c r="M1462" i="1"/>
  <c r="J1462" i="1"/>
  <c r="M1461" i="1"/>
  <c r="J1461" i="1"/>
  <c r="M1471" i="1"/>
  <c r="J1471" i="1"/>
  <c r="M1460" i="1"/>
  <c r="J1460" i="1"/>
  <c r="M1468" i="1"/>
  <c r="J1468" i="1"/>
  <c r="M1470" i="1"/>
  <c r="J1470" i="1"/>
  <c r="M1469" i="1"/>
  <c r="J1469" i="1"/>
  <c r="M1475" i="1"/>
  <c r="J1475" i="1"/>
  <c r="M926" i="1"/>
  <c r="J926" i="1"/>
  <c r="M925" i="1"/>
  <c r="J925" i="1"/>
  <c r="M929" i="1"/>
  <c r="J929" i="1"/>
  <c r="M933" i="1"/>
  <c r="J933" i="1"/>
  <c r="M932" i="1"/>
  <c r="J932" i="1"/>
  <c r="M761" i="1"/>
  <c r="J761" i="1"/>
  <c r="M1023" i="1"/>
  <c r="J1023" i="1"/>
  <c r="M1947" i="1"/>
  <c r="J1947" i="1"/>
  <c r="M1946" i="1"/>
  <c r="J1946" i="1"/>
  <c r="M1945" i="1"/>
  <c r="J1945" i="1"/>
  <c r="M1943" i="1"/>
  <c r="J1943" i="1"/>
  <c r="M1942" i="1"/>
  <c r="J1942" i="1"/>
  <c r="M1944" i="1"/>
  <c r="J1944" i="1"/>
  <c r="M1941" i="1"/>
  <c r="J1941" i="1"/>
  <c r="M1940" i="1"/>
  <c r="J1940" i="1"/>
  <c r="M1939" i="1"/>
  <c r="J1939" i="1"/>
  <c r="M1938" i="1"/>
  <c r="J1938" i="1"/>
  <c r="M1937" i="1"/>
  <c r="J1937" i="1"/>
  <c r="M2059" i="1"/>
  <c r="J2059" i="1"/>
  <c r="M2058" i="1"/>
  <c r="J2058" i="1"/>
  <c r="M2057" i="1"/>
  <c r="J2057" i="1"/>
  <c r="M2056" i="1"/>
  <c r="J2056" i="1"/>
  <c r="M205" i="1"/>
  <c r="J205" i="1"/>
  <c r="M204" i="1"/>
  <c r="J204" i="1"/>
  <c r="M203" i="1"/>
  <c r="J203" i="1"/>
  <c r="M202" i="1"/>
  <c r="J202" i="1"/>
  <c r="M201" i="1"/>
  <c r="J201" i="1"/>
  <c r="M200" i="1"/>
  <c r="J200" i="1"/>
  <c r="M206" i="1"/>
  <c r="J206" i="1"/>
  <c r="M199" i="1"/>
  <c r="J199" i="1"/>
  <c r="M198" i="1"/>
  <c r="J198" i="1"/>
  <c r="M197" i="1"/>
  <c r="J197" i="1"/>
  <c r="M195" i="1"/>
  <c r="J195" i="1"/>
  <c r="M196" i="1"/>
  <c r="J196" i="1"/>
  <c r="M194" i="1"/>
  <c r="J194" i="1"/>
  <c r="M193" i="1"/>
  <c r="J193" i="1"/>
  <c r="M190" i="1"/>
  <c r="J190" i="1"/>
  <c r="M191" i="1"/>
  <c r="J191" i="1"/>
  <c r="M192" i="1"/>
  <c r="J192" i="1"/>
  <c r="M2054" i="1"/>
  <c r="J2054" i="1"/>
  <c r="M441" i="1"/>
  <c r="J441" i="1"/>
  <c r="M687" i="1"/>
  <c r="J687" i="1"/>
  <c r="M1321" i="1"/>
  <c r="J1321" i="1"/>
  <c r="M415" i="1"/>
  <c r="J415" i="1"/>
  <c r="M413" i="1"/>
  <c r="J413" i="1"/>
  <c r="M411" i="1"/>
  <c r="J411" i="1"/>
  <c r="M410" i="1"/>
  <c r="J410" i="1"/>
  <c r="M408" i="1"/>
  <c r="J408" i="1"/>
  <c r="M407" i="1"/>
  <c r="J407" i="1"/>
  <c r="M404" i="1"/>
  <c r="J404" i="1"/>
  <c r="M403" i="1"/>
  <c r="J403" i="1"/>
  <c r="M402" i="1"/>
  <c r="J402" i="1"/>
  <c r="M401" i="1"/>
  <c r="J401" i="1"/>
  <c r="M400" i="1"/>
  <c r="J400" i="1"/>
  <c r="M412" i="1"/>
  <c r="J412" i="1"/>
  <c r="M399" i="1"/>
  <c r="J399" i="1"/>
  <c r="M398" i="1"/>
  <c r="J398" i="1"/>
  <c r="M396" i="1"/>
  <c r="J396" i="1"/>
  <c r="M395" i="1"/>
  <c r="J395" i="1"/>
  <c r="M414" i="1"/>
  <c r="J414" i="1"/>
  <c r="M409" i="1"/>
  <c r="J409" i="1"/>
  <c r="M406" i="1"/>
  <c r="J406" i="1"/>
  <c r="M405" i="1"/>
  <c r="J405" i="1"/>
  <c r="M397" i="1"/>
  <c r="J397" i="1"/>
  <c r="M445" i="1"/>
  <c r="J445" i="1"/>
  <c r="M447" i="1"/>
  <c r="J447" i="1"/>
  <c r="M551" i="1"/>
  <c r="J551" i="1"/>
  <c r="M553" i="1"/>
  <c r="J553" i="1"/>
  <c r="M556" i="1"/>
  <c r="J556" i="1"/>
  <c r="M555" i="1"/>
  <c r="J555" i="1"/>
  <c r="M570" i="1"/>
  <c r="J570" i="1"/>
  <c r="M569" i="1"/>
  <c r="J569" i="1"/>
  <c r="M566" i="1"/>
  <c r="J566" i="1"/>
  <c r="M559" i="1"/>
  <c r="J559" i="1"/>
  <c r="M574" i="1"/>
  <c r="J574" i="1"/>
  <c r="M573" i="1"/>
  <c r="J573" i="1"/>
  <c r="M579" i="1"/>
  <c r="J579" i="1"/>
  <c r="M585" i="1"/>
  <c r="J585" i="1"/>
  <c r="M589" i="1"/>
  <c r="J589" i="1"/>
  <c r="M596" i="1"/>
  <c r="J596" i="1"/>
  <c r="M608" i="1"/>
  <c r="J608" i="1"/>
  <c r="M598" i="1"/>
  <c r="J598" i="1"/>
  <c r="M560" i="1"/>
  <c r="J560" i="1"/>
  <c r="M563" i="1"/>
  <c r="J563" i="1"/>
  <c r="M567" i="1"/>
  <c r="J567" i="1"/>
  <c r="M587" i="1"/>
  <c r="J587" i="1"/>
  <c r="M591" i="1"/>
  <c r="J591" i="1"/>
  <c r="M593" i="1"/>
  <c r="J593" i="1"/>
  <c r="M599" i="1"/>
  <c r="J599" i="1"/>
  <c r="M602" i="1"/>
  <c r="J602" i="1"/>
  <c r="M605" i="1"/>
  <c r="J605" i="1"/>
  <c r="M621" i="1"/>
  <c r="J621" i="1"/>
  <c r="M635" i="1"/>
  <c r="J635" i="1"/>
  <c r="M640" i="1"/>
  <c r="J640" i="1"/>
  <c r="M646" i="1"/>
  <c r="J646" i="1"/>
  <c r="M648" i="1"/>
  <c r="J648" i="1"/>
  <c r="M651" i="1"/>
  <c r="J651" i="1"/>
  <c r="M661" i="1"/>
  <c r="J661" i="1"/>
  <c r="M663" i="1"/>
  <c r="J663" i="1"/>
  <c r="M666" i="1"/>
  <c r="J666" i="1"/>
  <c r="M610" i="1"/>
  <c r="J610" i="1"/>
  <c r="M609" i="1"/>
  <c r="J609" i="1"/>
  <c r="M612" i="1"/>
  <c r="J612" i="1"/>
  <c r="M614" i="1"/>
  <c r="J614" i="1"/>
  <c r="M623" i="1"/>
  <c r="J623" i="1"/>
  <c r="M620" i="1"/>
  <c r="J620" i="1"/>
  <c r="M617" i="1"/>
  <c r="J617" i="1"/>
  <c r="M619" i="1"/>
  <c r="J619" i="1"/>
  <c r="M618" i="1"/>
  <c r="J618" i="1"/>
  <c r="M615" i="1"/>
  <c r="J615" i="1"/>
  <c r="M625" i="1"/>
  <c r="J625" i="1"/>
  <c r="M633" i="1"/>
  <c r="J633" i="1"/>
  <c r="M630" i="1"/>
  <c r="J630" i="1"/>
  <c r="M632" i="1"/>
  <c r="J632" i="1"/>
  <c r="M631" i="1"/>
  <c r="J631" i="1"/>
  <c r="M629" i="1"/>
  <c r="J629" i="1"/>
  <c r="M628" i="1"/>
  <c r="J628" i="1"/>
  <c r="M550" i="1"/>
  <c r="J550" i="1"/>
  <c r="M645" i="1"/>
  <c r="J645" i="1"/>
  <c r="M644" i="1"/>
  <c r="J644" i="1"/>
  <c r="M643" i="1"/>
  <c r="J643" i="1"/>
  <c r="M642" i="1"/>
  <c r="J642" i="1"/>
  <c r="M639" i="1"/>
  <c r="J639" i="1"/>
  <c r="M638" i="1"/>
  <c r="J638" i="1"/>
  <c r="M655" i="1"/>
  <c r="J655" i="1"/>
  <c r="M654" i="1"/>
  <c r="J654" i="1"/>
  <c r="M657" i="1"/>
  <c r="J657" i="1"/>
  <c r="M659" i="1"/>
  <c r="J659" i="1"/>
  <c r="M671" i="1"/>
  <c r="J671" i="1"/>
  <c r="M670" i="1"/>
  <c r="J670" i="1"/>
  <c r="M669" i="1"/>
  <c r="J669" i="1"/>
  <c r="M668" i="1"/>
  <c r="J668" i="1"/>
  <c r="M675" i="1"/>
  <c r="J675" i="1"/>
  <c r="M674" i="1"/>
  <c r="J674" i="1"/>
  <c r="M679" i="1"/>
  <c r="J679" i="1"/>
  <c r="M678" i="1"/>
  <c r="J678" i="1"/>
  <c r="M1012" i="1"/>
  <c r="J1012" i="1"/>
  <c r="M1013" i="1"/>
  <c r="J1013" i="1"/>
  <c r="M921" i="1"/>
  <c r="J921" i="1"/>
  <c r="M920" i="1"/>
  <c r="J920" i="1"/>
  <c r="M922" i="1"/>
  <c r="J922" i="1"/>
  <c r="M807" i="1"/>
  <c r="J807" i="1"/>
  <c r="M882" i="1"/>
  <c r="J882" i="1"/>
  <c r="M881" i="1"/>
  <c r="J881" i="1"/>
  <c r="M1361" i="1"/>
  <c r="J1361" i="1"/>
  <c r="M1360" i="1"/>
  <c r="J1360" i="1"/>
  <c r="M1359" i="1"/>
  <c r="J1359" i="1"/>
  <c r="M1358" i="1"/>
  <c r="J1358" i="1"/>
  <c r="M1357" i="1"/>
  <c r="J1357" i="1"/>
  <c r="M1355" i="1"/>
  <c r="J1355" i="1"/>
  <c r="M1356" i="1"/>
  <c r="J1356" i="1"/>
  <c r="M1354" i="1"/>
  <c r="J1354" i="1"/>
  <c r="M1353" i="1"/>
  <c r="J1353" i="1"/>
  <c r="M1352" i="1"/>
  <c r="J1352" i="1"/>
  <c r="M1351" i="1"/>
  <c r="J1351" i="1"/>
  <c r="M1350" i="1"/>
  <c r="J1350" i="1"/>
  <c r="M1349" i="1"/>
  <c r="J1349" i="1"/>
  <c r="M1348" i="1"/>
  <c r="J1348" i="1"/>
  <c r="M1347" i="1"/>
  <c r="J1347" i="1"/>
  <c r="M1346" i="1"/>
  <c r="J1346" i="1"/>
  <c r="M1345" i="1"/>
  <c r="J1345" i="1"/>
  <c r="M1368" i="1"/>
  <c r="J1368" i="1"/>
  <c r="M1367" i="1"/>
  <c r="J1367" i="1"/>
  <c r="M1366" i="1"/>
  <c r="J1366" i="1"/>
  <c r="M1365" i="1"/>
  <c r="J1365" i="1"/>
  <c r="M1364" i="1"/>
  <c r="J1364" i="1"/>
  <c r="M1363" i="1"/>
  <c r="J1363" i="1"/>
  <c r="M1362" i="1"/>
  <c r="J1362" i="1"/>
  <c r="M1369" i="1"/>
  <c r="J1369" i="1"/>
  <c r="M1344" i="1"/>
  <c r="J1344" i="1"/>
  <c r="M834" i="1"/>
  <c r="J834" i="1"/>
  <c r="M832" i="1"/>
  <c r="J832" i="1"/>
  <c r="M833" i="1"/>
  <c r="J833" i="1"/>
  <c r="M831" i="1"/>
  <c r="J831" i="1"/>
  <c r="M830" i="1"/>
  <c r="J830" i="1"/>
  <c r="M829" i="1"/>
  <c r="J829" i="1"/>
  <c r="M686" i="1"/>
  <c r="J686" i="1"/>
  <c r="M720" i="1"/>
  <c r="J720" i="1"/>
  <c r="M719" i="1"/>
  <c r="J719" i="1"/>
  <c r="M813" i="1"/>
  <c r="J813" i="1"/>
  <c r="M812" i="1"/>
  <c r="J812" i="1"/>
  <c r="M810" i="1"/>
  <c r="J810" i="1"/>
  <c r="M811" i="1"/>
  <c r="J811" i="1"/>
  <c r="M808" i="1"/>
  <c r="J808" i="1"/>
  <c r="M809" i="1"/>
  <c r="J809" i="1"/>
  <c r="M828" i="1"/>
  <c r="J828" i="1"/>
  <c r="M827" i="1"/>
  <c r="J827" i="1"/>
  <c r="M823" i="1"/>
  <c r="J823" i="1"/>
  <c r="M822" i="1"/>
  <c r="J822" i="1"/>
  <c r="M826" i="1"/>
  <c r="J826" i="1"/>
  <c r="M821" i="1"/>
  <c r="J821" i="1"/>
  <c r="M820" i="1"/>
  <c r="J820" i="1"/>
  <c r="M825" i="1"/>
  <c r="J825" i="1"/>
  <c r="M819" i="1"/>
  <c r="J819" i="1"/>
  <c r="M818" i="1"/>
  <c r="J818" i="1"/>
  <c r="M817" i="1"/>
  <c r="J817" i="1"/>
  <c r="M816" i="1"/>
  <c r="J816" i="1"/>
  <c r="M815" i="1"/>
  <c r="J815" i="1"/>
  <c r="M814" i="1"/>
  <c r="J814" i="1"/>
  <c r="M824" i="1"/>
  <c r="J824" i="1"/>
  <c r="M216" i="1"/>
  <c r="J216" i="1"/>
  <c r="M215" i="1"/>
  <c r="J215" i="1"/>
  <c r="M210" i="1"/>
  <c r="J210" i="1"/>
  <c r="M214" i="1"/>
  <c r="J214" i="1"/>
  <c r="M213" i="1"/>
  <c r="J213" i="1"/>
  <c r="M219" i="1"/>
  <c r="J219" i="1"/>
  <c r="M212" i="1"/>
  <c r="J212" i="1"/>
  <c r="M217" i="1"/>
  <c r="J217" i="1"/>
  <c r="M220" i="1"/>
  <c r="J220" i="1"/>
  <c r="M218" i="1"/>
  <c r="J218" i="1"/>
  <c r="M207" i="1"/>
  <c r="J207" i="1"/>
  <c r="M221" i="1"/>
  <c r="J221" i="1"/>
  <c r="M208" i="1"/>
  <c r="J208" i="1"/>
  <c r="M209" i="1"/>
  <c r="J209" i="1"/>
  <c r="M222" i="1"/>
  <c r="J222" i="1"/>
  <c r="M211" i="1"/>
  <c r="J211" i="1"/>
  <c r="M1034" i="1"/>
  <c r="J1034" i="1"/>
  <c r="M1036" i="1"/>
  <c r="J1036" i="1"/>
  <c r="M1035" i="1"/>
  <c r="J1035" i="1"/>
  <c r="M1038" i="1"/>
  <c r="J1038" i="1"/>
  <c r="M1037" i="1"/>
  <c r="J1037" i="1"/>
  <c r="M1066" i="1"/>
  <c r="J1066" i="1"/>
  <c r="M1061" i="1"/>
  <c r="J1061" i="1"/>
  <c r="M1060" i="1"/>
  <c r="J1060" i="1"/>
  <c r="M1059" i="1"/>
  <c r="J1059" i="1"/>
  <c r="M1058" i="1"/>
  <c r="J1058" i="1"/>
  <c r="M1057" i="1"/>
  <c r="J1057" i="1"/>
  <c r="M1054" i="1"/>
  <c r="J1054" i="1"/>
  <c r="M1052" i="1"/>
  <c r="J1052" i="1"/>
  <c r="M1063" i="1"/>
  <c r="J1063" i="1"/>
  <c r="M1062" i="1"/>
  <c r="J1062" i="1"/>
  <c r="M1065" i="1"/>
  <c r="J1065" i="1"/>
  <c r="M1064" i="1"/>
  <c r="J1064" i="1"/>
  <c r="M1056" i="1"/>
  <c r="J1056" i="1"/>
  <c r="M1055" i="1"/>
  <c r="J1055" i="1"/>
  <c r="M1053" i="1"/>
  <c r="J1053" i="1"/>
  <c r="M1185" i="1"/>
  <c r="J1185" i="1"/>
  <c r="M1186" i="1"/>
  <c r="J1186" i="1"/>
  <c r="M1190" i="1"/>
  <c r="J1190" i="1"/>
  <c r="M1189" i="1"/>
  <c r="J1189" i="1"/>
  <c r="M1192" i="1"/>
  <c r="J1192" i="1"/>
  <c r="M1161" i="1"/>
  <c r="J1161" i="1"/>
  <c r="M1181" i="1"/>
  <c r="J1181" i="1"/>
  <c r="M1180" i="1"/>
  <c r="J1180" i="1"/>
  <c r="M1182" i="1"/>
  <c r="J1182" i="1"/>
  <c r="M1172" i="1"/>
  <c r="J1172" i="1"/>
  <c r="M1174" i="1"/>
  <c r="J1174" i="1"/>
  <c r="M1173" i="1"/>
  <c r="J1173" i="1"/>
  <c r="M1177" i="1"/>
  <c r="J1177" i="1"/>
  <c r="M2042" i="1"/>
  <c r="J2042" i="1"/>
  <c r="M1178" i="1"/>
  <c r="J1178" i="1"/>
  <c r="M1193" i="1"/>
  <c r="J1193" i="1"/>
  <c r="M1324" i="1"/>
  <c r="J1324" i="1"/>
  <c r="M1320" i="1"/>
  <c r="J1320" i="1"/>
  <c r="M1319" i="1"/>
  <c r="J1319" i="1"/>
  <c r="M2041" i="1"/>
  <c r="J2041" i="1"/>
  <c r="M2006" i="1"/>
  <c r="J2006" i="1"/>
  <c r="M2022" i="1"/>
  <c r="J2022" i="1"/>
  <c r="M1394" i="1"/>
  <c r="J1394" i="1"/>
  <c r="M1400" i="1"/>
  <c r="J1400" i="1"/>
  <c r="M1399" i="1"/>
  <c r="J1399" i="1"/>
  <c r="M1398" i="1"/>
  <c r="J1398" i="1"/>
  <c r="M1397" i="1"/>
  <c r="J1397" i="1"/>
  <c r="M1395" i="1"/>
  <c r="J1395" i="1"/>
  <c r="M1396" i="1"/>
  <c r="J1396" i="1"/>
  <c r="M1373" i="1"/>
  <c r="J1373" i="1"/>
  <c r="M1372" i="1"/>
  <c r="J1372" i="1"/>
  <c r="M1371" i="1"/>
  <c r="J1371" i="1"/>
  <c r="M1370" i="1"/>
  <c r="J1370" i="1"/>
  <c r="M1374" i="1"/>
  <c r="J1374" i="1"/>
  <c r="M1377" i="1"/>
  <c r="J1377" i="1"/>
  <c r="M1376" i="1"/>
  <c r="J1376" i="1"/>
  <c r="M1375" i="1"/>
  <c r="J1375" i="1"/>
  <c r="M1378" i="1"/>
  <c r="J1378" i="1"/>
  <c r="M1329" i="1"/>
  <c r="J1329" i="1"/>
  <c r="M1328" i="1"/>
  <c r="J1328" i="1"/>
  <c r="M1327" i="1"/>
  <c r="J1327" i="1"/>
  <c r="M1326" i="1"/>
  <c r="J1326" i="1"/>
  <c r="M1457" i="1"/>
  <c r="J1457" i="1"/>
  <c r="M1456" i="1"/>
  <c r="J1456" i="1"/>
  <c r="M1455" i="1"/>
  <c r="J1455" i="1"/>
  <c r="M1454" i="1"/>
  <c r="J1454" i="1"/>
  <c r="M1453" i="1"/>
  <c r="J1453" i="1"/>
  <c r="M1452" i="1"/>
  <c r="J1452" i="1"/>
  <c r="M1448" i="1"/>
  <c r="J1448" i="1"/>
  <c r="M1450" i="1"/>
  <c r="J1450" i="1"/>
  <c r="M1451" i="1"/>
  <c r="J1451" i="1"/>
  <c r="M1449" i="1"/>
  <c r="J1449" i="1"/>
  <c r="M1447" i="1"/>
  <c r="J1447" i="1"/>
  <c r="M1446" i="1"/>
  <c r="J1446" i="1"/>
  <c r="M1445" i="1"/>
  <c r="J1445" i="1"/>
  <c r="M1444" i="1"/>
  <c r="J1444" i="1"/>
  <c r="M1443" i="1"/>
  <c r="J1443" i="1"/>
  <c r="M1442" i="1"/>
  <c r="J1442" i="1"/>
  <c r="M1441" i="1"/>
  <c r="J1441" i="1"/>
  <c r="M1440" i="1"/>
  <c r="J1440" i="1"/>
  <c r="M1439" i="1"/>
  <c r="J1439" i="1"/>
  <c r="M1438" i="1"/>
  <c r="J1438" i="1"/>
  <c r="M1437" i="1"/>
  <c r="J1437" i="1"/>
  <c r="M1436" i="1"/>
  <c r="J1436" i="1"/>
  <c r="M1952" i="1"/>
  <c r="J1952" i="1"/>
  <c r="M1951" i="1"/>
  <c r="J1951" i="1"/>
  <c r="M1950" i="1"/>
  <c r="J1950" i="1"/>
  <c r="M1949" i="1"/>
  <c r="J1949" i="1"/>
  <c r="M1948" i="1"/>
  <c r="J1948" i="1"/>
  <c r="M1916" i="1"/>
  <c r="J1916" i="1"/>
  <c r="M2021" i="1"/>
  <c r="J2021" i="1"/>
  <c r="M2020" i="1"/>
  <c r="J2020" i="1"/>
  <c r="M2019" i="1"/>
  <c r="J2019" i="1"/>
  <c r="M2018" i="1"/>
  <c r="J2018" i="1"/>
  <c r="M2017" i="1"/>
  <c r="J2017" i="1"/>
  <c r="M2016" i="1"/>
  <c r="J2016" i="1"/>
  <c r="M2015" i="1"/>
  <c r="J2015" i="1"/>
  <c r="M2014" i="1"/>
  <c r="J2014" i="1"/>
  <c r="M2013" i="1"/>
  <c r="J2013" i="1"/>
  <c r="M2023" i="1"/>
  <c r="J2023" i="1"/>
  <c r="M2009" i="1"/>
  <c r="J2009" i="1"/>
  <c r="M2026" i="1"/>
  <c r="J2026" i="1"/>
  <c r="M2008" i="1"/>
  <c r="J2008" i="1"/>
  <c r="M2025" i="1"/>
  <c r="J2025" i="1"/>
  <c r="M2007" i="1"/>
  <c r="J2007" i="1"/>
  <c r="M2024" i="1"/>
  <c r="J2024" i="1"/>
  <c r="M2010" i="1"/>
  <c r="J2010" i="1"/>
  <c r="M2011" i="1"/>
  <c r="J2011" i="1"/>
  <c r="M1050" i="1"/>
  <c r="J1050" i="1"/>
  <c r="M1048" i="1"/>
  <c r="J1048" i="1"/>
  <c r="M1051" i="1"/>
  <c r="J1051" i="1"/>
  <c r="M1040" i="1"/>
  <c r="J1040" i="1"/>
  <c r="M1045" i="1"/>
  <c r="J1045" i="1"/>
  <c r="M1039" i="1"/>
  <c r="J1039" i="1"/>
  <c r="M1043" i="1"/>
  <c r="J1043" i="1"/>
  <c r="M1042" i="1"/>
  <c r="J1042" i="1"/>
  <c r="M1041" i="1"/>
  <c r="J1041" i="1"/>
  <c r="M1049" i="1"/>
  <c r="J1049" i="1"/>
  <c r="M1047" i="1"/>
  <c r="J1047" i="1"/>
  <c r="M1046" i="1"/>
  <c r="J1046" i="1"/>
  <c r="M1044" i="1"/>
  <c r="J1044" i="1"/>
  <c r="M348" i="1"/>
  <c r="J348" i="1"/>
  <c r="M351" i="1"/>
  <c r="J351" i="1"/>
  <c r="M347" i="1"/>
  <c r="J347" i="1"/>
  <c r="M350" i="1"/>
  <c r="J350" i="1"/>
  <c r="M1113" i="1"/>
  <c r="J1113" i="1"/>
  <c r="M1112" i="1"/>
  <c r="J1112" i="1"/>
  <c r="M1111" i="1"/>
  <c r="J1111" i="1"/>
  <c r="M1110" i="1"/>
  <c r="J1110" i="1"/>
  <c r="M1109" i="1"/>
  <c r="J1109" i="1"/>
  <c r="M1108" i="1"/>
  <c r="J1108" i="1"/>
  <c r="M1107" i="1"/>
  <c r="J1107" i="1"/>
  <c r="M1106" i="1"/>
  <c r="J1106" i="1"/>
  <c r="M1105" i="1"/>
  <c r="J1105" i="1"/>
  <c r="M1104" i="1"/>
  <c r="J1104" i="1"/>
  <c r="M1102" i="1"/>
  <c r="J1102" i="1"/>
  <c r="M1101" i="1"/>
  <c r="J1101" i="1"/>
  <c r="M1100" i="1"/>
  <c r="J1100" i="1"/>
  <c r="M1099" i="1"/>
  <c r="J1099" i="1"/>
  <c r="M1098" i="1"/>
  <c r="J1098" i="1"/>
  <c r="M1097" i="1"/>
  <c r="J1097" i="1"/>
  <c r="M1096" i="1"/>
  <c r="J1096" i="1"/>
  <c r="M1095" i="1"/>
  <c r="J1095" i="1"/>
  <c r="M1094" i="1"/>
  <c r="J1094" i="1"/>
  <c r="M1093" i="1"/>
  <c r="J1093" i="1"/>
  <c r="M1092" i="1"/>
  <c r="J1092" i="1"/>
  <c r="M1091" i="1"/>
  <c r="J1091" i="1"/>
  <c r="M1090" i="1"/>
  <c r="J1090" i="1"/>
  <c r="M1074" i="1"/>
  <c r="J1074" i="1"/>
  <c r="M1089" i="1"/>
  <c r="J1089" i="1"/>
  <c r="M1088" i="1"/>
  <c r="J1088" i="1"/>
  <c r="M1087" i="1"/>
  <c r="J1087" i="1"/>
  <c r="M1086" i="1"/>
  <c r="J1086" i="1"/>
  <c r="M1085" i="1"/>
  <c r="J1085" i="1"/>
  <c r="M1084" i="1"/>
  <c r="J1084" i="1"/>
  <c r="M1083" i="1"/>
  <c r="J1083" i="1"/>
  <c r="M1103" i="1"/>
  <c r="J1103" i="1"/>
  <c r="M1082" i="1"/>
  <c r="J1082" i="1"/>
  <c r="M1081" i="1"/>
  <c r="J1081" i="1"/>
  <c r="M1080" i="1"/>
  <c r="J1080" i="1"/>
  <c r="M1079" i="1"/>
  <c r="J1079" i="1"/>
  <c r="M1078" i="1"/>
  <c r="J1078" i="1"/>
  <c r="M1076" i="1"/>
  <c r="J1076" i="1"/>
  <c r="M1075" i="1"/>
  <c r="J1075" i="1"/>
  <c r="M1077" i="1"/>
  <c r="J1077" i="1"/>
  <c r="M1073" i="1"/>
  <c r="J1073" i="1"/>
  <c r="M1072" i="1"/>
  <c r="J1072" i="1"/>
  <c r="M1071" i="1"/>
  <c r="J1071" i="1"/>
  <c r="M1070" i="1"/>
  <c r="J1070" i="1"/>
  <c r="M1569" i="1"/>
  <c r="J1569" i="1"/>
  <c r="M1652" i="1"/>
  <c r="J1652" i="1"/>
  <c r="M1651" i="1"/>
  <c r="J1651" i="1"/>
  <c r="M1650" i="1"/>
  <c r="J1650" i="1"/>
  <c r="M1644" i="1"/>
  <c r="J1644" i="1"/>
  <c r="M1409" i="1"/>
  <c r="J1409" i="1"/>
  <c r="M1412" i="1"/>
  <c r="J1412" i="1"/>
  <c r="M1408" i="1"/>
  <c r="J1408" i="1"/>
  <c r="M1407" i="1"/>
  <c r="J1407" i="1"/>
  <c r="M1411" i="1"/>
  <c r="J1411" i="1"/>
  <c r="M1406" i="1"/>
  <c r="J1406" i="1"/>
  <c r="M1410" i="1"/>
  <c r="J1410" i="1"/>
  <c r="M1413" i="1"/>
  <c r="J1413" i="1"/>
  <c r="M1417" i="1"/>
  <c r="J1417" i="1"/>
  <c r="M1416" i="1"/>
  <c r="J1416" i="1"/>
  <c r="M1415" i="1"/>
  <c r="J1415" i="1"/>
  <c r="M1414" i="1"/>
  <c r="J1414" i="1"/>
  <c r="M349" i="1"/>
  <c r="J349" i="1"/>
  <c r="M346" i="1"/>
  <c r="J346" i="1"/>
  <c r="M850" i="1"/>
  <c r="J850" i="1"/>
  <c r="M849" i="1"/>
  <c r="J849" i="1"/>
  <c r="M848" i="1"/>
  <c r="J848" i="1"/>
  <c r="M1205" i="1"/>
  <c r="J1205" i="1"/>
  <c r="M1208" i="1"/>
  <c r="J1208" i="1"/>
  <c r="M845" i="1"/>
  <c r="J845" i="1"/>
  <c r="M844" i="1"/>
  <c r="J844" i="1"/>
  <c r="M847" i="1"/>
  <c r="J847" i="1"/>
  <c r="M1671" i="1"/>
  <c r="J1671" i="1"/>
  <c r="M1670" i="1"/>
  <c r="J1670" i="1"/>
  <c r="M1669" i="1"/>
  <c r="J1669" i="1"/>
  <c r="M1666" i="1"/>
  <c r="J1666" i="1"/>
  <c r="M1665" i="1"/>
  <c r="J1665" i="1"/>
  <c r="M1668" i="1"/>
  <c r="J1668" i="1"/>
  <c r="M1664" i="1"/>
  <c r="J1664" i="1"/>
  <c r="M1667" i="1"/>
  <c r="J1667" i="1"/>
  <c r="M1663" i="1"/>
  <c r="J1663" i="1"/>
  <c r="M1662" i="1"/>
  <c r="J1662" i="1"/>
  <c r="M1672" i="1"/>
  <c r="J1672" i="1"/>
  <c r="M1661" i="1"/>
  <c r="J1661" i="1"/>
  <c r="M1660" i="1"/>
  <c r="J1660" i="1"/>
  <c r="M1673" i="1"/>
  <c r="J1673" i="1"/>
  <c r="M1805" i="1"/>
  <c r="J1805" i="1"/>
  <c r="M1804" i="1"/>
  <c r="J1804" i="1"/>
  <c r="M1772" i="1"/>
  <c r="J1772" i="1"/>
  <c r="M1773" i="1"/>
  <c r="J1773" i="1"/>
  <c r="M1781" i="1"/>
  <c r="J1781" i="1"/>
  <c r="M1774" i="1"/>
  <c r="J1774" i="1"/>
  <c r="M1779" i="1"/>
  <c r="J1779" i="1"/>
  <c r="M1776" i="1"/>
  <c r="J1776" i="1"/>
  <c r="M1775" i="1"/>
  <c r="J1775" i="1"/>
  <c r="M1801" i="1"/>
  <c r="J1801" i="1"/>
  <c r="M1800" i="1"/>
  <c r="J1800" i="1"/>
  <c r="M1799" i="1"/>
  <c r="J1799" i="1"/>
  <c r="M1798" i="1"/>
  <c r="J1798" i="1"/>
  <c r="M1797" i="1"/>
  <c r="J1797" i="1"/>
  <c r="M1796" i="1"/>
  <c r="J1796" i="1"/>
  <c r="M1795" i="1"/>
  <c r="J1795" i="1"/>
  <c r="M1794" i="1"/>
  <c r="J1794" i="1"/>
  <c r="M1792" i="1"/>
  <c r="J1792" i="1"/>
  <c r="M1791" i="1"/>
  <c r="J1791" i="1"/>
  <c r="M1790" i="1"/>
  <c r="J1790" i="1"/>
  <c r="M1789" i="1"/>
  <c r="J1789" i="1"/>
  <c r="M1788" i="1"/>
  <c r="J1788" i="1"/>
  <c r="M1787" i="1"/>
  <c r="J1787" i="1"/>
  <c r="M1786" i="1"/>
  <c r="J1786" i="1"/>
  <c r="M1785" i="1"/>
  <c r="J1785" i="1"/>
  <c r="M1784" i="1"/>
  <c r="J1784" i="1"/>
  <c r="M1803" i="1"/>
  <c r="J1803" i="1"/>
  <c r="M1802" i="1"/>
  <c r="J1802" i="1"/>
  <c r="M1783" i="1"/>
  <c r="J1783" i="1"/>
  <c r="M1782" i="1"/>
  <c r="J1782" i="1"/>
  <c r="M1793" i="1"/>
  <c r="J1793" i="1"/>
  <c r="M1780" i="1"/>
  <c r="J1780" i="1"/>
  <c r="M1778" i="1"/>
  <c r="J1778" i="1"/>
  <c r="M1771" i="1"/>
  <c r="J1771" i="1"/>
  <c r="M1770" i="1"/>
  <c r="J1770" i="1"/>
  <c r="M1769" i="1"/>
  <c r="J1769" i="1"/>
  <c r="M1768" i="1"/>
  <c r="J1768" i="1"/>
  <c r="M1767" i="1"/>
  <c r="J1767" i="1"/>
  <c r="M1777" i="1"/>
  <c r="J1777" i="1"/>
  <c r="M1766" i="1"/>
  <c r="J1766" i="1"/>
  <c r="M1574" i="1"/>
  <c r="J1574" i="1"/>
  <c r="M1576" i="1"/>
  <c r="J1576" i="1"/>
  <c r="M1575" i="1"/>
  <c r="J1575" i="1"/>
  <c r="M1581" i="1"/>
  <c r="J1581" i="1"/>
  <c r="M1579" i="1"/>
  <c r="J1579" i="1"/>
  <c r="M1578" i="1"/>
  <c r="J1578" i="1"/>
  <c r="M1580" i="1"/>
  <c r="J1580" i="1"/>
  <c r="M278" i="1"/>
  <c r="J278" i="1"/>
  <c r="M277" i="1"/>
  <c r="J277" i="1"/>
  <c r="M287" i="1"/>
  <c r="J287" i="1"/>
  <c r="M286" i="1"/>
  <c r="J286" i="1"/>
  <c r="M285" i="1"/>
  <c r="J285" i="1"/>
  <c r="M284" i="1"/>
  <c r="J284" i="1"/>
  <c r="M282" i="1"/>
  <c r="J282" i="1"/>
  <c r="M283" i="1"/>
  <c r="J283" i="1"/>
  <c r="M281" i="1"/>
  <c r="J281" i="1"/>
  <c r="M280" i="1"/>
  <c r="J280" i="1"/>
  <c r="M279" i="1"/>
  <c r="J279" i="1"/>
  <c r="M1623" i="1"/>
  <c r="J1623" i="1"/>
  <c r="M1622" i="1"/>
  <c r="J1622" i="1"/>
  <c r="M1621" i="1"/>
  <c r="J1621" i="1"/>
  <c r="M1620" i="1"/>
  <c r="J1620" i="1"/>
  <c r="M1619" i="1"/>
  <c r="J1619" i="1"/>
  <c r="M1618" i="1"/>
  <c r="J1618" i="1"/>
  <c r="M1617" i="1"/>
  <c r="J1617" i="1"/>
  <c r="M1616" i="1"/>
  <c r="J1616" i="1"/>
  <c r="M1615" i="1"/>
  <c r="J1615" i="1"/>
  <c r="M1614" i="1"/>
  <c r="J1614" i="1"/>
  <c r="M1613" i="1"/>
  <c r="J1613" i="1"/>
  <c r="M1612" i="1"/>
  <c r="J1612" i="1"/>
  <c r="M1608" i="1"/>
  <c r="J1608" i="1"/>
  <c r="M1611" i="1"/>
  <c r="J1611" i="1"/>
  <c r="M1610" i="1"/>
  <c r="J1610" i="1"/>
  <c r="M1609" i="1"/>
  <c r="J1609" i="1"/>
  <c r="M1607" i="1"/>
  <c r="J1607" i="1"/>
  <c r="M1626" i="1"/>
  <c r="J1626" i="1"/>
  <c r="M1601" i="1"/>
  <c r="J1601" i="1"/>
  <c r="M1606" i="1"/>
  <c r="J1606" i="1"/>
  <c r="M1604" i="1"/>
  <c r="J1604" i="1"/>
  <c r="M1603" i="1"/>
  <c r="J1603" i="1"/>
  <c r="M1602" i="1"/>
  <c r="J1602" i="1"/>
  <c r="M1600" i="1"/>
  <c r="J1600" i="1"/>
  <c r="M1599" i="1"/>
  <c r="J1599" i="1"/>
  <c r="M1598" i="1"/>
  <c r="J1598" i="1"/>
  <c r="M1625" i="1"/>
  <c r="J1625" i="1"/>
  <c r="M1631" i="1"/>
  <c r="J1631" i="1"/>
  <c r="M1597" i="1"/>
  <c r="J1597" i="1"/>
  <c r="M1595" i="1"/>
  <c r="J1595" i="1"/>
  <c r="M1593" i="1"/>
  <c r="J1593" i="1"/>
  <c r="M1592" i="1"/>
  <c r="J1592" i="1"/>
  <c r="M1591" i="1"/>
  <c r="J1591" i="1"/>
  <c r="M1586" i="1"/>
  <c r="J1586" i="1"/>
  <c r="M1588" i="1"/>
  <c r="J1588" i="1"/>
  <c r="M1587" i="1"/>
  <c r="J1587" i="1"/>
  <c r="M1590" i="1"/>
  <c r="J1590" i="1"/>
  <c r="M1659" i="1"/>
  <c r="J1659" i="1"/>
  <c r="M1658" i="1"/>
  <c r="J1658" i="1"/>
  <c r="M1657" i="1"/>
  <c r="J1657" i="1"/>
  <c r="M1655" i="1"/>
  <c r="J1655" i="1"/>
  <c r="M326" i="1"/>
  <c r="J326" i="1"/>
  <c r="M325" i="1"/>
  <c r="J325" i="1"/>
  <c r="M291" i="1"/>
  <c r="J291" i="1"/>
  <c r="M319" i="1"/>
  <c r="J319" i="1"/>
  <c r="M318" i="1"/>
  <c r="J318" i="1"/>
  <c r="M317" i="1"/>
  <c r="J317" i="1"/>
  <c r="M314" i="1"/>
  <c r="J314" i="1"/>
  <c r="M313" i="1"/>
  <c r="J313" i="1"/>
  <c r="M312" i="1"/>
  <c r="J312" i="1"/>
  <c r="M311" i="1"/>
  <c r="J311" i="1"/>
  <c r="M310" i="1"/>
  <c r="J310" i="1"/>
  <c r="M308" i="1"/>
  <c r="J308" i="1"/>
  <c r="M306" i="1"/>
  <c r="J306" i="1"/>
  <c r="M290" i="1"/>
  <c r="J290" i="1"/>
  <c r="M305" i="1"/>
  <c r="J305" i="1"/>
  <c r="M303" i="1"/>
  <c r="J303" i="1"/>
  <c r="M302" i="1"/>
  <c r="J302" i="1"/>
  <c r="M289" i="1"/>
  <c r="J289" i="1"/>
  <c r="M301" i="1"/>
  <c r="J301" i="1"/>
  <c r="M294" i="1"/>
  <c r="J294" i="1"/>
  <c r="M300" i="1"/>
  <c r="J300" i="1"/>
  <c r="M299" i="1"/>
  <c r="J299" i="1"/>
  <c r="M298" i="1"/>
  <c r="J298" i="1"/>
  <c r="M293" i="1"/>
  <c r="J293" i="1"/>
  <c r="M292" i="1"/>
  <c r="J292" i="1"/>
  <c r="M297" i="1"/>
  <c r="J297" i="1"/>
  <c r="M295" i="1"/>
  <c r="J295" i="1"/>
  <c r="M324" i="1"/>
  <c r="J324" i="1"/>
  <c r="M323" i="1"/>
  <c r="J323" i="1"/>
  <c r="M322" i="1"/>
  <c r="J322" i="1"/>
  <c r="M321" i="1"/>
  <c r="J321" i="1"/>
  <c r="M320" i="1"/>
  <c r="J320" i="1"/>
  <c r="M316" i="1"/>
  <c r="J316" i="1"/>
  <c r="M315" i="1"/>
  <c r="J315" i="1"/>
  <c r="M309" i="1"/>
  <c r="J309" i="1"/>
  <c r="M307" i="1"/>
  <c r="J307" i="1"/>
  <c r="M304" i="1"/>
  <c r="J304" i="1"/>
  <c r="M296" i="1"/>
  <c r="J296" i="1"/>
  <c r="M341" i="1"/>
  <c r="J341" i="1"/>
  <c r="M345" i="1"/>
  <c r="J345" i="1"/>
  <c r="M344" i="1"/>
  <c r="J344" i="1"/>
  <c r="M343" i="1"/>
  <c r="J343" i="1"/>
  <c r="M342" i="1"/>
  <c r="J342" i="1"/>
  <c r="M340" i="1"/>
  <c r="J340" i="1"/>
  <c r="M339" i="1"/>
  <c r="J339" i="1"/>
  <c r="M186" i="1"/>
  <c r="J186" i="1"/>
  <c r="M185" i="1"/>
  <c r="J185" i="1"/>
  <c r="M184" i="1"/>
  <c r="J184" i="1"/>
  <c r="M183" i="1"/>
  <c r="J183" i="1"/>
  <c r="M182" i="1"/>
  <c r="J182" i="1"/>
  <c r="M181" i="1"/>
  <c r="J181" i="1"/>
  <c r="M180" i="1"/>
  <c r="J180" i="1"/>
  <c r="M179" i="1"/>
  <c r="J179" i="1"/>
  <c r="M178" i="1"/>
  <c r="J178" i="1"/>
  <c r="M177" i="1"/>
  <c r="J177" i="1"/>
  <c r="M176" i="1"/>
  <c r="J176" i="1"/>
  <c r="M175" i="1"/>
  <c r="J175" i="1"/>
  <c r="M188" i="1"/>
  <c r="J188" i="1"/>
  <c r="M174" i="1"/>
  <c r="J174" i="1"/>
  <c r="M173" i="1"/>
  <c r="J173" i="1"/>
  <c r="M187" i="1"/>
  <c r="J187" i="1"/>
  <c r="M893" i="1"/>
  <c r="J893" i="1"/>
  <c r="M892" i="1"/>
  <c r="J892" i="1"/>
  <c r="M891" i="1"/>
  <c r="J891" i="1"/>
  <c r="M890" i="1"/>
  <c r="J890" i="1"/>
  <c r="M887" i="1"/>
  <c r="J887" i="1"/>
  <c r="M903" i="1"/>
  <c r="J903" i="1"/>
  <c r="M897" i="1"/>
  <c r="J897" i="1"/>
  <c r="M901" i="1"/>
  <c r="J901" i="1"/>
  <c r="M900" i="1"/>
  <c r="J900" i="1"/>
  <c r="M899" i="1"/>
  <c r="J899" i="1"/>
  <c r="M898" i="1"/>
  <c r="J898" i="1"/>
  <c r="M896" i="1"/>
  <c r="J896" i="1"/>
  <c r="M902" i="1"/>
  <c r="J902" i="1"/>
  <c r="M895" i="1"/>
  <c r="J895" i="1"/>
  <c r="M894" i="1"/>
  <c r="J894" i="1"/>
  <c r="M888" i="1"/>
  <c r="J888" i="1"/>
  <c r="M889" i="1"/>
  <c r="J889" i="1"/>
  <c r="M884" i="1"/>
  <c r="J884" i="1"/>
  <c r="M886" i="1"/>
  <c r="J886" i="1"/>
  <c r="M885" i="1"/>
  <c r="J885" i="1"/>
  <c r="M1007" i="1"/>
  <c r="J1007" i="1"/>
  <c r="M1006" i="1"/>
  <c r="J1006" i="1"/>
  <c r="M1005" i="1"/>
  <c r="J1005" i="1"/>
  <c r="M1004" i="1"/>
  <c r="J1004" i="1"/>
  <c r="M1003" i="1"/>
  <c r="J1003" i="1"/>
  <c r="M1002" i="1"/>
  <c r="J1002" i="1"/>
  <c r="M1001" i="1"/>
  <c r="J1001" i="1"/>
  <c r="M1596" i="1"/>
  <c r="J1596" i="1"/>
  <c r="M1594" i="1"/>
  <c r="J1594" i="1"/>
  <c r="M1605" i="1"/>
  <c r="J1605" i="1"/>
  <c r="M1630" i="1"/>
  <c r="J1630" i="1"/>
  <c r="M1629" i="1"/>
  <c r="J1629" i="1"/>
  <c r="M1628" i="1"/>
  <c r="J1628" i="1"/>
  <c r="M1589" i="1"/>
  <c r="J1589" i="1"/>
  <c r="M1624" i="1"/>
  <c r="J1624" i="1"/>
  <c r="M1627" i="1"/>
  <c r="J1627" i="1"/>
  <c r="M1493" i="1"/>
  <c r="J1493" i="1"/>
  <c r="M1492" i="1"/>
  <c r="J1492" i="1"/>
  <c r="M1491" i="1"/>
  <c r="J1491" i="1"/>
  <c r="M1490" i="1"/>
  <c r="J1490" i="1"/>
  <c r="M1489" i="1"/>
  <c r="J1489" i="1"/>
  <c r="M1488" i="1"/>
  <c r="J1488" i="1"/>
  <c r="M1487" i="1"/>
  <c r="J1487" i="1"/>
  <c r="M1486" i="1"/>
  <c r="J1486" i="1"/>
  <c r="M1485" i="1"/>
  <c r="J1485" i="1"/>
  <c r="M1484" i="1"/>
  <c r="J1484" i="1"/>
  <c r="M1483" i="1"/>
  <c r="J1483" i="1"/>
  <c r="M1482" i="1"/>
  <c r="J1482" i="1"/>
  <c r="M1481" i="1"/>
  <c r="J1481" i="1"/>
  <c r="M1480" i="1"/>
  <c r="J1480" i="1"/>
  <c r="M1479" i="1"/>
  <c r="J1479" i="1"/>
  <c r="M1478" i="1"/>
  <c r="J1478" i="1"/>
  <c r="M1477" i="1"/>
  <c r="J1477" i="1"/>
  <c r="M1476" i="1"/>
  <c r="J1476" i="1"/>
  <c r="M51" i="1"/>
  <c r="J51" i="1"/>
  <c r="M1494" i="1"/>
  <c r="J1494" i="1"/>
  <c r="M49" i="1"/>
  <c r="J49" i="1"/>
  <c r="M48" i="1"/>
  <c r="J48" i="1"/>
  <c r="M47" i="1"/>
  <c r="J47" i="1"/>
  <c r="M46" i="1"/>
  <c r="J46" i="1"/>
  <c r="M1498" i="1"/>
  <c r="J1498" i="1"/>
  <c r="M1524" i="1"/>
  <c r="J1524" i="1"/>
  <c r="M1499" i="1"/>
  <c r="J1499" i="1"/>
  <c r="M1508" i="1"/>
  <c r="J1508" i="1"/>
  <c r="M1512" i="1"/>
  <c r="J1512" i="1"/>
  <c r="M1528" i="1"/>
  <c r="J1528" i="1"/>
  <c r="M1423" i="1"/>
  <c r="J1423" i="1"/>
  <c r="M1424" i="1"/>
  <c r="J1424" i="1"/>
  <c r="M1241" i="1"/>
  <c r="J1241" i="1"/>
  <c r="M1268" i="1"/>
  <c r="J1268" i="1"/>
  <c r="M1267" i="1"/>
  <c r="J1267" i="1"/>
  <c r="M1266" i="1"/>
  <c r="J1266" i="1"/>
  <c r="M1265" i="1"/>
  <c r="J1265" i="1"/>
  <c r="M1264" i="1"/>
  <c r="J1264" i="1"/>
  <c r="M1263" i="1"/>
  <c r="J1263" i="1"/>
  <c r="M1262" i="1"/>
  <c r="J1262" i="1"/>
  <c r="M1261" i="1"/>
  <c r="J1261" i="1"/>
  <c r="M1260" i="1"/>
  <c r="J1260" i="1"/>
  <c r="M1259" i="1"/>
  <c r="J1259" i="1"/>
  <c r="M1258" i="1"/>
  <c r="J1258" i="1"/>
  <c r="M1257" i="1"/>
  <c r="J1257" i="1"/>
  <c r="M1256" i="1"/>
  <c r="J1256" i="1"/>
  <c r="M1253" i="1"/>
  <c r="J1253" i="1"/>
  <c r="M1252" i="1"/>
  <c r="J1252" i="1"/>
  <c r="M1251" i="1"/>
  <c r="J1251" i="1"/>
  <c r="M416" i="1"/>
  <c r="J416" i="1"/>
  <c r="M937" i="1"/>
  <c r="J937" i="1"/>
  <c r="M936" i="1"/>
  <c r="J936" i="1"/>
  <c r="M1032" i="1"/>
  <c r="J1032" i="1"/>
  <c r="M1031" i="1"/>
  <c r="J1031" i="1"/>
  <c r="M1033" i="1"/>
  <c r="J1033" i="1"/>
  <c r="M940" i="1"/>
  <c r="J940" i="1"/>
  <c r="M939" i="1"/>
  <c r="J939" i="1"/>
  <c r="M938" i="1"/>
  <c r="J938" i="1"/>
  <c r="M1273" i="1"/>
  <c r="J1273" i="1"/>
  <c r="M1272" i="1"/>
  <c r="J1272" i="1"/>
  <c r="M1271" i="1"/>
  <c r="J1271" i="1"/>
  <c r="M1270" i="1"/>
  <c r="J1270" i="1"/>
  <c r="M1269" i="1"/>
  <c r="J1269" i="1"/>
  <c r="M1246" i="1"/>
  <c r="J1246" i="1"/>
  <c r="M1245" i="1"/>
  <c r="J1245" i="1"/>
  <c r="M1244" i="1"/>
  <c r="J1244" i="1"/>
  <c r="M1243" i="1"/>
  <c r="J1243" i="1"/>
  <c r="M1242" i="1"/>
  <c r="J1242" i="1"/>
  <c r="M1240" i="1"/>
  <c r="J1240" i="1"/>
  <c r="M1239" i="1"/>
  <c r="J1239" i="1"/>
  <c r="M1238" i="1"/>
  <c r="J1238" i="1"/>
  <c r="M1237" i="1"/>
  <c r="J1237" i="1"/>
  <c r="M1235" i="1"/>
  <c r="J1235" i="1"/>
  <c r="M1276" i="1"/>
  <c r="J1276" i="1"/>
  <c r="M1274" i="1"/>
  <c r="J1274" i="1"/>
  <c r="M1299" i="1"/>
  <c r="J1299" i="1"/>
  <c r="M1281" i="1"/>
  <c r="J1281" i="1"/>
  <c r="M1280" i="1"/>
  <c r="J1280" i="1"/>
  <c r="M1279" i="1"/>
  <c r="J1279" i="1"/>
  <c r="M1277" i="1"/>
  <c r="J1277" i="1"/>
  <c r="M1247" i="1"/>
  <c r="J1247" i="1"/>
  <c r="M1250" i="1"/>
  <c r="J1250" i="1"/>
  <c r="M1254" i="1"/>
  <c r="J1254" i="1"/>
  <c r="M1248" i="1"/>
  <c r="J1248" i="1"/>
  <c r="M1284" i="1"/>
  <c r="J1284" i="1"/>
  <c r="M1282" i="1"/>
  <c r="J1282" i="1"/>
  <c r="M1290" i="1"/>
  <c r="J1290" i="1"/>
  <c r="M1289" i="1"/>
  <c r="J1289" i="1"/>
  <c r="M1288" i="1"/>
  <c r="J1288" i="1"/>
  <c r="M1287" i="1"/>
  <c r="J1287" i="1"/>
  <c r="M1285" i="1"/>
  <c r="J1285" i="1"/>
  <c r="M1139" i="1"/>
  <c r="J1139" i="1"/>
  <c r="M1130" i="1"/>
  <c r="J1130" i="1"/>
  <c r="M1234" i="1"/>
  <c r="J1234" i="1"/>
  <c r="M1233" i="1"/>
  <c r="J1233" i="1"/>
  <c r="M1300" i="1"/>
  <c r="J1300" i="1"/>
  <c r="M1298" i="1"/>
  <c r="J1298" i="1"/>
  <c r="M1297" i="1"/>
  <c r="J1297" i="1"/>
  <c r="M1296" i="1"/>
  <c r="J1296" i="1"/>
  <c r="M1295" i="1"/>
  <c r="J1295" i="1"/>
  <c r="M1294" i="1"/>
  <c r="J1294" i="1"/>
  <c r="M1292" i="1"/>
  <c r="J1292" i="1"/>
  <c r="M1291" i="1"/>
  <c r="J1291" i="1"/>
  <c r="M789" i="1"/>
  <c r="J789" i="1"/>
  <c r="M1209" i="1"/>
  <c r="J1209" i="1"/>
  <c r="M1140" i="1"/>
  <c r="J1140" i="1"/>
  <c r="M785" i="1"/>
  <c r="J785" i="1"/>
  <c r="M787" i="1"/>
  <c r="J787" i="1"/>
  <c r="M796" i="1"/>
  <c r="J796" i="1"/>
  <c r="M790" i="1"/>
  <c r="J790" i="1"/>
  <c r="M794" i="1"/>
  <c r="J794" i="1"/>
  <c r="M802" i="1"/>
  <c r="J802" i="1"/>
  <c r="M801" i="1"/>
  <c r="J801" i="1"/>
  <c r="M800" i="1"/>
  <c r="J800" i="1"/>
  <c r="M799" i="1"/>
  <c r="J799" i="1"/>
  <c r="M798" i="1"/>
  <c r="J798" i="1"/>
  <c r="M797" i="1"/>
  <c r="J797" i="1"/>
  <c r="M773" i="1"/>
  <c r="J773" i="1"/>
  <c r="M770" i="1"/>
  <c r="J770" i="1"/>
  <c r="M803" i="1"/>
  <c r="J803" i="1"/>
  <c r="M804" i="1"/>
  <c r="J804" i="1"/>
  <c r="M806" i="1"/>
  <c r="J806" i="1"/>
  <c r="M1729" i="1"/>
  <c r="J1729" i="1"/>
  <c r="M1707" i="1"/>
  <c r="J1707" i="1"/>
  <c r="M1708" i="1"/>
  <c r="J1708" i="1"/>
  <c r="M1714" i="1"/>
  <c r="J1714" i="1"/>
  <c r="M1713" i="1"/>
  <c r="J1713" i="1"/>
  <c r="M1715" i="1"/>
  <c r="J1715" i="1"/>
  <c r="M1762" i="1"/>
  <c r="J1762" i="1"/>
  <c r="M1727" i="1"/>
  <c r="J1727" i="1"/>
  <c r="M1746" i="1"/>
  <c r="J1746" i="1"/>
  <c r="M1685" i="1"/>
  <c r="J1685" i="1"/>
  <c r="M1744" i="1"/>
  <c r="J1744" i="1"/>
  <c r="M1809" i="1"/>
  <c r="J1809" i="1"/>
  <c r="M1808" i="1"/>
  <c r="J1808" i="1"/>
  <c r="M1435" i="1"/>
  <c r="J1435" i="1"/>
  <c r="M1425" i="1"/>
  <c r="J1425" i="1"/>
  <c r="M1690" i="1"/>
  <c r="J1690" i="1"/>
  <c r="M1834" i="1"/>
  <c r="J1834" i="1"/>
  <c r="M1833" i="1"/>
  <c r="J1833" i="1"/>
  <c r="M1832" i="1"/>
  <c r="J1832" i="1"/>
  <c r="M1818" i="1"/>
  <c r="J1818" i="1"/>
  <c r="M1817" i="1"/>
  <c r="J1817" i="1"/>
  <c r="M1816" i="1"/>
  <c r="J1816" i="1"/>
  <c r="M1815" i="1"/>
  <c r="J1815" i="1"/>
  <c r="M1814" i="1"/>
  <c r="J1814" i="1"/>
  <c r="M1813" i="1"/>
  <c r="J1813" i="1"/>
  <c r="M1811" i="1"/>
  <c r="J1811" i="1"/>
  <c r="M1812" i="1"/>
  <c r="J1812" i="1"/>
  <c r="M1810" i="1"/>
  <c r="J1810" i="1"/>
  <c r="M1824" i="1"/>
  <c r="J1824" i="1"/>
  <c r="M1823" i="1"/>
  <c r="J1823" i="1"/>
  <c r="M1822" i="1"/>
  <c r="J1822" i="1"/>
  <c r="M1821" i="1"/>
  <c r="J1821" i="1"/>
  <c r="M1820" i="1"/>
  <c r="J1820" i="1"/>
  <c r="M1819" i="1"/>
  <c r="J1819" i="1"/>
  <c r="M1826" i="1"/>
  <c r="J1826" i="1"/>
  <c r="M1827" i="1"/>
  <c r="J1827" i="1"/>
  <c r="M1825" i="1"/>
  <c r="J1825" i="1"/>
  <c r="M1835" i="1"/>
  <c r="J1835" i="1"/>
  <c r="M1840" i="1"/>
  <c r="J1840" i="1"/>
  <c r="M1839" i="1"/>
  <c r="J1839" i="1"/>
  <c r="M1837" i="1"/>
  <c r="J1837" i="1"/>
  <c r="M1845" i="1"/>
  <c r="J1845" i="1"/>
  <c r="M1847" i="1"/>
  <c r="J1847" i="1"/>
  <c r="M1849" i="1"/>
  <c r="J1849" i="1"/>
  <c r="M1852" i="1"/>
  <c r="J1852" i="1"/>
  <c r="M1854" i="1"/>
  <c r="J1854" i="1"/>
  <c r="M1857" i="1"/>
  <c r="J1857" i="1"/>
  <c r="M1858" i="1"/>
  <c r="J1858" i="1"/>
  <c r="M1861" i="1"/>
  <c r="J1861" i="1"/>
  <c r="M1869" i="1"/>
  <c r="J1869" i="1"/>
  <c r="M1868" i="1"/>
  <c r="J1868" i="1"/>
  <c r="M1867" i="1"/>
  <c r="J1867" i="1"/>
  <c r="M1864" i="1"/>
  <c r="J1864" i="1"/>
  <c r="M1870" i="1"/>
  <c r="J1870" i="1"/>
  <c r="M1872" i="1"/>
  <c r="J1872" i="1"/>
  <c r="M1874" i="1"/>
  <c r="J1874" i="1"/>
  <c r="M1880" i="1"/>
  <c r="J1880" i="1"/>
  <c r="M1879" i="1"/>
  <c r="J1879" i="1"/>
  <c r="M1878" i="1"/>
  <c r="J1878" i="1"/>
  <c r="M1876" i="1"/>
  <c r="J1876" i="1"/>
  <c r="M1887" i="1"/>
  <c r="J1887" i="1"/>
  <c r="M1886" i="1"/>
  <c r="J1886" i="1"/>
  <c r="M1885" i="1"/>
  <c r="J1885" i="1"/>
  <c r="M1884" i="1"/>
  <c r="J1884" i="1"/>
  <c r="M1881" i="1"/>
  <c r="J1881" i="1"/>
  <c r="M1891" i="1"/>
  <c r="J1891" i="1"/>
  <c r="M1888" i="1"/>
  <c r="J1888" i="1"/>
  <c r="M1893" i="1"/>
  <c r="J1893" i="1"/>
  <c r="M1897" i="1"/>
  <c r="J1897" i="1"/>
  <c r="M1896" i="1"/>
  <c r="J1896" i="1"/>
  <c r="M1894" i="1"/>
  <c r="J1894" i="1"/>
  <c r="M1899" i="1"/>
  <c r="J1899" i="1"/>
  <c r="M1898" i="1"/>
  <c r="J1898" i="1"/>
  <c r="M1900" i="1"/>
  <c r="J1900" i="1"/>
  <c r="M1904" i="1"/>
  <c r="J1904" i="1"/>
  <c r="M1902" i="1"/>
  <c r="J1902" i="1"/>
  <c r="M1906" i="1"/>
  <c r="J1906" i="1"/>
  <c r="M1549" i="1"/>
  <c r="J1549" i="1"/>
  <c r="M1829" i="1"/>
  <c r="J1829" i="1"/>
  <c r="M1830" i="1"/>
  <c r="J1830" i="1"/>
  <c r="M1831" i="1"/>
  <c r="J1831" i="1"/>
  <c r="M1909" i="1"/>
  <c r="J1909" i="1"/>
  <c r="M1543" i="1"/>
  <c r="J1543" i="1"/>
  <c r="M1565" i="1"/>
  <c r="J1565" i="1"/>
  <c r="M1551" i="1"/>
  <c r="J1551" i="1"/>
  <c r="M1561" i="1"/>
  <c r="J1561" i="1"/>
  <c r="M1553" i="1"/>
  <c r="J1553" i="1"/>
  <c r="M1559" i="1"/>
  <c r="J1559" i="1"/>
  <c r="M1556" i="1"/>
  <c r="J1556" i="1"/>
  <c r="M1563" i="1"/>
  <c r="J1563" i="1"/>
  <c r="M767" i="1"/>
  <c r="J767" i="1"/>
  <c r="M766" i="1"/>
  <c r="J766" i="1"/>
  <c r="M765" i="1"/>
  <c r="J765" i="1"/>
  <c r="M764" i="1"/>
  <c r="J764" i="1"/>
  <c r="M763" i="1"/>
  <c r="J763" i="1"/>
  <c r="M762" i="1"/>
  <c r="J762" i="1"/>
  <c r="M883" i="1"/>
  <c r="J883" i="1"/>
  <c r="M1030" i="1"/>
  <c r="J1030" i="1"/>
  <c r="M1029" i="1"/>
  <c r="J1029" i="1"/>
  <c r="M1025" i="1"/>
  <c r="J1025" i="1"/>
  <c r="M1027" i="1"/>
  <c r="J1027" i="1"/>
  <c r="M1028" i="1"/>
  <c r="J1028" i="1"/>
  <c r="M1026" i="1"/>
  <c r="J1026" i="1"/>
  <c r="M1024" i="1"/>
  <c r="J1024" i="1"/>
  <c r="M1645" i="1"/>
  <c r="J1645" i="1"/>
  <c r="M1648" i="1"/>
  <c r="J1648" i="1"/>
  <c r="M1647" i="1"/>
  <c r="J1647" i="1"/>
  <c r="M1646" i="1"/>
  <c r="J1646" i="1"/>
  <c r="M1649" i="1"/>
  <c r="J1649" i="1"/>
  <c r="M1653" i="1"/>
  <c r="J1653" i="1"/>
  <c r="M1654" i="1"/>
  <c r="J1654" i="1"/>
  <c r="M855" i="1"/>
  <c r="J855" i="1"/>
  <c r="M854" i="1"/>
  <c r="J854" i="1"/>
  <c r="M853" i="1"/>
  <c r="J853" i="1"/>
  <c r="M61" i="1"/>
  <c r="J61" i="1"/>
  <c r="M70" i="1"/>
  <c r="J70" i="1"/>
  <c r="M63" i="1"/>
  <c r="J63" i="1"/>
  <c r="M60" i="1"/>
  <c r="J60" i="1"/>
  <c r="M59" i="1"/>
  <c r="J59" i="1"/>
  <c r="M58" i="1"/>
  <c r="J58" i="1"/>
  <c r="M69" i="1"/>
  <c r="J69" i="1"/>
  <c r="M68" i="1"/>
  <c r="J68" i="1"/>
  <c r="M67" i="1"/>
  <c r="J67" i="1"/>
  <c r="M57" i="1"/>
  <c r="J57" i="1"/>
  <c r="M56" i="1"/>
  <c r="J56" i="1"/>
  <c r="M66" i="1"/>
  <c r="J66" i="1"/>
  <c r="M65" i="1"/>
  <c r="J65" i="1"/>
  <c r="M64" i="1"/>
  <c r="J64" i="1"/>
  <c r="M55" i="1"/>
  <c r="J55" i="1"/>
  <c r="M1915" i="1"/>
  <c r="J1915" i="1"/>
  <c r="M1914" i="1"/>
  <c r="J1914" i="1"/>
  <c r="M1913" i="1"/>
  <c r="J1913" i="1"/>
  <c r="M1912" i="1"/>
  <c r="J1912" i="1"/>
  <c r="M417" i="1"/>
  <c r="J417" i="1"/>
  <c r="M439" i="1"/>
  <c r="J439" i="1"/>
  <c r="M438" i="1"/>
  <c r="J438" i="1"/>
  <c r="M437" i="1"/>
  <c r="J437" i="1"/>
  <c r="M436" i="1"/>
  <c r="J436" i="1"/>
  <c r="M435" i="1"/>
  <c r="J435" i="1"/>
  <c r="M434" i="1"/>
  <c r="J434" i="1"/>
  <c r="M433" i="1"/>
  <c r="J433" i="1"/>
  <c r="M432" i="1"/>
  <c r="J432" i="1"/>
  <c r="M431" i="1"/>
  <c r="J431" i="1"/>
  <c r="M430" i="1"/>
  <c r="J430" i="1"/>
  <c r="M429" i="1"/>
  <c r="J429" i="1"/>
  <c r="M428" i="1"/>
  <c r="J428" i="1"/>
  <c r="M427" i="1"/>
  <c r="J427" i="1"/>
  <c r="M426" i="1"/>
  <c r="J426" i="1"/>
  <c r="M425" i="1"/>
  <c r="J425" i="1"/>
  <c r="M424" i="1"/>
  <c r="J424" i="1"/>
  <c r="M423" i="1"/>
  <c r="J423" i="1"/>
  <c r="M422" i="1"/>
  <c r="J422" i="1"/>
  <c r="M421" i="1"/>
  <c r="J421" i="1"/>
  <c r="M420" i="1"/>
  <c r="J420" i="1"/>
  <c r="M419" i="1"/>
  <c r="J419" i="1"/>
  <c r="M418" i="1"/>
  <c r="J418" i="1"/>
  <c r="M1194" i="1"/>
  <c r="J1194" i="1"/>
  <c r="M1014" i="1"/>
  <c r="J1014" i="1"/>
  <c r="M1069" i="1"/>
  <c r="J1069" i="1"/>
  <c r="M1068" i="1"/>
  <c r="J1068" i="1"/>
  <c r="M1067" i="1"/>
  <c r="J1067" i="1"/>
  <c r="M1338" i="1"/>
  <c r="J1338" i="1"/>
  <c r="M1335" i="1"/>
  <c r="J1335" i="1"/>
  <c r="M1339" i="1"/>
  <c r="J1339" i="1"/>
  <c r="M1336" i="1"/>
  <c r="J1336" i="1"/>
  <c r="M1333" i="1"/>
  <c r="J1333" i="1"/>
  <c r="M1332" i="1"/>
  <c r="J1332" i="1"/>
  <c r="M1331" i="1"/>
  <c r="J1331" i="1"/>
  <c r="M1337" i="1"/>
  <c r="J1337" i="1"/>
  <c r="M1334" i="1"/>
  <c r="J1334" i="1"/>
  <c r="M1330" i="1"/>
  <c r="J1330" i="1"/>
  <c r="M329" i="1"/>
  <c r="J329" i="1"/>
  <c r="M328" i="1"/>
  <c r="J328" i="1"/>
  <c r="M327" i="1"/>
  <c r="J327" i="1"/>
  <c r="M231" i="1"/>
  <c r="J231" i="1"/>
  <c r="M230" i="1"/>
  <c r="J230" i="1"/>
  <c r="M229" i="1"/>
  <c r="J229" i="1"/>
  <c r="M228" i="1"/>
  <c r="J228" i="1"/>
  <c r="M232" i="1"/>
  <c r="J232" i="1"/>
  <c r="M227" i="1"/>
  <c r="J227" i="1"/>
  <c r="M226" i="1"/>
  <c r="J226" i="1"/>
  <c r="M95" i="1"/>
  <c r="J95" i="1"/>
  <c r="M94" i="1"/>
  <c r="J94" i="1"/>
  <c r="M92" i="1"/>
  <c r="J92" i="1"/>
  <c r="M93" i="1"/>
  <c r="J93" i="1"/>
  <c r="M87" i="1"/>
  <c r="J87" i="1"/>
  <c r="M85" i="1"/>
  <c r="J85" i="1"/>
  <c r="M86" i="1"/>
  <c r="J86" i="1"/>
  <c r="M82" i="1"/>
  <c r="J82" i="1"/>
  <c r="M80" i="1"/>
  <c r="J80" i="1"/>
  <c r="M84" i="1"/>
  <c r="J84" i="1"/>
  <c r="M83" i="1"/>
  <c r="J83" i="1"/>
  <c r="M81" i="1"/>
  <c r="J81" i="1"/>
  <c r="M79" i="1"/>
  <c r="J79" i="1"/>
  <c r="M78" i="1"/>
  <c r="J78" i="1"/>
  <c r="M77" i="1"/>
  <c r="J77" i="1"/>
  <c r="M76" i="1"/>
  <c r="J76" i="1"/>
  <c r="M91" i="1"/>
  <c r="J91" i="1"/>
  <c r="M90" i="1"/>
  <c r="J90" i="1"/>
  <c r="M89" i="1"/>
  <c r="J89" i="1"/>
  <c r="M88" i="1"/>
  <c r="J88" i="1"/>
  <c r="M52" i="1"/>
  <c r="J52" i="1"/>
  <c r="M54" i="1"/>
  <c r="J54" i="1"/>
  <c r="M53" i="1"/>
  <c r="J53" i="1"/>
  <c r="M225" i="1"/>
  <c r="J225" i="1"/>
  <c r="M363" i="1"/>
  <c r="J363" i="1"/>
  <c r="M362" i="1"/>
  <c r="J362" i="1"/>
  <c r="M1148" i="1"/>
  <c r="J1148" i="1"/>
  <c r="M1147" i="1"/>
  <c r="J1147" i="1"/>
  <c r="M1146" i="1"/>
  <c r="J1146" i="1"/>
  <c r="M2074" i="1"/>
  <c r="J2074" i="1"/>
  <c r="M2073" i="1"/>
  <c r="J2073" i="1"/>
  <c r="M2072" i="1"/>
  <c r="J2072" i="1"/>
  <c r="M2071" i="1"/>
  <c r="J2071" i="1"/>
  <c r="M2070" i="1"/>
  <c r="J2070" i="1"/>
  <c r="M2069" i="1"/>
  <c r="J2069" i="1"/>
  <c r="M2068" i="1"/>
  <c r="J2068" i="1"/>
  <c r="M2067" i="1"/>
  <c r="J2067" i="1"/>
  <c r="M2066" i="1"/>
  <c r="J2066" i="1"/>
  <c r="M838" i="1"/>
  <c r="J838" i="1"/>
  <c r="M839" i="1"/>
  <c r="J839" i="1"/>
  <c r="M835" i="1"/>
  <c r="J835" i="1"/>
  <c r="M837" i="1"/>
  <c r="J837" i="1"/>
  <c r="M836" i="1"/>
  <c r="J836" i="1"/>
  <c r="M1323" i="1"/>
  <c r="J1323" i="1"/>
  <c r="M1322" i="1"/>
  <c r="J1322" i="1"/>
  <c r="M1584" i="1"/>
  <c r="J1584" i="1"/>
  <c r="M1632" i="1"/>
  <c r="J1632" i="1"/>
  <c r="M1953" i="1"/>
  <c r="J1953" i="1"/>
  <c r="M386" i="1"/>
  <c r="J386" i="1"/>
  <c r="M385" i="1"/>
  <c r="J385" i="1"/>
  <c r="M391" i="1"/>
  <c r="J391" i="1"/>
  <c r="M390" i="1"/>
  <c r="J390" i="1"/>
  <c r="M389" i="1"/>
  <c r="J389" i="1"/>
  <c r="M388" i="1"/>
  <c r="J388" i="1"/>
  <c r="M387" i="1"/>
  <c r="J387" i="1"/>
  <c r="M359" i="1"/>
  <c r="J359" i="1"/>
  <c r="M361" i="1"/>
  <c r="J361" i="1"/>
  <c r="M360" i="1"/>
  <c r="J360" i="1"/>
  <c r="M1124" i="1"/>
  <c r="J1124" i="1"/>
  <c r="M1123" i="1"/>
  <c r="J1123" i="1"/>
  <c r="M1122" i="1"/>
  <c r="J1122" i="1"/>
  <c r="M1121" i="1"/>
  <c r="J1121" i="1"/>
  <c r="M384" i="1"/>
  <c r="J384" i="1"/>
  <c r="M382" i="1"/>
  <c r="J382" i="1"/>
  <c r="M381" i="1"/>
  <c r="J381" i="1"/>
  <c r="M380" i="1"/>
  <c r="J380" i="1"/>
  <c r="M379" i="1"/>
  <c r="J379" i="1"/>
  <c r="M378" i="1"/>
  <c r="J378" i="1"/>
  <c r="M365" i="1"/>
  <c r="J365" i="1"/>
  <c r="M364" i="1"/>
  <c r="J364" i="1"/>
  <c r="M383" i="1"/>
  <c r="J383" i="1"/>
  <c r="M377" i="1"/>
  <c r="J377" i="1"/>
  <c r="M376" i="1"/>
  <c r="J376" i="1"/>
  <c r="M375" i="1"/>
  <c r="J375" i="1"/>
  <c r="M374" i="1"/>
  <c r="J374" i="1"/>
  <c r="M373" i="1"/>
  <c r="J373" i="1"/>
  <c r="M372" i="1"/>
  <c r="J372" i="1"/>
  <c r="M371" i="1"/>
  <c r="J371" i="1"/>
  <c r="M369" i="1"/>
  <c r="J369" i="1"/>
  <c r="M370" i="1"/>
  <c r="J370" i="1"/>
  <c r="M368" i="1"/>
  <c r="J368" i="1"/>
  <c r="M367" i="1"/>
  <c r="J367" i="1"/>
  <c r="M366" i="1"/>
  <c r="J366" i="1"/>
  <c r="M1965" i="1"/>
  <c r="J1965" i="1"/>
  <c r="M1967" i="1"/>
  <c r="J1967" i="1"/>
  <c r="M1970" i="1"/>
  <c r="J1970" i="1"/>
  <c r="M1971" i="1"/>
  <c r="J1971" i="1"/>
  <c r="M1974" i="1"/>
  <c r="J1974" i="1"/>
  <c r="M1973" i="1"/>
  <c r="J1973" i="1"/>
  <c r="M1976" i="1"/>
  <c r="J1976" i="1"/>
  <c r="M1979" i="1"/>
  <c r="J1979" i="1"/>
  <c r="M1980" i="1"/>
  <c r="J1980" i="1"/>
  <c r="M1978" i="1"/>
  <c r="J1978" i="1"/>
  <c r="M2001" i="1"/>
  <c r="J2001" i="1"/>
  <c r="M2003" i="1"/>
  <c r="J2003" i="1"/>
  <c r="M1985" i="1"/>
  <c r="J1985" i="1"/>
  <c r="M1987" i="1"/>
  <c r="J1987" i="1"/>
  <c r="M1984" i="1"/>
  <c r="J1984" i="1"/>
  <c r="M1983" i="1"/>
  <c r="J1983" i="1"/>
  <c r="M1989" i="1"/>
  <c r="J1989" i="1"/>
  <c r="M1988" i="1"/>
  <c r="J1988" i="1"/>
  <c r="M1991" i="1"/>
  <c r="J1991" i="1"/>
  <c r="M1993" i="1"/>
  <c r="J1993" i="1"/>
  <c r="M2000" i="1"/>
  <c r="J2000" i="1"/>
  <c r="M1999" i="1"/>
  <c r="J1999" i="1"/>
  <c r="M1997" i="1"/>
  <c r="J1997" i="1"/>
  <c r="M852" i="1"/>
  <c r="J852" i="1"/>
  <c r="M1009" i="1"/>
  <c r="J1009" i="1"/>
  <c r="M1008" i="1"/>
  <c r="J1008" i="1"/>
  <c r="M1155" i="1"/>
  <c r="J1155" i="1"/>
  <c r="M1154" i="1"/>
  <c r="J1154" i="1"/>
  <c r="M1153" i="1"/>
  <c r="J1153" i="1"/>
  <c r="M1149" i="1"/>
  <c r="J1149" i="1"/>
  <c r="M1160" i="1"/>
  <c r="J1160" i="1"/>
  <c r="M1159" i="1"/>
  <c r="J1159" i="1"/>
  <c r="M1158" i="1"/>
  <c r="J1158" i="1"/>
  <c r="M1157" i="1"/>
  <c r="J1157" i="1"/>
  <c r="M1156" i="1"/>
  <c r="J1156" i="1"/>
  <c r="M1150" i="1"/>
  <c r="J1150" i="1"/>
  <c r="M1152" i="1"/>
  <c r="J1152" i="1"/>
  <c r="M1151" i="1"/>
  <c r="J1151" i="1"/>
  <c r="M1011" i="1"/>
  <c r="J1011" i="1"/>
  <c r="M1219" i="1"/>
  <c r="J1219" i="1"/>
  <c r="M1218" i="1"/>
  <c r="J1218" i="1"/>
  <c r="M1217" i="1"/>
  <c r="J1217" i="1"/>
  <c r="M1216" i="1"/>
  <c r="J1216" i="1"/>
  <c r="M1215" i="1"/>
  <c r="J1215" i="1"/>
  <c r="M1214" i="1"/>
  <c r="J1214" i="1"/>
  <c r="M1213" i="1"/>
  <c r="J1213" i="1"/>
  <c r="M1212" i="1"/>
  <c r="J1212" i="1"/>
  <c r="M1211" i="1"/>
  <c r="J1211" i="1"/>
  <c r="M1221" i="1"/>
  <c r="J1221" i="1"/>
  <c r="M840" i="1"/>
  <c r="J840" i="1"/>
  <c r="M1018" i="1"/>
  <c r="J1018" i="1"/>
  <c r="M1017" i="1"/>
  <c r="J1017" i="1"/>
  <c r="M1015" i="1"/>
  <c r="J1015" i="1"/>
  <c r="M1016" i="1"/>
  <c r="J1016" i="1"/>
  <c r="M1317" i="1"/>
  <c r="J1317" i="1"/>
  <c r="M1316" i="1"/>
  <c r="J1316" i="1"/>
  <c r="M1315" i="1"/>
  <c r="J1315" i="1"/>
  <c r="M1314" i="1"/>
  <c r="J1314" i="1"/>
  <c r="M1313" i="1"/>
  <c r="J1313" i="1"/>
  <c r="M1312" i="1"/>
  <c r="J1312" i="1"/>
  <c r="M1311" i="1"/>
  <c r="J1311" i="1"/>
  <c r="M1309" i="1"/>
  <c r="J1309" i="1"/>
  <c r="M1310" i="1"/>
  <c r="J1310" i="1"/>
  <c r="M1308" i="1"/>
  <c r="J1308" i="1"/>
  <c r="M1318" i="1"/>
  <c r="J1318" i="1"/>
  <c r="M1307" i="1"/>
  <c r="J1307" i="1"/>
  <c r="M1306" i="1"/>
  <c r="J1306" i="1"/>
  <c r="M1305" i="1"/>
  <c r="J1305" i="1"/>
  <c r="M1304" i="1"/>
  <c r="J1304" i="1"/>
  <c r="M1303" i="1"/>
  <c r="J1303" i="1"/>
  <c r="M1302" i="1"/>
  <c r="J1302" i="1"/>
  <c r="M1301" i="1"/>
  <c r="J1301" i="1"/>
  <c r="M1232" i="1"/>
  <c r="J1232" i="1"/>
  <c r="M1231" i="1"/>
  <c r="J1231" i="1"/>
  <c r="M1230" i="1"/>
  <c r="J1230" i="1"/>
  <c r="M1229" i="1"/>
  <c r="J1229" i="1"/>
  <c r="M1228" i="1"/>
  <c r="J1228" i="1"/>
  <c r="M1227" i="1"/>
  <c r="J1227" i="1"/>
  <c r="M1226" i="1"/>
  <c r="J1226" i="1"/>
  <c r="M1225" i="1"/>
  <c r="J1225" i="1"/>
  <c r="M1224" i="1"/>
  <c r="J1224" i="1"/>
  <c r="M1380" i="1"/>
  <c r="J1380" i="1"/>
  <c r="M1379" i="1"/>
  <c r="J1379" i="1"/>
  <c r="M1382" i="1"/>
  <c r="J1382" i="1"/>
  <c r="M1381" i="1"/>
  <c r="J1381" i="1"/>
  <c r="M1392" i="1"/>
  <c r="J1392" i="1"/>
  <c r="M1391" i="1"/>
  <c r="J1391" i="1"/>
  <c r="M1390" i="1"/>
  <c r="J1390" i="1"/>
  <c r="M1389" i="1"/>
  <c r="J1389" i="1"/>
  <c r="M1388" i="1"/>
  <c r="J1388" i="1"/>
  <c r="M1387" i="1"/>
  <c r="J1387" i="1"/>
  <c r="M1386" i="1"/>
  <c r="J1386" i="1"/>
  <c r="M1385" i="1"/>
  <c r="J1385" i="1"/>
  <c r="M1384" i="1"/>
  <c r="J1384" i="1"/>
  <c r="M1383" i="1"/>
  <c r="J1383" i="1"/>
  <c r="M1393" i="1"/>
  <c r="J1393" i="1"/>
  <c r="M1434" i="1"/>
  <c r="J1434" i="1"/>
  <c r="M1433" i="1"/>
  <c r="J1433" i="1"/>
  <c r="M1432" i="1"/>
  <c r="J1432" i="1"/>
  <c r="M1431" i="1"/>
  <c r="J1431" i="1"/>
  <c r="M1430" i="1"/>
  <c r="J1430" i="1"/>
  <c r="M1429" i="1"/>
  <c r="J1429" i="1"/>
  <c r="M1428" i="1"/>
  <c r="J1428" i="1"/>
  <c r="M1427" i="1"/>
  <c r="J1427" i="1"/>
  <c r="M1426" i="1"/>
  <c r="J1426" i="1"/>
  <c r="M1674" i="1"/>
  <c r="J1674" i="1"/>
  <c r="M1583" i="1"/>
  <c r="J1583" i="1"/>
  <c r="M1343" i="1"/>
  <c r="J1343" i="1"/>
  <c r="M1342" i="1"/>
  <c r="J1342" i="1"/>
  <c r="M1341" i="1"/>
  <c r="J1341" i="1"/>
  <c r="M1340" i="1"/>
  <c r="J1340" i="1"/>
  <c r="M2043" i="1"/>
  <c r="J2043" i="1"/>
  <c r="M2044" i="1"/>
  <c r="J2044" i="1"/>
  <c r="M2039" i="1"/>
  <c r="J2039" i="1"/>
  <c r="M1577" i="1"/>
  <c r="J1577" i="1"/>
  <c r="M2038" i="1"/>
  <c r="J2038" i="1"/>
  <c r="M2037" i="1"/>
  <c r="J2037" i="1"/>
  <c r="M2036" i="1"/>
  <c r="J2036" i="1"/>
  <c r="M2035" i="1"/>
  <c r="J2035" i="1"/>
  <c r="M2034" i="1"/>
  <c r="J2034" i="1"/>
  <c r="M2033" i="1"/>
  <c r="J2033" i="1"/>
  <c r="M2032" i="1"/>
  <c r="J2032" i="1"/>
  <c r="M2031" i="1"/>
  <c r="J2031" i="1"/>
  <c r="M2029" i="1"/>
  <c r="J2029" i="1"/>
  <c r="M2028" i="1"/>
  <c r="J2028" i="1"/>
  <c r="M2030" i="1"/>
  <c r="J2030" i="1"/>
  <c r="M2027" i="1"/>
  <c r="J2027" i="1"/>
  <c r="M1573" i="1"/>
  <c r="J1573" i="1"/>
  <c r="M1568" i="1"/>
  <c r="J1568" i="1"/>
  <c r="M1571" i="1"/>
  <c r="J1571" i="1"/>
  <c r="M1570" i="1"/>
  <c r="J1570" i="1"/>
  <c r="M1567" i="1"/>
  <c r="J1567" i="1"/>
  <c r="M1572" i="1"/>
  <c r="J1572" i="1"/>
  <c r="M1114" i="1"/>
  <c r="J1114" i="1"/>
  <c r="M1927" i="1"/>
  <c r="J1927" i="1"/>
  <c r="M1936" i="1"/>
  <c r="J1936" i="1"/>
  <c r="M1935" i="1"/>
  <c r="J1935" i="1"/>
  <c r="M1934" i="1"/>
  <c r="J1934" i="1"/>
  <c r="M1933" i="1"/>
  <c r="J1933" i="1"/>
  <c r="M1932" i="1"/>
  <c r="J1932" i="1"/>
  <c r="M1931" i="1"/>
  <c r="J1931" i="1"/>
  <c r="M1930" i="1"/>
  <c r="J1930" i="1"/>
  <c r="M1929" i="1"/>
  <c r="J1929" i="1"/>
  <c r="M1928" i="1"/>
  <c r="J1928" i="1"/>
  <c r="M1926" i="1"/>
  <c r="J1926" i="1"/>
  <c r="M1925" i="1"/>
  <c r="J1925" i="1"/>
  <c r="M1924" i="1"/>
  <c r="J1924" i="1"/>
  <c r="M1923" i="1"/>
  <c r="J1923" i="1"/>
  <c r="M1922" i="1"/>
  <c r="J1922" i="1"/>
  <c r="M1921" i="1"/>
  <c r="J1921" i="1"/>
  <c r="M1920" i="1"/>
  <c r="J1920" i="1"/>
  <c r="M1919" i="1"/>
  <c r="J1919" i="1"/>
  <c r="M1918" i="1"/>
  <c r="J1918" i="1"/>
  <c r="M1917" i="1"/>
  <c r="J1917" i="1"/>
  <c r="M336" i="1"/>
  <c r="J336" i="1"/>
  <c r="M335" i="1"/>
  <c r="J335" i="1"/>
  <c r="M338" i="1"/>
  <c r="J338" i="1"/>
  <c r="M334" i="1"/>
  <c r="J334" i="1"/>
  <c r="M333" i="1"/>
  <c r="J333" i="1"/>
  <c r="M332" i="1"/>
  <c r="J332" i="1"/>
  <c r="M331" i="1"/>
  <c r="J331" i="1"/>
  <c r="M330" i="1"/>
  <c r="J330" i="1"/>
  <c r="M2076" i="1"/>
  <c r="J2076" i="1"/>
  <c r="M2075" i="1"/>
  <c r="J2075" i="1"/>
  <c r="M288" i="1"/>
  <c r="J288" i="1"/>
  <c r="F9" i="3" l="1"/>
  <c r="F18" i="3"/>
  <c r="G27" i="1" l="1"/>
  <c r="G26" i="1"/>
  <c r="I11" i="1" l="1"/>
  <c r="G29" i="1"/>
  <c r="K1132" i="1" l="1"/>
  <c r="L1132" i="1" s="1"/>
  <c r="K1131" i="1"/>
  <c r="L1131" i="1" s="1"/>
  <c r="K1134" i="1"/>
  <c r="L1134" i="1" s="1"/>
  <c r="K1133" i="1"/>
  <c r="L1133" i="1" s="1"/>
  <c r="K1136" i="1"/>
  <c r="L1136" i="1" s="1"/>
  <c r="K1135" i="1"/>
  <c r="L1135" i="1" s="1"/>
  <c r="K1138" i="1"/>
  <c r="L1138" i="1" s="1"/>
  <c r="K1137" i="1"/>
  <c r="L1137" i="1" s="1"/>
  <c r="K1677" i="1"/>
  <c r="L1677" i="1" s="1"/>
  <c r="K1748" i="1"/>
  <c r="L1748" i="1" s="1"/>
  <c r="K1732" i="1"/>
  <c r="L1732" i="1" s="1"/>
  <c r="K775" i="1"/>
  <c r="L775" i="1" s="1"/>
  <c r="K1721" i="1"/>
  <c r="L1721" i="1" s="1"/>
  <c r="K1723" i="1"/>
  <c r="L1723" i="1" s="1"/>
  <c r="K1747" i="1"/>
  <c r="L1747" i="1" s="1"/>
  <c r="K1742" i="1"/>
  <c r="L1742" i="1" s="1"/>
  <c r="K1734" i="1"/>
  <c r="L1734" i="1" s="1"/>
  <c r="K1838" i="1"/>
  <c r="L1838" i="1" s="1"/>
  <c r="K1844" i="1"/>
  <c r="L1844" i="1" s="1"/>
  <c r="K1842" i="1"/>
  <c r="L1842" i="1" s="1"/>
  <c r="K1843" i="1"/>
  <c r="L1843" i="1" s="1"/>
  <c r="K1841" i="1"/>
  <c r="L1841" i="1" s="1"/>
  <c r="K1848" i="1"/>
  <c r="L1848" i="1" s="1"/>
  <c r="K1850" i="1"/>
  <c r="L1850" i="1" s="1"/>
  <c r="K1853" i="1"/>
  <c r="L1853" i="1" s="1"/>
  <c r="K1855" i="1"/>
  <c r="L1855" i="1" s="1"/>
  <c r="K1856" i="1"/>
  <c r="L1856" i="1" s="1"/>
  <c r="K1859" i="1"/>
  <c r="L1859" i="1" s="1"/>
  <c r="K1862" i="1"/>
  <c r="L1862" i="1" s="1"/>
  <c r="K1863" i="1"/>
  <c r="L1863" i="1" s="1"/>
  <c r="K1871" i="1"/>
  <c r="L1871" i="1" s="1"/>
  <c r="K1873" i="1"/>
  <c r="L1873" i="1" s="1"/>
  <c r="K1877" i="1"/>
  <c r="L1877" i="1" s="1"/>
  <c r="K1889" i="1"/>
  <c r="L1889" i="1" s="1"/>
  <c r="K1895" i="1"/>
  <c r="L1895" i="1" s="1"/>
  <c r="K1908" i="1"/>
  <c r="L1908" i="1" s="1"/>
  <c r="K1907" i="1"/>
  <c r="L1907" i="1" s="1"/>
  <c r="K1910" i="1"/>
  <c r="L1910" i="1" s="1"/>
  <c r="K1846" i="1"/>
  <c r="L1846" i="1" s="1"/>
  <c r="K1860" i="1"/>
  <c r="L1860" i="1" s="1"/>
  <c r="K1865" i="1"/>
  <c r="L1865" i="1" s="1"/>
  <c r="K1883" i="1"/>
  <c r="L1883" i="1" s="1"/>
  <c r="K1892" i="1"/>
  <c r="L1892" i="1" s="1"/>
  <c r="K1901" i="1"/>
  <c r="L1901" i="1" s="1"/>
  <c r="K1903" i="1"/>
  <c r="L1903" i="1" s="1"/>
  <c r="K1905" i="1"/>
  <c r="L1905" i="1" s="1"/>
  <c r="K224" i="1"/>
  <c r="L224" i="1" s="1"/>
  <c r="K1532" i="1"/>
  <c r="L1532" i="1" s="1"/>
  <c r="K1534" i="1"/>
  <c r="L1534" i="1" s="1"/>
  <c r="K1538" i="1"/>
  <c r="L1538" i="1" s="1"/>
  <c r="K1536" i="1"/>
  <c r="L1536" i="1" s="1"/>
  <c r="K1542" i="1"/>
  <c r="L1542" i="1" s="1"/>
  <c r="K1497" i="1"/>
  <c r="L1497" i="1" s="1"/>
  <c r="K1495" i="1"/>
  <c r="L1495" i="1" s="1"/>
  <c r="K1522" i="1"/>
  <c r="L1522" i="1" s="1"/>
  <c r="K1525" i="1"/>
  <c r="L1525" i="1" s="1"/>
  <c r="K1500" i="1"/>
  <c r="L1500" i="1" s="1"/>
  <c r="K1506" i="1"/>
  <c r="L1506" i="1" s="1"/>
  <c r="K1509" i="1"/>
  <c r="L1509" i="1" s="1"/>
  <c r="K1513" i="1"/>
  <c r="L1513" i="1" s="1"/>
  <c r="K1539" i="1"/>
  <c r="L1539" i="1" s="1"/>
  <c r="K1518" i="1"/>
  <c r="L1518" i="1" s="1"/>
  <c r="K1519" i="1"/>
  <c r="L1519" i="1" s="1"/>
  <c r="K1529" i="1"/>
  <c r="L1529" i="1" s="1"/>
  <c r="K223" i="1"/>
  <c r="L223" i="1" s="1"/>
  <c r="K1533" i="1"/>
  <c r="L1533" i="1" s="1"/>
  <c r="K1537" i="1"/>
  <c r="L1537" i="1" s="1"/>
  <c r="K1535" i="1"/>
  <c r="L1535" i="1" s="1"/>
  <c r="K1541" i="1"/>
  <c r="L1541" i="1" s="1"/>
  <c r="K1496" i="1"/>
  <c r="L1496" i="1" s="1"/>
  <c r="K1523" i="1"/>
  <c r="L1523" i="1" s="1"/>
  <c r="K1527" i="1"/>
  <c r="L1527" i="1" s="1"/>
  <c r="K1502" i="1"/>
  <c r="L1502" i="1" s="1"/>
  <c r="K1503" i="1"/>
  <c r="L1503" i="1" s="1"/>
  <c r="K1507" i="1"/>
  <c r="L1507" i="1" s="1"/>
  <c r="K1505" i="1"/>
  <c r="L1505" i="1" s="1"/>
  <c r="K1510" i="1"/>
  <c r="L1510" i="1" s="1"/>
  <c r="K1511" i="1"/>
  <c r="L1511" i="1" s="1"/>
  <c r="K1515" i="1"/>
  <c r="L1515" i="1" s="1"/>
  <c r="K1517" i="1"/>
  <c r="L1517" i="1" s="1"/>
  <c r="K1531" i="1"/>
  <c r="L1531" i="1" s="1"/>
  <c r="K1521" i="1"/>
  <c r="L1521" i="1" s="1"/>
  <c r="K1520" i="1"/>
  <c r="L1520" i="1" s="1"/>
  <c r="K1712" i="1"/>
  <c r="L1712" i="1" s="1"/>
  <c r="K1719" i="1"/>
  <c r="L1719" i="1" s="1"/>
  <c r="K861" i="1"/>
  <c r="L861" i="1" s="1"/>
  <c r="K860" i="1"/>
  <c r="L860" i="1" s="1"/>
  <c r="K859" i="1"/>
  <c r="L859" i="1" s="1"/>
  <c r="K858" i="1"/>
  <c r="L858" i="1" s="1"/>
  <c r="K857" i="1"/>
  <c r="L857" i="1" s="1"/>
  <c r="K865" i="1"/>
  <c r="L865" i="1" s="1"/>
  <c r="K864" i="1"/>
  <c r="L864" i="1" s="1"/>
  <c r="K866" i="1"/>
  <c r="L866" i="1" s="1"/>
  <c r="K259" i="1"/>
  <c r="L259" i="1" s="1"/>
  <c r="K258" i="1"/>
  <c r="L258" i="1" s="1"/>
  <c r="K257" i="1"/>
  <c r="L257" i="1" s="1"/>
  <c r="K98" i="1"/>
  <c r="L98" i="1" s="1"/>
  <c r="K97" i="1"/>
  <c r="L97" i="1" s="1"/>
  <c r="K442" i="1"/>
  <c r="L442" i="1" s="1"/>
  <c r="K444" i="1"/>
  <c r="L444" i="1" s="1"/>
  <c r="K453" i="1"/>
  <c r="L453" i="1" s="1"/>
  <c r="K452" i="1"/>
  <c r="L452" i="1" s="1"/>
  <c r="K449" i="1"/>
  <c r="L449" i="1" s="1"/>
  <c r="K448" i="1"/>
  <c r="L448" i="1" s="1"/>
  <c r="K483" i="1"/>
  <c r="L483" i="1" s="1"/>
  <c r="K490" i="1"/>
  <c r="L490" i="1" s="1"/>
  <c r="K482" i="1"/>
  <c r="L482" i="1" s="1"/>
  <c r="K471" i="1"/>
  <c r="L471" i="1" s="1"/>
  <c r="K480" i="1"/>
  <c r="L480" i="1" s="1"/>
  <c r="K479" i="1"/>
  <c r="L479" i="1" s="1"/>
  <c r="K478" i="1"/>
  <c r="L478" i="1" s="1"/>
  <c r="K477" i="1"/>
  <c r="L477" i="1" s="1"/>
  <c r="K476" i="1"/>
  <c r="L476" i="1" s="1"/>
  <c r="K474" i="1"/>
  <c r="L474" i="1" s="1"/>
  <c r="K473" i="1"/>
  <c r="L473" i="1" s="1"/>
  <c r="K472" i="1"/>
  <c r="L472" i="1" s="1"/>
  <c r="K468" i="1"/>
  <c r="L468" i="1" s="1"/>
  <c r="K467" i="1"/>
  <c r="L467" i="1" s="1"/>
  <c r="K513" i="1"/>
  <c r="L513" i="1" s="1"/>
  <c r="K688" i="1"/>
  <c r="L688" i="1" s="1"/>
  <c r="K450" i="1"/>
  <c r="L450" i="1" s="1"/>
  <c r="K549" i="1"/>
  <c r="L549" i="1" s="1"/>
  <c r="K548" i="1"/>
  <c r="L548" i="1" s="1"/>
  <c r="K547" i="1"/>
  <c r="L547" i="1" s="1"/>
  <c r="K546" i="1"/>
  <c r="L546" i="1" s="1"/>
  <c r="K545" i="1"/>
  <c r="L545" i="1" s="1"/>
  <c r="K544" i="1"/>
  <c r="L544" i="1" s="1"/>
  <c r="K543" i="1"/>
  <c r="L543" i="1" s="1"/>
  <c r="K542" i="1"/>
  <c r="L542" i="1" s="1"/>
  <c r="K541" i="1"/>
  <c r="L541" i="1" s="1"/>
  <c r="K540" i="1"/>
  <c r="L540" i="1" s="1"/>
  <c r="K539" i="1"/>
  <c r="L539" i="1" s="1"/>
  <c r="K475" i="1"/>
  <c r="L475" i="1" s="1"/>
  <c r="K538" i="1"/>
  <c r="L538" i="1" s="1"/>
  <c r="K537" i="1"/>
  <c r="L537" i="1" s="1"/>
  <c r="K536" i="1"/>
  <c r="L536" i="1" s="1"/>
  <c r="K535" i="1"/>
  <c r="L535" i="1" s="1"/>
  <c r="K534" i="1"/>
  <c r="L534" i="1" s="1"/>
  <c r="K533" i="1"/>
  <c r="L533" i="1" s="1"/>
  <c r="K532" i="1"/>
  <c r="L532" i="1" s="1"/>
  <c r="K469" i="1"/>
  <c r="L469" i="1" s="1"/>
  <c r="K531" i="1"/>
  <c r="L531" i="1" s="1"/>
  <c r="K530" i="1"/>
  <c r="L530" i="1" s="1"/>
  <c r="K529" i="1"/>
  <c r="L529" i="1" s="1"/>
  <c r="K528" i="1"/>
  <c r="L528" i="1" s="1"/>
  <c r="K526" i="1"/>
  <c r="L526" i="1" s="1"/>
  <c r="K525" i="1"/>
  <c r="L525" i="1" s="1"/>
  <c r="K527" i="1"/>
  <c r="L527" i="1" s="1"/>
  <c r="K524" i="1"/>
  <c r="L524" i="1" s="1"/>
  <c r="K523" i="1"/>
  <c r="L523" i="1" s="1"/>
  <c r="K486" i="1"/>
  <c r="L486" i="1" s="1"/>
  <c r="K522" i="1"/>
  <c r="L522" i="1" s="1"/>
  <c r="K521" i="1"/>
  <c r="L521" i="1" s="1"/>
  <c r="K520" i="1"/>
  <c r="L520" i="1" s="1"/>
  <c r="K519" i="1"/>
  <c r="L519" i="1" s="1"/>
  <c r="K518" i="1"/>
  <c r="L518" i="1" s="1"/>
  <c r="K517" i="1"/>
  <c r="L517" i="1" s="1"/>
  <c r="K516" i="1"/>
  <c r="L516" i="1" s="1"/>
  <c r="K515" i="1"/>
  <c r="L515" i="1" s="1"/>
  <c r="K514" i="1"/>
  <c r="L514" i="1" s="1"/>
  <c r="K481" i="1"/>
  <c r="L481" i="1" s="1"/>
  <c r="K509" i="1"/>
  <c r="L509" i="1" s="1"/>
  <c r="K512" i="1"/>
  <c r="L512" i="1" s="1"/>
  <c r="K511" i="1"/>
  <c r="L511" i="1" s="1"/>
  <c r="K510" i="1"/>
  <c r="L510" i="1" s="1"/>
  <c r="K508" i="1"/>
  <c r="L508" i="1" s="1"/>
  <c r="K507" i="1"/>
  <c r="L507" i="1" s="1"/>
  <c r="K506" i="1"/>
  <c r="L506" i="1" s="1"/>
  <c r="K470" i="1"/>
  <c r="L470" i="1" s="1"/>
  <c r="K505" i="1"/>
  <c r="L505" i="1" s="1"/>
  <c r="K504" i="1"/>
  <c r="L504" i="1" s="1"/>
  <c r="K503" i="1"/>
  <c r="L503" i="1" s="1"/>
  <c r="K502" i="1"/>
  <c r="L502" i="1" s="1"/>
  <c r="K501" i="1"/>
  <c r="L501" i="1" s="1"/>
  <c r="K500" i="1"/>
  <c r="L500" i="1" s="1"/>
  <c r="K499" i="1"/>
  <c r="L499" i="1" s="1"/>
  <c r="K498" i="1"/>
  <c r="L498" i="1" s="1"/>
  <c r="K497" i="1"/>
  <c r="L497" i="1" s="1"/>
  <c r="K496" i="1"/>
  <c r="L496" i="1" s="1"/>
  <c r="K495" i="1"/>
  <c r="L495" i="1" s="1"/>
  <c r="K494" i="1"/>
  <c r="L494" i="1" s="1"/>
  <c r="K493" i="1"/>
  <c r="L493" i="1" s="1"/>
  <c r="K492" i="1"/>
  <c r="L492" i="1" s="1"/>
  <c r="K491" i="1"/>
  <c r="L491" i="1" s="1"/>
  <c r="K489" i="1"/>
  <c r="L489" i="1" s="1"/>
  <c r="K488" i="1"/>
  <c r="L488" i="1" s="1"/>
  <c r="K487" i="1"/>
  <c r="L487" i="1" s="1"/>
  <c r="K484" i="1"/>
  <c r="L484" i="1" s="1"/>
  <c r="K552" i="1"/>
  <c r="L552" i="1" s="1"/>
  <c r="K554" i="1"/>
  <c r="L554" i="1" s="1"/>
  <c r="K557" i="1"/>
  <c r="L557" i="1" s="1"/>
  <c r="K571" i="1"/>
  <c r="L571" i="1" s="1"/>
  <c r="K578" i="1"/>
  <c r="L578" i="1" s="1"/>
  <c r="K577" i="1"/>
  <c r="L577" i="1" s="1"/>
  <c r="K576" i="1"/>
  <c r="L576" i="1" s="1"/>
  <c r="K575" i="1"/>
  <c r="L575" i="1" s="1"/>
  <c r="K580" i="1"/>
  <c r="L580" i="1" s="1"/>
  <c r="K50" i="1"/>
  <c r="L50" i="1" s="1"/>
  <c r="K561" i="1"/>
  <c r="L561" i="1" s="1"/>
  <c r="K564" i="1"/>
  <c r="L564" i="1" s="1"/>
  <c r="K568" i="1"/>
  <c r="L568" i="1" s="1"/>
  <c r="K588" i="1"/>
  <c r="L588" i="1" s="1"/>
  <c r="K592" i="1"/>
  <c r="L592" i="1" s="1"/>
  <c r="K594" i="1"/>
  <c r="L594" i="1" s="1"/>
  <c r="K600" i="1"/>
  <c r="L600" i="1" s="1"/>
  <c r="K603" i="1"/>
  <c r="L603" i="1" s="1"/>
  <c r="K606" i="1"/>
  <c r="L606" i="1" s="1"/>
  <c r="K622" i="1"/>
  <c r="L622" i="1" s="1"/>
  <c r="K636" i="1"/>
  <c r="L636" i="1" s="1"/>
  <c r="K641" i="1"/>
  <c r="L641" i="1" s="1"/>
  <c r="K647" i="1"/>
  <c r="L647" i="1" s="1"/>
  <c r="K649" i="1"/>
  <c r="L649" i="1" s="1"/>
  <c r="K652" i="1"/>
  <c r="L652" i="1" s="1"/>
  <c r="K662" i="1"/>
  <c r="L662" i="1" s="1"/>
  <c r="K664" i="1"/>
  <c r="L664" i="1" s="1"/>
  <c r="K667" i="1"/>
  <c r="L667" i="1" s="1"/>
  <c r="K613" i="1"/>
  <c r="L613" i="1" s="1"/>
  <c r="K624" i="1"/>
  <c r="L624" i="1" s="1"/>
  <c r="K626" i="1"/>
  <c r="L626" i="1" s="1"/>
  <c r="K653" i="1"/>
  <c r="L653" i="1" s="1"/>
  <c r="K672" i="1"/>
  <c r="L672" i="1" s="1"/>
  <c r="K677" i="1"/>
  <c r="L677" i="1" s="1"/>
  <c r="K440" i="1"/>
  <c r="L440" i="1" s="1"/>
  <c r="K466" i="1"/>
  <c r="L466" i="1" s="1"/>
  <c r="K465" i="1"/>
  <c r="L465" i="1" s="1"/>
  <c r="K463" i="1"/>
  <c r="L463" i="1" s="1"/>
  <c r="K462" i="1"/>
  <c r="L462" i="1" s="1"/>
  <c r="K464" i="1"/>
  <c r="L464" i="1" s="1"/>
  <c r="K461" i="1"/>
  <c r="L461" i="1" s="1"/>
  <c r="K460" i="1"/>
  <c r="L460" i="1" s="1"/>
  <c r="K459" i="1"/>
  <c r="L459" i="1" s="1"/>
  <c r="K458" i="1"/>
  <c r="L458" i="1" s="1"/>
  <c r="K457" i="1"/>
  <c r="L457" i="1" s="1"/>
  <c r="K454" i="1"/>
  <c r="L454" i="1" s="1"/>
  <c r="K682" i="1"/>
  <c r="L682" i="1" s="1"/>
  <c r="K1184" i="1"/>
  <c r="L1184" i="1" s="1"/>
  <c r="K1195" i="1"/>
  <c r="L1195" i="1" s="1"/>
  <c r="K1550" i="1"/>
  <c r="L1550" i="1" s="1"/>
  <c r="K1552" i="1"/>
  <c r="L1552" i="1" s="1"/>
  <c r="K1560" i="1"/>
  <c r="L1560" i="1" s="1"/>
  <c r="K1548" i="1"/>
  <c r="L1548" i="1" s="1"/>
  <c r="K1564" i="1"/>
  <c r="L1564" i="1" s="1"/>
  <c r="K1206" i="1"/>
  <c r="L1206" i="1" s="1"/>
  <c r="K1203" i="1"/>
  <c r="L1203" i="1" s="1"/>
  <c r="K1200" i="1"/>
  <c r="L1200" i="1" s="1"/>
  <c r="K1197" i="1"/>
  <c r="L1197" i="1" s="1"/>
  <c r="K718" i="1"/>
  <c r="L718" i="1" s="1"/>
  <c r="K714" i="1"/>
  <c r="L714" i="1" s="1"/>
  <c r="K709" i="1"/>
  <c r="L709" i="1" s="1"/>
  <c r="K707" i="1"/>
  <c r="L707" i="1" s="1"/>
  <c r="K705" i="1"/>
  <c r="L705" i="1" s="1"/>
  <c r="K703" i="1"/>
  <c r="L703" i="1" s="1"/>
  <c r="K2065" i="1"/>
  <c r="L2065" i="1" s="1"/>
  <c r="K1129" i="1"/>
  <c r="L1129" i="1" s="1"/>
  <c r="K456" i="1"/>
  <c r="L456" i="1" s="1"/>
  <c r="K676" i="1"/>
  <c r="L676" i="1" s="1"/>
  <c r="K685" i="1"/>
  <c r="L685" i="1" s="1"/>
  <c r="K683" i="1"/>
  <c r="L683" i="1" s="1"/>
  <c r="K2040" i="1"/>
  <c r="L2040" i="1" s="1"/>
  <c r="K1544" i="1"/>
  <c r="L1544" i="1" s="1"/>
  <c r="K1562" i="1"/>
  <c r="L1562" i="1" s="1"/>
  <c r="K1558" i="1"/>
  <c r="L1558" i="1" s="1"/>
  <c r="K1557" i="1"/>
  <c r="L1557" i="1" s="1"/>
  <c r="K1546" i="1"/>
  <c r="L1546" i="1" s="1"/>
  <c r="K1207" i="1"/>
  <c r="L1207" i="1" s="1"/>
  <c r="K1202" i="1"/>
  <c r="L1202" i="1" s="1"/>
  <c r="K1199" i="1"/>
  <c r="L1199" i="1" s="1"/>
  <c r="K45" i="1"/>
  <c r="L45" i="1" s="1"/>
  <c r="K715" i="1"/>
  <c r="L715" i="1" s="1"/>
  <c r="K712" i="1"/>
  <c r="L712" i="1" s="1"/>
  <c r="K710" i="1"/>
  <c r="L710" i="1" s="1"/>
  <c r="K717" i="1"/>
  <c r="L717" i="1" s="1"/>
  <c r="K702" i="1"/>
  <c r="L702" i="1" s="1"/>
  <c r="K358" i="1"/>
  <c r="L358" i="1" s="1"/>
  <c r="K1120" i="1"/>
  <c r="L1120" i="1" s="1"/>
  <c r="K1128" i="1"/>
  <c r="L1128" i="1" s="1"/>
  <c r="K455" i="1"/>
  <c r="L455" i="1" s="1"/>
  <c r="K680" i="1"/>
  <c r="L680" i="1" s="1"/>
  <c r="K684" i="1"/>
  <c r="L684" i="1" s="1"/>
  <c r="K1183" i="1"/>
  <c r="L1183" i="1" s="1"/>
  <c r="K851" i="1"/>
  <c r="L851" i="1" s="1"/>
  <c r="K1566" i="1"/>
  <c r="L1566" i="1" s="1"/>
  <c r="K1554" i="1"/>
  <c r="L1554" i="1" s="1"/>
  <c r="K1555" i="1"/>
  <c r="L1555" i="1" s="1"/>
  <c r="K1547" i="1"/>
  <c r="L1547" i="1" s="1"/>
  <c r="K1196" i="1"/>
  <c r="L1196" i="1" s="1"/>
  <c r="K1204" i="1"/>
  <c r="L1204" i="1" s="1"/>
  <c r="K1201" i="1"/>
  <c r="L1201" i="1" s="1"/>
  <c r="K1198" i="1"/>
  <c r="L1198" i="1" s="1"/>
  <c r="K716" i="1"/>
  <c r="L716" i="1" s="1"/>
  <c r="K711" i="1"/>
  <c r="L711" i="1" s="1"/>
  <c r="K713" i="1"/>
  <c r="L713" i="1" s="1"/>
  <c r="K708" i="1"/>
  <c r="L708" i="1" s="1"/>
  <c r="K706" i="1"/>
  <c r="L706" i="1" s="1"/>
  <c r="K704" i="1"/>
  <c r="L704" i="1" s="1"/>
  <c r="K760" i="1"/>
  <c r="L760" i="1" s="1"/>
  <c r="K1119" i="1"/>
  <c r="L1119" i="1" s="1"/>
  <c r="K394" i="1"/>
  <c r="L394" i="1" s="1"/>
  <c r="K1968" i="1"/>
  <c r="L1968" i="1" s="1"/>
  <c r="K1977" i="1"/>
  <c r="L1977" i="1" s="1"/>
  <c r="K1986" i="1"/>
  <c r="L1986" i="1" s="1"/>
  <c r="K1994" i="1"/>
  <c r="L1994" i="1" s="1"/>
  <c r="K878" i="1"/>
  <c r="L878" i="1" s="1"/>
  <c r="K874" i="1"/>
  <c r="L874" i="1" s="1"/>
  <c r="K870" i="1"/>
  <c r="L870" i="1" s="1"/>
  <c r="K1010" i="1"/>
  <c r="L1010" i="1" s="1"/>
  <c r="K843" i="1"/>
  <c r="L843" i="1" s="1"/>
  <c r="K1806" i="1"/>
  <c r="L1806" i="1" s="1"/>
  <c r="K1125" i="1"/>
  <c r="L1125" i="1" s="1"/>
  <c r="K1966" i="1"/>
  <c r="L1966" i="1" s="1"/>
  <c r="K1975" i="1"/>
  <c r="L1975" i="1" s="1"/>
  <c r="K1982" i="1"/>
  <c r="L1982" i="1" s="1"/>
  <c r="K1995" i="1"/>
  <c r="L1995" i="1" s="1"/>
  <c r="K879" i="1"/>
  <c r="L879" i="1" s="1"/>
  <c r="K875" i="1"/>
  <c r="L875" i="1" s="1"/>
  <c r="K871" i="1"/>
  <c r="L871" i="1" s="1"/>
  <c r="K867" i="1"/>
  <c r="L867" i="1" s="1"/>
  <c r="K1222" i="1"/>
  <c r="L1222" i="1" s="1"/>
  <c r="K1828" i="1"/>
  <c r="L1828" i="1" s="1"/>
  <c r="K1127" i="1"/>
  <c r="L1127" i="1" s="1"/>
  <c r="K1969" i="1"/>
  <c r="L1969" i="1" s="1"/>
  <c r="K1998" i="1"/>
  <c r="L1998" i="1" s="1"/>
  <c r="K869" i="1"/>
  <c r="L869" i="1" s="1"/>
  <c r="K842" i="1"/>
  <c r="L842" i="1" s="1"/>
  <c r="K337" i="1"/>
  <c r="L337" i="1" s="1"/>
  <c r="K1126" i="1"/>
  <c r="L1126" i="1" s="1"/>
  <c r="K392" i="1"/>
  <c r="L392" i="1" s="1"/>
  <c r="K1972" i="1"/>
  <c r="L1972" i="1" s="1"/>
  <c r="K2002" i="1"/>
  <c r="L2002" i="1" s="1"/>
  <c r="K1996" i="1"/>
  <c r="L1996" i="1" s="1"/>
  <c r="K880" i="1"/>
  <c r="L880" i="1" s="1"/>
  <c r="K876" i="1"/>
  <c r="L876" i="1" s="1"/>
  <c r="K872" i="1"/>
  <c r="L872" i="1" s="1"/>
  <c r="K868" i="1"/>
  <c r="L868" i="1" s="1"/>
  <c r="K1220" i="1"/>
  <c r="L1220" i="1" s="1"/>
  <c r="K841" i="1"/>
  <c r="L841" i="1" s="1"/>
  <c r="K393" i="1"/>
  <c r="L393" i="1" s="1"/>
  <c r="K1981" i="1"/>
  <c r="L1981" i="1" s="1"/>
  <c r="K1992" i="1"/>
  <c r="L1992" i="1" s="1"/>
  <c r="K877" i="1"/>
  <c r="L877" i="1" s="1"/>
  <c r="K873" i="1"/>
  <c r="L873" i="1" s="1"/>
  <c r="K1210" i="1"/>
  <c r="L1210" i="1" s="1"/>
  <c r="K980" i="1"/>
  <c r="L980" i="1" s="1"/>
  <c r="K584" i="1"/>
  <c r="L584" i="1" s="1"/>
  <c r="K583" i="1"/>
  <c r="L583" i="1" s="1"/>
  <c r="K1401" i="1"/>
  <c r="L1401" i="1" s="1"/>
  <c r="K1404" i="1"/>
  <c r="L1404" i="1" s="1"/>
  <c r="K1403" i="1"/>
  <c r="L1403" i="1" s="1"/>
  <c r="K1402" i="1"/>
  <c r="L1402" i="1" s="1"/>
  <c r="K1516" i="1"/>
  <c r="L1516" i="1" s="1"/>
  <c r="K1526" i="1"/>
  <c r="L1526" i="1" s="1"/>
  <c r="K1501" i="1"/>
  <c r="L1501" i="1" s="1"/>
  <c r="K1504" i="1"/>
  <c r="L1504" i="1" s="1"/>
  <c r="K1514" i="1"/>
  <c r="L1514" i="1" s="1"/>
  <c r="K1540" i="1"/>
  <c r="L1540" i="1" s="1"/>
  <c r="K1530" i="1"/>
  <c r="L1530" i="1" s="1"/>
  <c r="K1255" i="1"/>
  <c r="L1255" i="1" s="1"/>
  <c r="K1711" i="1"/>
  <c r="L1711" i="1" s="1"/>
  <c r="K1718" i="1"/>
  <c r="L1718" i="1" s="1"/>
  <c r="K1585" i="1"/>
  <c r="L1585" i="1" s="1"/>
  <c r="K1249" i="1"/>
  <c r="L1249" i="1" s="1"/>
  <c r="K963" i="1"/>
  <c r="L963" i="1" s="1"/>
  <c r="K961" i="1"/>
  <c r="L961" i="1" s="1"/>
  <c r="K968" i="1"/>
  <c r="L968" i="1" s="1"/>
  <c r="K976" i="1"/>
  <c r="L976" i="1" s="1"/>
  <c r="K978" i="1"/>
  <c r="L978" i="1" s="1"/>
  <c r="K987" i="1"/>
  <c r="L987" i="1" s="1"/>
  <c r="K990" i="1"/>
  <c r="L990" i="1" s="1"/>
  <c r="K992" i="1"/>
  <c r="L992" i="1" s="1"/>
  <c r="K994" i="1"/>
  <c r="L994" i="1" s="1"/>
  <c r="K996" i="1"/>
  <c r="L996" i="1" s="1"/>
  <c r="K269" i="1"/>
  <c r="L269" i="1" s="1"/>
  <c r="K271" i="1"/>
  <c r="L271" i="1" s="1"/>
  <c r="K562" i="1"/>
  <c r="L562" i="1" s="1"/>
  <c r="K565" i="1"/>
  <c r="L565" i="1" s="1"/>
  <c r="K595" i="1"/>
  <c r="L595" i="1" s="1"/>
  <c r="K601" i="1"/>
  <c r="L601" i="1" s="1"/>
  <c r="K604" i="1"/>
  <c r="L604" i="1" s="1"/>
  <c r="K607" i="1"/>
  <c r="L607" i="1" s="1"/>
  <c r="K637" i="1"/>
  <c r="L637" i="1" s="1"/>
  <c r="K650" i="1"/>
  <c r="L650" i="1" s="1"/>
  <c r="K665" i="1"/>
  <c r="L665" i="1" s="1"/>
  <c r="K681" i="1"/>
  <c r="L681" i="1" s="1"/>
  <c r="K1188" i="1"/>
  <c r="L1188" i="1" s="1"/>
  <c r="K1187" i="1"/>
  <c r="L1187" i="1" s="1"/>
  <c r="K1170" i="1"/>
  <c r="L1170" i="1" s="1"/>
  <c r="K1169" i="1"/>
  <c r="L1169" i="1" s="1"/>
  <c r="K1191" i="1"/>
  <c r="L1191" i="1" s="1"/>
  <c r="K1164" i="1"/>
  <c r="L1164" i="1" s="1"/>
  <c r="K1163" i="1"/>
  <c r="L1163" i="1" s="1"/>
  <c r="K1171" i="1"/>
  <c r="L1171" i="1" s="1"/>
  <c r="K1162" i="1"/>
  <c r="L1162" i="1" s="1"/>
  <c r="K1165" i="1"/>
  <c r="L1165" i="1" s="1"/>
  <c r="K1168" i="1"/>
  <c r="L1168" i="1" s="1"/>
  <c r="K1167" i="1"/>
  <c r="L1167" i="1" s="1"/>
  <c r="K1176" i="1"/>
  <c r="L1176" i="1" s="1"/>
  <c r="K1175" i="1"/>
  <c r="L1175" i="1" s="1"/>
  <c r="K1166" i="1"/>
  <c r="L1166" i="1" s="1"/>
  <c r="K1179" i="1"/>
  <c r="L1179" i="1" s="1"/>
  <c r="K2012" i="1"/>
  <c r="L2012" i="1" s="1"/>
  <c r="K1656" i="1"/>
  <c r="L1656" i="1" s="1"/>
  <c r="K919" i="1"/>
  <c r="L919" i="1" s="1"/>
  <c r="K1236" i="1"/>
  <c r="L1236" i="1" s="1"/>
  <c r="K1275" i="1"/>
  <c r="L1275" i="1" s="1"/>
  <c r="K1278" i="1"/>
  <c r="L1278" i="1" s="1"/>
  <c r="K1283" i="1"/>
  <c r="L1283" i="1" s="1"/>
  <c r="K1286" i="1"/>
  <c r="L1286" i="1" s="1"/>
  <c r="K1293" i="1"/>
  <c r="L1293" i="1" s="1"/>
  <c r="K776" i="1"/>
  <c r="L776" i="1" s="1"/>
  <c r="K1717" i="1"/>
  <c r="L1717" i="1" s="1"/>
  <c r="K1836" i="1"/>
  <c r="L1836" i="1" s="1"/>
  <c r="K1851" i="1"/>
  <c r="L1851" i="1" s="1"/>
  <c r="K1866" i="1"/>
  <c r="L1866" i="1" s="1"/>
  <c r="K1875" i="1"/>
  <c r="L1875" i="1" s="1"/>
  <c r="K1882" i="1"/>
  <c r="L1882" i="1" s="1"/>
  <c r="K1890" i="1"/>
  <c r="L1890" i="1" s="1"/>
  <c r="K1911" i="1"/>
  <c r="L1911" i="1" s="1"/>
  <c r="K1990" i="1"/>
  <c r="L1990" i="1" s="1"/>
  <c r="K1223" i="1"/>
  <c r="L1223" i="1" s="1"/>
  <c r="K1405" i="1"/>
  <c r="L1405" i="1" s="1"/>
  <c r="K958" i="1"/>
  <c r="L958" i="1" s="1"/>
  <c r="K964" i="1"/>
  <c r="L964" i="1" s="1"/>
  <c r="K975" i="1"/>
  <c r="L975" i="1" s="1"/>
  <c r="K985" i="1"/>
  <c r="L985" i="1" s="1"/>
  <c r="K991" i="1"/>
  <c r="L991" i="1" s="1"/>
  <c r="K911" i="1"/>
  <c r="L911" i="1" s="1"/>
  <c r="K1116" i="1"/>
  <c r="L1116" i="1" s="1"/>
  <c r="K357" i="1"/>
  <c r="L357" i="1" s="1"/>
  <c r="K353" i="1"/>
  <c r="L353" i="1" s="1"/>
  <c r="K485" i="1"/>
  <c r="L485" i="1" s="1"/>
  <c r="K582" i="1"/>
  <c r="L582" i="1" s="1"/>
  <c r="K611" i="1"/>
  <c r="L611" i="1" s="1"/>
  <c r="K658" i="1"/>
  <c r="L658" i="1" s="1"/>
  <c r="K1643" i="1"/>
  <c r="L1643" i="1" s="1"/>
  <c r="K1421" i="1"/>
  <c r="L1421" i="1" s="1"/>
  <c r="K918" i="1"/>
  <c r="L918" i="1" s="1"/>
  <c r="K788" i="1"/>
  <c r="L788" i="1" s="1"/>
  <c r="K792" i="1"/>
  <c r="L792" i="1" s="1"/>
  <c r="K769" i="1"/>
  <c r="L769" i="1" s="1"/>
  <c r="K779" i="1"/>
  <c r="L779" i="1" s="1"/>
  <c r="K1745" i="1"/>
  <c r="L1745" i="1" s="1"/>
  <c r="K959" i="1"/>
  <c r="L959" i="1" s="1"/>
  <c r="K965" i="1"/>
  <c r="L965" i="1" s="1"/>
  <c r="K974" i="1"/>
  <c r="L974" i="1" s="1"/>
  <c r="K982" i="1"/>
  <c r="L982" i="1" s="1"/>
  <c r="K989" i="1"/>
  <c r="L989" i="1" s="1"/>
  <c r="K995" i="1"/>
  <c r="L995" i="1" s="1"/>
  <c r="K1115" i="1"/>
  <c r="L1115" i="1" s="1"/>
  <c r="K352" i="1"/>
  <c r="L352" i="1" s="1"/>
  <c r="K354" i="1"/>
  <c r="L354" i="1" s="1"/>
  <c r="K451" i="1"/>
  <c r="L451" i="1" s="1"/>
  <c r="K581" i="1"/>
  <c r="L581" i="1" s="1"/>
  <c r="K597" i="1"/>
  <c r="L597" i="1" s="1"/>
  <c r="K656" i="1"/>
  <c r="L656" i="1" s="1"/>
  <c r="K1325" i="1"/>
  <c r="L1325" i="1" s="1"/>
  <c r="K1422" i="1"/>
  <c r="L1422" i="1" s="1"/>
  <c r="K941" i="1"/>
  <c r="L941" i="1" s="1"/>
  <c r="K786" i="1"/>
  <c r="L786" i="1" s="1"/>
  <c r="K793" i="1"/>
  <c r="L793" i="1" s="1"/>
  <c r="K771" i="1"/>
  <c r="L771" i="1" s="1"/>
  <c r="K780" i="1"/>
  <c r="L780" i="1" s="1"/>
  <c r="K782" i="1"/>
  <c r="L782" i="1" s="1"/>
  <c r="K1689" i="1"/>
  <c r="L1689" i="1" s="1"/>
  <c r="K1726" i="1"/>
  <c r="L1726" i="1" s="1"/>
  <c r="K1725" i="1"/>
  <c r="L1725" i="1" s="1"/>
  <c r="K1728" i="1"/>
  <c r="L1728" i="1" s="1"/>
  <c r="K1676" i="1"/>
  <c r="L1676" i="1" s="1"/>
  <c r="K1675" i="1"/>
  <c r="L1675" i="1" s="1"/>
  <c r="K1688" i="1"/>
  <c r="L1688" i="1" s="1"/>
  <c r="K1710" i="1"/>
  <c r="L1710" i="1" s="1"/>
  <c r="K1709" i="1"/>
  <c r="L1709" i="1" s="1"/>
  <c r="K1716" i="1"/>
  <c r="L1716" i="1" s="1"/>
  <c r="K1706" i="1"/>
  <c r="L1706" i="1" s="1"/>
  <c r="K1705" i="1"/>
  <c r="L1705" i="1" s="1"/>
  <c r="K1704" i="1"/>
  <c r="L1704" i="1" s="1"/>
  <c r="K1703" i="1"/>
  <c r="L1703" i="1" s="1"/>
  <c r="K1701" i="1"/>
  <c r="L1701" i="1" s="1"/>
  <c r="K1702" i="1"/>
  <c r="L1702" i="1" s="1"/>
  <c r="K1700" i="1"/>
  <c r="L1700" i="1" s="1"/>
  <c r="K1699" i="1"/>
  <c r="L1699" i="1" s="1"/>
  <c r="K1698" i="1"/>
  <c r="L1698" i="1" s="1"/>
  <c r="K1697" i="1"/>
  <c r="L1697" i="1" s="1"/>
  <c r="K1696" i="1"/>
  <c r="L1696" i="1" s="1"/>
  <c r="K1695" i="1"/>
  <c r="L1695" i="1" s="1"/>
  <c r="K1694" i="1"/>
  <c r="L1694" i="1" s="1"/>
  <c r="K1693" i="1"/>
  <c r="L1693" i="1" s="1"/>
  <c r="K1692" i="1"/>
  <c r="L1692" i="1" s="1"/>
  <c r="K1691" i="1"/>
  <c r="L1691" i="1" s="1"/>
  <c r="K1720" i="1"/>
  <c r="L1720" i="1" s="1"/>
  <c r="K1724" i="1"/>
  <c r="L1724" i="1" s="1"/>
  <c r="K1722" i="1"/>
  <c r="L1722" i="1" s="1"/>
  <c r="K1736" i="1"/>
  <c r="L1736" i="1" s="1"/>
  <c r="K1735" i="1"/>
  <c r="L1735" i="1" s="1"/>
  <c r="K1761" i="1"/>
  <c r="L1761" i="1" s="1"/>
  <c r="K1760" i="1"/>
  <c r="L1760" i="1" s="1"/>
  <c r="K1759" i="1"/>
  <c r="L1759" i="1" s="1"/>
  <c r="K1758" i="1"/>
  <c r="L1758" i="1" s="1"/>
  <c r="K1757" i="1"/>
  <c r="L1757" i="1" s="1"/>
  <c r="K1756" i="1"/>
  <c r="L1756" i="1" s="1"/>
  <c r="K1687" i="1"/>
  <c r="L1687" i="1" s="1"/>
  <c r="K1754" i="1"/>
  <c r="L1754" i="1" s="1"/>
  <c r="K1753" i="1"/>
  <c r="L1753" i="1" s="1"/>
  <c r="K1752" i="1"/>
  <c r="L1752" i="1" s="1"/>
  <c r="K1751" i="1"/>
  <c r="L1751" i="1" s="1"/>
  <c r="K1750" i="1"/>
  <c r="L1750" i="1" s="1"/>
  <c r="K1749" i="1"/>
  <c r="L1749" i="1" s="1"/>
  <c r="K1763" i="1"/>
  <c r="L1763" i="1" s="1"/>
  <c r="K1764" i="1"/>
  <c r="L1764" i="1" s="1"/>
  <c r="K1755" i="1"/>
  <c r="L1755" i="1" s="1"/>
  <c r="K1684" i="1"/>
  <c r="L1684" i="1" s="1"/>
  <c r="K1683" i="1"/>
  <c r="L1683" i="1" s="1"/>
  <c r="K1682" i="1"/>
  <c r="L1682" i="1" s="1"/>
  <c r="K1681" i="1"/>
  <c r="L1681" i="1" s="1"/>
  <c r="K1680" i="1"/>
  <c r="L1680" i="1" s="1"/>
  <c r="K1679" i="1"/>
  <c r="L1679" i="1" s="1"/>
  <c r="K1678" i="1"/>
  <c r="L1678" i="1" s="1"/>
  <c r="K1740" i="1"/>
  <c r="L1740" i="1" s="1"/>
  <c r="K1739" i="1"/>
  <c r="L1739" i="1" s="1"/>
  <c r="K1738" i="1"/>
  <c r="L1738" i="1" s="1"/>
  <c r="K1737" i="1"/>
  <c r="L1737" i="1" s="1"/>
  <c r="K1730" i="1"/>
  <c r="L1730" i="1" s="1"/>
  <c r="K1765" i="1"/>
  <c r="L1765" i="1" s="1"/>
  <c r="K1743" i="1"/>
  <c r="L1743" i="1" s="1"/>
  <c r="K1741" i="1"/>
  <c r="L1741" i="1" s="1"/>
  <c r="K956" i="1"/>
  <c r="L956" i="1" s="1"/>
  <c r="K970" i="1"/>
  <c r="L970" i="1" s="1"/>
  <c r="K979" i="1"/>
  <c r="L979" i="1" s="1"/>
  <c r="K988" i="1"/>
  <c r="L988" i="1" s="1"/>
  <c r="K998" i="1"/>
  <c r="L998" i="1" s="1"/>
  <c r="K1117" i="1"/>
  <c r="L1117" i="1" s="1"/>
  <c r="K2053" i="1"/>
  <c r="L2053" i="1" s="1"/>
  <c r="K355" i="1"/>
  <c r="L355" i="1" s="1"/>
  <c r="K446" i="1"/>
  <c r="L446" i="1" s="1"/>
  <c r="K572" i="1"/>
  <c r="L572" i="1" s="1"/>
  <c r="K590" i="1"/>
  <c r="L590" i="1" s="1"/>
  <c r="K634" i="1"/>
  <c r="L634" i="1" s="1"/>
  <c r="K673" i="1"/>
  <c r="L673" i="1" s="1"/>
  <c r="K1418" i="1"/>
  <c r="L1418" i="1" s="1"/>
  <c r="K1419" i="1"/>
  <c r="L1419" i="1" s="1"/>
  <c r="K783" i="1"/>
  <c r="L783" i="1" s="1"/>
  <c r="K768" i="1"/>
  <c r="L768" i="1" s="1"/>
  <c r="K772" i="1"/>
  <c r="L772" i="1" s="1"/>
  <c r="K781" i="1"/>
  <c r="L781" i="1" s="1"/>
  <c r="K777" i="1"/>
  <c r="L777" i="1" s="1"/>
  <c r="K1686" i="1"/>
  <c r="L1686" i="1" s="1"/>
  <c r="K984" i="1"/>
  <c r="L984" i="1" s="1"/>
  <c r="K356" i="1"/>
  <c r="L356" i="1" s="1"/>
  <c r="K627" i="1"/>
  <c r="L627" i="1" s="1"/>
  <c r="K784" i="1"/>
  <c r="L784" i="1" s="1"/>
  <c r="K778" i="1"/>
  <c r="L778" i="1" s="1"/>
  <c r="K957" i="1"/>
  <c r="L957" i="1" s="1"/>
  <c r="K993" i="1"/>
  <c r="L993" i="1" s="1"/>
  <c r="K443" i="1"/>
  <c r="L443" i="1" s="1"/>
  <c r="K660" i="1"/>
  <c r="L660" i="1" s="1"/>
  <c r="K795" i="1"/>
  <c r="L795" i="1" s="1"/>
  <c r="K805" i="1"/>
  <c r="L805" i="1" s="1"/>
  <c r="K1733" i="1"/>
  <c r="L1733" i="1" s="1"/>
  <c r="K1731" i="1"/>
  <c r="L1731" i="1" s="1"/>
  <c r="K1582" i="1"/>
  <c r="L1582" i="1" s="1"/>
  <c r="K1807" i="1"/>
  <c r="L1807" i="1" s="1"/>
  <c r="K1545" i="1"/>
  <c r="L1545" i="1" s="1"/>
  <c r="K924" i="1"/>
  <c r="L924" i="1" s="1"/>
  <c r="K586" i="1"/>
  <c r="L586" i="1" s="1"/>
  <c r="K1420" i="1"/>
  <c r="L1420" i="1" s="1"/>
  <c r="K774" i="1"/>
  <c r="L774" i="1" s="1"/>
  <c r="K967" i="1"/>
  <c r="L967" i="1" s="1"/>
  <c r="K1118" i="1"/>
  <c r="L1118" i="1" s="1"/>
  <c r="K558" i="1"/>
  <c r="L558" i="1" s="1"/>
  <c r="K846" i="1"/>
  <c r="L846" i="1" s="1"/>
  <c r="K791" i="1"/>
  <c r="L791" i="1" s="1"/>
  <c r="K977" i="1"/>
  <c r="L977" i="1" s="1"/>
  <c r="K997" i="1"/>
  <c r="L997" i="1" s="1"/>
  <c r="K966" i="1"/>
  <c r="L966" i="1" s="1"/>
  <c r="K971" i="1"/>
  <c r="L971" i="1" s="1"/>
  <c r="K62" i="1"/>
  <c r="L62" i="1" s="1"/>
  <c r="K276" i="1"/>
  <c r="L276" i="1" s="1"/>
  <c r="K168" i="1"/>
  <c r="L168" i="1" s="1"/>
  <c r="K165" i="1"/>
  <c r="L165" i="1" s="1"/>
  <c r="K160" i="1"/>
  <c r="L160" i="1" s="1"/>
  <c r="K156" i="1"/>
  <c r="L156" i="1" s="1"/>
  <c r="K151" i="1"/>
  <c r="L151" i="1" s="1"/>
  <c r="K148" i="1"/>
  <c r="L148" i="1" s="1"/>
  <c r="K144" i="1"/>
  <c r="L144" i="1" s="1"/>
  <c r="K141" i="1"/>
  <c r="L141" i="1" s="1"/>
  <c r="K135" i="1"/>
  <c r="L135" i="1" s="1"/>
  <c r="K132" i="1"/>
  <c r="L132" i="1" s="1"/>
  <c r="K128" i="1"/>
  <c r="L128" i="1" s="1"/>
  <c r="K123" i="1"/>
  <c r="L123" i="1" s="1"/>
  <c r="K119" i="1"/>
  <c r="L119" i="1" s="1"/>
  <c r="K115" i="1"/>
  <c r="L115" i="1" s="1"/>
  <c r="K111" i="1"/>
  <c r="L111" i="1" s="1"/>
  <c r="K107" i="1"/>
  <c r="L107" i="1" s="1"/>
  <c r="K955" i="1"/>
  <c r="L955" i="1" s="1"/>
  <c r="K962" i="1"/>
  <c r="L962" i="1" s="1"/>
  <c r="K972" i="1"/>
  <c r="L972" i="1" s="1"/>
  <c r="K986" i="1"/>
  <c r="L986" i="1" s="1"/>
  <c r="K856" i="1"/>
  <c r="L856" i="1" s="1"/>
  <c r="K169" i="1"/>
  <c r="L169" i="1" s="1"/>
  <c r="K166" i="1"/>
  <c r="L166" i="1" s="1"/>
  <c r="K162" i="1"/>
  <c r="L162" i="1" s="1"/>
  <c r="K157" i="1"/>
  <c r="L157" i="1" s="1"/>
  <c r="K153" i="1"/>
  <c r="L153" i="1" s="1"/>
  <c r="K149" i="1"/>
  <c r="L149" i="1" s="1"/>
  <c r="K145" i="1"/>
  <c r="L145" i="1" s="1"/>
  <c r="K139" i="1"/>
  <c r="L139" i="1" s="1"/>
  <c r="K136" i="1"/>
  <c r="L136" i="1" s="1"/>
  <c r="K133" i="1"/>
  <c r="L133" i="1" s="1"/>
  <c r="K129" i="1"/>
  <c r="L129" i="1" s="1"/>
  <c r="K124" i="1"/>
  <c r="L124" i="1" s="1"/>
  <c r="K120" i="1"/>
  <c r="L120" i="1" s="1"/>
  <c r="K116" i="1"/>
  <c r="L116" i="1" s="1"/>
  <c r="K112" i="1"/>
  <c r="L112" i="1" s="1"/>
  <c r="K108" i="1"/>
  <c r="L108" i="1" s="1"/>
  <c r="K103" i="1"/>
  <c r="L103" i="1" s="1"/>
  <c r="K102" i="1"/>
  <c r="L102" i="1" s="1"/>
  <c r="K161" i="1"/>
  <c r="L161" i="1" s="1"/>
  <c r="K101" i="1"/>
  <c r="L101" i="1" s="1"/>
  <c r="K172" i="1"/>
  <c r="L172" i="1" s="1"/>
  <c r="K100" i="1"/>
  <c r="L100" i="1" s="1"/>
  <c r="K171" i="1"/>
  <c r="L171" i="1" s="1"/>
  <c r="K138" i="1"/>
  <c r="L138" i="1" s="1"/>
  <c r="K73" i="1"/>
  <c r="L73" i="1" s="1"/>
  <c r="K72" i="1"/>
  <c r="L72" i="1" s="1"/>
  <c r="K74" i="1"/>
  <c r="L74" i="1" s="1"/>
  <c r="K75" i="1"/>
  <c r="L75" i="1" s="1"/>
  <c r="K71" i="1"/>
  <c r="L71" i="1" s="1"/>
  <c r="K253" i="1"/>
  <c r="L253" i="1" s="1"/>
  <c r="K251" i="1"/>
  <c r="L251" i="1" s="1"/>
  <c r="K250" i="1"/>
  <c r="L250" i="1" s="1"/>
  <c r="K246" i="1"/>
  <c r="L246" i="1" s="1"/>
  <c r="K254" i="1"/>
  <c r="L254" i="1" s="1"/>
  <c r="K249" i="1"/>
  <c r="L249" i="1" s="1"/>
  <c r="K248" i="1"/>
  <c r="L248" i="1" s="1"/>
  <c r="K237" i="1"/>
  <c r="L237" i="1" s="1"/>
  <c r="K236" i="1"/>
  <c r="L236" i="1" s="1"/>
  <c r="K243" i="1"/>
  <c r="L243" i="1" s="1"/>
  <c r="K244" i="1"/>
  <c r="L244" i="1" s="1"/>
  <c r="K245" i="1"/>
  <c r="L245" i="1" s="1"/>
  <c r="K242" i="1"/>
  <c r="L242" i="1" s="1"/>
  <c r="K241" i="1"/>
  <c r="L241" i="1" s="1"/>
  <c r="K256" i="1"/>
  <c r="L256" i="1" s="1"/>
  <c r="K240" i="1"/>
  <c r="L240" i="1" s="1"/>
  <c r="K239" i="1"/>
  <c r="L239" i="1" s="1"/>
  <c r="K255" i="1"/>
  <c r="L255" i="1" s="1"/>
  <c r="K238" i="1"/>
  <c r="L238" i="1" s="1"/>
  <c r="K235" i="1"/>
  <c r="L235" i="1" s="1"/>
  <c r="K234" i="1"/>
  <c r="L234" i="1" s="1"/>
  <c r="K268" i="1"/>
  <c r="L268" i="1" s="1"/>
  <c r="K266" i="1"/>
  <c r="L266" i="1" s="1"/>
  <c r="K267" i="1"/>
  <c r="L267" i="1" s="1"/>
  <c r="K265" i="1"/>
  <c r="L265" i="1" s="1"/>
  <c r="K264" i="1"/>
  <c r="L264" i="1" s="1"/>
  <c r="K263" i="1"/>
  <c r="L263" i="1" s="1"/>
  <c r="K262" i="1"/>
  <c r="L262" i="1" s="1"/>
  <c r="K261" i="1"/>
  <c r="L261" i="1" s="1"/>
  <c r="K910" i="1"/>
  <c r="L910" i="1" s="1"/>
  <c r="K616" i="1"/>
  <c r="L616" i="1" s="1"/>
  <c r="K909" i="1"/>
  <c r="L909" i="1" s="1"/>
  <c r="K908" i="1"/>
  <c r="L908" i="1" s="1"/>
  <c r="K907" i="1"/>
  <c r="L907" i="1" s="1"/>
  <c r="K906" i="1"/>
  <c r="L906" i="1" s="1"/>
  <c r="K905" i="1"/>
  <c r="L905" i="1" s="1"/>
  <c r="K1022" i="1"/>
  <c r="L1022" i="1" s="1"/>
  <c r="K1020" i="1"/>
  <c r="L1020" i="1" s="1"/>
  <c r="K1021" i="1"/>
  <c r="L1021" i="1" s="1"/>
  <c r="K1019" i="1"/>
  <c r="L1019" i="1" s="1"/>
  <c r="K260" i="1"/>
  <c r="L260" i="1" s="1"/>
  <c r="K233" i="1"/>
  <c r="L233" i="1" s="1"/>
  <c r="K247" i="1"/>
  <c r="L247" i="1" s="1"/>
  <c r="K252" i="1"/>
  <c r="L252" i="1" s="1"/>
  <c r="K275" i="1"/>
  <c r="L275" i="1" s="1"/>
  <c r="K274" i="1"/>
  <c r="L274" i="1" s="1"/>
  <c r="K273" i="1"/>
  <c r="L273" i="1" s="1"/>
  <c r="K272" i="1"/>
  <c r="L272" i="1" s="1"/>
  <c r="K960" i="1"/>
  <c r="L960" i="1" s="1"/>
  <c r="K983" i="1"/>
  <c r="L983" i="1" s="1"/>
  <c r="K170" i="1"/>
  <c r="L170" i="1" s="1"/>
  <c r="K163" i="1"/>
  <c r="L163" i="1" s="1"/>
  <c r="K154" i="1"/>
  <c r="L154" i="1" s="1"/>
  <c r="K146" i="1"/>
  <c r="L146" i="1" s="1"/>
  <c r="K137" i="1"/>
  <c r="L137" i="1" s="1"/>
  <c r="K130" i="1"/>
  <c r="L130" i="1" s="1"/>
  <c r="K121" i="1"/>
  <c r="L121" i="1" s="1"/>
  <c r="K113" i="1"/>
  <c r="L113" i="1" s="1"/>
  <c r="K104" i="1"/>
  <c r="L104" i="1" s="1"/>
  <c r="K44" i="1"/>
  <c r="L44" i="1" s="1"/>
  <c r="K981" i="1"/>
  <c r="L981" i="1" s="1"/>
  <c r="K189" i="1"/>
  <c r="L189" i="1" s="1"/>
  <c r="K164" i="1"/>
  <c r="L164" i="1" s="1"/>
  <c r="K155" i="1"/>
  <c r="L155" i="1" s="1"/>
  <c r="K147" i="1"/>
  <c r="L147" i="1" s="1"/>
  <c r="K140" i="1"/>
  <c r="L140" i="1" s="1"/>
  <c r="K131" i="1"/>
  <c r="L131" i="1" s="1"/>
  <c r="K122" i="1"/>
  <c r="L122" i="1" s="1"/>
  <c r="K114" i="1"/>
  <c r="L114" i="1" s="1"/>
  <c r="K105" i="1"/>
  <c r="L105" i="1" s="1"/>
  <c r="K973" i="1"/>
  <c r="L973" i="1" s="1"/>
  <c r="K862" i="1"/>
  <c r="L862" i="1" s="1"/>
  <c r="K127" i="1"/>
  <c r="L127" i="1" s="1"/>
  <c r="K158" i="1"/>
  <c r="L158" i="1" s="1"/>
  <c r="K150" i="1"/>
  <c r="L150" i="1" s="1"/>
  <c r="K142" i="1"/>
  <c r="L142" i="1" s="1"/>
  <c r="K106" i="1"/>
  <c r="L106" i="1" s="1"/>
  <c r="K125" i="1"/>
  <c r="L125" i="1" s="1"/>
  <c r="K117" i="1"/>
  <c r="L117" i="1" s="1"/>
  <c r="K109" i="1"/>
  <c r="L109" i="1" s="1"/>
  <c r="K159" i="1"/>
  <c r="L159" i="1" s="1"/>
  <c r="K126" i="1"/>
  <c r="L126" i="1" s="1"/>
  <c r="K2004" i="1"/>
  <c r="L2004" i="1" s="1"/>
  <c r="K915" i="1"/>
  <c r="L915" i="1" s="1"/>
  <c r="K689" i="1"/>
  <c r="L689" i="1" s="1"/>
  <c r="K742" i="1"/>
  <c r="L742" i="1" s="1"/>
  <c r="K738" i="1"/>
  <c r="L738" i="1" s="1"/>
  <c r="K736" i="1"/>
  <c r="L736" i="1" s="1"/>
  <c r="K731" i="1"/>
  <c r="L731" i="1" s="1"/>
  <c r="K727" i="1"/>
  <c r="L727" i="1" s="1"/>
  <c r="K723" i="1"/>
  <c r="L723" i="1" s="1"/>
  <c r="K999" i="1"/>
  <c r="L999" i="1" s="1"/>
  <c r="K953" i="1"/>
  <c r="L953" i="1" s="1"/>
  <c r="K950" i="1"/>
  <c r="L950" i="1" s="1"/>
  <c r="K946" i="1"/>
  <c r="L946" i="1" s="1"/>
  <c r="K2052" i="1"/>
  <c r="L2052" i="1" s="1"/>
  <c r="K2048" i="1"/>
  <c r="L2048" i="1" s="1"/>
  <c r="K1960" i="1"/>
  <c r="L1960" i="1" s="1"/>
  <c r="K1956" i="1"/>
  <c r="L1956" i="1" s="1"/>
  <c r="K1963" i="1"/>
  <c r="L1963" i="1" s="1"/>
  <c r="K934" i="1"/>
  <c r="L934" i="1" s="1"/>
  <c r="K927" i="1"/>
  <c r="L927" i="1" s="1"/>
  <c r="K1638" i="1"/>
  <c r="L1638" i="1" s="1"/>
  <c r="K1642" i="1"/>
  <c r="L1642" i="1" s="1"/>
  <c r="K2064" i="1"/>
  <c r="L2064" i="1" s="1"/>
  <c r="K2060" i="1"/>
  <c r="L2060" i="1" s="1"/>
  <c r="K1143" i="1"/>
  <c r="L1143" i="1" s="1"/>
  <c r="K746" i="1"/>
  <c r="L746" i="1" s="1"/>
  <c r="K755" i="1"/>
  <c r="L755" i="1" s="1"/>
  <c r="K752" i="1"/>
  <c r="L752" i="1" s="1"/>
  <c r="K701" i="1"/>
  <c r="L701" i="1" s="1"/>
  <c r="K690" i="1"/>
  <c r="L690" i="1" s="1"/>
  <c r="K696" i="1"/>
  <c r="L696" i="1" s="1"/>
  <c r="K1459" i="1"/>
  <c r="L1459" i="1" s="1"/>
  <c r="K1463" i="1"/>
  <c r="L1463" i="1" s="1"/>
  <c r="K1464" i="1"/>
  <c r="L1464" i="1" s="1"/>
  <c r="K1471" i="1"/>
  <c r="L1471" i="1" s="1"/>
  <c r="K1469" i="1"/>
  <c r="L1469" i="1" s="1"/>
  <c r="K929" i="1"/>
  <c r="L929" i="1" s="1"/>
  <c r="K1023" i="1"/>
  <c r="L1023" i="1" s="1"/>
  <c r="K1943" i="1"/>
  <c r="L1943" i="1" s="1"/>
  <c r="K1940" i="1"/>
  <c r="L1940" i="1" s="1"/>
  <c r="K2059" i="1"/>
  <c r="L2059" i="1" s="1"/>
  <c r="K205" i="1"/>
  <c r="L205" i="1" s="1"/>
  <c r="K201" i="1"/>
  <c r="L201" i="1" s="1"/>
  <c r="K198" i="1"/>
  <c r="L198" i="1" s="1"/>
  <c r="K194" i="1"/>
  <c r="L194" i="1" s="1"/>
  <c r="K192" i="1"/>
  <c r="L192" i="1" s="1"/>
  <c r="K1321" i="1"/>
  <c r="L1321" i="1" s="1"/>
  <c r="K410" i="1"/>
  <c r="L410" i="1" s="1"/>
  <c r="K403" i="1"/>
  <c r="L403" i="1" s="1"/>
  <c r="K412" i="1"/>
  <c r="L412" i="1" s="1"/>
  <c r="K395" i="1"/>
  <c r="L395" i="1" s="1"/>
  <c r="K405" i="1"/>
  <c r="L405" i="1" s="1"/>
  <c r="K551" i="1"/>
  <c r="L551" i="1" s="1"/>
  <c r="K570" i="1"/>
  <c r="L570" i="1" s="1"/>
  <c r="K574" i="1"/>
  <c r="L574" i="1" s="1"/>
  <c r="K589" i="1"/>
  <c r="L589" i="1" s="1"/>
  <c r="K560" i="1"/>
  <c r="L560" i="1" s="1"/>
  <c r="K591" i="1"/>
  <c r="L591" i="1" s="1"/>
  <c r="K605" i="1"/>
  <c r="L605" i="1" s="1"/>
  <c r="K646" i="1"/>
  <c r="L646" i="1" s="1"/>
  <c r="K648" i="1"/>
  <c r="L648" i="1" s="1"/>
  <c r="K651" i="1"/>
  <c r="L651" i="1" s="1"/>
  <c r="K661" i="1"/>
  <c r="L661" i="1" s="1"/>
  <c r="K663" i="1"/>
  <c r="L663" i="1" s="1"/>
  <c r="K666" i="1"/>
  <c r="L666" i="1" s="1"/>
  <c r="K610" i="1"/>
  <c r="L610" i="1" s="1"/>
  <c r="K609" i="1"/>
  <c r="L609" i="1" s="1"/>
  <c r="K612" i="1"/>
  <c r="L612" i="1" s="1"/>
  <c r="K614" i="1"/>
  <c r="L614" i="1" s="1"/>
  <c r="K623" i="1"/>
  <c r="L623" i="1" s="1"/>
  <c r="K620" i="1"/>
  <c r="L620" i="1" s="1"/>
  <c r="K617" i="1"/>
  <c r="L617" i="1" s="1"/>
  <c r="K619" i="1"/>
  <c r="L619" i="1" s="1"/>
  <c r="K618" i="1"/>
  <c r="L618" i="1" s="1"/>
  <c r="K615" i="1"/>
  <c r="L615" i="1" s="1"/>
  <c r="K625" i="1"/>
  <c r="L625" i="1" s="1"/>
  <c r="K633" i="1"/>
  <c r="L633" i="1" s="1"/>
  <c r="K630" i="1"/>
  <c r="L630" i="1" s="1"/>
  <c r="K632" i="1"/>
  <c r="L632" i="1" s="1"/>
  <c r="K631" i="1"/>
  <c r="L631" i="1" s="1"/>
  <c r="K629" i="1"/>
  <c r="L629" i="1" s="1"/>
  <c r="K628" i="1"/>
  <c r="L628" i="1" s="1"/>
  <c r="K550" i="1"/>
  <c r="L550" i="1" s="1"/>
  <c r="K645" i="1"/>
  <c r="L645" i="1" s="1"/>
  <c r="K644" i="1"/>
  <c r="L644" i="1" s="1"/>
  <c r="K643" i="1"/>
  <c r="L643" i="1" s="1"/>
  <c r="K642" i="1"/>
  <c r="L642" i="1" s="1"/>
  <c r="K639" i="1"/>
  <c r="L639" i="1" s="1"/>
  <c r="K638" i="1"/>
  <c r="L638" i="1" s="1"/>
  <c r="K655" i="1"/>
  <c r="L655" i="1" s="1"/>
  <c r="K654" i="1"/>
  <c r="L654" i="1" s="1"/>
  <c r="K657" i="1"/>
  <c r="L657" i="1" s="1"/>
  <c r="K659" i="1"/>
  <c r="L659" i="1" s="1"/>
  <c r="K671" i="1"/>
  <c r="L671" i="1" s="1"/>
  <c r="K670" i="1"/>
  <c r="L670" i="1" s="1"/>
  <c r="K669" i="1"/>
  <c r="L669" i="1" s="1"/>
  <c r="K668" i="1"/>
  <c r="L668" i="1" s="1"/>
  <c r="K675" i="1"/>
  <c r="L675" i="1" s="1"/>
  <c r="K674" i="1"/>
  <c r="L674" i="1" s="1"/>
  <c r="K679" i="1"/>
  <c r="L679" i="1" s="1"/>
  <c r="K678" i="1"/>
  <c r="L678" i="1" s="1"/>
  <c r="K1012" i="1"/>
  <c r="L1012" i="1" s="1"/>
  <c r="K1013" i="1"/>
  <c r="L1013" i="1" s="1"/>
  <c r="K921" i="1"/>
  <c r="L921" i="1" s="1"/>
  <c r="K920" i="1"/>
  <c r="L920" i="1" s="1"/>
  <c r="K922" i="1"/>
  <c r="L922" i="1" s="1"/>
  <c r="K807" i="1"/>
  <c r="L807" i="1" s="1"/>
  <c r="K882" i="1"/>
  <c r="L882" i="1" s="1"/>
  <c r="K881" i="1"/>
  <c r="L881" i="1" s="1"/>
  <c r="K1361" i="1"/>
  <c r="L1361" i="1" s="1"/>
  <c r="K1360" i="1"/>
  <c r="L1360" i="1" s="1"/>
  <c r="K1359" i="1"/>
  <c r="L1359" i="1" s="1"/>
  <c r="K1358" i="1"/>
  <c r="L1358" i="1" s="1"/>
  <c r="K1357" i="1"/>
  <c r="L1357" i="1" s="1"/>
  <c r="K1355" i="1"/>
  <c r="L1355" i="1" s="1"/>
  <c r="K1356" i="1"/>
  <c r="L1356" i="1" s="1"/>
  <c r="K1354" i="1"/>
  <c r="L1354" i="1" s="1"/>
  <c r="K1353" i="1"/>
  <c r="L1353" i="1" s="1"/>
  <c r="K1352" i="1"/>
  <c r="L1352" i="1" s="1"/>
  <c r="K1351" i="1"/>
  <c r="L1351" i="1" s="1"/>
  <c r="K1350" i="1"/>
  <c r="L1350" i="1" s="1"/>
  <c r="K1349" i="1"/>
  <c r="L1349" i="1" s="1"/>
  <c r="K1348" i="1"/>
  <c r="L1348" i="1" s="1"/>
  <c r="K1347" i="1"/>
  <c r="L1347" i="1" s="1"/>
  <c r="K1346" i="1"/>
  <c r="L1346" i="1" s="1"/>
  <c r="K1345" i="1"/>
  <c r="L1345" i="1" s="1"/>
  <c r="K1368" i="1"/>
  <c r="L1368" i="1" s="1"/>
  <c r="K1367" i="1"/>
  <c r="L1367" i="1" s="1"/>
  <c r="K1366" i="1"/>
  <c r="L1366" i="1" s="1"/>
  <c r="K1365" i="1"/>
  <c r="L1365" i="1" s="1"/>
  <c r="K1364" i="1"/>
  <c r="L1364" i="1" s="1"/>
  <c r="K1363" i="1"/>
  <c r="L1363" i="1" s="1"/>
  <c r="K1362" i="1"/>
  <c r="L1362" i="1" s="1"/>
  <c r="K1369" i="1"/>
  <c r="L1369" i="1" s="1"/>
  <c r="K1344" i="1"/>
  <c r="L1344" i="1" s="1"/>
  <c r="K834" i="1"/>
  <c r="L834" i="1" s="1"/>
  <c r="K832" i="1"/>
  <c r="L832" i="1" s="1"/>
  <c r="K833" i="1"/>
  <c r="L833" i="1" s="1"/>
  <c r="K831" i="1"/>
  <c r="L831" i="1" s="1"/>
  <c r="K830" i="1"/>
  <c r="L830" i="1" s="1"/>
  <c r="K829" i="1"/>
  <c r="L829" i="1" s="1"/>
  <c r="K686" i="1"/>
  <c r="L686" i="1" s="1"/>
  <c r="K720" i="1"/>
  <c r="L720" i="1" s="1"/>
  <c r="K719" i="1"/>
  <c r="L719" i="1" s="1"/>
  <c r="K813" i="1"/>
  <c r="L813" i="1" s="1"/>
  <c r="K812" i="1"/>
  <c r="L812" i="1" s="1"/>
  <c r="K810" i="1"/>
  <c r="L810" i="1" s="1"/>
  <c r="K811" i="1"/>
  <c r="L811" i="1" s="1"/>
  <c r="K808" i="1"/>
  <c r="L808" i="1" s="1"/>
  <c r="K809" i="1"/>
  <c r="L809" i="1" s="1"/>
  <c r="K828" i="1"/>
  <c r="L828" i="1" s="1"/>
  <c r="K827" i="1"/>
  <c r="L827" i="1" s="1"/>
  <c r="K823" i="1"/>
  <c r="L823" i="1" s="1"/>
  <c r="K822" i="1"/>
  <c r="L822" i="1" s="1"/>
  <c r="K826" i="1"/>
  <c r="L826" i="1" s="1"/>
  <c r="K821" i="1"/>
  <c r="L821" i="1" s="1"/>
  <c r="K820" i="1"/>
  <c r="L820" i="1" s="1"/>
  <c r="K825" i="1"/>
  <c r="L825" i="1" s="1"/>
  <c r="K819" i="1"/>
  <c r="L819" i="1" s="1"/>
  <c r="K818" i="1"/>
  <c r="L818" i="1" s="1"/>
  <c r="K152" i="1"/>
  <c r="L152" i="1" s="1"/>
  <c r="K110" i="1"/>
  <c r="L110" i="1" s="1"/>
  <c r="K912" i="1"/>
  <c r="L912" i="1" s="1"/>
  <c r="K744" i="1"/>
  <c r="L744" i="1" s="1"/>
  <c r="K741" i="1"/>
  <c r="L741" i="1" s="1"/>
  <c r="K733" i="1"/>
  <c r="L733" i="1" s="1"/>
  <c r="K729" i="1"/>
  <c r="L729" i="1" s="1"/>
  <c r="K726" i="1"/>
  <c r="L726" i="1" s="1"/>
  <c r="K945" i="1"/>
  <c r="L945" i="1" s="1"/>
  <c r="K952" i="1"/>
  <c r="L952" i="1" s="1"/>
  <c r="K949" i="1"/>
  <c r="L949" i="1" s="1"/>
  <c r="K2049" i="1"/>
  <c r="L2049" i="1" s="1"/>
  <c r="K1962" i="1"/>
  <c r="L1962" i="1" s="1"/>
  <c r="K1959" i="1"/>
  <c r="L1959" i="1" s="1"/>
  <c r="K935" i="1"/>
  <c r="L935" i="1" s="1"/>
  <c r="K930" i="1"/>
  <c r="L930" i="1" s="1"/>
  <c r="K1641" i="1"/>
  <c r="L1641" i="1" s="1"/>
  <c r="K2055" i="1"/>
  <c r="L2055" i="1" s="1"/>
  <c r="K2062" i="1"/>
  <c r="L2062" i="1" s="1"/>
  <c r="K1141" i="1"/>
  <c r="L1141" i="1" s="1"/>
  <c r="K756" i="1"/>
  <c r="L756" i="1" s="1"/>
  <c r="K753" i="1"/>
  <c r="L753" i="1" s="1"/>
  <c r="K750" i="1"/>
  <c r="L750" i="1" s="1"/>
  <c r="K691" i="1"/>
  <c r="L691" i="1" s="1"/>
  <c r="K700" i="1"/>
  <c r="L700" i="1" s="1"/>
  <c r="K1474" i="1"/>
  <c r="L1474" i="1" s="1"/>
  <c r="K1461" i="1"/>
  <c r="L1461" i="1" s="1"/>
  <c r="K1468" i="1"/>
  <c r="L1468" i="1" s="1"/>
  <c r="K1475" i="1"/>
  <c r="L1475" i="1" s="1"/>
  <c r="K1945" i="1"/>
  <c r="L1945" i="1" s="1"/>
  <c r="K1944" i="1"/>
  <c r="L1944" i="1" s="1"/>
  <c r="K1939" i="1"/>
  <c r="L1939" i="1" s="1"/>
  <c r="K202" i="1"/>
  <c r="L202" i="1" s="1"/>
  <c r="K206" i="1"/>
  <c r="L206" i="1" s="1"/>
  <c r="K197" i="1"/>
  <c r="L197" i="1" s="1"/>
  <c r="K687" i="1"/>
  <c r="L687" i="1" s="1"/>
  <c r="K413" i="1"/>
  <c r="L413" i="1" s="1"/>
  <c r="K408" i="1"/>
  <c r="L408" i="1" s="1"/>
  <c r="K396" i="1"/>
  <c r="L396" i="1" s="1"/>
  <c r="K409" i="1"/>
  <c r="L409" i="1" s="1"/>
  <c r="K397" i="1"/>
  <c r="L397" i="1" s="1"/>
  <c r="K559" i="1"/>
  <c r="L559" i="1" s="1"/>
  <c r="K579" i="1"/>
  <c r="L579" i="1" s="1"/>
  <c r="K596" i="1"/>
  <c r="L596" i="1" s="1"/>
  <c r="K602" i="1"/>
  <c r="L602" i="1" s="1"/>
  <c r="K635" i="1"/>
  <c r="L635" i="1" s="1"/>
  <c r="K969" i="1"/>
  <c r="L969" i="1" s="1"/>
  <c r="K143" i="1"/>
  <c r="L143" i="1" s="1"/>
  <c r="K916" i="1"/>
  <c r="L916" i="1" s="1"/>
  <c r="K913" i="1"/>
  <c r="L913" i="1" s="1"/>
  <c r="K904" i="1"/>
  <c r="L904" i="1" s="1"/>
  <c r="K737" i="1"/>
  <c r="L737" i="1" s="1"/>
  <c r="K732" i="1"/>
  <c r="L732" i="1" s="1"/>
  <c r="K730" i="1"/>
  <c r="L730" i="1" s="1"/>
  <c r="K1000" i="1"/>
  <c r="L1000" i="1" s="1"/>
  <c r="K943" i="1"/>
  <c r="L943" i="1" s="1"/>
  <c r="K944" i="1"/>
  <c r="L944" i="1" s="1"/>
  <c r="K2045" i="1"/>
  <c r="L2045" i="1" s="1"/>
  <c r="K2050" i="1"/>
  <c r="L2050" i="1" s="1"/>
  <c r="K2047" i="1"/>
  <c r="L2047" i="1" s="1"/>
  <c r="K1964" i="1"/>
  <c r="L1964" i="1" s="1"/>
  <c r="K928" i="1"/>
  <c r="L928" i="1" s="1"/>
  <c r="K931" i="1"/>
  <c r="L931" i="1" s="1"/>
  <c r="K1635" i="1"/>
  <c r="L1635" i="1" s="1"/>
  <c r="K1633" i="1"/>
  <c r="L1633" i="1" s="1"/>
  <c r="K2063" i="1"/>
  <c r="L2063" i="1" s="1"/>
  <c r="K759" i="1"/>
  <c r="L759" i="1" s="1"/>
  <c r="K757" i="1"/>
  <c r="L757" i="1" s="1"/>
  <c r="K754" i="1"/>
  <c r="L754" i="1" s="1"/>
  <c r="K698" i="1"/>
  <c r="L698" i="1" s="1"/>
  <c r="K693" i="1"/>
  <c r="L693" i="1" s="1"/>
  <c r="K697" i="1"/>
  <c r="L697" i="1" s="1"/>
  <c r="K1465" i="1"/>
  <c r="L1465" i="1" s="1"/>
  <c r="K1462" i="1"/>
  <c r="L1462" i="1" s="1"/>
  <c r="K1460" i="1"/>
  <c r="L1460" i="1" s="1"/>
  <c r="K761" i="1"/>
  <c r="L761" i="1" s="1"/>
  <c r="K1946" i="1"/>
  <c r="L1946" i="1" s="1"/>
  <c r="K1942" i="1"/>
  <c r="L1942" i="1" s="1"/>
  <c r="K2056" i="1"/>
  <c r="L2056" i="1" s="1"/>
  <c r="K203" i="1"/>
  <c r="L203" i="1" s="1"/>
  <c r="K200" i="1"/>
  <c r="L200" i="1" s="1"/>
  <c r="K191" i="1"/>
  <c r="L191" i="1" s="1"/>
  <c r="K441" i="1"/>
  <c r="L441" i="1" s="1"/>
  <c r="K415" i="1"/>
  <c r="L415" i="1" s="1"/>
  <c r="K400" i="1"/>
  <c r="L400" i="1" s="1"/>
  <c r="K398" i="1"/>
  <c r="L398" i="1" s="1"/>
  <c r="K414" i="1"/>
  <c r="L414" i="1" s="1"/>
  <c r="K555" i="1"/>
  <c r="L555" i="1" s="1"/>
  <c r="K566" i="1"/>
  <c r="L566" i="1" s="1"/>
  <c r="K573" i="1"/>
  <c r="L573" i="1" s="1"/>
  <c r="K587" i="1"/>
  <c r="L587" i="1" s="1"/>
  <c r="K599" i="1"/>
  <c r="L599" i="1" s="1"/>
  <c r="K621" i="1"/>
  <c r="L621" i="1" s="1"/>
  <c r="K817" i="1"/>
  <c r="L817" i="1" s="1"/>
  <c r="K816" i="1"/>
  <c r="L816" i="1" s="1"/>
  <c r="K815" i="1"/>
  <c r="L815" i="1" s="1"/>
  <c r="K814" i="1"/>
  <c r="L814" i="1" s="1"/>
  <c r="K824" i="1"/>
  <c r="L824" i="1" s="1"/>
  <c r="K216" i="1"/>
  <c r="L216" i="1" s="1"/>
  <c r="K215" i="1"/>
  <c r="L215" i="1" s="1"/>
  <c r="K210" i="1"/>
  <c r="L210" i="1" s="1"/>
  <c r="K214" i="1"/>
  <c r="L214" i="1" s="1"/>
  <c r="K213" i="1"/>
  <c r="L213" i="1" s="1"/>
  <c r="K219" i="1"/>
  <c r="L219" i="1" s="1"/>
  <c r="K212" i="1"/>
  <c r="L212" i="1" s="1"/>
  <c r="K217" i="1"/>
  <c r="L217" i="1" s="1"/>
  <c r="K220" i="1"/>
  <c r="L220" i="1" s="1"/>
  <c r="K218" i="1"/>
  <c r="L218" i="1" s="1"/>
  <c r="K207" i="1"/>
  <c r="L207" i="1" s="1"/>
  <c r="K221" i="1"/>
  <c r="L221" i="1" s="1"/>
  <c r="K208" i="1"/>
  <c r="L208" i="1" s="1"/>
  <c r="K209" i="1"/>
  <c r="L209" i="1" s="1"/>
  <c r="K222" i="1"/>
  <c r="L222" i="1" s="1"/>
  <c r="K211" i="1"/>
  <c r="L211" i="1" s="1"/>
  <c r="K1034" i="1"/>
  <c r="L1034" i="1" s="1"/>
  <c r="K1036" i="1"/>
  <c r="L1036" i="1" s="1"/>
  <c r="K1035" i="1"/>
  <c r="L1035" i="1" s="1"/>
  <c r="K1038" i="1"/>
  <c r="L1038" i="1" s="1"/>
  <c r="K1037" i="1"/>
  <c r="L1037" i="1" s="1"/>
  <c r="K1066" i="1"/>
  <c r="L1066" i="1" s="1"/>
  <c r="K1061" i="1"/>
  <c r="L1061" i="1" s="1"/>
  <c r="K1060" i="1"/>
  <c r="L1060" i="1" s="1"/>
  <c r="K1059" i="1"/>
  <c r="L1059" i="1" s="1"/>
  <c r="K1058" i="1"/>
  <c r="L1058" i="1" s="1"/>
  <c r="K1057" i="1"/>
  <c r="L1057" i="1" s="1"/>
  <c r="K1054" i="1"/>
  <c r="L1054" i="1" s="1"/>
  <c r="K1052" i="1"/>
  <c r="L1052" i="1" s="1"/>
  <c r="K1063" i="1"/>
  <c r="L1063" i="1" s="1"/>
  <c r="K1062" i="1"/>
  <c r="L1062" i="1" s="1"/>
  <c r="K1065" i="1"/>
  <c r="L1065" i="1" s="1"/>
  <c r="K1064" i="1"/>
  <c r="L1064" i="1" s="1"/>
  <c r="K1056" i="1"/>
  <c r="L1056" i="1" s="1"/>
  <c r="K1055" i="1"/>
  <c r="L1055" i="1" s="1"/>
  <c r="K1053" i="1"/>
  <c r="L1053" i="1" s="1"/>
  <c r="K1185" i="1"/>
  <c r="L1185" i="1" s="1"/>
  <c r="K1186" i="1"/>
  <c r="L1186" i="1" s="1"/>
  <c r="K1190" i="1"/>
  <c r="L1190" i="1" s="1"/>
  <c r="K1189" i="1"/>
  <c r="L1189" i="1" s="1"/>
  <c r="K1192" i="1"/>
  <c r="L1192" i="1" s="1"/>
  <c r="K1161" i="1"/>
  <c r="L1161" i="1" s="1"/>
  <c r="K1181" i="1"/>
  <c r="L1181" i="1" s="1"/>
  <c r="K1180" i="1"/>
  <c r="L1180" i="1" s="1"/>
  <c r="K1182" i="1"/>
  <c r="L1182" i="1" s="1"/>
  <c r="K1172" i="1"/>
  <c r="L1172" i="1" s="1"/>
  <c r="K1174" i="1"/>
  <c r="L1174" i="1" s="1"/>
  <c r="K1173" i="1"/>
  <c r="L1173" i="1" s="1"/>
  <c r="K1177" i="1"/>
  <c r="L1177" i="1" s="1"/>
  <c r="K2042" i="1"/>
  <c r="L2042" i="1" s="1"/>
  <c r="K1178" i="1"/>
  <c r="L1178" i="1" s="1"/>
  <c r="K1193" i="1"/>
  <c r="L1193" i="1" s="1"/>
  <c r="K1324" i="1"/>
  <c r="L1324" i="1" s="1"/>
  <c r="K1320" i="1"/>
  <c r="L1320" i="1" s="1"/>
  <c r="K1319" i="1"/>
  <c r="L1319" i="1" s="1"/>
  <c r="K2041" i="1"/>
  <c r="L2041" i="1" s="1"/>
  <c r="K2006" i="1"/>
  <c r="L2006" i="1" s="1"/>
  <c r="K2022" i="1"/>
  <c r="L2022" i="1" s="1"/>
  <c r="K1394" i="1"/>
  <c r="L1394" i="1" s="1"/>
  <c r="K1400" i="1"/>
  <c r="L1400" i="1" s="1"/>
  <c r="K1399" i="1"/>
  <c r="L1399" i="1" s="1"/>
  <c r="K1398" i="1"/>
  <c r="L1398" i="1" s="1"/>
  <c r="K1397" i="1"/>
  <c r="L1397" i="1" s="1"/>
  <c r="K1395" i="1"/>
  <c r="L1395" i="1" s="1"/>
  <c r="K1396" i="1"/>
  <c r="L1396" i="1" s="1"/>
  <c r="K1373" i="1"/>
  <c r="L1373" i="1" s="1"/>
  <c r="K1372" i="1"/>
  <c r="L1372" i="1" s="1"/>
  <c r="K1371" i="1"/>
  <c r="L1371" i="1" s="1"/>
  <c r="K1370" i="1"/>
  <c r="L1370" i="1" s="1"/>
  <c r="K1374" i="1"/>
  <c r="L1374" i="1" s="1"/>
  <c r="K1377" i="1"/>
  <c r="L1377" i="1" s="1"/>
  <c r="K1376" i="1"/>
  <c r="L1376" i="1" s="1"/>
  <c r="K1375" i="1"/>
  <c r="L1375" i="1" s="1"/>
  <c r="K1378" i="1"/>
  <c r="L1378" i="1" s="1"/>
  <c r="K1329" i="1"/>
  <c r="L1329" i="1" s="1"/>
  <c r="K1328" i="1"/>
  <c r="L1328" i="1" s="1"/>
  <c r="K1327" i="1"/>
  <c r="L1327" i="1" s="1"/>
  <c r="K1326" i="1"/>
  <c r="L1326" i="1" s="1"/>
  <c r="K1457" i="1"/>
  <c r="L1457" i="1" s="1"/>
  <c r="K1456" i="1"/>
  <c r="L1456" i="1" s="1"/>
  <c r="K1455" i="1"/>
  <c r="L1455" i="1" s="1"/>
  <c r="K1454" i="1"/>
  <c r="L1454" i="1" s="1"/>
  <c r="K1453" i="1"/>
  <c r="L1453" i="1" s="1"/>
  <c r="K1452" i="1"/>
  <c r="L1452" i="1" s="1"/>
  <c r="K1448" i="1"/>
  <c r="L1448" i="1" s="1"/>
  <c r="K1450" i="1"/>
  <c r="L1450" i="1" s="1"/>
  <c r="K1451" i="1"/>
  <c r="L1451" i="1" s="1"/>
  <c r="K1449" i="1"/>
  <c r="L1449" i="1" s="1"/>
  <c r="K1447" i="1"/>
  <c r="L1447" i="1" s="1"/>
  <c r="K1446" i="1"/>
  <c r="L1446" i="1" s="1"/>
  <c r="K1445" i="1"/>
  <c r="L1445" i="1" s="1"/>
  <c r="K1444" i="1"/>
  <c r="L1444" i="1" s="1"/>
  <c r="K1443" i="1"/>
  <c r="L1443" i="1" s="1"/>
  <c r="K1442" i="1"/>
  <c r="L1442" i="1" s="1"/>
  <c r="K1441" i="1"/>
  <c r="L1441" i="1" s="1"/>
  <c r="K1440" i="1"/>
  <c r="L1440" i="1" s="1"/>
  <c r="K1439" i="1"/>
  <c r="L1439" i="1" s="1"/>
  <c r="K1438" i="1"/>
  <c r="L1438" i="1" s="1"/>
  <c r="K1437" i="1"/>
  <c r="L1437" i="1" s="1"/>
  <c r="K1436" i="1"/>
  <c r="L1436" i="1" s="1"/>
  <c r="K1952" i="1"/>
  <c r="L1952" i="1" s="1"/>
  <c r="K1951" i="1"/>
  <c r="L1951" i="1" s="1"/>
  <c r="K1950" i="1"/>
  <c r="L1950" i="1" s="1"/>
  <c r="K1949" i="1"/>
  <c r="L1949" i="1" s="1"/>
  <c r="K1948" i="1"/>
  <c r="L1948" i="1" s="1"/>
  <c r="K1916" i="1"/>
  <c r="L1916" i="1" s="1"/>
  <c r="K2021" i="1"/>
  <c r="L2021" i="1" s="1"/>
  <c r="K2020" i="1"/>
  <c r="L2020" i="1" s="1"/>
  <c r="K2019" i="1"/>
  <c r="L2019" i="1" s="1"/>
  <c r="K2018" i="1"/>
  <c r="L2018" i="1" s="1"/>
  <c r="K2017" i="1"/>
  <c r="L2017" i="1" s="1"/>
  <c r="K2016" i="1"/>
  <c r="L2016" i="1" s="1"/>
  <c r="K2015" i="1"/>
  <c r="L2015" i="1" s="1"/>
  <c r="K2014" i="1"/>
  <c r="L2014" i="1" s="1"/>
  <c r="K2013" i="1"/>
  <c r="L2013" i="1" s="1"/>
  <c r="K2023" i="1"/>
  <c r="L2023" i="1" s="1"/>
  <c r="K2009" i="1"/>
  <c r="L2009" i="1" s="1"/>
  <c r="K2026" i="1"/>
  <c r="L2026" i="1" s="1"/>
  <c r="K2008" i="1"/>
  <c r="L2008" i="1" s="1"/>
  <c r="K2025" i="1"/>
  <c r="L2025" i="1" s="1"/>
  <c r="K2007" i="1"/>
  <c r="L2007" i="1" s="1"/>
  <c r="K2024" i="1"/>
  <c r="L2024" i="1" s="1"/>
  <c r="K2010" i="1"/>
  <c r="L2010" i="1" s="1"/>
  <c r="K2011" i="1"/>
  <c r="L2011" i="1" s="1"/>
  <c r="K1050" i="1"/>
  <c r="L1050" i="1" s="1"/>
  <c r="K1048" i="1"/>
  <c r="L1048" i="1" s="1"/>
  <c r="K1051" i="1"/>
  <c r="L1051" i="1" s="1"/>
  <c r="K1040" i="1"/>
  <c r="L1040" i="1" s="1"/>
  <c r="K1045" i="1"/>
  <c r="L1045" i="1" s="1"/>
  <c r="K1039" i="1"/>
  <c r="L1039" i="1" s="1"/>
  <c r="K1043" i="1"/>
  <c r="L1043" i="1" s="1"/>
  <c r="K1042" i="1"/>
  <c r="L1042" i="1" s="1"/>
  <c r="K1041" i="1"/>
  <c r="L1041" i="1" s="1"/>
  <c r="K1049" i="1"/>
  <c r="L1049" i="1" s="1"/>
  <c r="K1047" i="1"/>
  <c r="L1047" i="1" s="1"/>
  <c r="K1046" i="1"/>
  <c r="L1046" i="1" s="1"/>
  <c r="K1044" i="1"/>
  <c r="L1044" i="1" s="1"/>
  <c r="K348" i="1"/>
  <c r="L348" i="1" s="1"/>
  <c r="K351" i="1"/>
  <c r="L351" i="1" s="1"/>
  <c r="K347" i="1"/>
  <c r="L347" i="1" s="1"/>
  <c r="K350" i="1"/>
  <c r="L350" i="1" s="1"/>
  <c r="K1113" i="1"/>
  <c r="L1113" i="1" s="1"/>
  <c r="K1112" i="1"/>
  <c r="L1112" i="1" s="1"/>
  <c r="K1111" i="1"/>
  <c r="L1111" i="1" s="1"/>
  <c r="K1110" i="1"/>
  <c r="L1110" i="1" s="1"/>
  <c r="K1109" i="1"/>
  <c r="L1109" i="1" s="1"/>
  <c r="K1108" i="1"/>
  <c r="L1108" i="1" s="1"/>
  <c r="K1107" i="1"/>
  <c r="L1107" i="1" s="1"/>
  <c r="K1106" i="1"/>
  <c r="L1106" i="1" s="1"/>
  <c r="K1105" i="1"/>
  <c r="L1105" i="1" s="1"/>
  <c r="K1104" i="1"/>
  <c r="L1104" i="1" s="1"/>
  <c r="K1102" i="1"/>
  <c r="L1102" i="1" s="1"/>
  <c r="K1101" i="1"/>
  <c r="L1101" i="1" s="1"/>
  <c r="K1100" i="1"/>
  <c r="L1100" i="1" s="1"/>
  <c r="K1099" i="1"/>
  <c r="L1099" i="1" s="1"/>
  <c r="K1098" i="1"/>
  <c r="L1098" i="1" s="1"/>
  <c r="K1097" i="1"/>
  <c r="L1097" i="1" s="1"/>
  <c r="K1096" i="1"/>
  <c r="L1096" i="1" s="1"/>
  <c r="K1095" i="1"/>
  <c r="L1095" i="1" s="1"/>
  <c r="K1094" i="1"/>
  <c r="L1094" i="1" s="1"/>
  <c r="K1093" i="1"/>
  <c r="L1093" i="1" s="1"/>
  <c r="K1092" i="1"/>
  <c r="L1092" i="1" s="1"/>
  <c r="K1091" i="1"/>
  <c r="L1091" i="1" s="1"/>
  <c r="K1090" i="1"/>
  <c r="L1090" i="1" s="1"/>
  <c r="K1074" i="1"/>
  <c r="L1074" i="1" s="1"/>
  <c r="K1089" i="1"/>
  <c r="L1089" i="1" s="1"/>
  <c r="K1088" i="1"/>
  <c r="L1088" i="1" s="1"/>
  <c r="K1087" i="1"/>
  <c r="L1087" i="1" s="1"/>
  <c r="K1086" i="1"/>
  <c r="L1086" i="1" s="1"/>
  <c r="K1085" i="1"/>
  <c r="L1085" i="1" s="1"/>
  <c r="K1084" i="1"/>
  <c r="L1084" i="1" s="1"/>
  <c r="K1083" i="1"/>
  <c r="L1083" i="1" s="1"/>
  <c r="K1103" i="1"/>
  <c r="L1103" i="1" s="1"/>
  <c r="K1082" i="1"/>
  <c r="L1082" i="1" s="1"/>
  <c r="K1081" i="1"/>
  <c r="L1081" i="1" s="1"/>
  <c r="K1080" i="1"/>
  <c r="L1080" i="1" s="1"/>
  <c r="K1079" i="1"/>
  <c r="L1079" i="1" s="1"/>
  <c r="K1078" i="1"/>
  <c r="L1078" i="1" s="1"/>
  <c r="K1076" i="1"/>
  <c r="L1076" i="1" s="1"/>
  <c r="K1075" i="1"/>
  <c r="L1075" i="1" s="1"/>
  <c r="K1077" i="1"/>
  <c r="L1077" i="1" s="1"/>
  <c r="K1073" i="1"/>
  <c r="L1073" i="1" s="1"/>
  <c r="K1072" i="1"/>
  <c r="L1072" i="1" s="1"/>
  <c r="K1071" i="1"/>
  <c r="L1071" i="1" s="1"/>
  <c r="K1070" i="1"/>
  <c r="L1070" i="1" s="1"/>
  <c r="K1569" i="1"/>
  <c r="L1569" i="1" s="1"/>
  <c r="K1652" i="1"/>
  <c r="L1652" i="1" s="1"/>
  <c r="K1651" i="1"/>
  <c r="L1651" i="1" s="1"/>
  <c r="K1650" i="1"/>
  <c r="L1650" i="1" s="1"/>
  <c r="K1644" i="1"/>
  <c r="L1644" i="1" s="1"/>
  <c r="K1409" i="1"/>
  <c r="L1409" i="1" s="1"/>
  <c r="K1412" i="1"/>
  <c r="L1412" i="1" s="1"/>
  <c r="K1408" i="1"/>
  <c r="L1408" i="1" s="1"/>
  <c r="K1407" i="1"/>
  <c r="L1407" i="1" s="1"/>
  <c r="K1411" i="1"/>
  <c r="L1411" i="1" s="1"/>
  <c r="K1406" i="1"/>
  <c r="L1406" i="1" s="1"/>
  <c r="K1410" i="1"/>
  <c r="L1410" i="1" s="1"/>
  <c r="K1413" i="1"/>
  <c r="L1413" i="1" s="1"/>
  <c r="K1417" i="1"/>
  <c r="L1417" i="1" s="1"/>
  <c r="K1416" i="1"/>
  <c r="L1416" i="1" s="1"/>
  <c r="K1415" i="1"/>
  <c r="L1415" i="1" s="1"/>
  <c r="K1414" i="1"/>
  <c r="L1414" i="1" s="1"/>
  <c r="K349" i="1"/>
  <c r="L349" i="1" s="1"/>
  <c r="K346" i="1"/>
  <c r="L346" i="1" s="1"/>
  <c r="K850" i="1"/>
  <c r="L850" i="1" s="1"/>
  <c r="K849" i="1"/>
  <c r="L849" i="1" s="1"/>
  <c r="K848" i="1"/>
  <c r="L848" i="1" s="1"/>
  <c r="K1205" i="1"/>
  <c r="L1205" i="1" s="1"/>
  <c r="K1208" i="1"/>
  <c r="L1208" i="1" s="1"/>
  <c r="K118" i="1"/>
  <c r="L118" i="1" s="1"/>
  <c r="K99" i="1"/>
  <c r="L99" i="1" s="1"/>
  <c r="K917" i="1"/>
  <c r="L917" i="1" s="1"/>
  <c r="K743" i="1"/>
  <c r="L743" i="1" s="1"/>
  <c r="K724" i="1"/>
  <c r="L724" i="1" s="1"/>
  <c r="K722" i="1"/>
  <c r="L722" i="1" s="1"/>
  <c r="K951" i="1"/>
  <c r="L951" i="1" s="1"/>
  <c r="K1957" i="1"/>
  <c r="L1957" i="1" s="1"/>
  <c r="K1954" i="1"/>
  <c r="L1954" i="1" s="1"/>
  <c r="K923" i="1"/>
  <c r="L923" i="1" s="1"/>
  <c r="K1144" i="1"/>
  <c r="L1144" i="1" s="1"/>
  <c r="K748" i="1"/>
  <c r="L748" i="1" s="1"/>
  <c r="K751" i="1"/>
  <c r="L751" i="1" s="1"/>
  <c r="K1467" i="1"/>
  <c r="L1467" i="1" s="1"/>
  <c r="K1466" i="1"/>
  <c r="L1466" i="1" s="1"/>
  <c r="K1470" i="1"/>
  <c r="L1470" i="1" s="1"/>
  <c r="K1937" i="1"/>
  <c r="L1937" i="1" s="1"/>
  <c r="K2057" i="1"/>
  <c r="L2057" i="1" s="1"/>
  <c r="K199" i="1"/>
  <c r="L199" i="1" s="1"/>
  <c r="K404" i="1"/>
  <c r="L404" i="1" s="1"/>
  <c r="K401" i="1"/>
  <c r="L401" i="1" s="1"/>
  <c r="K406" i="1"/>
  <c r="L406" i="1" s="1"/>
  <c r="K598" i="1"/>
  <c r="L598" i="1" s="1"/>
  <c r="K567" i="1"/>
  <c r="L567" i="1" s="1"/>
  <c r="K640" i="1"/>
  <c r="L640" i="1" s="1"/>
  <c r="K1671" i="1"/>
  <c r="L1671" i="1" s="1"/>
  <c r="K1665" i="1"/>
  <c r="L1665" i="1" s="1"/>
  <c r="K1663" i="1"/>
  <c r="L1663" i="1" s="1"/>
  <c r="K1660" i="1"/>
  <c r="L1660" i="1" s="1"/>
  <c r="K1772" i="1"/>
  <c r="L1772" i="1" s="1"/>
  <c r="K1779" i="1"/>
  <c r="L1779" i="1" s="1"/>
  <c r="K1800" i="1"/>
  <c r="L1800" i="1" s="1"/>
  <c r="K1796" i="1"/>
  <c r="L1796" i="1" s="1"/>
  <c r="K1791" i="1"/>
  <c r="L1791" i="1" s="1"/>
  <c r="K1787" i="1"/>
  <c r="L1787" i="1" s="1"/>
  <c r="K1803" i="1"/>
  <c r="L1803" i="1" s="1"/>
  <c r="K1793" i="1"/>
  <c r="L1793" i="1" s="1"/>
  <c r="K2046" i="1"/>
  <c r="L2046" i="1" s="1"/>
  <c r="K1961" i="1"/>
  <c r="L1961" i="1" s="1"/>
  <c r="K1636" i="1"/>
  <c r="L1636" i="1" s="1"/>
  <c r="K2061" i="1"/>
  <c r="L2061" i="1" s="1"/>
  <c r="K749" i="1"/>
  <c r="L749" i="1" s="1"/>
  <c r="K695" i="1"/>
  <c r="L695" i="1" s="1"/>
  <c r="K932" i="1"/>
  <c r="L932" i="1" s="1"/>
  <c r="K190" i="1"/>
  <c r="L190" i="1" s="1"/>
  <c r="K447" i="1"/>
  <c r="L447" i="1" s="1"/>
  <c r="K844" i="1"/>
  <c r="L844" i="1" s="1"/>
  <c r="K1664" i="1"/>
  <c r="L1664" i="1" s="1"/>
  <c r="K1672" i="1"/>
  <c r="L1672" i="1" s="1"/>
  <c r="K1781" i="1"/>
  <c r="L1781" i="1" s="1"/>
  <c r="K1798" i="1"/>
  <c r="L1798" i="1" s="1"/>
  <c r="K1789" i="1"/>
  <c r="L1789" i="1" s="1"/>
  <c r="K1783" i="1"/>
  <c r="L1783" i="1" s="1"/>
  <c r="K863" i="1"/>
  <c r="L863" i="1" s="1"/>
  <c r="K270" i="1"/>
  <c r="L270" i="1" s="1"/>
  <c r="K2005" i="1"/>
  <c r="L2005" i="1" s="1"/>
  <c r="K734" i="1"/>
  <c r="L734" i="1" s="1"/>
  <c r="K725" i="1"/>
  <c r="L725" i="1" s="1"/>
  <c r="K721" i="1"/>
  <c r="L721" i="1" s="1"/>
  <c r="K2051" i="1"/>
  <c r="L2051" i="1" s="1"/>
  <c r="K1958" i="1"/>
  <c r="L1958" i="1" s="1"/>
  <c r="K1955" i="1"/>
  <c r="L1955" i="1" s="1"/>
  <c r="K1634" i="1"/>
  <c r="L1634" i="1" s="1"/>
  <c r="K1145" i="1"/>
  <c r="L1145" i="1" s="1"/>
  <c r="K1142" i="1"/>
  <c r="L1142" i="1" s="1"/>
  <c r="K694" i="1"/>
  <c r="L694" i="1" s="1"/>
  <c r="K1473" i="1"/>
  <c r="L1473" i="1" s="1"/>
  <c r="K1458" i="1"/>
  <c r="L1458" i="1" s="1"/>
  <c r="K1947" i="1"/>
  <c r="L1947" i="1" s="1"/>
  <c r="K1938" i="1"/>
  <c r="L1938" i="1" s="1"/>
  <c r="K2058" i="1"/>
  <c r="L2058" i="1" s="1"/>
  <c r="K2054" i="1"/>
  <c r="L2054" i="1" s="1"/>
  <c r="K407" i="1"/>
  <c r="L407" i="1" s="1"/>
  <c r="K402" i="1"/>
  <c r="L402" i="1" s="1"/>
  <c r="K569" i="1"/>
  <c r="L569" i="1" s="1"/>
  <c r="K608" i="1"/>
  <c r="L608" i="1" s="1"/>
  <c r="K563" i="1"/>
  <c r="L563" i="1" s="1"/>
  <c r="K847" i="1"/>
  <c r="L847" i="1" s="1"/>
  <c r="K1666" i="1"/>
  <c r="L1666" i="1" s="1"/>
  <c r="K1667" i="1"/>
  <c r="L1667" i="1" s="1"/>
  <c r="K1661" i="1"/>
  <c r="L1661" i="1" s="1"/>
  <c r="K1804" i="1"/>
  <c r="L1804" i="1" s="1"/>
  <c r="K1774" i="1"/>
  <c r="L1774" i="1" s="1"/>
  <c r="K1801" i="1"/>
  <c r="L1801" i="1" s="1"/>
  <c r="K1797" i="1"/>
  <c r="L1797" i="1" s="1"/>
  <c r="K1792" i="1"/>
  <c r="L1792" i="1" s="1"/>
  <c r="K1788" i="1"/>
  <c r="L1788" i="1" s="1"/>
  <c r="K1784" i="1"/>
  <c r="L1784" i="1" s="1"/>
  <c r="K1782" i="1"/>
  <c r="L1782" i="1" s="1"/>
  <c r="K167" i="1"/>
  <c r="L167" i="1" s="1"/>
  <c r="K739" i="1"/>
  <c r="L739" i="1" s="1"/>
  <c r="K745" i="1"/>
  <c r="L745" i="1" s="1"/>
  <c r="K728" i="1"/>
  <c r="L728" i="1" s="1"/>
  <c r="K948" i="1"/>
  <c r="L948" i="1" s="1"/>
  <c r="K1639" i="1"/>
  <c r="L1639" i="1" s="1"/>
  <c r="K699" i="1"/>
  <c r="L699" i="1" s="1"/>
  <c r="K925" i="1"/>
  <c r="L925" i="1" s="1"/>
  <c r="K1941" i="1"/>
  <c r="L1941" i="1" s="1"/>
  <c r="K196" i="1"/>
  <c r="L196" i="1" s="1"/>
  <c r="K411" i="1"/>
  <c r="L411" i="1" s="1"/>
  <c r="K556" i="1"/>
  <c r="L556" i="1" s="1"/>
  <c r="K585" i="1"/>
  <c r="L585" i="1" s="1"/>
  <c r="K1669" i="1"/>
  <c r="L1669" i="1" s="1"/>
  <c r="K1805" i="1"/>
  <c r="L1805" i="1" s="1"/>
  <c r="K1775" i="1"/>
  <c r="L1775" i="1" s="1"/>
  <c r="K1794" i="1"/>
  <c r="L1794" i="1" s="1"/>
  <c r="K1785" i="1"/>
  <c r="L1785" i="1" s="1"/>
  <c r="K735" i="1"/>
  <c r="L735" i="1" s="1"/>
  <c r="K942" i="1"/>
  <c r="L942" i="1" s="1"/>
  <c r="K96" i="1"/>
  <c r="L96" i="1" s="1"/>
  <c r="K933" i="1"/>
  <c r="L933" i="1" s="1"/>
  <c r="K195" i="1"/>
  <c r="L195" i="1" s="1"/>
  <c r="K399" i="1"/>
  <c r="L399" i="1" s="1"/>
  <c r="K1662" i="1"/>
  <c r="L1662" i="1" s="1"/>
  <c r="K1799" i="1"/>
  <c r="L1799" i="1" s="1"/>
  <c r="K1802" i="1"/>
  <c r="L1802" i="1" s="1"/>
  <c r="K1778" i="1"/>
  <c r="L1778" i="1" s="1"/>
  <c r="K1768" i="1"/>
  <c r="L1768" i="1" s="1"/>
  <c r="K1574" i="1"/>
  <c r="L1574" i="1" s="1"/>
  <c r="K1579" i="1"/>
  <c r="L1579" i="1" s="1"/>
  <c r="K277" i="1"/>
  <c r="L277" i="1" s="1"/>
  <c r="K284" i="1"/>
  <c r="L284" i="1" s="1"/>
  <c r="K280" i="1"/>
  <c r="L280" i="1" s="1"/>
  <c r="K1621" i="1"/>
  <c r="L1621" i="1" s="1"/>
  <c r="K1617" i="1"/>
  <c r="L1617" i="1" s="1"/>
  <c r="K1613" i="1"/>
  <c r="L1613" i="1" s="1"/>
  <c r="K1610" i="1"/>
  <c r="L1610" i="1" s="1"/>
  <c r="K1601" i="1"/>
  <c r="L1601" i="1" s="1"/>
  <c r="K1602" i="1"/>
  <c r="L1602" i="1" s="1"/>
  <c r="K1598" i="1"/>
  <c r="L1598" i="1" s="1"/>
  <c r="K1595" i="1"/>
  <c r="L1595" i="1" s="1"/>
  <c r="K1586" i="1"/>
  <c r="L1586" i="1" s="1"/>
  <c r="K1659" i="1"/>
  <c r="L1659" i="1" s="1"/>
  <c r="K326" i="1"/>
  <c r="L326" i="1" s="1"/>
  <c r="K318" i="1"/>
  <c r="L318" i="1" s="1"/>
  <c r="K312" i="1"/>
  <c r="L312" i="1" s="1"/>
  <c r="K306" i="1"/>
  <c r="L306" i="1" s="1"/>
  <c r="K302" i="1"/>
  <c r="L302" i="1" s="1"/>
  <c r="K300" i="1"/>
  <c r="L300" i="1" s="1"/>
  <c r="K292" i="1"/>
  <c r="L292" i="1" s="1"/>
  <c r="K323" i="1"/>
  <c r="L323" i="1" s="1"/>
  <c r="K316" i="1"/>
  <c r="L316" i="1" s="1"/>
  <c r="K304" i="1"/>
  <c r="L304" i="1" s="1"/>
  <c r="K344" i="1"/>
  <c r="L344" i="1" s="1"/>
  <c r="K339" i="1"/>
  <c r="L339" i="1" s="1"/>
  <c r="K183" i="1"/>
  <c r="L183" i="1" s="1"/>
  <c r="K179" i="1"/>
  <c r="L179" i="1" s="1"/>
  <c r="K175" i="1"/>
  <c r="L175" i="1" s="1"/>
  <c r="K187" i="1"/>
  <c r="L187" i="1" s="1"/>
  <c r="K890" i="1"/>
  <c r="L890" i="1" s="1"/>
  <c r="K901" i="1"/>
  <c r="L901" i="1" s="1"/>
  <c r="K896" i="1"/>
  <c r="L896" i="1" s="1"/>
  <c r="K888" i="1"/>
  <c r="L888" i="1" s="1"/>
  <c r="K885" i="1"/>
  <c r="L885" i="1" s="1"/>
  <c r="K1004" i="1"/>
  <c r="L1004" i="1" s="1"/>
  <c r="K1596" i="1"/>
  <c r="L1596" i="1" s="1"/>
  <c r="K1629" i="1"/>
  <c r="L1629" i="1" s="1"/>
  <c r="K1627" i="1"/>
  <c r="L1627" i="1" s="1"/>
  <c r="K1490" i="1"/>
  <c r="L1490" i="1" s="1"/>
  <c r="K1486" i="1"/>
  <c r="L1486" i="1" s="1"/>
  <c r="K1482" i="1"/>
  <c r="L1482" i="1" s="1"/>
  <c r="K1478" i="1"/>
  <c r="L1478" i="1" s="1"/>
  <c r="K1494" i="1"/>
  <c r="L1494" i="1" s="1"/>
  <c r="K46" i="1"/>
  <c r="L46" i="1" s="1"/>
  <c r="K1508" i="1"/>
  <c r="L1508" i="1" s="1"/>
  <c r="K1424" i="1"/>
  <c r="L1424" i="1" s="1"/>
  <c r="K1266" i="1"/>
  <c r="L1266" i="1" s="1"/>
  <c r="K1262" i="1"/>
  <c r="L1262" i="1" s="1"/>
  <c r="K1258" i="1"/>
  <c r="L1258" i="1" s="1"/>
  <c r="K1252" i="1"/>
  <c r="L1252" i="1" s="1"/>
  <c r="K936" i="1"/>
  <c r="L936" i="1" s="1"/>
  <c r="K940" i="1"/>
  <c r="L940" i="1" s="1"/>
  <c r="K1272" i="1"/>
  <c r="L1272" i="1" s="1"/>
  <c r="K1246" i="1"/>
  <c r="L1246" i="1" s="1"/>
  <c r="K1242" i="1"/>
  <c r="L1242" i="1" s="1"/>
  <c r="K1237" i="1"/>
  <c r="L1237" i="1" s="1"/>
  <c r="K1299" i="1"/>
  <c r="L1299" i="1" s="1"/>
  <c r="K1277" i="1"/>
  <c r="L1277" i="1" s="1"/>
  <c r="K1248" i="1"/>
  <c r="L1248" i="1" s="1"/>
  <c r="K1289" i="1"/>
  <c r="L1289" i="1" s="1"/>
  <c r="K1139" i="1"/>
  <c r="L1139" i="1" s="1"/>
  <c r="K1300" i="1"/>
  <c r="L1300" i="1" s="1"/>
  <c r="K1295" i="1"/>
  <c r="L1295" i="1" s="1"/>
  <c r="K789" i="1"/>
  <c r="L789" i="1" s="1"/>
  <c r="K787" i="1"/>
  <c r="L787" i="1" s="1"/>
  <c r="K802" i="1"/>
  <c r="L802" i="1" s="1"/>
  <c r="K798" i="1"/>
  <c r="L798" i="1" s="1"/>
  <c r="K803" i="1"/>
  <c r="L803" i="1" s="1"/>
  <c r="K1707" i="1"/>
  <c r="L1707" i="1" s="1"/>
  <c r="K1715" i="1"/>
  <c r="L1715" i="1" s="1"/>
  <c r="K1685" i="1"/>
  <c r="L1685" i="1" s="1"/>
  <c r="K1435" i="1"/>
  <c r="L1435" i="1" s="1"/>
  <c r="K1833" i="1"/>
  <c r="L1833" i="1" s="1"/>
  <c r="K1816" i="1"/>
  <c r="L1816" i="1" s="1"/>
  <c r="K1811" i="1"/>
  <c r="L1811" i="1" s="1"/>
  <c r="K1823" i="1"/>
  <c r="L1823" i="1" s="1"/>
  <c r="K1819" i="1"/>
  <c r="L1819" i="1" s="1"/>
  <c r="K1835" i="1"/>
  <c r="L1835" i="1" s="1"/>
  <c r="K1845" i="1"/>
  <c r="L1845" i="1" s="1"/>
  <c r="K1854" i="1"/>
  <c r="L1854" i="1" s="1"/>
  <c r="K1869" i="1"/>
  <c r="L1869" i="1" s="1"/>
  <c r="K1870" i="1"/>
  <c r="L1870" i="1" s="1"/>
  <c r="K1879" i="1"/>
  <c r="L1879" i="1" s="1"/>
  <c r="K1886" i="1"/>
  <c r="L1886" i="1" s="1"/>
  <c r="K1891" i="1"/>
  <c r="L1891" i="1" s="1"/>
  <c r="K1896" i="1"/>
  <c r="L1896" i="1" s="1"/>
  <c r="K1900" i="1"/>
  <c r="L1900" i="1" s="1"/>
  <c r="K1549" i="1"/>
  <c r="L1549" i="1" s="1"/>
  <c r="K1909" i="1"/>
  <c r="L1909" i="1" s="1"/>
  <c r="K1561" i="1"/>
  <c r="L1561" i="1" s="1"/>
  <c r="K1563" i="1"/>
  <c r="L1563" i="1" s="1"/>
  <c r="K764" i="1"/>
  <c r="L764" i="1" s="1"/>
  <c r="K1030" i="1"/>
  <c r="L1030" i="1" s="1"/>
  <c r="K1028" i="1"/>
  <c r="L1028" i="1" s="1"/>
  <c r="K1648" i="1"/>
  <c r="L1648" i="1" s="1"/>
  <c r="K1653" i="1"/>
  <c r="L1653" i="1" s="1"/>
  <c r="K853" i="1"/>
  <c r="L853" i="1" s="1"/>
  <c r="K60" i="1"/>
  <c r="L60" i="1" s="1"/>
  <c r="K68" i="1"/>
  <c r="L68" i="1" s="1"/>
  <c r="K66" i="1"/>
  <c r="L66" i="1" s="1"/>
  <c r="K1915" i="1"/>
  <c r="L1915" i="1" s="1"/>
  <c r="K417" i="1"/>
  <c r="L417" i="1" s="1"/>
  <c r="K436" i="1"/>
  <c r="L436" i="1" s="1"/>
  <c r="K432" i="1"/>
  <c r="L432" i="1" s="1"/>
  <c r="K428" i="1"/>
  <c r="L428" i="1" s="1"/>
  <c r="K424" i="1"/>
  <c r="L424" i="1" s="1"/>
  <c r="K420" i="1"/>
  <c r="L420" i="1" s="1"/>
  <c r="K1014" i="1"/>
  <c r="L1014" i="1" s="1"/>
  <c r="K1338" i="1"/>
  <c r="L1338" i="1" s="1"/>
  <c r="K1333" i="1"/>
  <c r="L1333" i="1" s="1"/>
  <c r="K1334" i="1"/>
  <c r="L1334" i="1" s="1"/>
  <c r="K327" i="1"/>
  <c r="L327" i="1" s="1"/>
  <c r="K228" i="1"/>
  <c r="L228" i="1" s="1"/>
  <c r="K95" i="1"/>
  <c r="L95" i="1" s="1"/>
  <c r="K87" i="1"/>
  <c r="L87" i="1" s="1"/>
  <c r="K80" i="1"/>
  <c r="L80" i="1" s="1"/>
  <c r="K79" i="1"/>
  <c r="L79" i="1" s="1"/>
  <c r="K91" i="1"/>
  <c r="L91" i="1" s="1"/>
  <c r="K52" i="1"/>
  <c r="L52" i="1" s="1"/>
  <c r="K363" i="1"/>
  <c r="L363" i="1" s="1"/>
  <c r="K1146" i="1"/>
  <c r="L1146" i="1" s="1"/>
  <c r="K2071" i="1"/>
  <c r="L2071" i="1" s="1"/>
  <c r="K2067" i="1"/>
  <c r="L2067" i="1" s="1"/>
  <c r="K835" i="1"/>
  <c r="L835" i="1" s="1"/>
  <c r="K1322" i="1"/>
  <c r="L1322" i="1" s="1"/>
  <c r="K386" i="1"/>
  <c r="L386" i="1" s="1"/>
  <c r="K389" i="1"/>
  <c r="L389" i="1" s="1"/>
  <c r="K361" i="1"/>
  <c r="L361" i="1" s="1"/>
  <c r="K1122" i="1"/>
  <c r="L1122" i="1" s="1"/>
  <c r="K381" i="1"/>
  <c r="L381" i="1" s="1"/>
  <c r="K365" i="1"/>
  <c r="L365" i="1" s="1"/>
  <c r="K376" i="1"/>
  <c r="L376" i="1" s="1"/>
  <c r="K372" i="1"/>
  <c r="L372" i="1" s="1"/>
  <c r="K368" i="1"/>
  <c r="L368" i="1" s="1"/>
  <c r="K1967" i="1"/>
  <c r="L1967" i="1" s="1"/>
  <c r="K1973" i="1"/>
  <c r="L1973" i="1" s="1"/>
  <c r="K1978" i="1"/>
  <c r="L1978" i="1" s="1"/>
  <c r="K1987" i="1"/>
  <c r="L1987" i="1" s="1"/>
  <c r="K1988" i="1"/>
  <c r="L1988" i="1" s="1"/>
  <c r="K1999" i="1"/>
  <c r="L1999" i="1" s="1"/>
  <c r="K1773" i="1"/>
  <c r="L1773" i="1" s="1"/>
  <c r="K1777" i="1"/>
  <c r="L1777" i="1" s="1"/>
  <c r="K1580" i="1"/>
  <c r="L1580" i="1" s="1"/>
  <c r="K283" i="1"/>
  <c r="L283" i="1" s="1"/>
  <c r="K1615" i="1"/>
  <c r="L1615" i="1" s="1"/>
  <c r="K1604" i="1"/>
  <c r="L1604" i="1" s="1"/>
  <c r="K1600" i="1"/>
  <c r="L1600" i="1" s="1"/>
  <c r="K1592" i="1"/>
  <c r="L1592" i="1" s="1"/>
  <c r="K1657" i="1"/>
  <c r="L1657" i="1" s="1"/>
  <c r="K314" i="1"/>
  <c r="L314" i="1" s="1"/>
  <c r="K305" i="1"/>
  <c r="L305" i="1" s="1"/>
  <c r="K298" i="1"/>
  <c r="L298" i="1" s="1"/>
  <c r="K321" i="1"/>
  <c r="L321" i="1" s="1"/>
  <c r="K341" i="1"/>
  <c r="L341" i="1" s="1"/>
  <c r="K185" i="1"/>
  <c r="L185" i="1" s="1"/>
  <c r="K177" i="1"/>
  <c r="L177" i="1" s="1"/>
  <c r="K892" i="1"/>
  <c r="L892" i="1" s="1"/>
  <c r="K899" i="1"/>
  <c r="L899" i="1" s="1"/>
  <c r="K884" i="1"/>
  <c r="L884" i="1" s="1"/>
  <c r="K1002" i="1"/>
  <c r="L1002" i="1" s="1"/>
  <c r="K1589" i="1"/>
  <c r="L1589" i="1" s="1"/>
  <c r="K1484" i="1"/>
  <c r="L1484" i="1" s="1"/>
  <c r="K1476" i="1"/>
  <c r="L1476" i="1" s="1"/>
  <c r="K1528" i="1"/>
  <c r="L1528" i="1" s="1"/>
  <c r="K1268" i="1"/>
  <c r="L1268" i="1" s="1"/>
  <c r="K1256" i="1"/>
  <c r="L1256" i="1" s="1"/>
  <c r="K1031" i="1"/>
  <c r="L1031" i="1" s="1"/>
  <c r="K1276" i="1"/>
  <c r="L1276" i="1" s="1"/>
  <c r="K1282" i="1"/>
  <c r="L1282" i="1" s="1"/>
  <c r="K1234" i="1"/>
  <c r="L1234" i="1" s="1"/>
  <c r="K1140" i="1"/>
  <c r="L1140" i="1" s="1"/>
  <c r="K773" i="1"/>
  <c r="L773" i="1" s="1"/>
  <c r="K1714" i="1"/>
  <c r="L1714" i="1" s="1"/>
  <c r="K1814" i="1"/>
  <c r="L1814" i="1" s="1"/>
  <c r="K1821" i="1"/>
  <c r="L1821" i="1" s="1"/>
  <c r="K1839" i="1"/>
  <c r="L1839" i="1" s="1"/>
  <c r="K1858" i="1"/>
  <c r="L1858" i="1" s="1"/>
  <c r="K1876" i="1"/>
  <c r="L1876" i="1" s="1"/>
  <c r="K1884" i="1"/>
  <c r="L1884" i="1" s="1"/>
  <c r="K1899" i="1"/>
  <c r="L1899" i="1" s="1"/>
  <c r="K1830" i="1"/>
  <c r="L1830" i="1" s="1"/>
  <c r="K1559" i="1"/>
  <c r="L1559" i="1" s="1"/>
  <c r="K762" i="1"/>
  <c r="L762" i="1" s="1"/>
  <c r="K855" i="1"/>
  <c r="L855" i="1" s="1"/>
  <c r="K58" i="1"/>
  <c r="L58" i="1" s="1"/>
  <c r="K1913" i="1"/>
  <c r="L1913" i="1" s="1"/>
  <c r="K438" i="1"/>
  <c r="L438" i="1" s="1"/>
  <c r="K430" i="1"/>
  <c r="L430" i="1" s="1"/>
  <c r="K1068" i="1"/>
  <c r="L1068" i="1" s="1"/>
  <c r="K1331" i="1"/>
  <c r="L1331" i="1" s="1"/>
  <c r="K230" i="1"/>
  <c r="L230" i="1" s="1"/>
  <c r="K92" i="1"/>
  <c r="L92" i="1" s="1"/>
  <c r="K83" i="1"/>
  <c r="L83" i="1" s="1"/>
  <c r="K89" i="1"/>
  <c r="L89" i="1" s="1"/>
  <c r="K1148" i="1"/>
  <c r="L1148" i="1" s="1"/>
  <c r="K2069" i="1"/>
  <c r="L2069" i="1" s="1"/>
  <c r="K836" i="1"/>
  <c r="L836" i="1" s="1"/>
  <c r="K391" i="1"/>
  <c r="L391" i="1" s="1"/>
  <c r="K384" i="1"/>
  <c r="L384" i="1" s="1"/>
  <c r="K374" i="1"/>
  <c r="L374" i="1" s="1"/>
  <c r="K369" i="1"/>
  <c r="L369" i="1" s="1"/>
  <c r="K1979" i="1"/>
  <c r="L1979" i="1" s="1"/>
  <c r="K1983" i="1"/>
  <c r="L1983" i="1" s="1"/>
  <c r="K1993" i="1"/>
  <c r="L1993" i="1" s="1"/>
  <c r="K758" i="1"/>
  <c r="L758" i="1" s="1"/>
  <c r="K445" i="1"/>
  <c r="L445" i="1" s="1"/>
  <c r="K1771" i="1"/>
  <c r="L1771" i="1" s="1"/>
  <c r="K287" i="1"/>
  <c r="L287" i="1" s="1"/>
  <c r="K279" i="1"/>
  <c r="L279" i="1" s="1"/>
  <c r="K1612" i="1"/>
  <c r="L1612" i="1" s="1"/>
  <c r="K1609" i="1"/>
  <c r="L1609" i="1" s="1"/>
  <c r="K1588" i="1"/>
  <c r="L1588" i="1" s="1"/>
  <c r="K325" i="1"/>
  <c r="L325" i="1" s="1"/>
  <c r="K290" i="1"/>
  <c r="L290" i="1" s="1"/>
  <c r="K297" i="1"/>
  <c r="L297" i="1" s="1"/>
  <c r="K296" i="1"/>
  <c r="L296" i="1" s="1"/>
  <c r="K186" i="1"/>
  <c r="L186" i="1" s="1"/>
  <c r="K178" i="1"/>
  <c r="L178" i="1" s="1"/>
  <c r="K893" i="1"/>
  <c r="L893" i="1" s="1"/>
  <c r="K900" i="1"/>
  <c r="L900" i="1" s="1"/>
  <c r="K889" i="1"/>
  <c r="L889" i="1" s="1"/>
  <c r="K1003" i="1"/>
  <c r="L1003" i="1" s="1"/>
  <c r="K1628" i="1"/>
  <c r="L1628" i="1" s="1"/>
  <c r="K1489" i="1"/>
  <c r="L1489" i="1" s="1"/>
  <c r="K1481" i="1"/>
  <c r="L1481" i="1" s="1"/>
  <c r="K49" i="1"/>
  <c r="L49" i="1" s="1"/>
  <c r="K1512" i="1"/>
  <c r="L1512" i="1" s="1"/>
  <c r="K1265" i="1"/>
  <c r="L1265" i="1" s="1"/>
  <c r="K1257" i="1"/>
  <c r="L1257" i="1" s="1"/>
  <c r="K939" i="1"/>
  <c r="L939" i="1" s="1"/>
  <c r="K1245" i="1"/>
  <c r="L1245" i="1" s="1"/>
  <c r="K1235" i="1"/>
  <c r="L1235" i="1" s="1"/>
  <c r="K1247" i="1"/>
  <c r="L1247" i="1" s="1"/>
  <c r="K1288" i="1"/>
  <c r="L1288" i="1" s="1"/>
  <c r="K1294" i="1"/>
  <c r="L1294" i="1" s="1"/>
  <c r="K796" i="1"/>
  <c r="L796" i="1" s="1"/>
  <c r="K797" i="1"/>
  <c r="L797" i="1" s="1"/>
  <c r="K1708" i="1"/>
  <c r="L1708" i="1" s="1"/>
  <c r="K1744" i="1"/>
  <c r="L1744" i="1" s="1"/>
  <c r="K1425" i="1"/>
  <c r="L1425" i="1" s="1"/>
  <c r="K1815" i="1"/>
  <c r="L1815" i="1" s="1"/>
  <c r="K1826" i="1"/>
  <c r="L1826" i="1" s="1"/>
  <c r="K1847" i="1"/>
  <c r="L1847" i="1" s="1"/>
  <c r="K1868" i="1"/>
  <c r="L1868" i="1" s="1"/>
  <c r="K1878" i="1"/>
  <c r="L1878" i="1" s="1"/>
  <c r="K1888" i="1"/>
  <c r="L1888" i="1" s="1"/>
  <c r="K1829" i="1"/>
  <c r="L1829" i="1" s="1"/>
  <c r="K1553" i="1"/>
  <c r="L1553" i="1" s="1"/>
  <c r="K763" i="1"/>
  <c r="L763" i="1" s="1"/>
  <c r="K1026" i="1"/>
  <c r="L1026" i="1" s="1"/>
  <c r="K61" i="1"/>
  <c r="L61" i="1" s="1"/>
  <c r="K1914" i="1"/>
  <c r="L1914" i="1" s="1"/>
  <c r="K431" i="1"/>
  <c r="L431" i="1" s="1"/>
  <c r="K419" i="1"/>
  <c r="L419" i="1" s="1"/>
  <c r="K1335" i="1"/>
  <c r="L1335" i="1" s="1"/>
  <c r="K1330" i="1"/>
  <c r="L1330" i="1" s="1"/>
  <c r="K94" i="1"/>
  <c r="L94" i="1" s="1"/>
  <c r="K84" i="1"/>
  <c r="L84" i="1" s="1"/>
  <c r="K90" i="1"/>
  <c r="L90" i="1" s="1"/>
  <c r="K362" i="1"/>
  <c r="L362" i="1" s="1"/>
  <c r="K2070" i="1"/>
  <c r="L2070" i="1" s="1"/>
  <c r="K837" i="1"/>
  <c r="L837" i="1" s="1"/>
  <c r="K385" i="1"/>
  <c r="L385" i="1" s="1"/>
  <c r="K1121" i="1"/>
  <c r="L1121" i="1" s="1"/>
  <c r="K375" i="1"/>
  <c r="L375" i="1" s="1"/>
  <c r="K1970" i="1"/>
  <c r="L1970" i="1" s="1"/>
  <c r="K2001" i="1"/>
  <c r="L2001" i="1" s="1"/>
  <c r="K852" i="1"/>
  <c r="L852" i="1" s="1"/>
  <c r="K1008" i="1"/>
  <c r="L1008" i="1" s="1"/>
  <c r="K1154" i="1"/>
  <c r="L1154" i="1" s="1"/>
  <c r="K1160" i="1"/>
  <c r="L1160" i="1" s="1"/>
  <c r="K1158" i="1"/>
  <c r="L1158" i="1" s="1"/>
  <c r="K1156" i="1"/>
  <c r="L1156" i="1" s="1"/>
  <c r="K1152" i="1"/>
  <c r="L1152" i="1" s="1"/>
  <c r="K1011" i="1"/>
  <c r="L1011" i="1" s="1"/>
  <c r="K1218" i="1"/>
  <c r="L1218" i="1" s="1"/>
  <c r="K1216" i="1"/>
  <c r="L1216" i="1" s="1"/>
  <c r="K1214" i="1"/>
  <c r="L1214" i="1" s="1"/>
  <c r="K1212" i="1"/>
  <c r="L1212" i="1" s="1"/>
  <c r="K1221" i="1"/>
  <c r="L1221" i="1" s="1"/>
  <c r="K1017" i="1"/>
  <c r="L1017" i="1" s="1"/>
  <c r="K1317" i="1"/>
  <c r="L1317" i="1" s="1"/>
  <c r="K1315" i="1"/>
  <c r="L1315" i="1" s="1"/>
  <c r="K1313" i="1"/>
  <c r="L1313" i="1" s="1"/>
  <c r="K1311" i="1"/>
  <c r="L1311" i="1" s="1"/>
  <c r="K1310" i="1"/>
  <c r="L1310" i="1" s="1"/>
  <c r="K1318" i="1"/>
  <c r="L1318" i="1" s="1"/>
  <c r="K1306" i="1"/>
  <c r="L1306" i="1" s="1"/>
  <c r="K1304" i="1"/>
  <c r="L1304" i="1" s="1"/>
  <c r="K1302" i="1"/>
  <c r="L1302" i="1" s="1"/>
  <c r="K1232" i="1"/>
  <c r="L1232" i="1" s="1"/>
  <c r="K1230" i="1"/>
  <c r="L1230" i="1" s="1"/>
  <c r="K1228" i="1"/>
  <c r="L1228" i="1" s="1"/>
  <c r="K1226" i="1"/>
  <c r="L1226" i="1" s="1"/>
  <c r="K1224" i="1"/>
  <c r="L1224" i="1" s="1"/>
  <c r="K1379" i="1"/>
  <c r="L1379" i="1" s="1"/>
  <c r="K1381" i="1"/>
  <c r="L1381" i="1" s="1"/>
  <c r="K1391" i="1"/>
  <c r="L1391" i="1" s="1"/>
  <c r="K1389" i="1"/>
  <c r="L1389" i="1" s="1"/>
  <c r="K1387" i="1"/>
  <c r="L1387" i="1" s="1"/>
  <c r="K1385" i="1"/>
  <c r="L1385" i="1" s="1"/>
  <c r="K1383" i="1"/>
  <c r="L1383" i="1" s="1"/>
  <c r="K1434" i="1"/>
  <c r="L1434" i="1" s="1"/>
  <c r="K1432" i="1"/>
  <c r="L1432" i="1" s="1"/>
  <c r="K1430" i="1"/>
  <c r="L1430" i="1" s="1"/>
  <c r="K1428" i="1"/>
  <c r="L1428" i="1" s="1"/>
  <c r="K1674" i="1"/>
  <c r="L1674" i="1" s="1"/>
  <c r="K1342" i="1"/>
  <c r="L1342" i="1" s="1"/>
  <c r="K1340" i="1"/>
  <c r="L1340" i="1" s="1"/>
  <c r="K2044" i="1"/>
  <c r="L2044" i="1" s="1"/>
  <c r="K1577" i="1"/>
  <c r="L1577" i="1" s="1"/>
  <c r="K2037" i="1"/>
  <c r="L2037" i="1" s="1"/>
  <c r="K2035" i="1"/>
  <c r="L2035" i="1" s="1"/>
  <c r="K2033" i="1"/>
  <c r="L2033" i="1" s="1"/>
  <c r="K2031" i="1"/>
  <c r="L2031" i="1" s="1"/>
  <c r="K2028" i="1"/>
  <c r="L2028" i="1" s="1"/>
  <c r="K2027" i="1"/>
  <c r="L2027" i="1" s="1"/>
  <c r="K1568" i="1"/>
  <c r="L1568" i="1" s="1"/>
  <c r="K1570" i="1"/>
  <c r="L1570" i="1" s="1"/>
  <c r="K1114" i="1"/>
  <c r="L1114" i="1" s="1"/>
  <c r="K1936" i="1"/>
  <c r="L1936" i="1" s="1"/>
  <c r="K1934" i="1"/>
  <c r="L1934" i="1" s="1"/>
  <c r="K1932" i="1"/>
  <c r="L1932" i="1" s="1"/>
  <c r="K1930" i="1"/>
  <c r="L1930" i="1" s="1"/>
  <c r="K1928" i="1"/>
  <c r="L1928" i="1" s="1"/>
  <c r="K1925" i="1"/>
  <c r="L1925" i="1" s="1"/>
  <c r="K1923" i="1"/>
  <c r="L1923" i="1" s="1"/>
  <c r="K1921" i="1"/>
  <c r="L1921" i="1" s="1"/>
  <c r="K1919" i="1"/>
  <c r="L1919" i="1" s="1"/>
  <c r="K1917" i="1"/>
  <c r="L1917" i="1" s="1"/>
  <c r="K335" i="1"/>
  <c r="L335" i="1" s="1"/>
  <c r="K334" i="1"/>
  <c r="L334" i="1" s="1"/>
  <c r="K332" i="1"/>
  <c r="L332" i="1" s="1"/>
  <c r="K330" i="1"/>
  <c r="L330" i="1" s="1"/>
  <c r="K2075" i="1"/>
  <c r="L2075" i="1" s="1"/>
  <c r="K288" i="1"/>
  <c r="L288" i="1" s="1"/>
  <c r="K134" i="1"/>
  <c r="L134" i="1" s="1"/>
  <c r="K740" i="1"/>
  <c r="L740" i="1" s="1"/>
  <c r="K954" i="1"/>
  <c r="L954" i="1" s="1"/>
  <c r="K692" i="1"/>
  <c r="L692" i="1" s="1"/>
  <c r="K926" i="1"/>
  <c r="L926" i="1" s="1"/>
  <c r="K204" i="1"/>
  <c r="L204" i="1" s="1"/>
  <c r="K845" i="1"/>
  <c r="L845" i="1" s="1"/>
  <c r="K1673" i="1"/>
  <c r="L1673" i="1" s="1"/>
  <c r="K1795" i="1"/>
  <c r="L1795" i="1" s="1"/>
  <c r="K1780" i="1"/>
  <c r="L1780" i="1" s="1"/>
  <c r="K1769" i="1"/>
  <c r="L1769" i="1" s="1"/>
  <c r="K1766" i="1"/>
  <c r="L1766" i="1" s="1"/>
  <c r="K1581" i="1"/>
  <c r="L1581" i="1" s="1"/>
  <c r="K278" i="1"/>
  <c r="L278" i="1" s="1"/>
  <c r="K285" i="1"/>
  <c r="L285" i="1" s="1"/>
  <c r="K281" i="1"/>
  <c r="L281" i="1" s="1"/>
  <c r="K1622" i="1"/>
  <c r="L1622" i="1" s="1"/>
  <c r="K1618" i="1"/>
  <c r="L1618" i="1" s="1"/>
  <c r="K1614" i="1"/>
  <c r="L1614" i="1" s="1"/>
  <c r="K1611" i="1"/>
  <c r="L1611" i="1" s="1"/>
  <c r="K1626" i="1"/>
  <c r="L1626" i="1" s="1"/>
  <c r="K1603" i="1"/>
  <c r="L1603" i="1" s="1"/>
  <c r="K1599" i="1"/>
  <c r="L1599" i="1" s="1"/>
  <c r="K1597" i="1"/>
  <c r="L1597" i="1" s="1"/>
  <c r="K1591" i="1"/>
  <c r="L1591" i="1" s="1"/>
  <c r="K1590" i="1"/>
  <c r="L1590" i="1" s="1"/>
  <c r="K1655" i="1"/>
  <c r="L1655" i="1" s="1"/>
  <c r="K319" i="1"/>
  <c r="L319" i="1" s="1"/>
  <c r="K313" i="1"/>
  <c r="L313" i="1" s="1"/>
  <c r="K308" i="1"/>
  <c r="L308" i="1" s="1"/>
  <c r="K303" i="1"/>
  <c r="L303" i="1" s="1"/>
  <c r="K294" i="1"/>
  <c r="L294" i="1" s="1"/>
  <c r="K293" i="1"/>
  <c r="L293" i="1" s="1"/>
  <c r="K324" i="1"/>
  <c r="L324" i="1" s="1"/>
  <c r="K320" i="1"/>
  <c r="L320" i="1" s="1"/>
  <c r="K307" i="1"/>
  <c r="L307" i="1" s="1"/>
  <c r="K345" i="1"/>
  <c r="L345" i="1" s="1"/>
  <c r="K340" i="1"/>
  <c r="L340" i="1" s="1"/>
  <c r="K184" i="1"/>
  <c r="L184" i="1" s="1"/>
  <c r="K180" i="1"/>
  <c r="L180" i="1" s="1"/>
  <c r="K176" i="1"/>
  <c r="L176" i="1" s="1"/>
  <c r="K173" i="1"/>
  <c r="L173" i="1" s="1"/>
  <c r="K891" i="1"/>
  <c r="L891" i="1" s="1"/>
  <c r="K897" i="1"/>
  <c r="L897" i="1" s="1"/>
  <c r="K898" i="1"/>
  <c r="L898" i="1" s="1"/>
  <c r="K894" i="1"/>
  <c r="L894" i="1" s="1"/>
  <c r="K886" i="1"/>
  <c r="L886" i="1" s="1"/>
  <c r="K1005" i="1"/>
  <c r="L1005" i="1" s="1"/>
  <c r="K1001" i="1"/>
  <c r="L1001" i="1" s="1"/>
  <c r="K1630" i="1"/>
  <c r="L1630" i="1" s="1"/>
  <c r="K1624" i="1"/>
  <c r="L1624" i="1" s="1"/>
  <c r="K1491" i="1"/>
  <c r="L1491" i="1" s="1"/>
  <c r="K1487" i="1"/>
  <c r="L1487" i="1" s="1"/>
  <c r="K1483" i="1"/>
  <c r="L1483" i="1" s="1"/>
  <c r="K1479" i="1"/>
  <c r="L1479" i="1" s="1"/>
  <c r="K51" i="1"/>
  <c r="L51" i="1" s="1"/>
  <c r="K47" i="1"/>
  <c r="L47" i="1" s="1"/>
  <c r="K1499" i="1"/>
  <c r="L1499" i="1" s="1"/>
  <c r="K1423" i="1"/>
  <c r="L1423" i="1" s="1"/>
  <c r="K1267" i="1"/>
  <c r="L1267" i="1" s="1"/>
  <c r="K1263" i="1"/>
  <c r="L1263" i="1" s="1"/>
  <c r="K1259" i="1"/>
  <c r="L1259" i="1" s="1"/>
  <c r="K1253" i="1"/>
  <c r="L1253" i="1" s="1"/>
  <c r="K937" i="1"/>
  <c r="L937" i="1" s="1"/>
  <c r="K1033" i="1"/>
  <c r="L1033" i="1" s="1"/>
  <c r="K1273" i="1"/>
  <c r="L1273" i="1" s="1"/>
  <c r="K1269" i="1"/>
  <c r="L1269" i="1" s="1"/>
  <c r="K1243" i="1"/>
  <c r="L1243" i="1" s="1"/>
  <c r="K1238" i="1"/>
  <c r="L1238" i="1" s="1"/>
  <c r="K1274" i="1"/>
  <c r="L1274" i="1" s="1"/>
  <c r="K1279" i="1"/>
  <c r="L1279" i="1" s="1"/>
  <c r="K1254" i="1"/>
  <c r="L1254" i="1" s="1"/>
  <c r="K1290" i="1"/>
  <c r="L1290" i="1" s="1"/>
  <c r="K1285" i="1"/>
  <c r="L1285" i="1" s="1"/>
  <c r="K1233" i="1"/>
  <c r="L1233" i="1" s="1"/>
  <c r="K1296" i="1"/>
  <c r="L1296" i="1" s="1"/>
  <c r="K1291" i="1"/>
  <c r="L1291" i="1" s="1"/>
  <c r="K785" i="1"/>
  <c r="L785" i="1" s="1"/>
  <c r="K794" i="1"/>
  <c r="L794" i="1" s="1"/>
  <c r="K799" i="1"/>
  <c r="L799" i="1" s="1"/>
  <c r="K770" i="1"/>
  <c r="L770" i="1" s="1"/>
  <c r="K1729" i="1"/>
  <c r="L1729" i="1" s="1"/>
  <c r="K1713" i="1"/>
  <c r="L1713" i="1" s="1"/>
  <c r="K1746" i="1"/>
  <c r="L1746" i="1" s="1"/>
  <c r="K1808" i="1"/>
  <c r="L1808" i="1" s="1"/>
  <c r="K1834" i="1"/>
  <c r="L1834" i="1" s="1"/>
  <c r="K1817" i="1"/>
  <c r="L1817" i="1" s="1"/>
  <c r="K1813" i="1"/>
  <c r="L1813" i="1" s="1"/>
  <c r="K1824" i="1"/>
  <c r="L1824" i="1" s="1"/>
  <c r="K1820" i="1"/>
  <c r="L1820" i="1" s="1"/>
  <c r="K1825" i="1"/>
  <c r="L1825" i="1" s="1"/>
  <c r="K1837" i="1"/>
  <c r="L1837" i="1" s="1"/>
  <c r="K1852" i="1"/>
  <c r="L1852" i="1" s="1"/>
  <c r="K1861" i="1"/>
  <c r="L1861" i="1" s="1"/>
  <c r="K1864" i="1"/>
  <c r="L1864" i="1" s="1"/>
  <c r="K1880" i="1"/>
  <c r="L1880" i="1" s="1"/>
  <c r="K1887" i="1"/>
  <c r="L1887" i="1" s="1"/>
  <c r="K1881" i="1"/>
  <c r="L1881" i="1" s="1"/>
  <c r="K1897" i="1"/>
  <c r="L1897" i="1" s="1"/>
  <c r="K1898" i="1"/>
  <c r="L1898" i="1" s="1"/>
  <c r="K1906" i="1"/>
  <c r="L1906" i="1" s="1"/>
  <c r="K1831" i="1"/>
  <c r="L1831" i="1" s="1"/>
  <c r="K1551" i="1"/>
  <c r="L1551" i="1" s="1"/>
  <c r="K1556" i="1"/>
  <c r="L1556" i="1" s="1"/>
  <c r="K765" i="1"/>
  <c r="L765" i="1" s="1"/>
  <c r="K883" i="1"/>
  <c r="L883" i="1" s="1"/>
  <c r="K1027" i="1"/>
  <c r="L1027" i="1" s="1"/>
  <c r="K1645" i="1"/>
  <c r="L1645" i="1" s="1"/>
  <c r="K1649" i="1"/>
  <c r="L1649" i="1" s="1"/>
  <c r="K854" i="1"/>
  <c r="L854" i="1" s="1"/>
  <c r="K63" i="1"/>
  <c r="L63" i="1" s="1"/>
  <c r="K69" i="1"/>
  <c r="L69" i="1" s="1"/>
  <c r="K56" i="1"/>
  <c r="L56" i="1" s="1"/>
  <c r="K55" i="1"/>
  <c r="L55" i="1" s="1"/>
  <c r="K1912" i="1"/>
  <c r="L1912" i="1" s="1"/>
  <c r="K437" i="1"/>
  <c r="L437" i="1" s="1"/>
  <c r="K433" i="1"/>
  <c r="L433" i="1" s="1"/>
  <c r="K429" i="1"/>
  <c r="L429" i="1" s="1"/>
  <c r="K425" i="1"/>
  <c r="L425" i="1" s="1"/>
  <c r="K421" i="1"/>
  <c r="L421" i="1" s="1"/>
  <c r="K1194" i="1"/>
  <c r="L1194" i="1" s="1"/>
  <c r="K1067" i="1"/>
  <c r="L1067" i="1" s="1"/>
  <c r="K1336" i="1"/>
  <c r="L1336" i="1" s="1"/>
  <c r="K1337" i="1"/>
  <c r="L1337" i="1" s="1"/>
  <c r="K328" i="1"/>
  <c r="L328" i="1" s="1"/>
  <c r="K229" i="1"/>
  <c r="L229" i="1" s="1"/>
  <c r="K226" i="1"/>
  <c r="L226" i="1" s="1"/>
  <c r="K93" i="1"/>
  <c r="L93" i="1" s="1"/>
  <c r="K82" i="1"/>
  <c r="L82" i="1" s="1"/>
  <c r="K81" i="1"/>
  <c r="L81" i="1" s="1"/>
  <c r="K76" i="1"/>
  <c r="L76" i="1" s="1"/>
  <c r="K88" i="1"/>
  <c r="L88" i="1" s="1"/>
  <c r="K225" i="1"/>
  <c r="L225" i="1" s="1"/>
  <c r="K1147" i="1"/>
  <c r="L1147" i="1" s="1"/>
  <c r="K2072" i="1"/>
  <c r="L2072" i="1" s="1"/>
  <c r="K2068" i="1"/>
  <c r="L2068" i="1" s="1"/>
  <c r="K839" i="1"/>
  <c r="L839" i="1" s="1"/>
  <c r="K1323" i="1"/>
  <c r="L1323" i="1" s="1"/>
  <c r="K1953" i="1"/>
  <c r="L1953" i="1" s="1"/>
  <c r="K390" i="1"/>
  <c r="L390" i="1" s="1"/>
  <c r="K359" i="1"/>
  <c r="L359" i="1" s="1"/>
  <c r="K1123" i="1"/>
  <c r="L1123" i="1" s="1"/>
  <c r="K382" i="1"/>
  <c r="L382" i="1" s="1"/>
  <c r="K378" i="1"/>
  <c r="L378" i="1" s="1"/>
  <c r="K377" i="1"/>
  <c r="L377" i="1" s="1"/>
  <c r="K373" i="1"/>
  <c r="L373" i="1" s="1"/>
  <c r="K370" i="1"/>
  <c r="L370" i="1" s="1"/>
  <c r="K1965" i="1"/>
  <c r="L1965" i="1" s="1"/>
  <c r="K1974" i="1"/>
  <c r="L1974" i="1" s="1"/>
  <c r="K1980" i="1"/>
  <c r="L1980" i="1" s="1"/>
  <c r="K1985" i="1"/>
  <c r="L1985" i="1" s="1"/>
  <c r="K1989" i="1"/>
  <c r="L1989" i="1" s="1"/>
  <c r="K2000" i="1"/>
  <c r="L2000" i="1" s="1"/>
  <c r="K914" i="1"/>
  <c r="L914" i="1" s="1"/>
  <c r="K1637" i="1"/>
  <c r="L1637" i="1" s="1"/>
  <c r="K747" i="1"/>
  <c r="L747" i="1" s="1"/>
  <c r="K1472" i="1"/>
  <c r="L1472" i="1" s="1"/>
  <c r="K553" i="1"/>
  <c r="L553" i="1" s="1"/>
  <c r="K1670" i="1"/>
  <c r="L1670" i="1" s="1"/>
  <c r="K1790" i="1"/>
  <c r="L1790" i="1" s="1"/>
  <c r="K1770" i="1"/>
  <c r="L1770" i="1" s="1"/>
  <c r="K1575" i="1"/>
  <c r="L1575" i="1" s="1"/>
  <c r="K286" i="1"/>
  <c r="L286" i="1" s="1"/>
  <c r="K1623" i="1"/>
  <c r="L1623" i="1" s="1"/>
  <c r="K1619" i="1"/>
  <c r="L1619" i="1" s="1"/>
  <c r="K1608" i="1"/>
  <c r="L1608" i="1" s="1"/>
  <c r="K1607" i="1"/>
  <c r="L1607" i="1" s="1"/>
  <c r="K1631" i="1"/>
  <c r="L1631" i="1" s="1"/>
  <c r="K1587" i="1"/>
  <c r="L1587" i="1" s="1"/>
  <c r="K291" i="1"/>
  <c r="L291" i="1" s="1"/>
  <c r="K310" i="1"/>
  <c r="L310" i="1" s="1"/>
  <c r="K301" i="1"/>
  <c r="L301" i="1" s="1"/>
  <c r="K295" i="1"/>
  <c r="L295" i="1" s="1"/>
  <c r="K309" i="1"/>
  <c r="L309" i="1" s="1"/>
  <c r="K342" i="1"/>
  <c r="L342" i="1" s="1"/>
  <c r="K181" i="1"/>
  <c r="L181" i="1" s="1"/>
  <c r="K174" i="1"/>
  <c r="L174" i="1" s="1"/>
  <c r="K903" i="1"/>
  <c r="L903" i="1" s="1"/>
  <c r="K895" i="1"/>
  <c r="L895" i="1" s="1"/>
  <c r="K1006" i="1"/>
  <c r="L1006" i="1" s="1"/>
  <c r="K1605" i="1"/>
  <c r="L1605" i="1" s="1"/>
  <c r="K1492" i="1"/>
  <c r="L1492" i="1" s="1"/>
  <c r="K1488" i="1"/>
  <c r="L1488" i="1" s="1"/>
  <c r="K1480" i="1"/>
  <c r="L1480" i="1" s="1"/>
  <c r="K48" i="1"/>
  <c r="L48" i="1" s="1"/>
  <c r="K1524" i="1"/>
  <c r="L1524" i="1" s="1"/>
  <c r="K1264" i="1"/>
  <c r="L1264" i="1" s="1"/>
  <c r="K1260" i="1"/>
  <c r="L1260" i="1" s="1"/>
  <c r="K416" i="1"/>
  <c r="L416" i="1" s="1"/>
  <c r="K938" i="1"/>
  <c r="L938" i="1" s="1"/>
  <c r="K1270" i="1"/>
  <c r="L1270" i="1" s="1"/>
  <c r="K1244" i="1"/>
  <c r="L1244" i="1" s="1"/>
  <c r="K1239" i="1"/>
  <c r="L1239" i="1" s="1"/>
  <c r="K1280" i="1"/>
  <c r="L1280" i="1" s="1"/>
  <c r="K1250" i="1"/>
  <c r="L1250" i="1" s="1"/>
  <c r="K1287" i="1"/>
  <c r="L1287" i="1" s="1"/>
  <c r="K1297" i="1"/>
  <c r="L1297" i="1" s="1"/>
  <c r="K1292" i="1"/>
  <c r="L1292" i="1" s="1"/>
  <c r="K790" i="1"/>
  <c r="L790" i="1" s="1"/>
  <c r="K800" i="1"/>
  <c r="L800" i="1" s="1"/>
  <c r="K806" i="1"/>
  <c r="L806" i="1" s="1"/>
  <c r="K1727" i="1"/>
  <c r="L1727" i="1" s="1"/>
  <c r="K1809" i="1"/>
  <c r="L1809" i="1" s="1"/>
  <c r="K1690" i="1"/>
  <c r="L1690" i="1" s="1"/>
  <c r="K1818" i="1"/>
  <c r="L1818" i="1" s="1"/>
  <c r="K1810" i="1"/>
  <c r="L1810" i="1" s="1"/>
  <c r="K1827" i="1"/>
  <c r="L1827" i="1" s="1"/>
  <c r="K1849" i="1"/>
  <c r="L1849" i="1" s="1"/>
  <c r="K1867" i="1"/>
  <c r="L1867" i="1" s="1"/>
  <c r="K1874" i="1"/>
  <c r="L1874" i="1" s="1"/>
  <c r="K1893" i="1"/>
  <c r="L1893" i="1" s="1"/>
  <c r="K1902" i="1"/>
  <c r="L1902" i="1" s="1"/>
  <c r="K1565" i="1"/>
  <c r="L1565" i="1" s="1"/>
  <c r="K766" i="1"/>
  <c r="L766" i="1" s="1"/>
  <c r="K1025" i="1"/>
  <c r="L1025" i="1" s="1"/>
  <c r="K1024" i="1"/>
  <c r="L1024" i="1" s="1"/>
  <c r="K1646" i="1"/>
  <c r="L1646" i="1" s="1"/>
  <c r="K70" i="1"/>
  <c r="L70" i="1" s="1"/>
  <c r="K57" i="1"/>
  <c r="L57" i="1" s="1"/>
  <c r="K64" i="1"/>
  <c r="L64" i="1" s="1"/>
  <c r="K434" i="1"/>
  <c r="L434" i="1" s="1"/>
  <c r="K426" i="1"/>
  <c r="L426" i="1" s="1"/>
  <c r="K422" i="1"/>
  <c r="L422" i="1" s="1"/>
  <c r="K418" i="1"/>
  <c r="L418" i="1" s="1"/>
  <c r="K1339" i="1"/>
  <c r="L1339" i="1" s="1"/>
  <c r="K329" i="1"/>
  <c r="L329" i="1" s="1"/>
  <c r="K227" i="1"/>
  <c r="L227" i="1" s="1"/>
  <c r="K86" i="1"/>
  <c r="L86" i="1" s="1"/>
  <c r="K77" i="1"/>
  <c r="L77" i="1" s="1"/>
  <c r="K53" i="1"/>
  <c r="L53" i="1" s="1"/>
  <c r="K2073" i="1"/>
  <c r="L2073" i="1" s="1"/>
  <c r="K838" i="1"/>
  <c r="L838" i="1" s="1"/>
  <c r="K1632" i="1"/>
  <c r="L1632" i="1" s="1"/>
  <c r="K387" i="1"/>
  <c r="L387" i="1" s="1"/>
  <c r="K1124" i="1"/>
  <c r="L1124" i="1" s="1"/>
  <c r="K379" i="1"/>
  <c r="L379" i="1" s="1"/>
  <c r="K383" i="1"/>
  <c r="L383" i="1" s="1"/>
  <c r="K366" i="1"/>
  <c r="L366" i="1" s="1"/>
  <c r="K1971" i="1"/>
  <c r="L1971" i="1" s="1"/>
  <c r="K2003" i="1"/>
  <c r="L2003" i="1" s="1"/>
  <c r="K947" i="1"/>
  <c r="L947" i="1" s="1"/>
  <c r="K1640" i="1"/>
  <c r="L1640" i="1" s="1"/>
  <c r="K193" i="1"/>
  <c r="L193" i="1" s="1"/>
  <c r="K593" i="1"/>
  <c r="L593" i="1" s="1"/>
  <c r="K1668" i="1"/>
  <c r="L1668" i="1" s="1"/>
  <c r="K1776" i="1"/>
  <c r="L1776" i="1" s="1"/>
  <c r="K1786" i="1"/>
  <c r="L1786" i="1" s="1"/>
  <c r="K1767" i="1"/>
  <c r="L1767" i="1" s="1"/>
  <c r="K1576" i="1"/>
  <c r="L1576" i="1" s="1"/>
  <c r="K1578" i="1"/>
  <c r="L1578" i="1" s="1"/>
  <c r="K282" i="1"/>
  <c r="L282" i="1" s="1"/>
  <c r="K1620" i="1"/>
  <c r="L1620" i="1" s="1"/>
  <c r="K1616" i="1"/>
  <c r="L1616" i="1" s="1"/>
  <c r="K1606" i="1"/>
  <c r="L1606" i="1" s="1"/>
  <c r="K1625" i="1"/>
  <c r="L1625" i="1" s="1"/>
  <c r="K1593" i="1"/>
  <c r="L1593" i="1" s="1"/>
  <c r="K1658" i="1"/>
  <c r="L1658" i="1" s="1"/>
  <c r="K317" i="1"/>
  <c r="L317" i="1" s="1"/>
  <c r="K311" i="1"/>
  <c r="L311" i="1" s="1"/>
  <c r="K289" i="1"/>
  <c r="L289" i="1" s="1"/>
  <c r="K299" i="1"/>
  <c r="L299" i="1" s="1"/>
  <c r="K322" i="1"/>
  <c r="L322" i="1" s="1"/>
  <c r="K315" i="1"/>
  <c r="L315" i="1" s="1"/>
  <c r="K343" i="1"/>
  <c r="L343" i="1" s="1"/>
  <c r="K182" i="1"/>
  <c r="L182" i="1" s="1"/>
  <c r="K188" i="1"/>
  <c r="L188" i="1" s="1"/>
  <c r="K887" i="1"/>
  <c r="L887" i="1" s="1"/>
  <c r="K902" i="1"/>
  <c r="L902" i="1" s="1"/>
  <c r="K1007" i="1"/>
  <c r="L1007" i="1" s="1"/>
  <c r="K1594" i="1"/>
  <c r="L1594" i="1" s="1"/>
  <c r="K1493" i="1"/>
  <c r="L1493" i="1" s="1"/>
  <c r="K1485" i="1"/>
  <c r="L1485" i="1" s="1"/>
  <c r="K1477" i="1"/>
  <c r="L1477" i="1" s="1"/>
  <c r="K1498" i="1"/>
  <c r="L1498" i="1" s="1"/>
  <c r="K1241" i="1"/>
  <c r="L1241" i="1" s="1"/>
  <c r="K1261" i="1"/>
  <c r="L1261" i="1" s="1"/>
  <c r="K1251" i="1"/>
  <c r="L1251" i="1" s="1"/>
  <c r="K1032" i="1"/>
  <c r="L1032" i="1" s="1"/>
  <c r="K1271" i="1"/>
  <c r="L1271" i="1" s="1"/>
  <c r="K1240" i="1"/>
  <c r="L1240" i="1" s="1"/>
  <c r="K1281" i="1"/>
  <c r="L1281" i="1" s="1"/>
  <c r="K1284" i="1"/>
  <c r="L1284" i="1" s="1"/>
  <c r="K1130" i="1"/>
  <c r="L1130" i="1" s="1"/>
  <c r="K1298" i="1"/>
  <c r="L1298" i="1" s="1"/>
  <c r="K1209" i="1"/>
  <c r="L1209" i="1" s="1"/>
  <c r="K801" i="1"/>
  <c r="L801" i="1" s="1"/>
  <c r="K804" i="1"/>
  <c r="L804" i="1" s="1"/>
  <c r="K1762" i="1"/>
  <c r="L1762" i="1" s="1"/>
  <c r="K1832" i="1"/>
  <c r="L1832" i="1" s="1"/>
  <c r="K1812" i="1"/>
  <c r="L1812" i="1" s="1"/>
  <c r="K1822" i="1"/>
  <c r="L1822" i="1" s="1"/>
  <c r="K1840" i="1"/>
  <c r="L1840" i="1" s="1"/>
  <c r="K1857" i="1"/>
  <c r="L1857" i="1" s="1"/>
  <c r="K1872" i="1"/>
  <c r="L1872" i="1" s="1"/>
  <c r="K1885" i="1"/>
  <c r="L1885" i="1" s="1"/>
  <c r="K1894" i="1"/>
  <c r="L1894" i="1" s="1"/>
  <c r="K1904" i="1"/>
  <c r="L1904" i="1" s="1"/>
  <c r="K1543" i="1"/>
  <c r="L1543" i="1" s="1"/>
  <c r="K767" i="1"/>
  <c r="L767" i="1" s="1"/>
  <c r="K1029" i="1"/>
  <c r="L1029" i="1" s="1"/>
  <c r="K1647" i="1"/>
  <c r="L1647" i="1" s="1"/>
  <c r="K1654" i="1"/>
  <c r="L1654" i="1" s="1"/>
  <c r="K59" i="1"/>
  <c r="L59" i="1" s="1"/>
  <c r="K67" i="1"/>
  <c r="L67" i="1" s="1"/>
  <c r="K65" i="1"/>
  <c r="L65" i="1" s="1"/>
  <c r="K439" i="1"/>
  <c r="L439" i="1" s="1"/>
  <c r="K435" i="1"/>
  <c r="L435" i="1" s="1"/>
  <c r="K427" i="1"/>
  <c r="L427" i="1" s="1"/>
  <c r="K423" i="1"/>
  <c r="L423" i="1" s="1"/>
  <c r="K1069" i="1"/>
  <c r="L1069" i="1" s="1"/>
  <c r="K1332" i="1"/>
  <c r="L1332" i="1" s="1"/>
  <c r="K231" i="1"/>
  <c r="L231" i="1" s="1"/>
  <c r="K232" i="1"/>
  <c r="L232" i="1" s="1"/>
  <c r="K85" i="1"/>
  <c r="L85" i="1" s="1"/>
  <c r="K78" i="1"/>
  <c r="L78" i="1" s="1"/>
  <c r="K54" i="1"/>
  <c r="L54" i="1" s="1"/>
  <c r="K2074" i="1"/>
  <c r="L2074" i="1" s="1"/>
  <c r="K2066" i="1"/>
  <c r="L2066" i="1" s="1"/>
  <c r="K1584" i="1"/>
  <c r="L1584" i="1" s="1"/>
  <c r="K388" i="1"/>
  <c r="L388" i="1" s="1"/>
  <c r="K360" i="1"/>
  <c r="L360" i="1" s="1"/>
  <c r="K380" i="1"/>
  <c r="L380" i="1" s="1"/>
  <c r="K364" i="1"/>
  <c r="L364" i="1" s="1"/>
  <c r="K371" i="1"/>
  <c r="L371" i="1" s="1"/>
  <c r="K367" i="1"/>
  <c r="L367" i="1" s="1"/>
  <c r="K1976" i="1"/>
  <c r="L1976" i="1" s="1"/>
  <c r="K1984" i="1"/>
  <c r="L1984" i="1" s="1"/>
  <c r="K1991" i="1"/>
  <c r="L1991" i="1" s="1"/>
  <c r="K1997" i="1"/>
  <c r="L1997" i="1" s="1"/>
  <c r="K1009" i="1"/>
  <c r="L1009" i="1" s="1"/>
  <c r="K1155" i="1"/>
  <c r="L1155" i="1" s="1"/>
  <c r="K1153" i="1"/>
  <c r="L1153" i="1" s="1"/>
  <c r="K1149" i="1"/>
  <c r="L1149" i="1" s="1"/>
  <c r="K1159" i="1"/>
  <c r="L1159" i="1" s="1"/>
  <c r="K1157" i="1"/>
  <c r="L1157" i="1" s="1"/>
  <c r="K1150" i="1"/>
  <c r="L1150" i="1" s="1"/>
  <c r="K1151" i="1"/>
  <c r="L1151" i="1" s="1"/>
  <c r="K1219" i="1"/>
  <c r="L1219" i="1" s="1"/>
  <c r="K1217" i="1"/>
  <c r="L1217" i="1" s="1"/>
  <c r="K1215" i="1"/>
  <c r="L1215" i="1" s="1"/>
  <c r="K1213" i="1"/>
  <c r="L1213" i="1" s="1"/>
  <c r="K1211" i="1"/>
  <c r="L1211" i="1" s="1"/>
  <c r="K840" i="1"/>
  <c r="L840" i="1" s="1"/>
  <c r="K1018" i="1"/>
  <c r="L1018" i="1" s="1"/>
  <c r="K1015" i="1"/>
  <c r="L1015" i="1" s="1"/>
  <c r="K1016" i="1"/>
  <c r="L1016" i="1" s="1"/>
  <c r="K1316" i="1"/>
  <c r="L1316" i="1" s="1"/>
  <c r="K1314" i="1"/>
  <c r="L1314" i="1" s="1"/>
  <c r="K1312" i="1"/>
  <c r="L1312" i="1" s="1"/>
  <c r="K1309" i="1"/>
  <c r="L1309" i="1" s="1"/>
  <c r="K1308" i="1"/>
  <c r="L1308" i="1" s="1"/>
  <c r="K1307" i="1"/>
  <c r="L1307" i="1" s="1"/>
  <c r="K1305" i="1"/>
  <c r="L1305" i="1" s="1"/>
  <c r="K1303" i="1"/>
  <c r="L1303" i="1" s="1"/>
  <c r="K1301" i="1"/>
  <c r="L1301" i="1" s="1"/>
  <c r="K1231" i="1"/>
  <c r="L1231" i="1" s="1"/>
  <c r="K1229" i="1"/>
  <c r="L1229" i="1" s="1"/>
  <c r="K1227" i="1"/>
  <c r="L1227" i="1" s="1"/>
  <c r="K1225" i="1"/>
  <c r="L1225" i="1" s="1"/>
  <c r="K1380" i="1"/>
  <c r="L1380" i="1" s="1"/>
  <c r="K1382" i="1"/>
  <c r="L1382" i="1" s="1"/>
  <c r="K1392" i="1"/>
  <c r="L1392" i="1" s="1"/>
  <c r="K1390" i="1"/>
  <c r="L1390" i="1" s="1"/>
  <c r="K1388" i="1"/>
  <c r="L1388" i="1" s="1"/>
  <c r="K1386" i="1"/>
  <c r="L1386" i="1" s="1"/>
  <c r="K1384" i="1"/>
  <c r="L1384" i="1" s="1"/>
  <c r="K1393" i="1"/>
  <c r="L1393" i="1" s="1"/>
  <c r="K1433" i="1"/>
  <c r="L1433" i="1" s="1"/>
  <c r="K1431" i="1"/>
  <c r="L1431" i="1" s="1"/>
  <c r="K1429" i="1"/>
  <c r="L1429" i="1" s="1"/>
  <c r="K1427" i="1"/>
  <c r="L1427" i="1" s="1"/>
  <c r="K1426" i="1"/>
  <c r="L1426" i="1" s="1"/>
  <c r="K1583" i="1"/>
  <c r="L1583" i="1" s="1"/>
  <c r="K1343" i="1"/>
  <c r="L1343" i="1" s="1"/>
  <c r="K1341" i="1"/>
  <c r="L1341" i="1" s="1"/>
  <c r="K2043" i="1"/>
  <c r="L2043" i="1" s="1"/>
  <c r="K2039" i="1"/>
  <c r="L2039" i="1" s="1"/>
  <c r="K2038" i="1"/>
  <c r="L2038" i="1" s="1"/>
  <c r="K2036" i="1"/>
  <c r="L2036" i="1" s="1"/>
  <c r="K2034" i="1"/>
  <c r="L2034" i="1" s="1"/>
  <c r="K2032" i="1"/>
  <c r="L2032" i="1" s="1"/>
  <c r="K2029" i="1"/>
  <c r="L2029" i="1" s="1"/>
  <c r="K2030" i="1"/>
  <c r="L2030" i="1" s="1"/>
  <c r="K1573" i="1"/>
  <c r="L1573" i="1" s="1"/>
  <c r="K1571" i="1"/>
  <c r="L1571" i="1" s="1"/>
  <c r="K1567" i="1"/>
  <c r="L1567" i="1" s="1"/>
  <c r="K1572" i="1"/>
  <c r="L1572" i="1" s="1"/>
  <c r="K1927" i="1"/>
  <c r="L1927" i="1" s="1"/>
  <c r="K1935" i="1"/>
  <c r="L1935" i="1" s="1"/>
  <c r="K1933" i="1"/>
  <c r="L1933" i="1" s="1"/>
  <c r="K1931" i="1"/>
  <c r="L1931" i="1" s="1"/>
  <c r="K1929" i="1"/>
  <c r="L1929" i="1" s="1"/>
  <c r="K1926" i="1"/>
  <c r="L1926" i="1" s="1"/>
  <c r="K1924" i="1"/>
  <c r="L1924" i="1" s="1"/>
  <c r="K1922" i="1"/>
  <c r="L1922" i="1" s="1"/>
  <c r="K1920" i="1"/>
  <c r="L1920" i="1" s="1"/>
  <c r="K1918" i="1"/>
  <c r="L1918" i="1" s="1"/>
  <c r="K336" i="1"/>
  <c r="L336" i="1" s="1"/>
  <c r="K338" i="1"/>
  <c r="L338" i="1" s="1"/>
  <c r="K333" i="1"/>
  <c r="L333" i="1" s="1"/>
  <c r="K331" i="1"/>
  <c r="L331" i="1" s="1"/>
  <c r="K2076" i="1"/>
  <c r="L2076" i="1" s="1"/>
  <c r="F13" i="3"/>
  <c r="F12" i="3" s="1"/>
  <c r="H12" i="3" s="1"/>
  <c r="F15" i="3"/>
  <c r="H15" i="3" s="1"/>
  <c r="F7" i="3"/>
  <c r="G7" i="3" s="1"/>
  <c r="F17" i="3"/>
  <c r="F16" i="3" s="1"/>
  <c r="H16" i="3" s="1"/>
  <c r="F14" i="3"/>
  <c r="H14" i="3" s="1"/>
  <c r="H18" i="3"/>
  <c r="F19" i="3"/>
  <c r="H19" i="3" s="1"/>
  <c r="H9" i="3"/>
  <c r="F11" i="3"/>
  <c r="I11" i="3" s="1"/>
  <c r="F8" i="3"/>
  <c r="G8" i="3" s="1"/>
  <c r="F10" i="3" l="1"/>
  <c r="I13" i="3"/>
  <c r="I17" i="3"/>
  <c r="G20" i="3"/>
  <c r="G22" i="3" s="1"/>
  <c r="G23" i="3" l="1"/>
  <c r="I13" i="1"/>
  <c r="I16" i="1" s="1"/>
  <c r="I18" i="1" s="1"/>
  <c r="I12" i="1"/>
  <c r="H10" i="3"/>
  <c r="H20" i="3" s="1"/>
  <c r="H22" i="3" s="1"/>
  <c r="H23" i="3" s="1"/>
  <c r="F20" i="3"/>
  <c r="I20" i="3"/>
  <c r="I22" i="3" s="1"/>
  <c r="I23" i="3" s="1"/>
  <c r="J22" i="3" l="1"/>
</calcChain>
</file>

<file path=xl/sharedStrings.xml><?xml version="1.0" encoding="utf-8"?>
<sst xmlns="http://schemas.openxmlformats.org/spreadsheetml/2006/main" count="11958" uniqueCount="6360">
  <si>
    <t>&gt;&gt;&gt; Условия работы &lt;&lt;&lt;</t>
  </si>
  <si>
    <t>с условиями работы ознакомлен</t>
  </si>
  <si>
    <t>СПРАВОЧНАЯ вместимость  в тару, шт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</si>
  <si>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</si>
  <si>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Ящик фанерный</t>
  </si>
  <si>
    <t>Ящик деревянный</t>
  </si>
  <si>
    <t>Паллетоместо</t>
  </si>
  <si>
    <t>Предварительная сумма за растения</t>
  </si>
  <si>
    <t>P9 / P10,5</t>
  </si>
  <si>
    <t xml:space="preserve"> </t>
  </si>
  <si>
    <t>Надбавка за сборку</t>
  </si>
  <si>
    <t>Итоговая сумма за растения</t>
  </si>
  <si>
    <t>P14 / C1,5</t>
  </si>
  <si>
    <t>Сумма за тару (заполняется оператором)</t>
  </si>
  <si>
    <t>C2</t>
  </si>
  <si>
    <t>Сумма за доставку (заполняется оператором)</t>
  </si>
  <si>
    <t>C3</t>
  </si>
  <si>
    <t>Итоговую сумму заказа составляют: стоимость растений+стоимость тары+стоимость доставки+комиссия за ден. переводы</t>
  </si>
  <si>
    <t>Общая сумма, без ден. переводов</t>
  </si>
  <si>
    <t>C3,5</t>
  </si>
  <si>
    <t>C4</t>
  </si>
  <si>
    <t>Комиссия за ден. переводы</t>
  </si>
  <si>
    <t>C5</t>
  </si>
  <si>
    <t>Итоговая сумма заказа</t>
  </si>
  <si>
    <t>C10</t>
  </si>
  <si>
    <t>Минимальный заказ на сорт:</t>
  </si>
  <si>
    <r>
      <t>P9 / P10,5</t>
    </r>
    <r>
      <rPr>
        <sz val="11"/>
        <rFont val="Arial"/>
        <family val="2"/>
        <charset val="204"/>
      </rPr>
      <t xml:space="preserve"> - 80 шт (кратность заказа 40 шт)</t>
    </r>
  </si>
  <si>
    <r>
      <t>P</t>
    </r>
    <r>
      <rPr>
        <b/>
        <sz val="11"/>
        <rFont val="Arial"/>
        <family val="2"/>
        <charset val="204"/>
      </rPr>
      <t>12 / P13</t>
    </r>
    <r>
      <rPr>
        <sz val="11"/>
        <rFont val="Arial"/>
        <family val="2"/>
        <charset val="204"/>
      </rPr>
      <t>- 75 шт (кратность заказа 25 шт)</t>
    </r>
  </si>
  <si>
    <r>
      <t xml:space="preserve">P14, C1.5-C2 </t>
    </r>
    <r>
      <rPr>
        <sz val="11"/>
        <rFont val="Arial"/>
        <family val="2"/>
        <charset val="204"/>
      </rPr>
      <t>- 50 шт</t>
    </r>
  </si>
  <si>
    <r>
      <t>&gt;C3</t>
    </r>
    <r>
      <rPr>
        <sz val="11"/>
        <rFont val="Arial"/>
        <family val="2"/>
        <charset val="204"/>
      </rPr>
      <t xml:space="preserve"> - 25 шт</t>
    </r>
  </si>
  <si>
    <t>Тарифы на тару и доставку</t>
  </si>
  <si>
    <t>Габариты</t>
  </si>
  <si>
    <t>Цена тары,  €</t>
  </si>
  <si>
    <t>Стоимость доставки, €</t>
  </si>
  <si>
    <t>1 х 1,2 х 1,05 м</t>
  </si>
  <si>
    <t>кол-во ящиков в 1/2 ПМ осенью 20 шт</t>
  </si>
  <si>
    <t>Контейнер</t>
  </si>
  <si>
    <t>Кол-во растений</t>
  </si>
  <si>
    <t>Кол-во фан. ящиков</t>
  </si>
  <si>
    <t>1 х 1,2 х 2,4 м</t>
  </si>
  <si>
    <t>кол-во ящиков в ПМ осенью 40-45 шт</t>
  </si>
  <si>
    <t>Ящик деревянный  (1 х 1,2 х 1,2м)</t>
  </si>
  <si>
    <t>1 х 1,2 х 1,2м</t>
  </si>
  <si>
    <t>P11 / P12 / P13</t>
  </si>
  <si>
    <t>Паллетоместо = 2 ящика деревянных (1 х 1,2 х 2,4м)</t>
  </si>
  <si>
    <t>1 х 1,2 х 2,4м</t>
  </si>
  <si>
    <t>1 х 1,2 х 0,2м</t>
  </si>
  <si>
    <t>При заказе менее 7000 € за растения действует торговая надбавка 7%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</si>
  <si>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 вам товара.</t>
  </si>
  <si>
    <t>ПОЖАЛУЙСТА, НЕ МЕНЯЙТЕ НИЧЕГО В ФАЙЛЕ, ЗАПОЛНЯЙТЕ ТОЛЬКО СТОЛБЕЦ:  ЗАКАЗ, шт</t>
  </si>
  <si>
    <t>Артикул</t>
  </si>
  <si>
    <t>Наименование (лат.)</t>
  </si>
  <si>
    <t>Наименование</t>
  </si>
  <si>
    <t>Сорт</t>
  </si>
  <si>
    <t>Цена без доставки, €</t>
  </si>
  <si>
    <t>Заказ, шт.</t>
  </si>
  <si>
    <t>Предварительная сумма, €</t>
  </si>
  <si>
    <t>Надбавка за сборку, €</t>
  </si>
  <si>
    <t xml:space="preserve">Итоговая сумма, €  </t>
  </si>
  <si>
    <t>Abeliophyllum distichum Liners P9</t>
  </si>
  <si>
    <t>87-07-0813</t>
  </si>
  <si>
    <t>Abeliophyllum distichum</t>
  </si>
  <si>
    <t>Абелиолистник двурядный</t>
  </si>
  <si>
    <t>P9</t>
  </si>
  <si>
    <t>Brilliant</t>
  </si>
  <si>
    <t>Schneesturm</t>
  </si>
  <si>
    <t>Rhododendron 'Cunningham's White' Liners P13</t>
  </si>
  <si>
    <t>87-07-3279</t>
  </si>
  <si>
    <t>Cunningham's White</t>
  </si>
  <si>
    <t>P13</t>
  </si>
  <si>
    <t>Rhododendron 'Gomer Waterer' Liners P13</t>
  </si>
  <si>
    <t>87-07-3335</t>
  </si>
  <si>
    <t>Gomer Waterer</t>
  </si>
  <si>
    <t>Rhododendron (Y) 'Dreamland' Liners P13</t>
  </si>
  <si>
    <t>87-07-3292</t>
  </si>
  <si>
    <t>Dreamland</t>
  </si>
  <si>
    <t>Rhododendron (Y) 'Morgenrot' Liners P13</t>
  </si>
  <si>
    <t>87-07-3362</t>
  </si>
  <si>
    <t>Morgenrot</t>
  </si>
  <si>
    <t>Rhododendron (Y) 'Sneezy' Liners P13</t>
  </si>
  <si>
    <t>87-07-10210</t>
  </si>
  <si>
    <t>Rhododendron 'Germania' Salealble C5</t>
  </si>
  <si>
    <t>87-07-8058</t>
  </si>
  <si>
    <t>Germania</t>
  </si>
  <si>
    <t>Rhododendron 'Nova Zembla'      red Liners P13</t>
  </si>
  <si>
    <t>87-07-7168</t>
  </si>
  <si>
    <t>Nova Zembla</t>
  </si>
  <si>
    <t>Rhododendron 'Catawb. Boursault' Liners P13</t>
  </si>
  <si>
    <t>87-07-3262</t>
  </si>
  <si>
    <t>Rhododendron catawbiense</t>
  </si>
  <si>
    <t>Rhododendron 'Catawb. Grandiflorum' Liners P13</t>
  </si>
  <si>
    <t>87-07-9614</t>
  </si>
  <si>
    <t>Rhododendron 'Catawb. Grandiflorum' Salealble C5</t>
  </si>
  <si>
    <t>87-07-8056</t>
  </si>
  <si>
    <t>Rhododendron 'Roseum Elegans' Liners P13</t>
  </si>
  <si>
    <t>87-07-3377</t>
  </si>
  <si>
    <t>Roseum Elegans</t>
  </si>
  <si>
    <t>Rhododendron (Y) 'Kalinka' Liners P13</t>
  </si>
  <si>
    <t>87-07-3351</t>
  </si>
  <si>
    <t>Rhododendron yakushimanum</t>
  </si>
  <si>
    <t>Kalinka</t>
  </si>
  <si>
    <t>Rhododendron 'Percy Wiseman' Liners P13</t>
  </si>
  <si>
    <t>87-07-3374</t>
  </si>
  <si>
    <t>Percy Wiseman</t>
  </si>
  <si>
    <t>Actinidia deliciosa 'Atlas' Liners P9</t>
  </si>
  <si>
    <t>87-07-1123</t>
  </si>
  <si>
    <t>Actinidia deliciosa</t>
  </si>
  <si>
    <t>Актинидия деликатесная</t>
  </si>
  <si>
    <t>Atlas</t>
  </si>
  <si>
    <t>Actinidia deliciosa 'Hayward' Liners P9</t>
  </si>
  <si>
    <t>87-07-0858</t>
  </si>
  <si>
    <t>Hayward</t>
  </si>
  <si>
    <t>Actinidia deliciosa 'Jenny' Liners P9</t>
  </si>
  <si>
    <t>87-07-0859</t>
  </si>
  <si>
    <t>Jenny</t>
  </si>
  <si>
    <t>Actinidia kol. 'Velikan' Liners P9</t>
  </si>
  <si>
    <t>87-07-10326</t>
  </si>
  <si>
    <t>Actinidia kolomikta</t>
  </si>
  <si>
    <t>Актинидия коломикта</t>
  </si>
  <si>
    <t>Velikanski</t>
  </si>
  <si>
    <t>Actinidia hybr. 'Zakarpacie' Liners P9</t>
  </si>
  <si>
    <t>87-07-10327</t>
  </si>
  <si>
    <t>Actinidia arguta 'Ananasnaya' Liners P9</t>
  </si>
  <si>
    <t>87-07-0840</t>
  </si>
  <si>
    <t>Actinidia arguta</t>
  </si>
  <si>
    <t>Актинидия острая</t>
  </si>
  <si>
    <t>Actinidia arguta 'Chang Bai Giant' Liners P9</t>
  </si>
  <si>
    <t>87-07-8536</t>
  </si>
  <si>
    <t>Chang Bai Giant</t>
  </si>
  <si>
    <t>Actinidia arguta 'Domino' Liners P9</t>
  </si>
  <si>
    <t>87-07-8537</t>
  </si>
  <si>
    <t>Domino</t>
  </si>
  <si>
    <t>Actinidia arguta 'Dumbarton Oaks' Liners P9</t>
  </si>
  <si>
    <t>87-07-10708</t>
  </si>
  <si>
    <t>Dumbarton Oaks</t>
  </si>
  <si>
    <t>Actinidia arguta 'Geneva' Liners P9</t>
  </si>
  <si>
    <t>87-07-0842</t>
  </si>
  <si>
    <t>Geneva</t>
  </si>
  <si>
    <t>Actinidia arguta 'Issai' Liners P9</t>
  </si>
  <si>
    <t>87-07-0844</t>
  </si>
  <si>
    <t>Issai</t>
  </si>
  <si>
    <t>Actinidia arguta 'Jumbo' Liners P9</t>
  </si>
  <si>
    <t>87-07-0847</t>
  </si>
  <si>
    <t>Jumbo</t>
  </si>
  <si>
    <t>Actinidia arguta 'Ken's Red' Liners P9</t>
  </si>
  <si>
    <t>87-07-0849</t>
  </si>
  <si>
    <t>Ken's Red</t>
  </si>
  <si>
    <t>Actinidia arguta 'Weiki' Liners P9</t>
  </si>
  <si>
    <t>87-07-0854</t>
  </si>
  <si>
    <t>Weiki</t>
  </si>
  <si>
    <t>Actinidia kol. 'Sentyabraskaya' Liners P9</t>
  </si>
  <si>
    <t>87-07-0866</t>
  </si>
  <si>
    <t>Актинидия пестролистная</t>
  </si>
  <si>
    <t>Sentyabraskaya</t>
  </si>
  <si>
    <t>P12</t>
  </si>
  <si>
    <t>Aronia arbutifolia 'Brilliant' Liners P9</t>
  </si>
  <si>
    <t>87-07-1249</t>
  </si>
  <si>
    <t>Aronia arbutifolia</t>
  </si>
  <si>
    <t>Арония красная</t>
  </si>
  <si>
    <t>Aronia mitschurini 'Amit' Liners P9</t>
  </si>
  <si>
    <t>87-07-1251</t>
  </si>
  <si>
    <t>Amit</t>
  </si>
  <si>
    <t>Aronia prunifolia 'Nero' Liners P9</t>
  </si>
  <si>
    <t>87-07-1256</t>
  </si>
  <si>
    <t>Aronia prunifolia</t>
  </si>
  <si>
    <t>Арония сливолистная</t>
  </si>
  <si>
    <t>Nero</t>
  </si>
  <si>
    <t>Aronia prunifolia 'Viking' Liners P9</t>
  </si>
  <si>
    <t>87-07-1259</t>
  </si>
  <si>
    <t>Viking</t>
  </si>
  <si>
    <t>Aronia melanocarpa 'Hugin' Liners P9</t>
  </si>
  <si>
    <t>87-07-1253</t>
  </si>
  <si>
    <t>Aronia melanocarpa</t>
  </si>
  <si>
    <t>Арония черноплодная</t>
  </si>
  <si>
    <t>Hugin</t>
  </si>
  <si>
    <t>Alba</t>
  </si>
  <si>
    <t>Cercidiphyllum japonicum Liners P9</t>
  </si>
  <si>
    <t>87-07-1465</t>
  </si>
  <si>
    <t>Cercidiphyllum/Cercis japonicum</t>
  </si>
  <si>
    <t>Багрянник/Церцис японский</t>
  </si>
  <si>
    <t>Berberis darwinii 'Compacta' Liners P9</t>
  </si>
  <si>
    <t>87-07-11499</t>
  </si>
  <si>
    <t>Berberis darwinii</t>
  </si>
  <si>
    <t>Барбарис Дарвина</t>
  </si>
  <si>
    <t>Compacta</t>
  </si>
  <si>
    <t>Berberis darwinii Liners P9</t>
  </si>
  <si>
    <t>87-07-1268</t>
  </si>
  <si>
    <t>Berberis ott. 'Auricoma' Liners P9</t>
  </si>
  <si>
    <t>87-07-9348</t>
  </si>
  <si>
    <t>Berberis ottawensis</t>
  </si>
  <si>
    <t>Барбарис оттавский</t>
  </si>
  <si>
    <t>Auricoma</t>
  </si>
  <si>
    <t>Berberis ott. 'Silver Miles' Liners P9</t>
  </si>
  <si>
    <t>87-07-1283</t>
  </si>
  <si>
    <t>Silver Miles</t>
  </si>
  <si>
    <t>Berberis ott. 'Superba' Liners P9</t>
  </si>
  <si>
    <t>87-07-1284</t>
  </si>
  <si>
    <t>Superba</t>
  </si>
  <si>
    <t>Berberis buxifolia 'Nana' Liners P9</t>
  </si>
  <si>
    <t>Nana</t>
  </si>
  <si>
    <t>Berberis thunbergii</t>
  </si>
  <si>
    <t>Барбарис тунберга</t>
  </si>
  <si>
    <t>Atropurpurea</t>
  </si>
  <si>
    <t>Berberis thunb. 'Atropurpurea Nana' Liners P9</t>
  </si>
  <si>
    <t>87-07-1300</t>
  </si>
  <si>
    <t>Atropurpurea Nana</t>
  </si>
  <si>
    <t>Berberis thunb. 'Aurea' Liners P9</t>
  </si>
  <si>
    <t>87-07-1306</t>
  </si>
  <si>
    <t>Aurea</t>
  </si>
  <si>
    <t>Berberis thunb. 'Bagatelle' Liners P9</t>
  </si>
  <si>
    <t>87-07-1310</t>
  </si>
  <si>
    <t>Bagatelle</t>
  </si>
  <si>
    <t>87-07-10441</t>
  </si>
  <si>
    <t>Berberis thunb. 'Carmen' Liners P9</t>
  </si>
  <si>
    <t>87-07-1313</t>
  </si>
  <si>
    <t>Carmen</t>
  </si>
  <si>
    <t>Berberis thunb. 'Chiquita'® Liners P9</t>
  </si>
  <si>
    <t>87-07-7614</t>
  </si>
  <si>
    <t>Chicquita</t>
  </si>
  <si>
    <t>Berberis thunb. 'Chocolate Summer'® Liners P9</t>
  </si>
  <si>
    <t>87-07-7251</t>
  </si>
  <si>
    <t>Chocolate Summer</t>
  </si>
  <si>
    <t>Berberis thunb. 'Concorde' Liners P9</t>
  </si>
  <si>
    <t>87-07-0774</t>
  </si>
  <si>
    <t>Concorde</t>
  </si>
  <si>
    <t>Berberis thunb. 'Coral'® Liners P9</t>
  </si>
  <si>
    <t>87-07-0707</t>
  </si>
  <si>
    <t>Coral</t>
  </si>
  <si>
    <t>Berberis thunb. 'Coronita' Liners P9</t>
  </si>
  <si>
    <t>87-07-1314</t>
  </si>
  <si>
    <t>Coronita</t>
  </si>
  <si>
    <t>Berberis thunb. 'Dart's Red Lady' Liners P9</t>
  </si>
  <si>
    <t>87-07-1315</t>
  </si>
  <si>
    <t>Dart's Red Lady</t>
  </si>
  <si>
    <t>Berberis thunb. 'Erecta' Liners P9</t>
  </si>
  <si>
    <t>87-07-1318</t>
  </si>
  <si>
    <t>Erecta</t>
  </si>
  <si>
    <t>Berberis thunb. 'Evita' Liners P9</t>
  </si>
  <si>
    <t>87-07-6549</t>
  </si>
  <si>
    <t>Evita</t>
  </si>
  <si>
    <t>Berberis thunb. 'Flamingo'® Liners P9</t>
  </si>
  <si>
    <t>87-07-1321</t>
  </si>
  <si>
    <t>Flamingo</t>
  </si>
  <si>
    <t>Berberis thunb. 'Florence'® Liners P9</t>
  </si>
  <si>
    <t>87-07-7253</t>
  </si>
  <si>
    <t>Florence</t>
  </si>
  <si>
    <t>Berberis thunb. 'Goldalita' Liners P9</t>
  </si>
  <si>
    <t>87-07-1330</t>
  </si>
  <si>
    <t>Goldalita</t>
  </si>
  <si>
    <t>Berberis thunb. 'Golden Horizon'® Liners P9</t>
  </si>
  <si>
    <t>87-07-1329</t>
  </si>
  <si>
    <t>Golden Horizon</t>
  </si>
  <si>
    <t>Berberis thunb. 'Golden Pillar' Liners P9</t>
  </si>
  <si>
    <t>87-07-9887</t>
  </si>
  <si>
    <t>Golden Pillar</t>
  </si>
  <si>
    <t>Berberis thunb. 'Golden Ring' Liners P9</t>
  </si>
  <si>
    <t>87-07-1333</t>
  </si>
  <si>
    <t>Golden Ring</t>
  </si>
  <si>
    <t>Berberis thunb. 'Golden Ruby'PBR Liners P9</t>
  </si>
  <si>
    <t>87-07-1340</t>
  </si>
  <si>
    <t>Golden Ruby</t>
  </si>
  <si>
    <t>Berberis thunb. 'Golden Torch'® Liners P9</t>
  </si>
  <si>
    <t>87-07-7178</t>
  </si>
  <si>
    <t>Golden Torch</t>
  </si>
  <si>
    <t>Berberis thunb. 'Green Carpet' Liners P9</t>
  </si>
  <si>
    <t>87-07-1327</t>
  </si>
  <si>
    <t>Green Carpet</t>
  </si>
  <si>
    <t>Berberis thunb. 'Green Ornament' Liners P9</t>
  </si>
  <si>
    <t>87-07-1332</t>
  </si>
  <si>
    <t>Green Ornament</t>
  </si>
  <si>
    <t>Berberis thunb. 'Harlequin' Liners P9</t>
  </si>
  <si>
    <t>87-07-1342</t>
  </si>
  <si>
    <t>Harlequin</t>
  </si>
  <si>
    <t>Berberis thunb. 'Helmond Pillar' Liners P9</t>
  </si>
  <si>
    <t>87-07-1345</t>
  </si>
  <si>
    <t>Helmond Pillar</t>
  </si>
  <si>
    <t>Berberis thunb. 'Kelleriis' Liners P9</t>
  </si>
  <si>
    <t>87-07-1346</t>
  </si>
  <si>
    <t>Kelleris</t>
  </si>
  <si>
    <t>Berberis thunb. 'Kobold' Liners P9</t>
  </si>
  <si>
    <t>87-07-1348</t>
  </si>
  <si>
    <t>Kobold</t>
  </si>
  <si>
    <t>Berberis thunb. 'Lutin Rouge'PBR Liners P9</t>
  </si>
  <si>
    <t>87-07-1349</t>
  </si>
  <si>
    <t>Lutin Rouge</t>
  </si>
  <si>
    <t>Berberis thunb. 'Maria'® Liners P9</t>
  </si>
  <si>
    <t>87-07-1351</t>
  </si>
  <si>
    <t>Maria</t>
  </si>
  <si>
    <t>Berberis thunb. 'Natasza'PBR Liners P9</t>
  </si>
  <si>
    <t>87-07-1353</t>
  </si>
  <si>
    <t>Natasza</t>
  </si>
  <si>
    <t>Berberis thunb. 'Neon' (pbr)  Liners P9</t>
  </si>
  <si>
    <t>87-07-11507</t>
  </si>
  <si>
    <t>Neon</t>
  </si>
  <si>
    <t>87-07-11508</t>
  </si>
  <si>
    <t>Neon Gold</t>
  </si>
  <si>
    <t>Berberis thunb. 'Orange Alf' PBR Liners P9</t>
  </si>
  <si>
    <t>87-07-9133</t>
  </si>
  <si>
    <t>Orange Alf</t>
  </si>
  <si>
    <t>Berberis thunb. 'Orange Carpet' Liners P9</t>
  </si>
  <si>
    <t>87-07-1355</t>
  </si>
  <si>
    <t>Orange Carpet</t>
  </si>
  <si>
    <t>Berberis thunb. 'Orange Ice'® Liners P9</t>
  </si>
  <si>
    <t>87-07-9351</t>
  </si>
  <si>
    <t>Orange Ice</t>
  </si>
  <si>
    <t>Berberis thunb. 'Orange Sunrise®' Liners P9</t>
  </si>
  <si>
    <t>87-07-7255</t>
  </si>
  <si>
    <t>Orange Sunrise</t>
  </si>
  <si>
    <t>Berberis thunb. 'Pink Attraction' Liners P9</t>
  </si>
  <si>
    <t>87-07-7662</t>
  </si>
  <si>
    <t>Pink Attraction</t>
  </si>
  <si>
    <t>Pink Queen</t>
  </si>
  <si>
    <t>Berberis thunb. 'Powwow' Liners P9</t>
  </si>
  <si>
    <t>87-07-1358</t>
  </si>
  <si>
    <t>Powwow</t>
  </si>
  <si>
    <t>Berberis thunb. 'Pygruzam' PYGMY RUBY   Liners P9</t>
  </si>
  <si>
    <t>87-07-9135</t>
  </si>
  <si>
    <t>Pygruzam PYGMY RUBY</t>
  </si>
  <si>
    <t>Berberis thunb. 'Red Chief' Liners P9</t>
  </si>
  <si>
    <t>87-07-1364</t>
  </si>
  <si>
    <t>Red Chief</t>
  </si>
  <si>
    <t>Berberis thunb. 'Red Compact'® Liners P9</t>
  </si>
  <si>
    <t>87-07-9353</t>
  </si>
  <si>
    <t>Red Compact</t>
  </si>
  <si>
    <t>Berberis thunb. 'Red DJ' Liners P9</t>
  </si>
  <si>
    <t>87-07-1366</t>
  </si>
  <si>
    <t>Red DJ</t>
  </si>
  <si>
    <t>Berberis thunb. 'Red Hot Chili 'PBR Liners P9</t>
  </si>
  <si>
    <t>87-07-11510</t>
  </si>
  <si>
    <t>Red Hot Chili</t>
  </si>
  <si>
    <t>Berberis thunb. 'Red Pillar' Liners P9</t>
  </si>
  <si>
    <t>87-07-1370</t>
  </si>
  <si>
    <t>Red Pillar</t>
  </si>
  <si>
    <t>Berberis thunb. 'Red Rocket'  Liners P9</t>
  </si>
  <si>
    <t>87-07-1372</t>
  </si>
  <si>
    <t>Red Rocket</t>
  </si>
  <si>
    <t>Berberis thunb. 'Rose Glow' Liners P9</t>
  </si>
  <si>
    <t>87-07-1368</t>
  </si>
  <si>
    <t>Rose Glow</t>
  </si>
  <si>
    <t>Berberis thunb. 'Rosetta' Liners P9</t>
  </si>
  <si>
    <t>87-07-9809</t>
  </si>
  <si>
    <t>Rosetta</t>
  </si>
  <si>
    <t>Berberis thunb. 'Ruby Star'® Liners P9</t>
  </si>
  <si>
    <t>87-07-7825</t>
  </si>
  <si>
    <t>Ruby Star</t>
  </si>
  <si>
    <t>Berberis thunb. 'Silver Beauty' Liners P9</t>
  </si>
  <si>
    <t>87-07-1374</t>
  </si>
  <si>
    <t>Silver Beauty</t>
  </si>
  <si>
    <t>Somerset</t>
  </si>
  <si>
    <t>Berberis thunb. 'Special Gold' Liners P9</t>
  </si>
  <si>
    <t>87-07-1170</t>
  </si>
  <si>
    <t>Special gold</t>
  </si>
  <si>
    <t>Berberis thunb. 'Summer Sunset'®  Liners P9</t>
  </si>
  <si>
    <t>87-07-7260</t>
  </si>
  <si>
    <t>Summer Sunset</t>
  </si>
  <si>
    <t>Berberis thunb. 'Sunny' Liners P9</t>
  </si>
  <si>
    <t>87-07-9356</t>
  </si>
  <si>
    <t>Sunny</t>
  </si>
  <si>
    <t>Berberis thunb. 'Sunsation'® Liners P9</t>
  </si>
  <si>
    <t>87-07-10447</t>
  </si>
  <si>
    <t>Sunsation</t>
  </si>
  <si>
    <t>Berberis thunb. 'Torch d'or' Liners P9</t>
  </si>
  <si>
    <t>87-07-8155</t>
  </si>
  <si>
    <t>Berberis thunb. 'Venice'® Liners P9</t>
  </si>
  <si>
    <t>87-07-7261</t>
  </si>
  <si>
    <t>Venice</t>
  </si>
  <si>
    <t>Berberis thunbergii 'Volcano' (pbr) Liners P9</t>
  </si>
  <si>
    <t>87-07-11512</t>
  </si>
  <si>
    <t>Volcano</t>
  </si>
  <si>
    <t>Berberis julianae Liners P9</t>
  </si>
  <si>
    <t>87-07-1275</t>
  </si>
  <si>
    <t>Vinca major</t>
  </si>
  <si>
    <t>Барвинок большой</t>
  </si>
  <si>
    <t>Vinca major 'Maculata' Liners P9</t>
  </si>
  <si>
    <t>87-07-6861</t>
  </si>
  <si>
    <t>Maculata</t>
  </si>
  <si>
    <t>Vinca major 'Variegata' Liners P9</t>
  </si>
  <si>
    <t>87-07-6862</t>
  </si>
  <si>
    <t>Variegata</t>
  </si>
  <si>
    <t>Vinca major Liners P9</t>
  </si>
  <si>
    <t>87-07-6859</t>
  </si>
  <si>
    <t>Vinca minor 'Alba' Liners P9</t>
  </si>
  <si>
    <t>87-07-4069</t>
  </si>
  <si>
    <t>Vinca minor</t>
  </si>
  <si>
    <t>Барвинок малый</t>
  </si>
  <si>
    <t>Vinca minor 'Argenteovariegata' Liners P9</t>
  </si>
  <si>
    <t>87-07-0770</t>
  </si>
  <si>
    <t>Argenteovariegata</t>
  </si>
  <si>
    <t>Vinca minor 'Atropurpurea' Liners P9</t>
  </si>
  <si>
    <t>87-07-4070</t>
  </si>
  <si>
    <t>Vinca minor 'Aureovariegata' Liners P9</t>
  </si>
  <si>
    <t>87-07-4071</t>
  </si>
  <si>
    <t>Aureovariegata</t>
  </si>
  <si>
    <t>Vinca minor 'Blue and Gold' Liners P9</t>
  </si>
  <si>
    <t>87-07-4072</t>
  </si>
  <si>
    <t>87-07-11371</t>
  </si>
  <si>
    <t>Flower Power</t>
  </si>
  <si>
    <t>Vinca minor 'Gertrude Jekyll' Liners P9</t>
  </si>
  <si>
    <t>87-07-4075</t>
  </si>
  <si>
    <t>Gertrude Jekyl</t>
  </si>
  <si>
    <t>Vinca minor 'Illumination' Liners P9</t>
  </si>
  <si>
    <t>87-07-4076</t>
  </si>
  <si>
    <t>Illumination</t>
  </si>
  <si>
    <t>Vinca minor 'La Grave' Liners P9</t>
  </si>
  <si>
    <t>87-07-7436</t>
  </si>
  <si>
    <t>La Grave</t>
  </si>
  <si>
    <t>Vinca minor 'Ralph Shugert' Liners P9</t>
  </si>
  <si>
    <t>87-07-4079</t>
  </si>
  <si>
    <t>Ralph Shugert</t>
  </si>
  <si>
    <t>Vinca minor 'Seng' Liners P9</t>
  </si>
  <si>
    <t>87-07-6864</t>
  </si>
  <si>
    <t>Seng</t>
  </si>
  <si>
    <t>Vinca minor 'White Power' Liners P9</t>
  </si>
  <si>
    <t>87-07-11372</t>
  </si>
  <si>
    <t>White Power</t>
  </si>
  <si>
    <t>Vinca minor Liners P9</t>
  </si>
  <si>
    <t>87-07-4077</t>
  </si>
  <si>
    <t>Betula nana Liners P9</t>
  </si>
  <si>
    <t>87-07-1282</t>
  </si>
  <si>
    <t>Betula nana</t>
  </si>
  <si>
    <t>Береза карликовая</t>
  </si>
  <si>
    <t>P14</t>
  </si>
  <si>
    <t>Euonymus europaeus 'Red Cascade' Liners P9</t>
  </si>
  <si>
    <t>87-07-1806</t>
  </si>
  <si>
    <t>Euonymus europaeus</t>
  </si>
  <si>
    <t>Бересклет европейский</t>
  </si>
  <si>
    <t>Red Cascade</t>
  </si>
  <si>
    <t>Euonymus alatus 'Compactus' Liners P9</t>
  </si>
  <si>
    <t>87-07-1803</t>
  </si>
  <si>
    <t>Euonymus alatus</t>
  </si>
  <si>
    <t>Бересклет крылатый</t>
  </si>
  <si>
    <t>Compactus</t>
  </si>
  <si>
    <t>Euonymus alatus Liners P9</t>
  </si>
  <si>
    <t>87-07-1804</t>
  </si>
  <si>
    <t>Euonymus fort. 'Dart's Blanket' Liners P9</t>
  </si>
  <si>
    <t>87-07-11530</t>
  </si>
  <si>
    <t>Euonymus fortunei</t>
  </si>
  <si>
    <t>Dart's Blanket</t>
  </si>
  <si>
    <t>Euonymus fort. 'Emerald Gaiety' Liners P9</t>
  </si>
  <si>
    <t>87-07-1816</t>
  </si>
  <si>
    <t>Emerald Gaiety</t>
  </si>
  <si>
    <t>Euonymus fort. 'Emerald 'n' Gold' Liners P9</t>
  </si>
  <si>
    <t>87-07-1827</t>
  </si>
  <si>
    <t>Euonymus fort. 'Harlequin' Liners P9</t>
  </si>
  <si>
    <t>87-07-1834</t>
  </si>
  <si>
    <t>Euonymus fort. 'Sunspot' Liners P9</t>
  </si>
  <si>
    <t>87-07-1841</t>
  </si>
  <si>
    <t>Sunspot</t>
  </si>
  <si>
    <t>Euonymus jap. 'Albomarginatus' Liners P9</t>
  </si>
  <si>
    <t>87-07-10486</t>
  </si>
  <si>
    <t>Euonymus japonica</t>
  </si>
  <si>
    <t>Бересклет японский</t>
  </si>
  <si>
    <t>Albomarginatus</t>
  </si>
  <si>
    <t>Euonymus jap. 'Microphyl. Albovar.' Liners P9</t>
  </si>
  <si>
    <t>87-07-7840</t>
  </si>
  <si>
    <t>Euonymus jap. 'Microphyl. Aureovar' Liners P9</t>
  </si>
  <si>
    <t>87-07-7841</t>
  </si>
  <si>
    <t>Microphylusitanica Aureovar</t>
  </si>
  <si>
    <t>Euonymus jap. 'Ovatus Aureus'(Marieke) Liners P9</t>
  </si>
  <si>
    <t>87-07-9384</t>
  </si>
  <si>
    <t>Ovatus Aureus</t>
  </si>
  <si>
    <t>Euonymus japonicus Liners P9</t>
  </si>
  <si>
    <t>87-07-11531</t>
  </si>
  <si>
    <t>Ligustrum 'Vicaryi' Liners P9</t>
  </si>
  <si>
    <t>87-07-7370</t>
  </si>
  <si>
    <t>Vicaryi</t>
  </si>
  <si>
    <t>Ligustrum oval. 'Argenteum' Liners P9</t>
  </si>
  <si>
    <t>87-07-10907</t>
  </si>
  <si>
    <t>Ligustrum lucidum</t>
  </si>
  <si>
    <t>Бирючина блестящая</t>
  </si>
  <si>
    <t>Argenteum</t>
  </si>
  <si>
    <t>Ligustrum luc. 'Green Screen'® Liners P9</t>
  </si>
  <si>
    <t>87-07-9203</t>
  </si>
  <si>
    <t>Green Screen</t>
  </si>
  <si>
    <t>Ligustrum ibota Musli® Liners P9</t>
  </si>
  <si>
    <t>87-07-10906</t>
  </si>
  <si>
    <t>Ligustrum ibota</t>
  </si>
  <si>
    <t>Бирючина ибота</t>
  </si>
  <si>
    <t>Musli</t>
  </si>
  <si>
    <t>Ligustrum vulg. 'Atrovirens' Liners P9</t>
  </si>
  <si>
    <t>87-07-10071</t>
  </si>
  <si>
    <t>Ligustrum vulgare</t>
  </si>
  <si>
    <t>Бирючина обыкновенная</t>
  </si>
  <si>
    <t>Atrovirens</t>
  </si>
  <si>
    <t>Ligustrum vulg. 'Aureum' Liners P9</t>
  </si>
  <si>
    <t>87-07-10908</t>
  </si>
  <si>
    <t>Aureum</t>
  </si>
  <si>
    <t>Ligustrum vulg. 'Liga' Liners P9</t>
  </si>
  <si>
    <t>87-07-11544</t>
  </si>
  <si>
    <t>Liga</t>
  </si>
  <si>
    <t>Ligustrum vulg. 'Listrum' Liners P9</t>
  </si>
  <si>
    <t>87-07-7369</t>
  </si>
  <si>
    <t>Listrum</t>
  </si>
  <si>
    <t>Ligustrum vulg. 'Lodense' Liners P9</t>
  </si>
  <si>
    <t>87-07-10558</t>
  </si>
  <si>
    <t>Lodense</t>
  </si>
  <si>
    <t>87-07-9204</t>
  </si>
  <si>
    <t>Straight Talk</t>
  </si>
  <si>
    <t>Ligustrum vulgare Liners P9</t>
  </si>
  <si>
    <t>87-07-7366</t>
  </si>
  <si>
    <t>Ligustrum oval. 'Aureum' Liners P9</t>
  </si>
  <si>
    <t>87-07-4379</t>
  </si>
  <si>
    <t>Ligustrum ovalifolium</t>
  </si>
  <si>
    <t>Бирючина овальнолистная</t>
  </si>
  <si>
    <t>Ligustrum oval. 'Large'Mammoth(pbr)NEW24 Liners P9</t>
  </si>
  <si>
    <t>87-07-8467</t>
  </si>
  <si>
    <t>Ligustrum ovalifolium Liners P9</t>
  </si>
  <si>
    <t>87-07-0764</t>
  </si>
  <si>
    <t>Laburnum watereri</t>
  </si>
  <si>
    <t>Бобовник Ватерера</t>
  </si>
  <si>
    <t>Brunnera macrophylla</t>
  </si>
  <si>
    <t>Бруннера крупнолистная</t>
  </si>
  <si>
    <t>Alexandria</t>
  </si>
  <si>
    <t>Jack of Diamonds</t>
  </si>
  <si>
    <t>Looking Glass</t>
  </si>
  <si>
    <t>Silver Spear</t>
  </si>
  <si>
    <t>Buddleja 'Lochinch' Liners P9</t>
  </si>
  <si>
    <t>87-07-10826</t>
  </si>
  <si>
    <t>Lochinch</t>
  </si>
  <si>
    <t>Buddleja weyeriana 'Flower Power'® Liners P9</t>
  </si>
  <si>
    <t>87-07-10824</t>
  </si>
  <si>
    <t>Buddleja weyeriana</t>
  </si>
  <si>
    <t>Буддлея Вейера</t>
  </si>
  <si>
    <t>Buddleja weyeriana 'Sungold' Liners P9</t>
  </si>
  <si>
    <t>87-07-1435</t>
  </si>
  <si>
    <t>Sungold</t>
  </si>
  <si>
    <t>Buddleja dav. 'Adonis Blue'PBR Liners P9</t>
  </si>
  <si>
    <t>87-07-10808</t>
  </si>
  <si>
    <t>Buddleja davidii</t>
  </si>
  <si>
    <t>Буддлея давида</t>
  </si>
  <si>
    <t>Adonis Blue</t>
  </si>
  <si>
    <t>Buddleja dav. 'Berries &amp; Cream'® Liners P9</t>
  </si>
  <si>
    <t>87-07-10809</t>
  </si>
  <si>
    <t>Berries and Cream</t>
  </si>
  <si>
    <t>Buddleja dav. 'Black Knight' Liners P9</t>
  </si>
  <si>
    <t>87-07-1396</t>
  </si>
  <si>
    <t>Black Knight</t>
  </si>
  <si>
    <t>87-07-11517</t>
  </si>
  <si>
    <t>87-07-8360</t>
  </si>
  <si>
    <t>Butterfly Candy Little Cerise</t>
  </si>
  <si>
    <t>87-07-11519</t>
  </si>
  <si>
    <t>Butterfly Candy Little Pink</t>
  </si>
  <si>
    <t>87-07-11521</t>
  </si>
  <si>
    <t>87-07-11523</t>
  </si>
  <si>
    <t>Butterfly Candy Little White</t>
  </si>
  <si>
    <t>Buddleja dav. Free Petite© 'Dark Pink'PBR Liners P9</t>
  </si>
  <si>
    <t>87-07-8361</t>
  </si>
  <si>
    <t>Free Petite Dark Pink</t>
  </si>
  <si>
    <t>Buddleja dav. Free Petite© 'Lavender FlowPBR Liners P9</t>
  </si>
  <si>
    <t>87-07-8362</t>
  </si>
  <si>
    <t>Free Petite Lavender Flow</t>
  </si>
  <si>
    <t>Buddleja dav. 'Gulliver'PBR Liners P9</t>
  </si>
  <si>
    <t>87-07-10818</t>
  </si>
  <si>
    <t>Gulliver</t>
  </si>
  <si>
    <t>Buddleja High Five Purple PBR Liners P9</t>
  </si>
  <si>
    <t>87-07-8368</t>
  </si>
  <si>
    <t>High Five Purple</t>
  </si>
  <si>
    <t>Buddleja dav. 'Ile de France' Liners P9</t>
  </si>
  <si>
    <t>87-07-1406</t>
  </si>
  <si>
    <t>Ile de France</t>
  </si>
  <si>
    <t>Buddleja dav.'Lila Cascade'PBR Liners P9</t>
  </si>
  <si>
    <t>87-07-11654</t>
  </si>
  <si>
    <t>Lila Cascade</t>
  </si>
  <si>
    <t>Buddleja dav. 'Little Rockstars'®pink NEW24 Liners P12</t>
  </si>
  <si>
    <t>87-07-8364</t>
  </si>
  <si>
    <t>Little Rockstars pink</t>
  </si>
  <si>
    <t>Buddleja dav. 'Little Rockstars'®white NEW24 Liners P12</t>
  </si>
  <si>
    <t>87-07-8366</t>
  </si>
  <si>
    <t>Little Rockstars white</t>
  </si>
  <si>
    <t>Buddleja dav. 'Nanho Purple' Liners P9</t>
  </si>
  <si>
    <t>87-07-1413</t>
  </si>
  <si>
    <t>Nanho Purple</t>
  </si>
  <si>
    <t>Buddleja dav. 'Nanho White' Liners P9</t>
  </si>
  <si>
    <t>87-07-1415</t>
  </si>
  <si>
    <t>Nanho White</t>
  </si>
  <si>
    <t>Buddleja dav. 'Octopus Magenta'PBR Liners P9</t>
  </si>
  <si>
    <t>87-07-8367</t>
  </si>
  <si>
    <t>Octopus Magenta</t>
  </si>
  <si>
    <t>Buddleja dav. 'Pink Delight' Liners P9</t>
  </si>
  <si>
    <t>87-07-7174</t>
  </si>
  <si>
    <t>Pink Delight</t>
  </si>
  <si>
    <t>Buddleja dav. 'Royal Red' Liners P9</t>
  </si>
  <si>
    <t>87-07-1423</t>
  </si>
  <si>
    <t>Royal Red</t>
  </si>
  <si>
    <t>Buddleja davidii tricolor (red/white/purple) Saleable C2</t>
  </si>
  <si>
    <t>87-07-8359</t>
  </si>
  <si>
    <t>Buddleja dav. 'Tutti Fruitti'® Liners P9</t>
  </si>
  <si>
    <t>87-07-10823</t>
  </si>
  <si>
    <t>Tutti Fruitti</t>
  </si>
  <si>
    <t>Buddleja dav. 'White Profusion' Liners P9</t>
  </si>
  <si>
    <t>87-07-1428</t>
  </si>
  <si>
    <t>White Profusion</t>
  </si>
  <si>
    <t>Buddleja alternifolia 'Unique'PBR Liners P9</t>
  </si>
  <si>
    <t>87-07-11516</t>
  </si>
  <si>
    <t>Buddleja alternifolia</t>
  </si>
  <si>
    <t>Буддлея очереднолистная</t>
  </si>
  <si>
    <t>Unique</t>
  </si>
  <si>
    <t>Sambucus racemosa</t>
  </si>
  <si>
    <t>Бузина красная</t>
  </si>
  <si>
    <t>Sambucus racemosa 'Sutherland Gold' Liners P9</t>
  </si>
  <si>
    <t>87-07-3583</t>
  </si>
  <si>
    <t>Sutherland Gold</t>
  </si>
  <si>
    <t>Sambucus nigra 'Black Beauty'PBR Liners P9</t>
  </si>
  <si>
    <t>87-07-9248</t>
  </si>
  <si>
    <t>Sambucus nigra</t>
  </si>
  <si>
    <t>Бузина черная</t>
  </si>
  <si>
    <t>Black Beauty</t>
  </si>
  <si>
    <t>Sambucus nigra 'Black Lace'PBR Liners P9</t>
  </si>
  <si>
    <t>87-07-9249</t>
  </si>
  <si>
    <t>Sambucus nigra 'Black Tower'PBR Liners P9</t>
  </si>
  <si>
    <t>87-07-3572</t>
  </si>
  <si>
    <t>Sambucus nigra 'Golden Spark'® Liners P9</t>
  </si>
  <si>
    <t>87-07-9468</t>
  </si>
  <si>
    <t>Golden Spark</t>
  </si>
  <si>
    <t>Sambucus nigra 'Golden Tower'PBR Liners P9</t>
  </si>
  <si>
    <t>87-07-3575</t>
  </si>
  <si>
    <t>Sambuces nigra 'Haidegg 17 ' Liners P9</t>
  </si>
  <si>
    <t>87-07-8054</t>
  </si>
  <si>
    <t>Haidegg 17</t>
  </si>
  <si>
    <t>Sambucus nigra 'Laced Up' PBR Liners P9</t>
  </si>
  <si>
    <t>87-07-10943</t>
  </si>
  <si>
    <t>Laced Up</t>
  </si>
  <si>
    <t>Sambucus nigra 'Madonna' Liners P9</t>
  </si>
  <si>
    <t>87-07-0740</t>
  </si>
  <si>
    <t>Madonna</t>
  </si>
  <si>
    <t>Sambucus nigra 'Serenade'PBR Liners P9</t>
  </si>
  <si>
    <t>87-07-0705</t>
  </si>
  <si>
    <t>Serenade</t>
  </si>
  <si>
    <t>Waldsteinia ternata Liners P9</t>
  </si>
  <si>
    <t>87-07-7139</t>
  </si>
  <si>
    <t>Weigela 'Big Love'(JS4)® Liners P9</t>
  </si>
  <si>
    <t>87-07-9261</t>
  </si>
  <si>
    <t>Big Love</t>
  </si>
  <si>
    <t>Weigela Ebony and Ivory ('Velda') (PBR) Liners P9</t>
  </si>
  <si>
    <t>87-07-7864</t>
  </si>
  <si>
    <t>Ebony and Ivory</t>
  </si>
  <si>
    <t>Weigela 'Newport Red' Liners P9</t>
  </si>
  <si>
    <t>87-07-10176</t>
  </si>
  <si>
    <t>Newport Red</t>
  </si>
  <si>
    <t>87-07-10177</t>
  </si>
  <si>
    <t>Picobella Rosa</t>
  </si>
  <si>
    <t>Weigela praecox 'Bouquet Rose' Liners P9</t>
  </si>
  <si>
    <t>87-07-4165</t>
  </si>
  <si>
    <t>Weigela praecox</t>
  </si>
  <si>
    <t>Вейгела ранняя</t>
  </si>
  <si>
    <t>Bouquet Rose</t>
  </si>
  <si>
    <t>Weigela florida 'Alexandra'PBR Liners P9</t>
  </si>
  <si>
    <t>87-07-4133</t>
  </si>
  <si>
    <t>Weigela florida</t>
  </si>
  <si>
    <t>Вейгела цветущая</t>
  </si>
  <si>
    <t>Weigela 'Bristol Ruby' Liners P9</t>
  </si>
  <si>
    <t>87-07-4117</t>
  </si>
  <si>
    <t>Bristol Ruby</t>
  </si>
  <si>
    <t>Weigela 'Candida' Liners P9</t>
  </si>
  <si>
    <t>87-07-4121</t>
  </si>
  <si>
    <t>Candida</t>
  </si>
  <si>
    <t>Weigela 'Eva Rathke' Liners P9</t>
  </si>
  <si>
    <t>87-07-4128</t>
  </si>
  <si>
    <t>Eva Rathke</t>
  </si>
  <si>
    <t>Weigela 'Evita' Liners P9</t>
  </si>
  <si>
    <t>87-07-10602</t>
  </si>
  <si>
    <t>Weigela 'Magical Rainbow'® Liners P9</t>
  </si>
  <si>
    <t>87-07-10603</t>
  </si>
  <si>
    <t>Magical Rainbow</t>
  </si>
  <si>
    <t>Weigela 'Marjorie' Liners P9</t>
  </si>
  <si>
    <t>87-07-4156</t>
  </si>
  <si>
    <t>Marjorie</t>
  </si>
  <si>
    <t>Weigela florida 'Minor Black' PBR Liners P9</t>
  </si>
  <si>
    <t>87-07-4138</t>
  </si>
  <si>
    <t>Minor Black</t>
  </si>
  <si>
    <t>Weigela 'Minuet' Liners P9</t>
  </si>
  <si>
    <t>87-07-4158</t>
  </si>
  <si>
    <t>Minuet</t>
  </si>
  <si>
    <t>Weigela florida 'Nana Purpurea' Liners P9</t>
  </si>
  <si>
    <t>87-07-4142</t>
  </si>
  <si>
    <t>Nana Purpurea</t>
  </si>
  <si>
    <t>Weigela 'Nana Variegata' Liners P9</t>
  </si>
  <si>
    <t>87-07-4163</t>
  </si>
  <si>
    <t>Nana Variegata</t>
  </si>
  <si>
    <t>Weigela florida 'Pink Poppet'PBR Liners P9</t>
  </si>
  <si>
    <t>87-07-4144</t>
  </si>
  <si>
    <t>Pink Poppet</t>
  </si>
  <si>
    <t>Weigela florida 'Pink Princess' Liners P9</t>
  </si>
  <si>
    <t>87-07-4147</t>
  </si>
  <si>
    <t>Pink Princess</t>
  </si>
  <si>
    <t>Weigela 'Red Prince' Liners P9</t>
  </si>
  <si>
    <t>87-07-1155</t>
  </si>
  <si>
    <t>Red Prince</t>
  </si>
  <si>
    <t>Weigela 'Rumba' Liners P9</t>
  </si>
  <si>
    <t>87-07-4176</t>
  </si>
  <si>
    <t>Rumba</t>
  </si>
  <si>
    <t>Weigela 'Snowflake' Liners P9</t>
  </si>
  <si>
    <t>87-07-4180</t>
  </si>
  <si>
    <t>Snowflake</t>
  </si>
  <si>
    <t>Weigela florida 'Sunny Princess' Liners P9</t>
  </si>
  <si>
    <t>87-07-4149</t>
  </si>
  <si>
    <t>Sunny Princess</t>
  </si>
  <si>
    <t>Weigela florida 'Tango' Liners P9</t>
  </si>
  <si>
    <t>87-07-4152</t>
  </si>
  <si>
    <t>Tango</t>
  </si>
  <si>
    <t>Weigela florida 'Victoria' Liners P9</t>
  </si>
  <si>
    <t>87-07-4155</t>
  </si>
  <si>
    <t>Victoria</t>
  </si>
  <si>
    <t>Weigela 'Wings of Fire'PBR Liners P9</t>
  </si>
  <si>
    <t>87-07-4183</t>
  </si>
  <si>
    <t>Wings of Fire</t>
  </si>
  <si>
    <t>Calamagrostis acutiflora</t>
  </si>
  <si>
    <t>Вейник остроцветковый</t>
  </si>
  <si>
    <t>Overdam</t>
  </si>
  <si>
    <t>Veronica spicata 'Icicle' Liners P9</t>
  </si>
  <si>
    <t>87-07-11490</t>
  </si>
  <si>
    <t>Veronica spicata</t>
  </si>
  <si>
    <t>Вероника колосковая</t>
  </si>
  <si>
    <t>Icicle</t>
  </si>
  <si>
    <t>Veronica spicata 'Rotfuchs' Liners P9</t>
  </si>
  <si>
    <t>87-07-8126</t>
  </si>
  <si>
    <t>Rotfuchs</t>
  </si>
  <si>
    <t>Ulster Blue Dwarf</t>
  </si>
  <si>
    <t>Prunus 'Carmine Jewel' Liners P9</t>
  </si>
  <si>
    <t>87-07-3189</t>
  </si>
  <si>
    <t>Carmine Jewel</t>
  </si>
  <si>
    <t>Prunus glandulosa 'Alba Plena' Liners P9</t>
  </si>
  <si>
    <t>87-07-3192</t>
  </si>
  <si>
    <t>Prunus glandulosa</t>
  </si>
  <si>
    <t>Вишня железистая</t>
  </si>
  <si>
    <t>Alba Plena</t>
  </si>
  <si>
    <t>Prunus cerasus 'Oblaczynska' Liners P9</t>
  </si>
  <si>
    <t>87-07-3191</t>
  </si>
  <si>
    <t>Prunus cerasus</t>
  </si>
  <si>
    <t>Вишня обыкновенная</t>
  </si>
  <si>
    <t>Oblaczynska</t>
  </si>
  <si>
    <t>Prunus incisa 'Kojou-no-mai' Liners P9</t>
  </si>
  <si>
    <t>87-07-7156</t>
  </si>
  <si>
    <t>Prunus incisa</t>
  </si>
  <si>
    <t>Вишня японская</t>
  </si>
  <si>
    <t>Kojou-no-mai</t>
  </si>
  <si>
    <t>Prunus incisa 'Oshidori' Liners P9</t>
  </si>
  <si>
    <t>87-07-3196</t>
  </si>
  <si>
    <t>Oshidori</t>
  </si>
  <si>
    <t>Hamamelis intermedia</t>
  </si>
  <si>
    <t>Gaura lindheimeri 'Baby Butterfly' PBR Liners P12</t>
  </si>
  <si>
    <t>87-07-11095</t>
  </si>
  <si>
    <t>Gaura lindheimeri</t>
  </si>
  <si>
    <t>Гаура Линдхеймера</t>
  </si>
  <si>
    <t>Baby Butterfly</t>
  </si>
  <si>
    <t>Heuchera a. 'Melting Fire" Liners P9</t>
  </si>
  <si>
    <t>87-07-8591</t>
  </si>
  <si>
    <t>Melting Fire</t>
  </si>
  <si>
    <t>Heuchera 'Palace Purple' Liners P9</t>
  </si>
  <si>
    <t>87-07-10384</t>
  </si>
  <si>
    <t>Palace Purple</t>
  </si>
  <si>
    <t>Geranium wall. 'Bloom Me Away'® Liners P9</t>
  </si>
  <si>
    <t>87-07-10756</t>
  </si>
  <si>
    <t>Bloom Me Away</t>
  </si>
  <si>
    <t>Geranium sang. 'Album' Liners P9</t>
  </si>
  <si>
    <t>87-07-8587</t>
  </si>
  <si>
    <t>Geranium sanguineum</t>
  </si>
  <si>
    <t>Герань кроваво-красная</t>
  </si>
  <si>
    <t>Album</t>
  </si>
  <si>
    <t>Geranium sang. 'Max Frei' Liners P9</t>
  </si>
  <si>
    <t>87-07-11232</t>
  </si>
  <si>
    <t>Max Frei</t>
  </si>
  <si>
    <t>Hibiscus syr. 'Admiral Dewey' Liners P9</t>
  </si>
  <si>
    <t>87-07-1943</t>
  </si>
  <si>
    <t>Hibiscus syriacus</t>
  </si>
  <si>
    <t>Гибискус сирийский</t>
  </si>
  <si>
    <t>Admiral Dewey</t>
  </si>
  <si>
    <t>Hibiscus syr. 'Ardens' Liners P9</t>
  </si>
  <si>
    <t>87-07-1944</t>
  </si>
  <si>
    <t>Ardens</t>
  </si>
  <si>
    <t>Hibiscus syr. 'Blue Chiffon'PBR Liners P9</t>
  </si>
  <si>
    <t>87-07-1947</t>
  </si>
  <si>
    <t>Hibiscus syr. 'Duc de Brabant' Liners P9</t>
  </si>
  <si>
    <t>87-07-1952</t>
  </si>
  <si>
    <t>Duc de Brabant</t>
  </si>
  <si>
    <t>Hibiscus syr. 'Floru' Liners P9</t>
  </si>
  <si>
    <t>87-07-11534</t>
  </si>
  <si>
    <t>Hibiscus syr. 'Flower Tower Purple'PBR Liners P9</t>
  </si>
  <si>
    <t>87-07-9173</t>
  </si>
  <si>
    <t>Flower Tower Purple</t>
  </si>
  <si>
    <t>Hibiscus syr. 'Flower Tower Ruby'® Liners P9</t>
  </si>
  <si>
    <t>87-07-9174</t>
  </si>
  <si>
    <t>Flower Tower Ruby</t>
  </si>
  <si>
    <t>Hibiscus syr. 'Flower Tower White'PBR Liners P9</t>
  </si>
  <si>
    <t>87-07-9175</t>
  </si>
  <si>
    <t>Flower Tower White</t>
  </si>
  <si>
    <t>Hibiscus syr. 'Hamabo' Liners P9</t>
  </si>
  <si>
    <t>87-07-10020</t>
  </si>
  <si>
    <t>Hamabo</t>
  </si>
  <si>
    <t>Hibiscus syr. 'Lady Stanley' Liners P9</t>
  </si>
  <si>
    <t>87-07-6472</t>
  </si>
  <si>
    <t>Lady Stanley</t>
  </si>
  <si>
    <t>Hibiscus syr. 'Lavender Chiffon'PBR Liners P9</t>
  </si>
  <si>
    <t>87-07-1959</t>
  </si>
  <si>
    <t>Lavender Chiffon</t>
  </si>
  <si>
    <t>Hibiscus syr. 'Marina' Liners P9</t>
  </si>
  <si>
    <t>87-07-1965</t>
  </si>
  <si>
    <t>Marina</t>
  </si>
  <si>
    <t>Hibiscus syr. 'Oiseau Bleu' Liners P9</t>
  </si>
  <si>
    <t>87-07-8413</t>
  </si>
  <si>
    <t>Oiseau Bleu</t>
  </si>
  <si>
    <t>Hibiscus syr. 'Pink Chiffon'PBR Liners P9</t>
  </si>
  <si>
    <t>87-07-1096</t>
  </si>
  <si>
    <t>Pink Chiffon</t>
  </si>
  <si>
    <t>Hibiscus syr. 'Purpureus Variegatus' Liners P9</t>
  </si>
  <si>
    <t>87-07-1972</t>
  </si>
  <si>
    <t>Purpureus Variegatus</t>
  </si>
  <si>
    <t>Hibiscus syr. 'Red Heart' Liners P9</t>
  </si>
  <si>
    <t>87-07-10022</t>
  </si>
  <si>
    <t>Red Heart</t>
  </si>
  <si>
    <t>Hibiscus syr. 'Speciosus' Liners P9</t>
  </si>
  <si>
    <t>87-07-10842</t>
  </si>
  <si>
    <t>Speciosus</t>
  </si>
  <si>
    <t>Hibiscus syr. 'White Chiffon'PBR Liners P9</t>
  </si>
  <si>
    <t>87-07-9172</t>
  </si>
  <si>
    <t>White Chiffon</t>
  </si>
  <si>
    <t>Hibiscus syr. 'Woodbridge' Liners P9</t>
  </si>
  <si>
    <t>87-07-1981</t>
  </si>
  <si>
    <t>Woodbridge</t>
  </si>
  <si>
    <t>Ginkgo biloba</t>
  </si>
  <si>
    <t>Vaccinium corymbosum</t>
  </si>
  <si>
    <t>Aurora</t>
  </si>
  <si>
    <t>Vaccinium cor. 'Bluecrop' Liners P9</t>
  </si>
  <si>
    <t>87-07-3997</t>
  </si>
  <si>
    <t>Bluecrop</t>
  </si>
  <si>
    <t>Vaccinium cor. 'Bluegold' Liners P9</t>
  </si>
  <si>
    <t>87-07-3989</t>
  </si>
  <si>
    <t>Bluegold</t>
  </si>
  <si>
    <t>Vaccinium cor. 'Bonus' Liners P9</t>
  </si>
  <si>
    <t>87-07-3994</t>
  </si>
  <si>
    <t>Bonus</t>
  </si>
  <si>
    <t>Vaccinium cor. 'Darrow' Liners P9</t>
  </si>
  <si>
    <t>87-07-4004</t>
  </si>
  <si>
    <t>Darrow</t>
  </si>
  <si>
    <t>Vaccinium cor. 'Duke' Liners P9</t>
  </si>
  <si>
    <t>87-07-4007</t>
  </si>
  <si>
    <t>Duke</t>
  </si>
  <si>
    <t>87-07-6513</t>
  </si>
  <si>
    <t>Vaccinium cor. 'Legacy' Liners P9</t>
  </si>
  <si>
    <t>87-07-10366</t>
  </si>
  <si>
    <t>Legacy</t>
  </si>
  <si>
    <t>Vaccinium cor. 'Patriot' Liners P9</t>
  </si>
  <si>
    <t>87-07-4029</t>
  </si>
  <si>
    <t>Patriot</t>
  </si>
  <si>
    <t>Vaccinium cor. 'Sweetheart'® Liners P9</t>
  </si>
  <si>
    <t>87-07-10373</t>
  </si>
  <si>
    <t>Sweetheart</t>
  </si>
  <si>
    <t>Vaccinium cor. 'Toro' Liners P9</t>
  </si>
  <si>
    <t>87-07-4041</t>
  </si>
  <si>
    <t>Toro</t>
  </si>
  <si>
    <t>Hydrangea arb. 'Annabelle' Liners P9</t>
  </si>
  <si>
    <t>87-07-1988</t>
  </si>
  <si>
    <t>Hydrangea arborescens</t>
  </si>
  <si>
    <t>Гортензия древовидная</t>
  </si>
  <si>
    <t>Annabelle</t>
  </si>
  <si>
    <t>Hydrangea arb. 'Annabelle' Liners P12</t>
  </si>
  <si>
    <t>87-07-10502</t>
  </si>
  <si>
    <t>Hydrangea arb. 'Annabelle' Liners P14</t>
  </si>
  <si>
    <t>87-07-10844</t>
  </si>
  <si>
    <t>Hydrangea arb. CB® BubblegumPBR Liners P9</t>
  </si>
  <si>
    <t>87-07-9025</t>
  </si>
  <si>
    <t>Hydrangea arb. CB® BubblegumPBR Liners P12</t>
  </si>
  <si>
    <t>87-07-9395</t>
  </si>
  <si>
    <t>Hydrangea arb. CB® MarshmallowPBR Liners P9</t>
  </si>
  <si>
    <t>87-07-9006</t>
  </si>
  <si>
    <t>Candybelle Marshmallow</t>
  </si>
  <si>
    <t>Hydrangea arb. CB® MarshmallowPBR Liners P12</t>
  </si>
  <si>
    <t>87-07-10846</t>
  </si>
  <si>
    <t>Hydrangea querc. 'Alice' Liners P12</t>
  </si>
  <si>
    <t>87-07-0731</t>
  </si>
  <si>
    <t>Hydrangea quercifolia</t>
  </si>
  <si>
    <t>Гортензия дуболистная</t>
  </si>
  <si>
    <t>Alice</t>
  </si>
  <si>
    <t>Hydrangea querc. 'Amethyst' Liners P12</t>
  </si>
  <si>
    <t>87-07-10750</t>
  </si>
  <si>
    <t>Amethyst</t>
  </si>
  <si>
    <t>Hydrangea querc. 'Ice Crystal'® Liners P12</t>
  </si>
  <si>
    <t>87-07-2251</t>
  </si>
  <si>
    <t>87-07-10543</t>
  </si>
  <si>
    <t>Jetstream</t>
  </si>
  <si>
    <t>Hydrangea querc. 'Sike's Dwarf' Liners P12</t>
  </si>
  <si>
    <t>87-07-6705</t>
  </si>
  <si>
    <t>Sike's Dwarf</t>
  </si>
  <si>
    <t>Hydrangea querc. 'Snow Giant' Liners P12</t>
  </si>
  <si>
    <t>87-07-4399</t>
  </si>
  <si>
    <t>Snow Giant</t>
  </si>
  <si>
    <t>Hydrangea querc. 'Snow Queen' Liners P12</t>
  </si>
  <si>
    <t>87-07-0695</t>
  </si>
  <si>
    <t>Hydrangea querc. 'Tara' PBR Liners P12</t>
  </si>
  <si>
    <t>87-07-11367</t>
  </si>
  <si>
    <t>Tara</t>
  </si>
  <si>
    <t>Hydrangea querc. 'Tennessee Clone' Liners P12</t>
  </si>
  <si>
    <t>87-07-7334</t>
  </si>
  <si>
    <t>Tennessee Clone</t>
  </si>
  <si>
    <t>Hydrangea macrophylla</t>
  </si>
  <si>
    <t>Гортензия крупнолистная</t>
  </si>
  <si>
    <t>Hydrangea m. 'Alpenglühen' Liners P12</t>
  </si>
  <si>
    <t>87-07-2032</t>
  </si>
  <si>
    <t>Alpengluhen</t>
  </si>
  <si>
    <t>Hydrangea m. 'Blaumeise' Liners P12</t>
  </si>
  <si>
    <t>87-07-2039</t>
  </si>
  <si>
    <t>Blaumeise</t>
  </si>
  <si>
    <t>Hydrangea m. 'Bodensee' Liners P12</t>
  </si>
  <si>
    <t>87-07-2043</t>
  </si>
  <si>
    <t>Bodensee</t>
  </si>
  <si>
    <t>Hydrangea m. 'Bouquet Rose' Liners P12</t>
  </si>
  <si>
    <t>87-07-7313</t>
  </si>
  <si>
    <t>Hydrangea m. 'Dark Angel'® Liners P12</t>
  </si>
  <si>
    <t>87-07-10509</t>
  </si>
  <si>
    <t>Hydrangea m. 'Early® blue Liners P12</t>
  </si>
  <si>
    <t>87-07-10034</t>
  </si>
  <si>
    <t>Early Blue</t>
  </si>
  <si>
    <t>Hydrangea m. 'Eclips' PBR First Editions® NEW Liners P12</t>
  </si>
  <si>
    <t>87-07-8418</t>
  </si>
  <si>
    <t>Eclips First Editions</t>
  </si>
  <si>
    <t>Hydrangea m. 'Flame Hot Pink'® Liners P12</t>
  </si>
  <si>
    <t>87-07-11336</t>
  </si>
  <si>
    <t>Flame Hot Pink</t>
  </si>
  <si>
    <t>Hydrangea m. 'Florentina'® Liners P12</t>
  </si>
  <si>
    <t>87-07-11338</t>
  </si>
  <si>
    <t>Florentina</t>
  </si>
  <si>
    <t>Hydrangea m. 'Francy Hot Pink'® Liners P12</t>
  </si>
  <si>
    <t>87-07-11340</t>
  </si>
  <si>
    <t>Francy Hot Pink</t>
  </si>
  <si>
    <t>Hydrangea m. Frisbee® hot pink Liners P12</t>
  </si>
  <si>
    <t>87-07-11341</t>
  </si>
  <si>
    <t>Hydrangea m. 'Glossy Lips'® Liners P12</t>
  </si>
  <si>
    <t>87-07-11342</t>
  </si>
  <si>
    <t>Glossy Lips</t>
  </si>
  <si>
    <t>Hydrangea m. 'Grünes Gewölbe'® Liners P12</t>
  </si>
  <si>
    <t>87-07-10037</t>
  </si>
  <si>
    <t>Grunes Gewolbe</t>
  </si>
  <si>
    <t>87-07-9180</t>
  </si>
  <si>
    <t>Hi Chrystal Palace</t>
  </si>
  <si>
    <t>Hydrangea m. 'Hi Fire'PBR Liners P12</t>
  </si>
  <si>
    <t>87-07-9181</t>
  </si>
  <si>
    <t>Hi Fire</t>
  </si>
  <si>
    <t>Hydrangea m. 'Hi Hailstone'PBR Liners P12</t>
  </si>
  <si>
    <t>87-07-11344</t>
  </si>
  <si>
    <t>Hi Hailstone</t>
  </si>
  <si>
    <t>Hydrangea m. 'Hi River'PBR Liners P12</t>
  </si>
  <si>
    <t>87-07-9183</t>
  </si>
  <si>
    <t>Hi River</t>
  </si>
  <si>
    <t>Hydrangea m. 'Hi Tornado'PBR Liners P12</t>
  </si>
  <si>
    <t>87-07-9185</t>
  </si>
  <si>
    <t>Hi Tornado</t>
  </si>
  <si>
    <t>Hydrangea m. 'Hot Red'® Liners P12</t>
  </si>
  <si>
    <t>87-07-2014</t>
  </si>
  <si>
    <t>Hot Red</t>
  </si>
  <si>
    <t>Hydrangea m. 'Mme E. Mouillère' Liners P12</t>
  </si>
  <si>
    <t>87-07-0980</t>
  </si>
  <si>
    <t>Mad. Emile Mouillère</t>
  </si>
  <si>
    <t>Hydrangea m. 'Magical Farfalla'® Liners P12</t>
  </si>
  <si>
    <t>87-07-10851</t>
  </si>
  <si>
    <t>Magical Farfalla</t>
  </si>
  <si>
    <t>Hydrangea m. 'Mariesii Perfecta' Liners P12</t>
  </si>
  <si>
    <t>87-07-2073</t>
  </si>
  <si>
    <t>Mariesii Perfecta</t>
  </si>
  <si>
    <t>Hydrangea m. 'Nikko Blue' Liners P12</t>
  </si>
  <si>
    <t>87-07-2080</t>
  </si>
  <si>
    <t>Nikko Blue</t>
  </si>
  <si>
    <t>Hydrangea m. 'Ningbo' PBR Liners P12</t>
  </si>
  <si>
    <t>87-07-8419</t>
  </si>
  <si>
    <t>Ningbo</t>
  </si>
  <si>
    <t>Hydrangea m. 'Pia' Liners P12</t>
  </si>
  <si>
    <t>87-07-8420</t>
  </si>
  <si>
    <t>Pia</t>
  </si>
  <si>
    <t>Hydrangea m. Rebelion® Choco Love PBR NEW24 Liners P12</t>
  </si>
  <si>
    <t>87-07-8421</t>
  </si>
  <si>
    <t>Rebelion Choco Love</t>
  </si>
  <si>
    <t>Hydrangea m. Rebelion® Dark Pink Love PBR NEW24 Liners P12</t>
  </si>
  <si>
    <t>87-07-8422</t>
  </si>
  <si>
    <t>Rebelion Dark Pink Love</t>
  </si>
  <si>
    <t>Hydrangea m. Rebelion® Pink Love PBR NEW24 Liners P12</t>
  </si>
  <si>
    <t>87-07-8423</t>
  </si>
  <si>
    <t>Rebelion Pink Love</t>
  </si>
  <si>
    <t>Hydrangea m. Rebelion® Pistachio Love PBR NEW24 Liners P12</t>
  </si>
  <si>
    <t>87-07-8424</t>
  </si>
  <si>
    <t>Rebelion Pistachio Love</t>
  </si>
  <si>
    <t>Hydrangea m. 'Red Angel'® Liners P12</t>
  </si>
  <si>
    <t>87-07-10516</t>
  </si>
  <si>
    <t>Red Angel</t>
  </si>
  <si>
    <t>Hydrangea m. (You &amp; Me) 'Romance'® Liners P12</t>
  </si>
  <si>
    <t>87-07-2089</t>
  </si>
  <si>
    <t>Romance</t>
  </si>
  <si>
    <t>Hydrangea m. 'Royal Red'® Liners P12</t>
  </si>
  <si>
    <t>87-07-11350</t>
  </si>
  <si>
    <t>Hydrangea m. 'Sabrina'® Liners P12</t>
  </si>
  <si>
    <t>87-07-10519</t>
  </si>
  <si>
    <t>Sabrina</t>
  </si>
  <si>
    <t>Hydrangea m. 'Salsa'®  Liners P12</t>
  </si>
  <si>
    <t>87-07-10520</t>
  </si>
  <si>
    <t>Salsa</t>
  </si>
  <si>
    <t>Hydrangea m. Saxon® Bright Red Liners P12</t>
  </si>
  <si>
    <t>87-07-11351</t>
  </si>
  <si>
    <t>Saxon Bright Red</t>
  </si>
  <si>
    <t>Hydrangea m. Saxon® Gräfin Cosel Liners P12</t>
  </si>
  <si>
    <t>87-07-10852</t>
  </si>
  <si>
    <t>Saxon Grafin Cosel</t>
  </si>
  <si>
    <t>Hydrangea m. Saxon® Schloss Wackerbarth Liners P12</t>
  </si>
  <si>
    <t>87-07-10854</t>
  </si>
  <si>
    <t>Saxon Schloss Wackerbarth</t>
  </si>
  <si>
    <t>Hydrangea m. 'Speedy Red Improved'® Liners P12</t>
  </si>
  <si>
    <t>87-07-11352</t>
  </si>
  <si>
    <t>Speedy Red</t>
  </si>
  <si>
    <t>Hydrangea m. 'Sweet Lips'® Liners P12</t>
  </si>
  <si>
    <t>87-07-11353</t>
  </si>
  <si>
    <t>Sweet Lips</t>
  </si>
  <si>
    <t>Hydrangea m. 'Tiffany pink'® Liners P12</t>
  </si>
  <si>
    <t>87-07-11355</t>
  </si>
  <si>
    <t>Tiffany Pink</t>
  </si>
  <si>
    <t>Hydrangea m. 'Tovelit' Liners P12</t>
  </si>
  <si>
    <t>87-07-8426</t>
  </si>
  <si>
    <t>Tovelit</t>
  </si>
  <si>
    <t>Hydrangea m. (You &amp; Me) 'Love'PBR Liners P12</t>
  </si>
  <si>
    <t>87-07-2068</t>
  </si>
  <si>
    <t>Hydrangea m. (You &amp; Me) 'Together'PBR Liners P12</t>
  </si>
  <si>
    <t>87-07-9407</t>
  </si>
  <si>
    <t>Hydrangea pan. 'Bee Green'PBR Liners P9</t>
  </si>
  <si>
    <t>87-07-11289</t>
  </si>
  <si>
    <t>Hydrangea paniculata</t>
  </si>
  <si>
    <t>Гортензия метельчатая</t>
  </si>
  <si>
    <t>Bee Green</t>
  </si>
  <si>
    <t>Hydrangea pan. 'Bee Green'PBR Liners P12</t>
  </si>
  <si>
    <t>87-07-8427</t>
  </si>
  <si>
    <t>Hydrangea pan. 'Bee Happy'PBR Liners P9</t>
  </si>
  <si>
    <t>87-07-10858</t>
  </si>
  <si>
    <t>Bee Happy</t>
  </si>
  <si>
    <t>Hydrangea pan. 'Bee Happy'PBR Liners P12</t>
  </si>
  <si>
    <t>87-07-10857</t>
  </si>
  <si>
    <t>Hydrangea pan. Bonfire® Liners P9</t>
  </si>
  <si>
    <t>87-07-8187</t>
  </si>
  <si>
    <t>Bonfire</t>
  </si>
  <si>
    <t>Hydrangea pan. Bonfire® Liners P12</t>
  </si>
  <si>
    <t>87-07-8428</t>
  </si>
  <si>
    <t>Hydrangea pan. 'Candlelight'® Liners P9</t>
  </si>
  <si>
    <t>87-07-1172</t>
  </si>
  <si>
    <t>Hydrangea pan. 'Confetti'PBR Liners P9</t>
  </si>
  <si>
    <t>87-07-4199</t>
  </si>
  <si>
    <t>Hydrangea pan. 'Dharuma' Liners P9</t>
  </si>
  <si>
    <t>87-07-2143</t>
  </si>
  <si>
    <t>Dharuma</t>
  </si>
  <si>
    <t>Hydrangea pan. 'Diamand Rouge'PBR Liners P9</t>
  </si>
  <si>
    <t>87-07-2155</t>
  </si>
  <si>
    <t>Hydrangea pan. 'Diamand Rouge'PBR Liners P12</t>
  </si>
  <si>
    <t>87-07-2152</t>
  </si>
  <si>
    <t>Hydrangea pan. 'Diamantino'PBR Liners P9</t>
  </si>
  <si>
    <t>87-07-2146</t>
  </si>
  <si>
    <t>Hydrangea pan. 'Fraise Melba'PBR Liners P9</t>
  </si>
  <si>
    <t>87-07-7964</t>
  </si>
  <si>
    <t>Hydrangea pan. 'Graffiti'® Liners P9</t>
  </si>
  <si>
    <t>87-07-9413</t>
  </si>
  <si>
    <t>Graffiti</t>
  </si>
  <si>
    <t>Hydrangea pan. 'Graffiti'® Liners P12</t>
  </si>
  <si>
    <t>87-07-9412</t>
  </si>
  <si>
    <t>Hydrangea pan. 'Graffiti'® Liners P14</t>
  </si>
  <si>
    <t>87-07-10863</t>
  </si>
  <si>
    <t>Hydrangea pan. 'Hercules'® Liners P9</t>
  </si>
  <si>
    <t>87-07-9415</t>
  </si>
  <si>
    <t>Hercules</t>
  </si>
  <si>
    <t>Hydrangea pan. 'Hercules'® Liners P14</t>
  </si>
  <si>
    <t>87-07-10864</t>
  </si>
  <si>
    <t>Hydrangea pan. 'Limelight'® Liners P9</t>
  </si>
  <si>
    <t>87-07-2177</t>
  </si>
  <si>
    <t>Limelight</t>
  </si>
  <si>
    <t>Hydrangea pan. 'Limelight'® Liners P14</t>
  </si>
  <si>
    <t>87-07-10865</t>
  </si>
  <si>
    <t>Hydrangea pan. 'Little Fresco'PBR Liners P9</t>
  </si>
  <si>
    <t>87-07-9621</t>
  </si>
  <si>
    <t>Hydrangea pan. 'Little Fresco'PBR Liners P14</t>
  </si>
  <si>
    <t>87-07-10866</t>
  </si>
  <si>
    <t>Hydrangea pan. 'Little Spooky'PBR Liners P9</t>
  </si>
  <si>
    <t>87-07-8996</t>
  </si>
  <si>
    <t>Little Spooky</t>
  </si>
  <si>
    <t>Hydrangea pan. 'Magical Andes'® Liners P9</t>
  </si>
  <si>
    <t>87-07-11359</t>
  </si>
  <si>
    <t>Magical Andes</t>
  </si>
  <si>
    <t>Hydrangea pan. 'Magical Candle'® Liners P9</t>
  </si>
  <si>
    <t>87-07-0671</t>
  </si>
  <si>
    <t>Hydrangea pan. 'Magical Fire'® Liners P9</t>
  </si>
  <si>
    <t>87-07-2185</t>
  </si>
  <si>
    <t>Hydrangea pan. 'Magical Fire'® Liners P12</t>
  </si>
  <si>
    <t>87-07-6695</t>
  </si>
  <si>
    <t>Hydrangea pan. 'Magical Lime Sparkle'® Liners P9</t>
  </si>
  <si>
    <t>87-07-9192</t>
  </si>
  <si>
    <t>Magical Lime Sparkle</t>
  </si>
  <si>
    <t>Hydrangea pan. 'Magical Mont Blanc'® Liners P9</t>
  </si>
  <si>
    <t>87-07-8434</t>
  </si>
  <si>
    <t>Magical Mont Blanc</t>
  </si>
  <si>
    <t>Hydrangea pan. 'Magical Vesuvio'® Liners P9</t>
  </si>
  <si>
    <t>87-07-11291</t>
  </si>
  <si>
    <t>Magical Vesuvio</t>
  </si>
  <si>
    <t>Hydrangea pan. 'Minty Spirit'PBR NEW24 Liners P9</t>
  </si>
  <si>
    <t>87-07-8435</t>
  </si>
  <si>
    <t>Minty Spirit</t>
  </si>
  <si>
    <t>Hydrangea pan. 'Mojito'® Liners P9</t>
  </si>
  <si>
    <t>87-07-9065</t>
  </si>
  <si>
    <t>Mojito</t>
  </si>
  <si>
    <t>Hydrangea pan. 'Mojito'® Liners P12</t>
  </si>
  <si>
    <t>87-07-9420</t>
  </si>
  <si>
    <t>Hydrangea pan. 'Mojito'® Liners P14</t>
  </si>
  <si>
    <t>87-07-10874</t>
  </si>
  <si>
    <t>Hydrangea pan. 'Pastelgreen'PBR Liners P9</t>
  </si>
  <si>
    <t>87-07-7626</t>
  </si>
  <si>
    <t>Hydrangea pan. 'Petite Flori'PBR Liners P9</t>
  </si>
  <si>
    <t>87-07-10881</t>
  </si>
  <si>
    <t>Petite Flori</t>
  </si>
  <si>
    <t>87-07-9194</t>
  </si>
  <si>
    <t>Petite Lantern</t>
  </si>
  <si>
    <t>Hydrangea pan. 'Petite Star'PBR Liners P9</t>
  </si>
  <si>
    <t>87-07-9195</t>
  </si>
  <si>
    <t>Petite Star</t>
  </si>
  <si>
    <t>Hydrangea pan. 'Phantom' Liners P9</t>
  </si>
  <si>
    <t>87-07-2205</t>
  </si>
  <si>
    <t>Phantom</t>
  </si>
  <si>
    <t>Hydrangea pan. Living 'Pink &amp; Rose'® NEW24 Liners P9</t>
  </si>
  <si>
    <t>87-07-8432</t>
  </si>
  <si>
    <t>87-07-8433</t>
  </si>
  <si>
    <t>Hydrangea pan. 'Pink Diamond' Liners P9</t>
  </si>
  <si>
    <t>87-07-2198</t>
  </si>
  <si>
    <t>Hydrangea pan. 'Pixio'® NEW Liners P9</t>
  </si>
  <si>
    <t>87-07-11707</t>
  </si>
  <si>
    <t>Pixio</t>
  </si>
  <si>
    <t>Hydrangea pan. 'Polar Bear'® Liners P9</t>
  </si>
  <si>
    <t>87-07-2193</t>
  </si>
  <si>
    <t>Polar Bear</t>
  </si>
  <si>
    <t>Hydrangea pan. 'Polestar'® Liners P9</t>
  </si>
  <si>
    <t>87-07-10539</t>
  </si>
  <si>
    <t>Hydrangea pan. 'Ruby' Liners P9</t>
  </si>
  <si>
    <t>87-07-9421</t>
  </si>
  <si>
    <t>Hydrangea pan. 'Silver Dollar' Liners P9</t>
  </si>
  <si>
    <t>87-07-2223</t>
  </si>
  <si>
    <t>Silver Dollar</t>
  </si>
  <si>
    <t>Hydrangea pan. 'Silver Dollar' Liners P14</t>
  </si>
  <si>
    <t>87-07-10886</t>
  </si>
  <si>
    <t>Hydrangea pan. 'Skyfall'PBR Liners P9</t>
  </si>
  <si>
    <t>87-07-10063</t>
  </si>
  <si>
    <t>Skyfall</t>
  </si>
  <si>
    <t>Hydrangea pan. 'Skyfall'PBR Liners P14</t>
  </si>
  <si>
    <t>87-07-10887</t>
  </si>
  <si>
    <t>Hydrangea pan. 'Sundae Fraise'PBR Liners P9</t>
  </si>
  <si>
    <t>87-07-2231</t>
  </si>
  <si>
    <t>Tickled Pink</t>
  </si>
  <si>
    <t>Hydrangea pan. 'Unique' Liners P9</t>
  </si>
  <si>
    <t>87-07-1074</t>
  </si>
  <si>
    <t>Hydrangea pan. 'Vanille-Fraise'PBR Liners P9</t>
  </si>
  <si>
    <t>87-07-1173</t>
  </si>
  <si>
    <t>Hydrangea pan. 'Vanille-Fraise'PBR Liners P14</t>
  </si>
  <si>
    <t>87-07-10889</t>
  </si>
  <si>
    <t>Hydrangea pan. 'White Lady' Liners P9</t>
  </si>
  <si>
    <t>87-07-10542</t>
  </si>
  <si>
    <t>White Lady</t>
  </si>
  <si>
    <t>Hydrangea pan. 'Wim's Red'® Liners P9</t>
  </si>
  <si>
    <t>87-07-2246</t>
  </si>
  <si>
    <t>Wim's Red</t>
  </si>
  <si>
    <t>Hydrangea pan. 'Wim's Red'® Liners P12</t>
  </si>
  <si>
    <t>87-07-2245</t>
  </si>
  <si>
    <t>Hydrangea serrata</t>
  </si>
  <si>
    <t>Гортензия пильчатая</t>
  </si>
  <si>
    <t>Hydrangea serr. 'Bluebird' Liners P12</t>
  </si>
  <si>
    <t>87-07-2262</t>
  </si>
  <si>
    <t>Bluebird</t>
  </si>
  <si>
    <t>87-07-9196</t>
  </si>
  <si>
    <t>Daredevil</t>
  </si>
  <si>
    <t>Hydrangea anomala petiolaris Liners P9</t>
  </si>
  <si>
    <t>87-07-7309</t>
  </si>
  <si>
    <t>Гортензия черешковая</t>
  </si>
  <si>
    <t>Hydrangea asp. 'Hot Chocolate'® Liners P12</t>
  </si>
  <si>
    <t>87-07-1995</t>
  </si>
  <si>
    <t>Hydrangea aspera</t>
  </si>
  <si>
    <t>Гортензия шершавая</t>
  </si>
  <si>
    <t>Hot Chocolate</t>
  </si>
  <si>
    <t>Carpinus betulus Liners P9</t>
  </si>
  <si>
    <t>87-07-1436</t>
  </si>
  <si>
    <t>Carpinus betulus</t>
  </si>
  <si>
    <t>Граб обыкновенный</t>
  </si>
  <si>
    <t>Deutzia 'Raspberry Sundae'PBR Liners P9</t>
  </si>
  <si>
    <t>87-07-9998</t>
  </si>
  <si>
    <t>Rasberry Sundae</t>
  </si>
  <si>
    <t>Deutzia 'Rosea Plena' Liners P9</t>
  </si>
  <si>
    <t>87-07-9380</t>
  </si>
  <si>
    <t>Rosea Plena</t>
  </si>
  <si>
    <t>Deutzia hybrida 'Mont Rose' Liners P9</t>
  </si>
  <si>
    <t>87-07-1749</t>
  </si>
  <si>
    <t>Deutzia hybrida</t>
  </si>
  <si>
    <t>Дейция гибридная</t>
  </si>
  <si>
    <t>Mont Rose</t>
  </si>
  <si>
    <t>Deutzia hybrida 'Strawberry Fields' Liners P9</t>
  </si>
  <si>
    <t>87-07-1750</t>
  </si>
  <si>
    <t>Strawberry Fields</t>
  </si>
  <si>
    <t>Deutzia hybrida 'Tourbillon Rouge' Liners P9</t>
  </si>
  <si>
    <t>87-07-1753</t>
  </si>
  <si>
    <t>Tourbillon Rouge</t>
  </si>
  <si>
    <t>Deutzia cren. 'Dippon' Liners P9</t>
  </si>
  <si>
    <t>87-07-7291</t>
  </si>
  <si>
    <t>Deutzia crenata</t>
  </si>
  <si>
    <t>Дейция городчатая</t>
  </si>
  <si>
    <t>Dippon</t>
  </si>
  <si>
    <t>Deutzia cren. 'Pride of Rochester' Liners P9</t>
  </si>
  <si>
    <t>87-07-1053</t>
  </si>
  <si>
    <t>Pride of Rochester</t>
  </si>
  <si>
    <t>Deutzia gracilis 'Nikko' Liners P9</t>
  </si>
  <si>
    <t>87-07-1743</t>
  </si>
  <si>
    <t>Deutzia gracilis</t>
  </si>
  <si>
    <t>Дейция изящная</t>
  </si>
  <si>
    <t>Nikko</t>
  </si>
  <si>
    <t>Deutzia gracilis Liners P9</t>
  </si>
  <si>
    <t>87-07-1747</t>
  </si>
  <si>
    <t>Deutzia lemoinei Liners P9</t>
  </si>
  <si>
    <t>87-07-1754</t>
  </si>
  <si>
    <t>Deutzia purp. 'Kalmiiflora' Liners P9</t>
  </si>
  <si>
    <t>87-07-1756</t>
  </si>
  <si>
    <t>Deutzia purpurascens</t>
  </si>
  <si>
    <t>Дейция пурпурная</t>
  </si>
  <si>
    <t>Kalmiiflora</t>
  </si>
  <si>
    <t>Deutzia rosea Liners P9</t>
  </si>
  <si>
    <t>87-07-1757</t>
  </si>
  <si>
    <t>Deutzia rosea</t>
  </si>
  <si>
    <t>Дейция розовая</t>
  </si>
  <si>
    <t>Delphinium 'Highlander Bolero' Liners P12</t>
  </si>
  <si>
    <t>87-07-8567</t>
  </si>
  <si>
    <t>Highlander Bolero</t>
  </si>
  <si>
    <t>87-07-8568</t>
  </si>
  <si>
    <t>Highlander Double Crystal Delight</t>
  </si>
  <si>
    <t>Delphinium 'Highlander Flamenco'PBR Liners P12</t>
  </si>
  <si>
    <t>87-07-8569</t>
  </si>
  <si>
    <t>Highlander Flamenco</t>
  </si>
  <si>
    <t>Delphinium 'Highlander Moonlight'PBR Liners P12</t>
  </si>
  <si>
    <t>87-07-8570</t>
  </si>
  <si>
    <t>Highlander Moonlight</t>
  </si>
  <si>
    <t>Delphinium 'Highlander Purple Surprise'PBR Liners P12</t>
  </si>
  <si>
    <t>87-07-8572</t>
  </si>
  <si>
    <t>Highlander Purple Surprise</t>
  </si>
  <si>
    <t>87-07-9210</t>
  </si>
  <si>
    <t>Little Goji</t>
  </si>
  <si>
    <t>Lycium barbarum Liners P9</t>
  </si>
  <si>
    <t>87-07-0931</t>
  </si>
  <si>
    <t>Lycium barbarum</t>
  </si>
  <si>
    <t>Дереза обыкновенная</t>
  </si>
  <si>
    <t>Cornus alba 'Aurea' Liners P9</t>
  </si>
  <si>
    <t>87-07-1581</t>
  </si>
  <si>
    <t>Cornus alba</t>
  </si>
  <si>
    <t>Дерен белый</t>
  </si>
  <si>
    <t>87-07-10470</t>
  </si>
  <si>
    <t>Cream Cracker</t>
  </si>
  <si>
    <t>Cornus alba 'Elegantissima' Liners P9</t>
  </si>
  <si>
    <t>87-07-1586</t>
  </si>
  <si>
    <t>Elegantissima</t>
  </si>
  <si>
    <t>Cornus alba 'Gouchaultii' Liners P9</t>
  </si>
  <si>
    <t>87-07-1589</t>
  </si>
  <si>
    <t>Gouchaultii</t>
  </si>
  <si>
    <t>Cornus alba 'Ivory Halo'® Liners P9</t>
  </si>
  <si>
    <t>87-07-1591</t>
  </si>
  <si>
    <t>Cornus alba 'Kesselringii' Liners P9</t>
  </si>
  <si>
    <t>87-07-1594</t>
  </si>
  <si>
    <t>Kesselringii</t>
  </si>
  <si>
    <t>Cornus alba 'Miracle'PBR Liners P9</t>
  </si>
  <si>
    <t>87-07-9156</t>
  </si>
  <si>
    <t>Miracle</t>
  </si>
  <si>
    <t>87-07-10471</t>
  </si>
  <si>
    <t>Neon Burst</t>
  </si>
  <si>
    <t>Cornus alba 'Nightfall'PBR NEW24 Liners P9</t>
  </si>
  <si>
    <t>87-07-8384</t>
  </si>
  <si>
    <t>Nightfall</t>
  </si>
  <si>
    <t>Cornus alba 'Red Gnome' Liners P9</t>
  </si>
  <si>
    <t>87-07-9373</t>
  </si>
  <si>
    <t>Cornus alba 'Siberian Pearls' Liners P9</t>
  </si>
  <si>
    <t>87-07-1605</t>
  </si>
  <si>
    <t>Siberian Pearls</t>
  </si>
  <si>
    <t>Cornus alba 'Sibirica' Liners P9</t>
  </si>
  <si>
    <t>87-07-1601</t>
  </si>
  <si>
    <t>Sibirica</t>
  </si>
  <si>
    <t>Cornus alba 'Sibirica Variegata' Liners P9</t>
  </si>
  <si>
    <t>87-07-1607</t>
  </si>
  <si>
    <t>Sibirica Variegata</t>
  </si>
  <si>
    <t>Cornus alba 'Spaethii' Liners P9</t>
  </si>
  <si>
    <t>87-07-1603</t>
  </si>
  <si>
    <t>Spaethii</t>
  </si>
  <si>
    <t>Cornus sericea 'Kelseyi' Liners P9</t>
  </si>
  <si>
    <t>87-07-10414</t>
  </si>
  <si>
    <t>Kelseyi</t>
  </si>
  <si>
    <t>Cornus sericea 'White Gold' Liners P9</t>
  </si>
  <si>
    <t>87-07-10415</t>
  </si>
  <si>
    <t>White Gold</t>
  </si>
  <si>
    <t>Cornus amomum 'Blue Cloud' Liners P9</t>
  </si>
  <si>
    <t>87-07-1582</t>
  </si>
  <si>
    <t>Cornus amomum</t>
  </si>
  <si>
    <t>Дерен душистый</t>
  </si>
  <si>
    <t>Blue Cloud</t>
  </si>
  <si>
    <t>Cornus canadensis</t>
  </si>
  <si>
    <t>Cornus kousa Liners P9</t>
  </si>
  <si>
    <t>87-07-1648</t>
  </si>
  <si>
    <t>Cornus sanguinea 'Anny Winter Orange'  Liners P9</t>
  </si>
  <si>
    <t>87-07-8386</t>
  </si>
  <si>
    <t>Cornus sanguinea</t>
  </si>
  <si>
    <t>Дерен кроваво-красный</t>
  </si>
  <si>
    <t>Cornus sanguinea 'Midwinter Fire' Liners P9</t>
  </si>
  <si>
    <t>87-07-1687</t>
  </si>
  <si>
    <t>Midwinter Fire</t>
  </si>
  <si>
    <t>Cornus sanguinea 'Winter Beauty' Liners P9</t>
  </si>
  <si>
    <t>87-07-1696</t>
  </si>
  <si>
    <t>Winter Beauty</t>
  </si>
  <si>
    <t>Cornus sericea 'Flaviramea' Liners P9</t>
  </si>
  <si>
    <t>87-07-1160</t>
  </si>
  <si>
    <t>Cornus stolonifera</t>
  </si>
  <si>
    <t>Дерен отпрысковый</t>
  </si>
  <si>
    <t>Flaviramea</t>
  </si>
  <si>
    <t>Diervilla s. 'Magical Green Dragon'® Liners P9</t>
  </si>
  <si>
    <t>87-07-8395</t>
  </si>
  <si>
    <t>Magical Green Dragon</t>
  </si>
  <si>
    <t>Diervilla splendens Liners P9</t>
  </si>
  <si>
    <t>87-07-1778</t>
  </si>
  <si>
    <t>Diervilla splendens</t>
  </si>
  <si>
    <t>Диервилла блестящая</t>
  </si>
  <si>
    <t>Diervilla lonicera 'Dilon' Liners P9</t>
  </si>
  <si>
    <t>87-07-9381</t>
  </si>
  <si>
    <t>Diervilla lonicera</t>
  </si>
  <si>
    <t>Диервилла жимолостная</t>
  </si>
  <si>
    <t>Dilon</t>
  </si>
  <si>
    <t>Diervilla rivularis 'Diva'® Liners P9</t>
  </si>
  <si>
    <t>87-07-6614</t>
  </si>
  <si>
    <t>Diervilla rivularis</t>
  </si>
  <si>
    <t>Диервилла ручейная</t>
  </si>
  <si>
    <t>Diva</t>
  </si>
  <si>
    <t>Diervilla rivularis 'Honeybee'PBR Liners P9</t>
  </si>
  <si>
    <t>87-07-1762</t>
  </si>
  <si>
    <t>Honeybee</t>
  </si>
  <si>
    <t>Diervilla rivularis 'Troja Black' Liners P9</t>
  </si>
  <si>
    <t>87-07-1763</t>
  </si>
  <si>
    <t>Troja Black</t>
  </si>
  <si>
    <t>Diervilla rivularis Liners P9</t>
  </si>
  <si>
    <t>87-07-10480</t>
  </si>
  <si>
    <t>Diervilla sessilifolia 'Butterfly' Liners P9</t>
  </si>
  <si>
    <t>87-07-1767</t>
  </si>
  <si>
    <t>Diervilla sessilifolia</t>
  </si>
  <si>
    <t>Диервилла сидячелистная</t>
  </si>
  <si>
    <t>Butterfly</t>
  </si>
  <si>
    <t>87-07-1770</t>
  </si>
  <si>
    <t>Cool Splash</t>
  </si>
  <si>
    <t>Diervilla sessilifolia 'Dise' Liners P9</t>
  </si>
  <si>
    <t>87-07-1773</t>
  </si>
  <si>
    <t>Dise</t>
  </si>
  <si>
    <t>Rubus frut. 'Black Satin' Liners P9</t>
  </si>
  <si>
    <t>87-07-3500</t>
  </si>
  <si>
    <t>Rubus fruticosus</t>
  </si>
  <si>
    <t>Ежевика кустистая</t>
  </si>
  <si>
    <t>Black Satin</t>
  </si>
  <si>
    <t>Rubus frut. 'Thornfree' Liners P9</t>
  </si>
  <si>
    <t>87-07-3514</t>
  </si>
  <si>
    <t>Thornfree</t>
  </si>
  <si>
    <t>Rubus frut. 'Thornless Evergreen' Liners P9</t>
  </si>
  <si>
    <t>87-07-3512</t>
  </si>
  <si>
    <t>Thornless Evergreen</t>
  </si>
  <si>
    <t>Rubus fruticosus x idaeus</t>
  </si>
  <si>
    <t>Rubus frut. 'Triple Crown' Liners P9</t>
  </si>
  <si>
    <t>87-07-11056</t>
  </si>
  <si>
    <t>Triple Crown</t>
  </si>
  <si>
    <t>Picea pungens</t>
  </si>
  <si>
    <t>Ель колючая</t>
  </si>
  <si>
    <t>87-07-8304</t>
  </si>
  <si>
    <t>Fat Albert</t>
  </si>
  <si>
    <t>Picea pungens 'Glauca' Liners P9</t>
  </si>
  <si>
    <t>87-07-0668</t>
  </si>
  <si>
    <t>Glauca</t>
  </si>
  <si>
    <t>Picea pungens 'Glauca Majestic Blue' Liners P9</t>
  </si>
  <si>
    <t>87-07-3038</t>
  </si>
  <si>
    <t>87-07-8273</t>
  </si>
  <si>
    <t>Lucky Strike</t>
  </si>
  <si>
    <t>87-07-11703</t>
  </si>
  <si>
    <t>Oldenburg</t>
  </si>
  <si>
    <t>Super Blue Seedling</t>
  </si>
  <si>
    <t>87-07-10983</t>
  </si>
  <si>
    <t>Picea abies</t>
  </si>
  <si>
    <t>Ель обыкновенная</t>
  </si>
  <si>
    <t>Nidiformis</t>
  </si>
  <si>
    <t>Picea omorika 'Karel' Liners P9</t>
  </si>
  <si>
    <t>87-07-3023</t>
  </si>
  <si>
    <t>Ель сербская</t>
  </si>
  <si>
    <t>Karel</t>
  </si>
  <si>
    <t>87-07-8301</t>
  </si>
  <si>
    <t>Picea omorika Liners P9</t>
  </si>
  <si>
    <t>87-07-3025</t>
  </si>
  <si>
    <t>Picea gl. 'Alberta Globe' Liners P9</t>
  </si>
  <si>
    <t>87-07-2938</t>
  </si>
  <si>
    <t>Picea glauca</t>
  </si>
  <si>
    <t>Ель сизая/канадская</t>
  </si>
  <si>
    <t>Alberta Globe</t>
  </si>
  <si>
    <t>87-07-8299</t>
  </si>
  <si>
    <t>Picea gl. 'Conica' Liners P9</t>
  </si>
  <si>
    <t>87-07-6986</t>
  </si>
  <si>
    <t>Conica</t>
  </si>
  <si>
    <t>Picea gl. 'December'PBR Liners P9</t>
  </si>
  <si>
    <t>87-07-2943</t>
  </si>
  <si>
    <t>Picea gl. 'Rainbow's End' Liners P9</t>
  </si>
  <si>
    <t>87-07-11314</t>
  </si>
  <si>
    <t>Rainbow's End</t>
  </si>
  <si>
    <t>Picea gl. 'Sander's Blue' Liners P9</t>
  </si>
  <si>
    <t>87-07-2952</t>
  </si>
  <si>
    <t>Picea sitchensis Liners P9</t>
  </si>
  <si>
    <t>87-07-7522</t>
  </si>
  <si>
    <t>Picea sitchensis</t>
  </si>
  <si>
    <t>Ель ситхинская</t>
  </si>
  <si>
    <t>Jasminum nudiflorum Liners P9</t>
  </si>
  <si>
    <t>87-07-2345</t>
  </si>
  <si>
    <t>Jasminum nudiflorum</t>
  </si>
  <si>
    <t>Жасмин голоцветковый</t>
  </si>
  <si>
    <t>Lonicera nit. 'Elegant' Liners P9</t>
  </si>
  <si>
    <t>87-07-2614</t>
  </si>
  <si>
    <t>Lonicera nitida</t>
  </si>
  <si>
    <t>Жимолость блестящая</t>
  </si>
  <si>
    <t>Elegant</t>
  </si>
  <si>
    <t>Lonicera nit. Garden Clouds® 'Green Breeze'PBR Liners P9</t>
  </si>
  <si>
    <t>87-07-10912</t>
  </si>
  <si>
    <t>Garden Clouds Green Breeze</t>
  </si>
  <si>
    <t>Lonicera nit. 'Maigrün' Liners P9</t>
  </si>
  <si>
    <t>87-07-10080</t>
  </si>
  <si>
    <t>Maigrun</t>
  </si>
  <si>
    <t>Lonicera caerulea 'Atut' Liners P9</t>
  </si>
  <si>
    <t>87-07-2558</t>
  </si>
  <si>
    <t>Жимолость голубая</t>
  </si>
  <si>
    <t>Atut</t>
  </si>
  <si>
    <t>Lonicera caerulea 'Blue Bird' Liners P9</t>
  </si>
  <si>
    <t>87-07-8469</t>
  </si>
  <si>
    <t>Blue Bird</t>
  </si>
  <si>
    <t>Lonicera caerulea 'Blue Forest' Liners P9</t>
  </si>
  <si>
    <t>87-07-8470</t>
  </si>
  <si>
    <t>Blue Forest</t>
  </si>
  <si>
    <t>Lonicera caerulea 'Blue Moon' Liners P9</t>
  </si>
  <si>
    <t>87-07-8471</t>
  </si>
  <si>
    <t>Blue Moon</t>
  </si>
  <si>
    <t>Blue Pacific</t>
  </si>
  <si>
    <t>Lonicera caerulea 'Blue Velvet' Liners P9</t>
  </si>
  <si>
    <t>87-07-8473</t>
  </si>
  <si>
    <t>Blue Velvet</t>
  </si>
  <si>
    <t>Lonicera caerulea 'Honeybee'® Liners P9</t>
  </si>
  <si>
    <t>87-07-2573</t>
  </si>
  <si>
    <t>Rebecca</t>
  </si>
  <si>
    <t>Lonicera caerulea 'Ruth' Liners P9</t>
  </si>
  <si>
    <t>87-07-8477</t>
  </si>
  <si>
    <t>Ruth</t>
  </si>
  <si>
    <t>Lonicera caerulea 'Sinoglaska' Liners P9</t>
  </si>
  <si>
    <t>87-07-0578</t>
  </si>
  <si>
    <t>Sinoglaska</t>
  </si>
  <si>
    <t>Lonicera caerulea 'Strawberry Sensation' Liners P9</t>
  </si>
  <si>
    <t>87-07-8478</t>
  </si>
  <si>
    <t>Strawberry Sensation</t>
  </si>
  <si>
    <t>Lonicera caerulea 'Wojtek' Liners P9</t>
  </si>
  <si>
    <t>87-07-10428</t>
  </si>
  <si>
    <t>Wojtek</t>
  </si>
  <si>
    <t>Lonicera caerulea 'Zojka' Liners P9</t>
  </si>
  <si>
    <t>87-07-9044</t>
  </si>
  <si>
    <t>Zojka</t>
  </si>
  <si>
    <t>Hypericum 'Hidcote' Liners P9</t>
  </si>
  <si>
    <t>87-07-2024</t>
  </si>
  <si>
    <t>Hidcote</t>
  </si>
  <si>
    <t>Hypericum densiflorum 'Buttercup' Liners P9</t>
  </si>
  <si>
    <t>87-07-2012</t>
  </si>
  <si>
    <t>Hypericum densiflorum</t>
  </si>
  <si>
    <t>Зверобой густоцветковый</t>
  </si>
  <si>
    <t>Buttercup</t>
  </si>
  <si>
    <t>Hypericum dummeri 'Peter Dummer' Liners P9</t>
  </si>
  <si>
    <t>87-07-2023</t>
  </si>
  <si>
    <t>Hypericum dummeri</t>
  </si>
  <si>
    <t>Зверобой Даммера</t>
  </si>
  <si>
    <t>Peter Dummer</t>
  </si>
  <si>
    <t>Tricolor</t>
  </si>
  <si>
    <t>Hypericum kalmianum 'Gemo' Liners P9</t>
  </si>
  <si>
    <t>87-07-2030</t>
  </si>
  <si>
    <t>Hypericum palutum</t>
  </si>
  <si>
    <t>Зверобой раскидистый</t>
  </si>
  <si>
    <t>Gemo</t>
  </si>
  <si>
    <t>Hypericum inod. 'Rheingold' Liners P9</t>
  </si>
  <si>
    <t>87-07-8443</t>
  </si>
  <si>
    <t>Hypericum inodorum</t>
  </si>
  <si>
    <t>Rheingold</t>
  </si>
  <si>
    <t>Salix 'Caradoc' Liners P9</t>
  </si>
  <si>
    <t>87-07-9011</t>
  </si>
  <si>
    <t>Caradoc</t>
  </si>
  <si>
    <t>Salix purpurea 'Nana' Liners P9</t>
  </si>
  <si>
    <t>87-07-3584</t>
  </si>
  <si>
    <t>Salix purpurea</t>
  </si>
  <si>
    <t>Ива пурпурная</t>
  </si>
  <si>
    <t>Salix gracilistyla 'Melanostachys' Liners P9</t>
  </si>
  <si>
    <t>87-07-9465</t>
  </si>
  <si>
    <t>Ива тонкостолбиковая</t>
  </si>
  <si>
    <t>Melanostachys</t>
  </si>
  <si>
    <t>Salix gracilistyla 'Mount Aso'® Liners P9</t>
  </si>
  <si>
    <t>87-07-7855</t>
  </si>
  <si>
    <t>Mount Aso</t>
  </si>
  <si>
    <t>Salix integra 'Hakuro-nishiki' Liners P9</t>
  </si>
  <si>
    <t>87-07-3555</t>
  </si>
  <si>
    <t>Salix integra</t>
  </si>
  <si>
    <t>Ива цельнолистная</t>
  </si>
  <si>
    <t>Hakuro-Nishiki</t>
  </si>
  <si>
    <t>Salix integra 'Hakuro-nishiki' Liners P12</t>
  </si>
  <si>
    <t>87-07-10138</t>
  </si>
  <si>
    <t>Red Baron</t>
  </si>
  <si>
    <t>Ficus car. 'Brown Turkey' Liners P9</t>
  </si>
  <si>
    <t>87-07-9716</t>
  </si>
  <si>
    <t>Ficus carica</t>
  </si>
  <si>
    <t>Инжир карика</t>
  </si>
  <si>
    <t>Brown Turkey</t>
  </si>
  <si>
    <t>Ficus car. 'Dalmatië' Liners P9</t>
  </si>
  <si>
    <t>87-07-11619</t>
  </si>
  <si>
    <t>Dalmatie</t>
  </si>
  <si>
    <t>Ficus car. 'Little Miss Figgy' PBR Liners P9</t>
  </si>
  <si>
    <t>87-07-11205</t>
  </si>
  <si>
    <t>Инжир обыкновенный</t>
  </si>
  <si>
    <t>Little Miss Figgy</t>
  </si>
  <si>
    <t>Amelanchier lamarckii Liners P9</t>
  </si>
  <si>
    <t>87-07-9902</t>
  </si>
  <si>
    <t>Amelanchier aln. 'Honeywood' Liners P12</t>
  </si>
  <si>
    <t>87-07-8345</t>
  </si>
  <si>
    <t>Amelanchier alnifolia</t>
  </si>
  <si>
    <t>Honeywood</t>
  </si>
  <si>
    <t>Amelanchier aln. 'Martin' Liners P12</t>
  </si>
  <si>
    <t>87-07-10787</t>
  </si>
  <si>
    <t>Martin</t>
  </si>
  <si>
    <t>Amelanchier aln. 'Northline' Liners P12</t>
  </si>
  <si>
    <t>87-07-9898</t>
  </si>
  <si>
    <t>Northline</t>
  </si>
  <si>
    <t>Amelanchier aln. 'Sleyt' Liners P12</t>
  </si>
  <si>
    <t>87-07-9899</t>
  </si>
  <si>
    <t>Amelanchier aln. 'Smokey' Liners P12</t>
  </si>
  <si>
    <t>87-07-8346</t>
  </si>
  <si>
    <t>Smokey</t>
  </si>
  <si>
    <t>Iris sibirica</t>
  </si>
  <si>
    <t>Ирис сибирский</t>
  </si>
  <si>
    <t>Iris sib. 'Pink Parfait' Liners P12</t>
  </si>
  <si>
    <t>87-07-8602</t>
  </si>
  <si>
    <t>Pink Parfait</t>
  </si>
  <si>
    <t>Itea virginica</t>
  </si>
  <si>
    <t>Итея виргинская</t>
  </si>
  <si>
    <t>Love Child</t>
  </si>
  <si>
    <t>Itea virginica 'Merlot' Liners P9</t>
  </si>
  <si>
    <t>87-07-2342</t>
  </si>
  <si>
    <t>Merlot</t>
  </si>
  <si>
    <t>Viburnum bodn. 'Charles Lamont' Liners P9</t>
  </si>
  <si>
    <t>87-07-4054</t>
  </si>
  <si>
    <t>Viburnum bodnantense</t>
  </si>
  <si>
    <t>Калина боднантенская</t>
  </si>
  <si>
    <t>Charles Lamont</t>
  </si>
  <si>
    <t>Viburnum bodn. 'Dawn' Liners P9</t>
  </si>
  <si>
    <t>87-07-4055</t>
  </si>
  <si>
    <t>Dawn</t>
  </si>
  <si>
    <t>Viburnum davidii Liners P9</t>
  </si>
  <si>
    <t>87-07-4061</t>
  </si>
  <si>
    <t>Viburnum tinus 'Eve Price' Liners P9</t>
  </si>
  <si>
    <t>87-07-4107</t>
  </si>
  <si>
    <t>Viburnum tinus</t>
  </si>
  <si>
    <t>Калина лавролистная</t>
  </si>
  <si>
    <t>Eve Price</t>
  </si>
  <si>
    <t>Viburnum tinus 'Gwenllian' Liners P9</t>
  </si>
  <si>
    <t>87-07-4108</t>
  </si>
  <si>
    <t>Gwenllian</t>
  </si>
  <si>
    <t>Viburnum tinus Liners P9</t>
  </si>
  <si>
    <t>87-07-4109</t>
  </si>
  <si>
    <t>Viburnum opulus 'Compactum' Liners P9</t>
  </si>
  <si>
    <t>87-07-1181</t>
  </si>
  <si>
    <t>Viburnum opulus</t>
  </si>
  <si>
    <t>Калина обыкновенная</t>
  </si>
  <si>
    <t>Compactum</t>
  </si>
  <si>
    <t>Viburnum opulus 'Roseum' Liners P9</t>
  </si>
  <si>
    <t>87-07-4084</t>
  </si>
  <si>
    <t>Roseum</t>
  </si>
  <si>
    <t>Viburnum plic. 'Kilimandjaro'®  Liners P9</t>
  </si>
  <si>
    <t>87-07-4090</t>
  </si>
  <si>
    <t>Viburnum plicatum</t>
  </si>
  <si>
    <t>Калина складчатая</t>
  </si>
  <si>
    <t>Kilimandjaro</t>
  </si>
  <si>
    <t>Viburnum plic. Kilimanjaro® 'Sunrise'PBR Liners P9</t>
  </si>
  <si>
    <t>87-07-9258</t>
  </si>
  <si>
    <t>Kilimanjaro Sunrise</t>
  </si>
  <si>
    <t>Viburnum plic. 'Mariesii' Liners P9</t>
  </si>
  <si>
    <t>87-07-4091</t>
  </si>
  <si>
    <t>Mariesii</t>
  </si>
  <si>
    <t>Viburnum plic. tomentosum Liners P9</t>
  </si>
  <si>
    <t>87-07-4099</t>
  </si>
  <si>
    <t>tomentosum</t>
  </si>
  <si>
    <t>Viburnum farreri Liners P9</t>
  </si>
  <si>
    <t>87-07-6843</t>
  </si>
  <si>
    <t>Camellia reticulata</t>
  </si>
  <si>
    <t>Camellia japonica</t>
  </si>
  <si>
    <t>Камелия японская</t>
  </si>
  <si>
    <t>Camellia j. 'Tricolor' Saleable C1.5</t>
  </si>
  <si>
    <t>87-07-8375</t>
  </si>
  <si>
    <t>Caryopteris clandonensis</t>
  </si>
  <si>
    <t>Кариоптерис кландоненский</t>
  </si>
  <si>
    <t>Caryopteris cland. 'Heavenly Blue' Liners P9</t>
  </si>
  <si>
    <t>87-07-1441</t>
  </si>
  <si>
    <t>Heavenly Blue</t>
  </si>
  <si>
    <t>Caryopteris cland. 'Hint of Gold'PBR Liners P9</t>
  </si>
  <si>
    <t>87-07-9151</t>
  </si>
  <si>
    <t>Hint of Gold</t>
  </si>
  <si>
    <t>Caryopteris cland. 'Kew Blue' Liners P9</t>
  </si>
  <si>
    <t>87-07-6571</t>
  </si>
  <si>
    <t>Kew Blue</t>
  </si>
  <si>
    <t>Caryopteris cland. 'Stephi'® Liners P9</t>
  </si>
  <si>
    <t>87-07-10465</t>
  </si>
  <si>
    <t>Stephi</t>
  </si>
  <si>
    <t>Caryopteris cland. 'Sterling Silver'PBR Liners P9</t>
  </si>
  <si>
    <t>87-07-11324</t>
  </si>
  <si>
    <t>Sterling Silver</t>
  </si>
  <si>
    <t>Caryopteris cland. 'Summer Sorbet'pbr Liners P9</t>
  </si>
  <si>
    <t>87-07-1445</t>
  </si>
  <si>
    <t>Summer Sorbet</t>
  </si>
  <si>
    <t>Cedrus atlantica 'Glauca' Saleable C2</t>
  </si>
  <si>
    <t>87-07-8286</t>
  </si>
  <si>
    <t>Cedrus atlantica</t>
  </si>
  <si>
    <t>Кедр атлантический</t>
  </si>
  <si>
    <t>Kerria japonica 'Golden Guinea' Liners P9</t>
  </si>
  <si>
    <t>87-07-7359</t>
  </si>
  <si>
    <t>Kerria japonica</t>
  </si>
  <si>
    <t>Керрия японская</t>
  </si>
  <si>
    <t>Golden Guinea</t>
  </si>
  <si>
    <t>Kerria japonica 'Pleniflora' Liners P9</t>
  </si>
  <si>
    <t>87-07-2491</t>
  </si>
  <si>
    <t>Pleniflora</t>
  </si>
  <si>
    <t>Kerria japonica Liners P9</t>
  </si>
  <si>
    <t>87-07-7357</t>
  </si>
  <si>
    <t>Cotoneaster atrop. 'Variegatus' Liners P9</t>
  </si>
  <si>
    <t>87-07-7837</t>
  </si>
  <si>
    <t>Variegatus</t>
  </si>
  <si>
    <t>Cotoneaster lucidus</t>
  </si>
  <si>
    <t>Кизильник блестящий</t>
  </si>
  <si>
    <t>Cotoneaster lucidus Liners P14</t>
  </si>
  <si>
    <t>87-07-10839</t>
  </si>
  <si>
    <t>Cotoneaster suec. 'Coral Beauty' Liners P9</t>
  </si>
  <si>
    <t>87-07-1675</t>
  </si>
  <si>
    <t>Cotoneaster suecicus</t>
  </si>
  <si>
    <t>Кизильник гибридный</t>
  </si>
  <si>
    <t>Coral Beauty</t>
  </si>
  <si>
    <t>Cotoneaster suec. 'Skogholm' Liners P9</t>
  </si>
  <si>
    <t>87-07-1693</t>
  </si>
  <si>
    <t>Skogholm</t>
  </si>
  <si>
    <t>Cotoneaster horizontalis Liners P9</t>
  </si>
  <si>
    <t>87-07-1642</t>
  </si>
  <si>
    <t>Cotoneaster horizontalis</t>
  </si>
  <si>
    <t>Кизильник горизонтальный</t>
  </si>
  <si>
    <t>Cotoneaster dam. 'Major' Liners P9</t>
  </si>
  <si>
    <t>87-07-10478</t>
  </si>
  <si>
    <t>Cotoneaster dammeri</t>
  </si>
  <si>
    <t>Major</t>
  </si>
  <si>
    <t>Cotoneaster dammeri Liners P9</t>
  </si>
  <si>
    <t>87-07-10476</t>
  </si>
  <si>
    <t>Cotoneaster radicans 'Eichholz' Liners P9</t>
  </si>
  <si>
    <t>87-07-1666</t>
  </si>
  <si>
    <t>Cotoneaster radicans</t>
  </si>
  <si>
    <t>Кизильник Даммера</t>
  </si>
  <si>
    <t>Eichholz</t>
  </si>
  <si>
    <t>Cotoneaster dam. 'Miranda' Liners P9</t>
  </si>
  <si>
    <t>87-07-10418</t>
  </si>
  <si>
    <t>Miranda</t>
  </si>
  <si>
    <t>Cotoneaster dam. 'Mooncreeper' Liners P9</t>
  </si>
  <si>
    <t>87-07-1635</t>
  </si>
  <si>
    <t>Mooncreeper</t>
  </si>
  <si>
    <t>Cotoneaster pr. 'Queen of Carpets' Liners P9</t>
  </si>
  <si>
    <t>87-07-1662</t>
  </si>
  <si>
    <t>Cotoneaster procumbens</t>
  </si>
  <si>
    <t>Кизильник лежачий</t>
  </si>
  <si>
    <t>Queen of Carpets</t>
  </si>
  <si>
    <t>Cotoneaster franchetii Liners P9</t>
  </si>
  <si>
    <t>87-07-9000</t>
  </si>
  <si>
    <t>Cupressus semp. 'Totem' Liners P9</t>
  </si>
  <si>
    <t>87-07-8288</t>
  </si>
  <si>
    <t>Cupressus sempervirens</t>
  </si>
  <si>
    <t>Кипарис вечнозеленый</t>
  </si>
  <si>
    <t>Totem</t>
  </si>
  <si>
    <t>Chamaecyparis p. 'Filifera Aurea' Liners P9</t>
  </si>
  <si>
    <t>87-07-1508</t>
  </si>
  <si>
    <t>Chamaecyparis pisifera</t>
  </si>
  <si>
    <t>Кипарисовик горохоплодный</t>
  </si>
  <si>
    <t>Filifera Aurea</t>
  </si>
  <si>
    <t>Chamaecyparis p. 'Filifera Nana' Liners P9</t>
  </si>
  <si>
    <t>87-07-10234</t>
  </si>
  <si>
    <t>Filifera Nana</t>
  </si>
  <si>
    <t>Chamaecyparis p. 'Sungold' Liners P9</t>
  </si>
  <si>
    <t>87-07-10236</t>
  </si>
  <si>
    <t>Chamaecyparis obtusa</t>
  </si>
  <si>
    <t>Кипарисовик туполистный</t>
  </si>
  <si>
    <t>Nana Gracilis</t>
  </si>
  <si>
    <t>87-07-10970</t>
  </si>
  <si>
    <t>Cupressocyparis leylandii</t>
  </si>
  <si>
    <t>Cupressocyparis leylandii Liners P9</t>
  </si>
  <si>
    <t>87-07-1701</t>
  </si>
  <si>
    <t>87-07-1569</t>
  </si>
  <si>
    <t>Miss Bateman</t>
  </si>
  <si>
    <t>87-07-1570</t>
  </si>
  <si>
    <t>Multi Blue</t>
  </si>
  <si>
    <t>87-07-1573</t>
  </si>
  <si>
    <t>Nelly Moser</t>
  </si>
  <si>
    <t>87-07-1574</t>
  </si>
  <si>
    <t>Piilu</t>
  </si>
  <si>
    <t>87-07-1576</t>
  </si>
  <si>
    <t>Rouge Cardinal</t>
  </si>
  <si>
    <t>87-07-1575</t>
  </si>
  <si>
    <t>The President</t>
  </si>
  <si>
    <t>87-07-1578</t>
  </si>
  <si>
    <t>Ville de Lyon</t>
  </si>
  <si>
    <t>87-07-1580</t>
  </si>
  <si>
    <t>Warszawska Nike</t>
  </si>
  <si>
    <t>Acer pal. 'Atropurpureum' Liners P9</t>
  </si>
  <si>
    <t>87-07-0880</t>
  </si>
  <si>
    <t>Acer palmatum</t>
  </si>
  <si>
    <t>Клен дланевидный/веерный</t>
  </si>
  <si>
    <t>Atropurpureum</t>
  </si>
  <si>
    <t>87-07-8336</t>
  </si>
  <si>
    <t>87-07-0689</t>
  </si>
  <si>
    <t>Dissectum</t>
  </si>
  <si>
    <t>Acer pal. 'Emerald Lace' Liners P9</t>
  </si>
  <si>
    <t>87-07-1195</t>
  </si>
  <si>
    <t>Emerald Lace</t>
  </si>
  <si>
    <t>Acer pal. 'Iyoshi' Liners P9</t>
  </si>
  <si>
    <t>87-07-8339</t>
  </si>
  <si>
    <t>Iyoshi</t>
  </si>
  <si>
    <t>87-07-11690</t>
  </si>
  <si>
    <t>Jerre Schwartz</t>
  </si>
  <si>
    <t>Acer pal. 'Katsura' Liners P9</t>
  </si>
  <si>
    <t>87-07-1207</t>
  </si>
  <si>
    <t>Katsura</t>
  </si>
  <si>
    <t>Little Princess</t>
  </si>
  <si>
    <t>87-07-8340</t>
  </si>
  <si>
    <t>Metamorphosa</t>
  </si>
  <si>
    <t>Acer pal. 'Orange Dream' Liners P9</t>
  </si>
  <si>
    <t>87-07-1212</t>
  </si>
  <si>
    <t>Orange Dream</t>
  </si>
  <si>
    <t>Acer pal. 'Phoenix' Liners P9</t>
  </si>
  <si>
    <t>87-07-1223</t>
  </si>
  <si>
    <t>Phoenix</t>
  </si>
  <si>
    <t>Acer pal.'Royal Garnet' PBR Liners P9</t>
  </si>
  <si>
    <t>87-07-10785</t>
  </si>
  <si>
    <t>Royal Garnet</t>
  </si>
  <si>
    <t>Acer pal. 'Seiryu' Liners P9</t>
  </si>
  <si>
    <t>87-07-1232</t>
  </si>
  <si>
    <t>Seiryu</t>
  </si>
  <si>
    <t>87-07-11696</t>
  </si>
  <si>
    <t>87-07-10786</t>
  </si>
  <si>
    <t>87-07-11699</t>
  </si>
  <si>
    <t>Trompenburg</t>
  </si>
  <si>
    <t>Acer palmatum Liners P9</t>
  </si>
  <si>
    <t>87-07-0874</t>
  </si>
  <si>
    <t>Clethra alnif. 'Hummingbird' Liners P9</t>
  </si>
  <si>
    <t>87-07-0691</t>
  </si>
  <si>
    <t>Clethra alnifolia</t>
  </si>
  <si>
    <t>Клетра ольхолистная</t>
  </si>
  <si>
    <t>Hummingbird</t>
  </si>
  <si>
    <t>Rosea</t>
  </si>
  <si>
    <t>Clethra alnif. 'Ruby Spice' Liners P9</t>
  </si>
  <si>
    <t>87-07-3010</t>
  </si>
  <si>
    <t>Ruby Spice</t>
  </si>
  <si>
    <t>Vaccinium macrocarpon</t>
  </si>
  <si>
    <t>Клюква крупноплодная</t>
  </si>
  <si>
    <t>87-07-8523</t>
  </si>
  <si>
    <t>Crowley</t>
  </si>
  <si>
    <t>Vaccinium macrocarpon 'Early Black' Liners P9</t>
  </si>
  <si>
    <t>87-07-4045</t>
  </si>
  <si>
    <t>Early Black</t>
  </si>
  <si>
    <t>Vaccinium macrocarpon 'Howes' Liners P9</t>
  </si>
  <si>
    <t>87-07-6830</t>
  </si>
  <si>
    <t>Howes</t>
  </si>
  <si>
    <t>Vaccinium macrocarpon 'Langlois' Liners P9</t>
  </si>
  <si>
    <t>87-07-8524</t>
  </si>
  <si>
    <t>Langlois</t>
  </si>
  <si>
    <t>Vaccinium macrocarpon 'Pilgrim' Liners P9</t>
  </si>
  <si>
    <t>87-07-4047</t>
  </si>
  <si>
    <t>Pilgrim</t>
  </si>
  <si>
    <t>Vaccinium macrocarpon 'Stevens' Liners P9</t>
  </si>
  <si>
    <t>87-07-0734</t>
  </si>
  <si>
    <t>Stevens</t>
  </si>
  <si>
    <t>Kolkwitzia amabilis 'Pink Cloud' Liners P9</t>
  </si>
  <si>
    <t>87-07-2495</t>
  </si>
  <si>
    <t>Kolkwitzia amabilis</t>
  </si>
  <si>
    <t>Кольквиция прелестная</t>
  </si>
  <si>
    <t>Pink Cloud</t>
  </si>
  <si>
    <t>Kolkwitzia amabilis Liners P9</t>
  </si>
  <si>
    <t>87-07-2493</t>
  </si>
  <si>
    <t>Cortaderia selloana</t>
  </si>
  <si>
    <t>Pumila</t>
  </si>
  <si>
    <t>Nepeta faassenii</t>
  </si>
  <si>
    <t>Котовник фассена</t>
  </si>
  <si>
    <t>Nepeta 'Six Hills Giant' Liners P9</t>
  </si>
  <si>
    <t>87-07-10773</t>
  </si>
  <si>
    <t>Six Hills Giant</t>
  </si>
  <si>
    <t>Nepeta 'Walker's Low' Liners P9</t>
  </si>
  <si>
    <t>87-07-10774</t>
  </si>
  <si>
    <t>Walkers Low</t>
  </si>
  <si>
    <t>Callicarpa bodinieri giraldii Liners P9</t>
  </si>
  <si>
    <t>87-07-9362</t>
  </si>
  <si>
    <t>Callicarpa bodinieri</t>
  </si>
  <si>
    <t>giraldii</t>
  </si>
  <si>
    <t>Callicarpa bodinieri 'Profusion' Liners P9</t>
  </si>
  <si>
    <t>87-07-1437</t>
  </si>
  <si>
    <t>Красивоплодник Бодиньера</t>
  </si>
  <si>
    <t>Profusion</t>
  </si>
  <si>
    <t>Callicarpa bodinieri 'Snowqueen'® Liners P9</t>
  </si>
  <si>
    <t>87-07-9143</t>
  </si>
  <si>
    <t>Snowqueen</t>
  </si>
  <si>
    <t>Frangula alnus 'Ron Williams' Liners P9</t>
  </si>
  <si>
    <t>87-07-1884</t>
  </si>
  <si>
    <t>Fastigiata Ron Williams</t>
  </si>
  <si>
    <t>Ribes u.-c. 'Achilles' Liners P9</t>
  </si>
  <si>
    <t>87-07-10718</t>
  </si>
  <si>
    <t>Ribes uva-crispa</t>
  </si>
  <si>
    <t>Крыжовник обыкновенный</t>
  </si>
  <si>
    <t>Achilles</t>
  </si>
  <si>
    <t>Ribes u.-c. 'Capivator' Liners P9</t>
  </si>
  <si>
    <t>87-07-3475</t>
  </si>
  <si>
    <t>Capivator</t>
  </si>
  <si>
    <t>Ribes u.-c. 'Hinnonmäki Grön' Liners P9</t>
  </si>
  <si>
    <t>87-07-0661</t>
  </si>
  <si>
    <t>Hinnonmaki Gron</t>
  </si>
  <si>
    <t>Ribes u.-c. 'Hinnonmäki Röd' Liners P9</t>
  </si>
  <si>
    <t>87-07-3473</t>
  </si>
  <si>
    <t>Hinnonmaki Rod</t>
  </si>
  <si>
    <t>Ribes u.-c. 'Invicta' Liners P9</t>
  </si>
  <si>
    <t>87-07-10719</t>
  </si>
  <si>
    <t>Invicta</t>
  </si>
  <si>
    <t>Lavandula intermedia</t>
  </si>
  <si>
    <t>Лаванда промежуточная</t>
  </si>
  <si>
    <t>Lavandula int. 'Edelweiss' Liners P9</t>
  </si>
  <si>
    <t>87-07-10901</t>
  </si>
  <si>
    <t>Edelweiss</t>
  </si>
  <si>
    <t>Lavandula int. 'Grosso' Liners P9</t>
  </si>
  <si>
    <t>87-07-8466</t>
  </si>
  <si>
    <t>Grosso</t>
  </si>
  <si>
    <t>Lavandula int. 'Phenomenal'PBR Liners P9</t>
  </si>
  <si>
    <t>87-07-9201</t>
  </si>
  <si>
    <t>Phenomenal</t>
  </si>
  <si>
    <t>Lavandula ang. 'Hidcote' Liners P9</t>
  </si>
  <si>
    <t>87-07-1044</t>
  </si>
  <si>
    <t>Lavandula angustifolia</t>
  </si>
  <si>
    <t>Лаванда узколистная</t>
  </si>
  <si>
    <t>Lavandula ang. 'Munstead' Liners P9</t>
  </si>
  <si>
    <t>87-07-7652</t>
  </si>
  <si>
    <t>Munstead</t>
  </si>
  <si>
    <t>Prunus l. 'Etna'PBR Liners P9</t>
  </si>
  <si>
    <t>87-07-3202</t>
  </si>
  <si>
    <t>Prunus laurocerasus</t>
  </si>
  <si>
    <t>Лавровишня обыкновенная</t>
  </si>
  <si>
    <t>Etna</t>
  </si>
  <si>
    <t>Prunus l. 'Genolia'PBR Liners P9</t>
  </si>
  <si>
    <t>87-07-7402</t>
  </si>
  <si>
    <t>Genolia</t>
  </si>
  <si>
    <t>Prunus lusitanica 'Angustifolia' Liners P9</t>
  </si>
  <si>
    <t>87-07-6782</t>
  </si>
  <si>
    <t>Prunus lusitanica</t>
  </si>
  <si>
    <t>Лавровишня португальская</t>
  </si>
  <si>
    <t>Angustifolia</t>
  </si>
  <si>
    <t>Prunus l. 'Elly'PBR Liners P9</t>
  </si>
  <si>
    <t>87-07-10119</t>
  </si>
  <si>
    <t>Elly</t>
  </si>
  <si>
    <t>Prunus l. 'Otto Luyken' Liners P9</t>
  </si>
  <si>
    <t>87-07-6788</t>
  </si>
  <si>
    <t>Otto Luyken</t>
  </si>
  <si>
    <t>Lagerstroemia 'Acoma' Liners P9</t>
  </si>
  <si>
    <t>87-07-8458</t>
  </si>
  <si>
    <t>Acoma</t>
  </si>
  <si>
    <t>Lagerstroemia 'Hopi' Liners P9</t>
  </si>
  <si>
    <t>87-07-8459</t>
  </si>
  <si>
    <t>Hopi</t>
  </si>
  <si>
    <t>Lagerstroemia 'Muskogee' Liners P9</t>
  </si>
  <si>
    <t>87-07-8460</t>
  </si>
  <si>
    <t>Muskogee</t>
  </si>
  <si>
    <t>Lagerstroemia 'Natchez' Liners P9</t>
  </si>
  <si>
    <t>87-07-8461</t>
  </si>
  <si>
    <t>Natchez</t>
  </si>
  <si>
    <t>Lagerstroemia 'Sarah's Favorite' Liners P9</t>
  </si>
  <si>
    <t>87-07-8462</t>
  </si>
  <si>
    <t>Sarahs Favorite</t>
  </si>
  <si>
    <t>Lagerstroemia 'Sioux' Liners P9</t>
  </si>
  <si>
    <t>87-07-8463</t>
  </si>
  <si>
    <t>Sioux</t>
  </si>
  <si>
    <t>Lagerstroemia 'Tuscarora' Liners P9</t>
  </si>
  <si>
    <t>87-07-8464</t>
  </si>
  <si>
    <t>Tuscarora</t>
  </si>
  <si>
    <t>Lagerstroemia indica</t>
  </si>
  <si>
    <t>Лагерстремия индийская</t>
  </si>
  <si>
    <t>87-07-8189</t>
  </si>
  <si>
    <t>Whit Love Eternal</t>
  </si>
  <si>
    <t>Lagerstroemia i. 'Whit Love Kiss'PBR Liners P9</t>
  </si>
  <si>
    <t>87-07-8457</t>
  </si>
  <si>
    <t>Whit Love Kiss</t>
  </si>
  <si>
    <t>Potentilla f. 'Abbotswood' Liners P9</t>
  </si>
  <si>
    <t>87-07-3105</t>
  </si>
  <si>
    <t>Potentilla fruticosa</t>
  </si>
  <si>
    <t>Лапчатка кустарниковая</t>
  </si>
  <si>
    <t>Abbotswood</t>
  </si>
  <si>
    <t>Potentilla f. 'Annette' Liners P9</t>
  </si>
  <si>
    <t>87-07-3108</t>
  </si>
  <si>
    <t>Annette</t>
  </si>
  <si>
    <t>Potentilla f. 'Bella Apple'® Liners P9</t>
  </si>
  <si>
    <t>87-07-10109</t>
  </si>
  <si>
    <t>Bella Apple</t>
  </si>
  <si>
    <t>Potentilla f. 'Bella Rosa'pbr Liners P9</t>
  </si>
  <si>
    <t>87-07-9243</t>
  </si>
  <si>
    <t>Bella Rosa</t>
  </si>
  <si>
    <t>Potentilla f. 'Bella Sol'® Liners P9</t>
  </si>
  <si>
    <t>87-07-3111</t>
  </si>
  <si>
    <t>Bella Sol</t>
  </si>
  <si>
    <t>Potentilla f. 'Bellissima'® Liners P9</t>
  </si>
  <si>
    <t>87-07-1042</t>
  </si>
  <si>
    <t>Bellissima</t>
  </si>
  <si>
    <t>87-07-9774</t>
  </si>
  <si>
    <t>Potentilla f. 'Danny Boy'PBR Liners P9</t>
  </si>
  <si>
    <t>87-07-3114</t>
  </si>
  <si>
    <t>Danny Boy</t>
  </si>
  <si>
    <t>Potentilla f. 'Daydawn' Liners P9</t>
  </si>
  <si>
    <t>87-07-3112</t>
  </si>
  <si>
    <t>Daydawn</t>
  </si>
  <si>
    <t>Potentilla f. Double Punch® Cream PBR Liners P9</t>
  </si>
  <si>
    <t>87-07-8501</t>
  </si>
  <si>
    <t>Double Punch Cream</t>
  </si>
  <si>
    <t>Potentilla f. Double Punch® Gold PBR Liners P9</t>
  </si>
  <si>
    <t>87-07-8502</t>
  </si>
  <si>
    <t>Double Punch Gold</t>
  </si>
  <si>
    <t>Potentilla f. Double Punch® Tango PBR Liners P9</t>
  </si>
  <si>
    <t>87-07-8503</t>
  </si>
  <si>
    <t>Double Punch Tango</t>
  </si>
  <si>
    <t>Potentilla f. 'Elizabeth' Liners P9</t>
  </si>
  <si>
    <t>87-07-3115</t>
  </si>
  <si>
    <t>Elizabeth</t>
  </si>
  <si>
    <t>Potentilla f. 'Glamour Girl'® Liners P9</t>
  </si>
  <si>
    <t>87-07-7400</t>
  </si>
  <si>
    <t>Glamour Girl</t>
  </si>
  <si>
    <t>Potentilla f. 'Goldfinger' Liners P9</t>
  </si>
  <si>
    <t>87-07-1175</t>
  </si>
  <si>
    <t>Goldfinger</t>
  </si>
  <si>
    <t>Potentilla f. 'Goldstar' Liners P9</t>
  </si>
  <si>
    <t>87-07-3120</t>
  </si>
  <si>
    <t>Goldstar</t>
  </si>
  <si>
    <t>Potentilla f. 'Goldteppich' Liners P9</t>
  </si>
  <si>
    <t>87-07-3123</t>
  </si>
  <si>
    <t>Goldteppich</t>
  </si>
  <si>
    <t>Potentilla f. 'Hachmann's Gigant' Liners P9</t>
  </si>
  <si>
    <t>87-07-3125</t>
  </si>
  <si>
    <t>Hachmanns Gigant</t>
  </si>
  <si>
    <t>Potentilla f. 'Hendlin'® Bella Lindsey Liners P9</t>
  </si>
  <si>
    <t>87-07-9454</t>
  </si>
  <si>
    <t>Potentilla f. 'Hopley's Orange' Liners P9</t>
  </si>
  <si>
    <t>87-07-3127</t>
  </si>
  <si>
    <t>Hopley's Orange</t>
  </si>
  <si>
    <t>Potentilla f. 'Katherine Dykes' Liners P9</t>
  </si>
  <si>
    <t>87-07-3128</t>
  </si>
  <si>
    <t>Katherine Dykes</t>
  </si>
  <si>
    <t>Potentilla f. 'Klondike' Liners P9</t>
  </si>
  <si>
    <t>87-07-3129</t>
  </si>
  <si>
    <t>Klondike</t>
  </si>
  <si>
    <t>Potentilla f. 'Kobold' Liners P9</t>
  </si>
  <si>
    <t>87-07-3132</t>
  </si>
  <si>
    <t>87-07-9775</t>
  </si>
  <si>
    <t>Lemon Meringue</t>
  </si>
  <si>
    <t>Potentilla f. 'Limelight' Liners P9</t>
  </si>
  <si>
    <t>87-07-3138</t>
  </si>
  <si>
    <t>Potentilla f. 'Longacre' Liners P9</t>
  </si>
  <si>
    <t>87-07-3139</t>
  </si>
  <si>
    <t>Longacre</t>
  </si>
  <si>
    <t>Potentilla f. 'Manchu' Liners P9</t>
  </si>
  <si>
    <t>87-07-3145</t>
  </si>
  <si>
    <t>Manchu</t>
  </si>
  <si>
    <t>Potentilla f. 'Marian Red Robin'® Liners P9</t>
  </si>
  <si>
    <t>87-07-3148</t>
  </si>
  <si>
    <t>87-07-11579</t>
  </si>
  <si>
    <t>Marmalade</t>
  </si>
  <si>
    <t>Potentilla f. 'McKay's White' Liners P9</t>
  </si>
  <si>
    <t>87-07-3156</t>
  </si>
  <si>
    <t>McKays White</t>
  </si>
  <si>
    <t>Potentilla f. 'Medic. Wheel Mount.' Liners P9</t>
  </si>
  <si>
    <t>87-07-3158</t>
  </si>
  <si>
    <t>Medicine Wheel Mountain</t>
  </si>
  <si>
    <t>Potentilla f. 'Orange Star' Liners P9</t>
  </si>
  <si>
    <t>87-07-3163</t>
  </si>
  <si>
    <t>Orange Star</t>
  </si>
  <si>
    <t>Potentilla f. 'Pink Paradise' PBR Liners P9</t>
  </si>
  <si>
    <t>87-07-3164</t>
  </si>
  <si>
    <t>Pink Paradise</t>
  </si>
  <si>
    <t>Potentilla f. 'Pink Queen' Liners P9</t>
  </si>
  <si>
    <t>87-07-0723</t>
  </si>
  <si>
    <t>Potentilla f. 'Pink Whisper' Liners P9</t>
  </si>
  <si>
    <t>87-07-10114</t>
  </si>
  <si>
    <t>Pink Whisper</t>
  </si>
  <si>
    <t>Potentilla f. 'Pretty Polly' Liners P9</t>
  </si>
  <si>
    <t>87-07-3167</t>
  </si>
  <si>
    <t>Pretty Polly</t>
  </si>
  <si>
    <t>Potentilla f. 'Primrose Beauty' Liners P9</t>
  </si>
  <si>
    <t>87-07-3165</t>
  </si>
  <si>
    <t>Primrose Beauty</t>
  </si>
  <si>
    <t>Potentilla f. 'Red Ace' Liners P9</t>
  </si>
  <si>
    <t>87-07-3171</t>
  </si>
  <si>
    <t>Red Ace</t>
  </si>
  <si>
    <t>Potentilla f. 'Snowflake' Liners P9</t>
  </si>
  <si>
    <t>87-07-3176</t>
  </si>
  <si>
    <t>Potentilla f. 'Sunset' Liners P9</t>
  </si>
  <si>
    <t>87-07-3180</t>
  </si>
  <si>
    <t>Sunset</t>
  </si>
  <si>
    <t>Potentilla f. 'Tangerine' Liners P9</t>
  </si>
  <si>
    <t>87-07-3181</t>
  </si>
  <si>
    <t>Tangerine</t>
  </si>
  <si>
    <t>Potentilla f. 'Tilford Cream' Liners P9</t>
  </si>
  <si>
    <t>87-07-3183</t>
  </si>
  <si>
    <t>Tilford Cream</t>
  </si>
  <si>
    <t>Potentilla tridentata 'Nuuk' Liners P9</t>
  </si>
  <si>
    <t>87-07-3188</t>
  </si>
  <si>
    <t>Potentilla tridentata</t>
  </si>
  <si>
    <t>Лапчатка трехзубчатая</t>
  </si>
  <si>
    <t>Nuuk</t>
  </si>
  <si>
    <t>Corylus avellana</t>
  </si>
  <si>
    <t>Corylus a. 'Contorta' Liners P14</t>
  </si>
  <si>
    <t>87-07-10836</t>
  </si>
  <si>
    <t>Contorta</t>
  </si>
  <si>
    <t>Corylus a. 'Medusa' PBR Liners P14</t>
  </si>
  <si>
    <t>87-07-10835</t>
  </si>
  <si>
    <t>Medusa</t>
  </si>
  <si>
    <t>Corylus a. 'Red Majestic' Liners P14</t>
  </si>
  <si>
    <t>87-07-11527</t>
  </si>
  <si>
    <t>Red Majestic</t>
  </si>
  <si>
    <t>Corylus a. 'Scooter' Liners P14</t>
  </si>
  <si>
    <t>87-07-10837</t>
  </si>
  <si>
    <t>Scooter</t>
  </si>
  <si>
    <t>Royal Purple</t>
  </si>
  <si>
    <t>Larix kaempferi Liners P9</t>
  </si>
  <si>
    <t>87-07-4207</t>
  </si>
  <si>
    <t>Elaeagnus ebb. 'Compacta' Liners P9</t>
  </si>
  <si>
    <t>87-07-10841</t>
  </si>
  <si>
    <t>Elaeagnus ebbingei</t>
  </si>
  <si>
    <t>Лох Эббинге</t>
  </si>
  <si>
    <t>Elaeagnus ebb. 'Gilt Edge' Liners P9</t>
  </si>
  <si>
    <t>87-07-8396</t>
  </si>
  <si>
    <t>Gilt Edge</t>
  </si>
  <si>
    <t>Elaeagnus ebbingei Liners P9</t>
  </si>
  <si>
    <t>87-07-1781</t>
  </si>
  <si>
    <t>Lupines polyphyllus</t>
  </si>
  <si>
    <t>Люпин многолистный</t>
  </si>
  <si>
    <t>Blue Shades</t>
  </si>
  <si>
    <t>Red Shades</t>
  </si>
  <si>
    <t>Rose Shades</t>
  </si>
  <si>
    <t>White Shades</t>
  </si>
  <si>
    <t>Yellow Shades</t>
  </si>
  <si>
    <t>Magnolia 'Betty' Liners P9</t>
  </si>
  <si>
    <t>87-07-2649</t>
  </si>
  <si>
    <t>Betty</t>
  </si>
  <si>
    <t>Magnolia 'Black Tulip'™ Saleable C2</t>
  </si>
  <si>
    <t>87-07-9214</t>
  </si>
  <si>
    <t>Black Tulip</t>
  </si>
  <si>
    <t>Magnolia 'Cameo' pbr Saleable C2</t>
  </si>
  <si>
    <t>87-07-9212</t>
  </si>
  <si>
    <t>Cameo</t>
  </si>
  <si>
    <t>Magnolia 'Cleopatra'pbr Saleable C2</t>
  </si>
  <si>
    <t>87-07-9215</t>
  </si>
  <si>
    <t>Cleopatra</t>
  </si>
  <si>
    <t>Magnolia 'Galaxy' Liners P9</t>
  </si>
  <si>
    <t>87-07-2657</t>
  </si>
  <si>
    <t>Galaxy</t>
  </si>
  <si>
    <t>Magnolia 'Genie'® Saleable C2</t>
  </si>
  <si>
    <t>87-07-2659</t>
  </si>
  <si>
    <t>Genie</t>
  </si>
  <si>
    <t>Magnolia 'George Henry Kern' Liners P9</t>
  </si>
  <si>
    <t>87-07-2662</t>
  </si>
  <si>
    <t>George Henry Kern</t>
  </si>
  <si>
    <t>Magnolia 'Limelight' Saleable C2</t>
  </si>
  <si>
    <t>87-07-8486</t>
  </si>
  <si>
    <t>Magnolia 'Pink Ice' Saleable C2</t>
  </si>
  <si>
    <t>87-07-10917</t>
  </si>
  <si>
    <t>Pink Ice</t>
  </si>
  <si>
    <t>Magnolia 'Susan' Liners P9</t>
  </si>
  <si>
    <t>87-07-2702</t>
  </si>
  <si>
    <t>Susan</t>
  </si>
  <si>
    <t>Magnolia 'Yellow Lantern' Saleable C2</t>
  </si>
  <si>
    <t>87-07-9219</t>
  </si>
  <si>
    <t>Yellow Lantern</t>
  </si>
  <si>
    <t>Magnolia stellata 'Royal Star' Liners P9</t>
  </si>
  <si>
    <t>87-07-2695</t>
  </si>
  <si>
    <t>Magnolia stellata</t>
  </si>
  <si>
    <t>Магнолия звездчатая</t>
  </si>
  <si>
    <t>Royal Star</t>
  </si>
  <si>
    <t>Magnolia sieboldii</t>
  </si>
  <si>
    <t>Magnolia kobus</t>
  </si>
  <si>
    <t>Magnolia loebneri</t>
  </si>
  <si>
    <t>Магнолия Лебнера</t>
  </si>
  <si>
    <t>Magnolia loebneri 'Merrill' Liners P9</t>
  </si>
  <si>
    <t>87-07-6746</t>
  </si>
  <si>
    <t>Merrill</t>
  </si>
  <si>
    <t>Magnolia stellata Liners P9</t>
  </si>
  <si>
    <t>87-07-2699</t>
  </si>
  <si>
    <t>Magnolia soul. 'Alba Superba' Liners P9</t>
  </si>
  <si>
    <t>87-07-0792</t>
  </si>
  <si>
    <t>Magnolia soulangeana</t>
  </si>
  <si>
    <t>Магнолия Суланжа</t>
  </si>
  <si>
    <t>Alba Superba</t>
  </si>
  <si>
    <t>Magnolia soul. 'Satisfaction' Saleable C2</t>
  </si>
  <si>
    <t>87-07-6517</t>
  </si>
  <si>
    <t>Satisfaction</t>
  </si>
  <si>
    <t>Magnolia soulangeana Liners P9</t>
  </si>
  <si>
    <t>87-07-2690</t>
  </si>
  <si>
    <t>Mahonia aquifolium Liners P9</t>
  </si>
  <si>
    <t>87-07-2640</t>
  </si>
  <si>
    <t>Mahonia aquifolium</t>
  </si>
  <si>
    <t>Магония падуболистная</t>
  </si>
  <si>
    <t>Rubus 'Betty Ashburner' Liners P9</t>
  </si>
  <si>
    <t>87-07-8510</t>
  </si>
  <si>
    <t>Betty Ashburner</t>
  </si>
  <si>
    <t>Rubus Raspberry Tower(Hara')'PBR  Liners P9</t>
  </si>
  <si>
    <t>87-07-8511</t>
  </si>
  <si>
    <t>Rubus idaeus</t>
  </si>
  <si>
    <t>Малина обыкновенная</t>
  </si>
  <si>
    <t>Rubus idaeus BonBonBerry® 'Yummy'PBR Liners P12</t>
  </si>
  <si>
    <t>87-07-10357</t>
  </si>
  <si>
    <t>BonBonBerry Yummy</t>
  </si>
  <si>
    <t>Rubus idaeus 'Glen Ample'® Liners P12</t>
  </si>
  <si>
    <t>87-07-7573</t>
  </si>
  <si>
    <t>Glen Ample</t>
  </si>
  <si>
    <t>Rubus idaeus 'Glen Dee'® Liners P12</t>
  </si>
  <si>
    <t>87-07-10127</t>
  </si>
  <si>
    <t>Glen Dee</t>
  </si>
  <si>
    <t>Rubus idaeus 'Groovy'PBR Liners P12</t>
  </si>
  <si>
    <t>87-07-7578</t>
  </si>
  <si>
    <t>Groovy</t>
  </si>
  <si>
    <t>Rubus idaeus 'Héritage' Liners P12</t>
  </si>
  <si>
    <t>87-07-7579</t>
  </si>
  <si>
    <t>Heritage</t>
  </si>
  <si>
    <t>Rubus idaeus 'Meeker' Liners P12</t>
  </si>
  <si>
    <t>87-07-7581</t>
  </si>
  <si>
    <t>Meeker</t>
  </si>
  <si>
    <t>Rubus idaeus 'Willamette' Liners P12</t>
  </si>
  <si>
    <t>87-07-7586</t>
  </si>
  <si>
    <t>Willamette</t>
  </si>
  <si>
    <t>Rubus phoenicolasius Liners P9</t>
  </si>
  <si>
    <t>87-07-3533</t>
  </si>
  <si>
    <t>Rubus illecebrosus Liners P12</t>
  </si>
  <si>
    <t>87-07-0725</t>
  </si>
  <si>
    <t>Microbiota decussata</t>
  </si>
  <si>
    <t>Микробиота перекрестнопарная</t>
  </si>
  <si>
    <t>Microbiota decussata Liners P9</t>
  </si>
  <si>
    <t>87-07-2710</t>
  </si>
  <si>
    <t>Miscanthus giganteus 'Alligator'PBR Liners P12</t>
  </si>
  <si>
    <t>87-07-11450</t>
  </si>
  <si>
    <t>Miscanthus giganteus</t>
  </si>
  <si>
    <t>Мискантус гигантский</t>
  </si>
  <si>
    <t>Alligator</t>
  </si>
  <si>
    <t>Miscanthus sinensis</t>
  </si>
  <si>
    <t>Мискантус китайский</t>
  </si>
  <si>
    <t>Juniperus virg. 'Hetz' Liners P9</t>
  </si>
  <si>
    <t>87-07-2482</t>
  </si>
  <si>
    <t>Juniperus virginiana</t>
  </si>
  <si>
    <t>Можжевельник виргинский</t>
  </si>
  <si>
    <t>Juniperus hor. 'Andorra Compact' Liners P9</t>
  </si>
  <si>
    <t>87-07-2383</t>
  </si>
  <si>
    <t>Juniperus horizontalis</t>
  </si>
  <si>
    <t>Можжевельник горизонтальный</t>
  </si>
  <si>
    <t>Juniperus hor. 'Andorra Compact' Saleable C2</t>
  </si>
  <si>
    <t>87-07-9285</t>
  </si>
  <si>
    <t>Blue Chip</t>
  </si>
  <si>
    <t>Juniperus hor. 'Blue Chip' Liners P9</t>
  </si>
  <si>
    <t>87-07-2389</t>
  </si>
  <si>
    <t>Juniperus hor. 'Glacier' Liners P9</t>
  </si>
  <si>
    <t>87-07-1146</t>
  </si>
  <si>
    <t>Glacier</t>
  </si>
  <si>
    <t>Juniperus hor. 'Golden Carpet' Liners P9</t>
  </si>
  <si>
    <t>87-07-2392</t>
  </si>
  <si>
    <t>Golden Carpet</t>
  </si>
  <si>
    <t>Juniperus hor. Icee Blue®(Monber) Liners P9</t>
  </si>
  <si>
    <t>87-07-9013</t>
  </si>
  <si>
    <t>Icee Blue=Monber</t>
  </si>
  <si>
    <t>Juniperus hor. 'Limeglow' Liners P9</t>
  </si>
  <si>
    <t>87-07-2402</t>
  </si>
  <si>
    <t>Limeglow</t>
  </si>
  <si>
    <t>Juniperus hor. 'Pancake' Liners P9</t>
  </si>
  <si>
    <t>87-07-2405</t>
  </si>
  <si>
    <t>Pancake</t>
  </si>
  <si>
    <t>Prince of Wales</t>
  </si>
  <si>
    <t>Juniperus hor. 'Wiltonii' Liners P9</t>
  </si>
  <si>
    <t>87-07-2412</t>
  </si>
  <si>
    <t>Wiltonii</t>
  </si>
  <si>
    <t>Juniperus sabina 'Rockery Gem' Liners P9</t>
  </si>
  <si>
    <t>87-07-2474</t>
  </si>
  <si>
    <t>Juniperus sabina</t>
  </si>
  <si>
    <t>Можжевельник казацкий</t>
  </si>
  <si>
    <t>Rockery Gem</t>
  </si>
  <si>
    <t>Juniperus sabina 'Tamariscifolia' Liners P9</t>
  </si>
  <si>
    <t>87-07-2477</t>
  </si>
  <si>
    <t>Tamariscifolia</t>
  </si>
  <si>
    <t>Juniperus chin. 'Blue Alps' Liners P9</t>
  </si>
  <si>
    <t>87-07-0956</t>
  </si>
  <si>
    <t>Juniperus chinensis</t>
  </si>
  <si>
    <t>Можжевельник китайский</t>
  </si>
  <si>
    <t>Blue Alps</t>
  </si>
  <si>
    <t>Spartan</t>
  </si>
  <si>
    <t>Juniperus chin. 'Stricta' Liners P9</t>
  </si>
  <si>
    <t>87-07-2376</t>
  </si>
  <si>
    <t>Stricta</t>
  </si>
  <si>
    <t>Juniperus procumbens 'Nana' Liners P9</t>
  </si>
  <si>
    <t>87-07-2431</t>
  </si>
  <si>
    <t>Juniperus procumbens</t>
  </si>
  <si>
    <t>Можжевельник лежачий</t>
  </si>
  <si>
    <t>Juniperus comm. 'Arnold' Liners P9</t>
  </si>
  <si>
    <t>87-07-2346</t>
  </si>
  <si>
    <t>Juniperus communis</t>
  </si>
  <si>
    <t>Можжевельник обыкновенный</t>
  </si>
  <si>
    <t>Arnold</t>
  </si>
  <si>
    <t>Juniperus comm. 'Gold Cone' Liners P9</t>
  </si>
  <si>
    <t>87-07-2358</t>
  </si>
  <si>
    <t>Gold Cone</t>
  </si>
  <si>
    <t>Goldschatz</t>
  </si>
  <si>
    <t>Juniperus comm. 'Green Carpet' Liners P9</t>
  </si>
  <si>
    <t>87-07-2355</t>
  </si>
  <si>
    <t>Juniperus comm. 'Hibernica' Liners P9</t>
  </si>
  <si>
    <t>87-07-2364</t>
  </si>
  <si>
    <t>Hibernica</t>
  </si>
  <si>
    <t>Juniperus comm. 'Repanda' Liners P9</t>
  </si>
  <si>
    <t>87-07-2367</t>
  </si>
  <si>
    <t>Repanda</t>
  </si>
  <si>
    <t>Juniperus comm. 'Sentinel' Liners P9</t>
  </si>
  <si>
    <t>87-07-2373</t>
  </si>
  <si>
    <t>Sentinel</t>
  </si>
  <si>
    <t>Juniperus comm. 'Suecica' Liners P9</t>
  </si>
  <si>
    <t>87-07-2379</t>
  </si>
  <si>
    <t>Suecica</t>
  </si>
  <si>
    <t>Juniperus conferta 'Blue Pacific' Liners P9</t>
  </si>
  <si>
    <t>87-07-2351</t>
  </si>
  <si>
    <t>Juniperus conferta 'Schlager' Liners P9</t>
  </si>
  <si>
    <t>87-07-2370</t>
  </si>
  <si>
    <t>Schlager</t>
  </si>
  <si>
    <t>Juniperus conferta 'Sunflower'PBR Liners P9</t>
  </si>
  <si>
    <t>87-07-8290</t>
  </si>
  <si>
    <t>Sunflower</t>
  </si>
  <si>
    <t>Juniperus scop. 'Blue Arrow' Liners P9</t>
  </si>
  <si>
    <t>87-07-2446</t>
  </si>
  <si>
    <t>Juniperus scopulorum</t>
  </si>
  <si>
    <t>Можжевельник скальный</t>
  </si>
  <si>
    <t>Blue Arrow</t>
  </si>
  <si>
    <t>Juniperus scop. 'Blue Arrow' Saleable C2</t>
  </si>
  <si>
    <t>87-07-4206</t>
  </si>
  <si>
    <t>Juniperus scop. 'Blue Ivory'®PBR Liners P9</t>
  </si>
  <si>
    <t>87-07-9550</t>
  </si>
  <si>
    <t>Blue Ivory</t>
  </si>
  <si>
    <t>Juniperus scop. 'Moonglow' Liners P9</t>
  </si>
  <si>
    <t>87-07-8151</t>
  </si>
  <si>
    <t>Moonglow</t>
  </si>
  <si>
    <t>Juniperus scop. 'Moonglow' Saleable C2</t>
  </si>
  <si>
    <t>87-07-10243</t>
  </si>
  <si>
    <t>Skyrocket</t>
  </si>
  <si>
    <t>Juniperus pf. 'Blue and Gold' Liners P9</t>
  </si>
  <si>
    <t>87-07-8293</t>
  </si>
  <si>
    <t>Juniperus pfitzeriana</t>
  </si>
  <si>
    <t>Blue and Gold</t>
  </si>
  <si>
    <t>Juniperus pf. 'Gold Coast' Liners P9</t>
  </si>
  <si>
    <t>87-07-2417</t>
  </si>
  <si>
    <t>Gold Coast</t>
  </si>
  <si>
    <t>Juniperus pf. 'Gold Star' Liners P9</t>
  </si>
  <si>
    <t>87-07-2421</t>
  </si>
  <si>
    <t>Gold Star</t>
  </si>
  <si>
    <t>Juniperus pf. 'Goldkissen' Liners P9</t>
  </si>
  <si>
    <t>87-07-2420</t>
  </si>
  <si>
    <t>Goldkissen</t>
  </si>
  <si>
    <t>Juniperus pf. 'King of Spring' Liners P9</t>
  </si>
  <si>
    <t>87-07-2424</t>
  </si>
  <si>
    <t>King of Spring</t>
  </si>
  <si>
    <t>Juniperus pf. 'Mint Julep' Liners P9</t>
  </si>
  <si>
    <t>87-07-2427</t>
  </si>
  <si>
    <t>Mint Julep</t>
  </si>
  <si>
    <t>Juniperus pf. 'Mint Julep' Saleable C2</t>
  </si>
  <si>
    <t>87-07-9752</t>
  </si>
  <si>
    <t>Juniperus pf. 'Old Gold' Liners P9</t>
  </si>
  <si>
    <t>87-07-2433</t>
  </si>
  <si>
    <t>Old Gold</t>
  </si>
  <si>
    <t>Juniperus pf. 'Old Gold' Saleable C2</t>
  </si>
  <si>
    <t>87-07-7482</t>
  </si>
  <si>
    <t>Juniperus pf. 'Pfitzeriana Aurea' Liners P9</t>
  </si>
  <si>
    <t>87-07-2435</t>
  </si>
  <si>
    <t>Pfitzeriana Aurea</t>
  </si>
  <si>
    <t>Juniperus pf. 'Pfitzeriana Glauca' Liners P9</t>
  </si>
  <si>
    <t>87-07-1154</t>
  </si>
  <si>
    <t>Pfitzeriana Glauca</t>
  </si>
  <si>
    <t>Juniperus pf. 'White Splash' Liners P9</t>
  </si>
  <si>
    <t>87-07-10976</t>
  </si>
  <si>
    <t>White Splash</t>
  </si>
  <si>
    <t>Juniperus squamata 'Blue Carpet' Liners P9</t>
  </si>
  <si>
    <t>87-07-2449</t>
  </si>
  <si>
    <t>Juniperus squamata</t>
  </si>
  <si>
    <t>Можжевельник чешуйчатый</t>
  </si>
  <si>
    <t>Blue Carpet</t>
  </si>
  <si>
    <t>Juniperus squamata 'Blue Compact' Liners P9</t>
  </si>
  <si>
    <t>87-07-0722</t>
  </si>
  <si>
    <t>Blue Compact</t>
  </si>
  <si>
    <t>Juniperus squamata 'Blue Star' Liners P9</t>
  </si>
  <si>
    <t>87-07-2455</t>
  </si>
  <si>
    <t>Blue Star</t>
  </si>
  <si>
    <t>Juniperus squamata 'Blue Star' Saleable C2</t>
  </si>
  <si>
    <t>87-07-0586</t>
  </si>
  <si>
    <t>Juniperus squamata 'Holger' Liners P9</t>
  </si>
  <si>
    <t>87-07-2462</t>
  </si>
  <si>
    <t>Holger</t>
  </si>
  <si>
    <t>87-07-0800</t>
  </si>
  <si>
    <t>Juniperus squamata 'Little Joanna'® Liners P9</t>
  </si>
  <si>
    <t>87-07-1003</t>
  </si>
  <si>
    <t>Little Joanna</t>
  </si>
  <si>
    <t>Molinia caerulea</t>
  </si>
  <si>
    <t>Nandina domestica</t>
  </si>
  <si>
    <t>Нандина домашняя</t>
  </si>
  <si>
    <t>Nandina domestica 'Firepower' Liners P9</t>
  </si>
  <si>
    <t>87-07-11552</t>
  </si>
  <si>
    <t>Firepower</t>
  </si>
  <si>
    <t>Hippophae rhamnoides</t>
  </si>
  <si>
    <t>Облепиха крушиновидная</t>
  </si>
  <si>
    <t>Hippophae rhamn. 'Friesd. Orange' Liners P9</t>
  </si>
  <si>
    <t>87-07-7643</t>
  </si>
  <si>
    <t>Festuca glauca 'Elijah Blue' Liners P9</t>
  </si>
  <si>
    <t>87-07-7595</t>
  </si>
  <si>
    <t>Festuca glauca</t>
  </si>
  <si>
    <t>Elijah Blue</t>
  </si>
  <si>
    <t>Osmanthus burkwoodii Liners P9</t>
  </si>
  <si>
    <t>87-07-2730</t>
  </si>
  <si>
    <t>Osmanthus burkwoodii</t>
  </si>
  <si>
    <t>Османтус гибридный</t>
  </si>
  <si>
    <t>Osmanthus heter. 'Goshiki' Liners P9</t>
  </si>
  <si>
    <t>87-07-6759</t>
  </si>
  <si>
    <t>Osmanthus heterophyllus</t>
  </si>
  <si>
    <t>Османтус разнолистный</t>
  </si>
  <si>
    <t>Goshiki</t>
  </si>
  <si>
    <t>Carex testaceae</t>
  </si>
  <si>
    <t>Осока кирпичная</t>
  </si>
  <si>
    <t>Prairie Fire</t>
  </si>
  <si>
    <t>Carex oshimensis</t>
  </si>
  <si>
    <t>Осока охименская</t>
  </si>
  <si>
    <t>Evergold</t>
  </si>
  <si>
    <t>Sedum telephium</t>
  </si>
  <si>
    <t>Очиток большой</t>
  </si>
  <si>
    <t>Seduction Yellow Delicate</t>
  </si>
  <si>
    <t>Ilex altaclerensis 'Golden King' Liners P9</t>
  </si>
  <si>
    <t>87-07-2274</t>
  </si>
  <si>
    <t>Ilex altaclerensis</t>
  </si>
  <si>
    <t>Падуб алтакларенский</t>
  </si>
  <si>
    <t>Golden King</t>
  </si>
  <si>
    <t>Ilex crenata 'Caroline Upright' Liners P9</t>
  </si>
  <si>
    <t>87-07-10067</t>
  </si>
  <si>
    <t>Ilex crenata</t>
  </si>
  <si>
    <t>Падуб городчатый</t>
  </si>
  <si>
    <t>Caroline Upright</t>
  </si>
  <si>
    <t>Ilex crenata 'Convexa' Liners P9</t>
  </si>
  <si>
    <t>87-07-2290</t>
  </si>
  <si>
    <t>Convexa</t>
  </si>
  <si>
    <t>Ilex crenata 'Glory Gem' Liners P9</t>
  </si>
  <si>
    <t>87-07-2292</t>
  </si>
  <si>
    <t>Glory Gem</t>
  </si>
  <si>
    <t>Ilex crenata 'Golden Gem' Liners P9</t>
  </si>
  <si>
    <t>87-07-0584</t>
  </si>
  <si>
    <t>Golden Gem</t>
  </si>
  <si>
    <t>Ilex crenata 'Green Hedge' Liners P9</t>
  </si>
  <si>
    <t>87-07-2294</t>
  </si>
  <si>
    <t>Green Hedge</t>
  </si>
  <si>
    <t>Ilex crenata 'Stokes' Liners P9</t>
  </si>
  <si>
    <t>87-07-2299</t>
  </si>
  <si>
    <t>Stokes</t>
  </si>
  <si>
    <t>Ilex maximowicziana kanehirae Liners P9</t>
  </si>
  <si>
    <t>87-07-2332</t>
  </si>
  <si>
    <t>Ilex maximowicziana</t>
  </si>
  <si>
    <t>Падуб Максимовича</t>
  </si>
  <si>
    <t>kanehira</t>
  </si>
  <si>
    <t>Ilex meserveae</t>
  </si>
  <si>
    <t>Падуб Мезерва</t>
  </si>
  <si>
    <t>Ilex meserveae 'Blue Maid' Liners P9</t>
  </si>
  <si>
    <t>87-07-2317</t>
  </si>
  <si>
    <t>Blue Maid</t>
  </si>
  <si>
    <t>Ilex meserveae 'Blue Prince' Liners P9</t>
  </si>
  <si>
    <t>87-07-2320</t>
  </si>
  <si>
    <t>Blue Prince</t>
  </si>
  <si>
    <t>Ilex meserveae 'Heckenblau'® Liners P9</t>
  </si>
  <si>
    <t>87-07-2327</t>
  </si>
  <si>
    <t>Heckenblau</t>
  </si>
  <si>
    <t>Ilex meserveae Heckenfee® Liners P9</t>
  </si>
  <si>
    <t>87-07-2329</t>
  </si>
  <si>
    <t>Heckenfee</t>
  </si>
  <si>
    <t>Ilex aq. 'Alaska' Liners P9</t>
  </si>
  <si>
    <t>87-07-2270</t>
  </si>
  <si>
    <t>Ilex aquifolium</t>
  </si>
  <si>
    <t>Падуб остролистный</t>
  </si>
  <si>
    <t>Alaska</t>
  </si>
  <si>
    <t>Ilex aq. 'Argentea Marginata' Liners P9</t>
  </si>
  <si>
    <t>87-07-2272</t>
  </si>
  <si>
    <t>Argentea Marginata</t>
  </si>
  <si>
    <t>Ilex aq. 'J.C. van Tol' Liners P9</t>
  </si>
  <si>
    <t>87-07-2277</t>
  </si>
  <si>
    <t>J.C. van Tol</t>
  </si>
  <si>
    <t>Ilex aq. 'Madame Briot' Liners P9</t>
  </si>
  <si>
    <t>87-07-2281</t>
  </si>
  <si>
    <t>Madame Briot</t>
  </si>
  <si>
    <t>Ilex aquifolium Liners P9</t>
  </si>
  <si>
    <t>87-07-2283</t>
  </si>
  <si>
    <t>Parrotia persica 'Bella' Liners P9</t>
  </si>
  <si>
    <t>87-07-8494</t>
  </si>
  <si>
    <t>Parrotia persica</t>
  </si>
  <si>
    <t>Парротия персидская</t>
  </si>
  <si>
    <t>Bella</t>
  </si>
  <si>
    <t>Parrotia persica 'Golden Bell Tower'™ Liners P9</t>
  </si>
  <si>
    <t>87-07-11557</t>
  </si>
  <si>
    <t>Golden Bell Tower</t>
  </si>
  <si>
    <t>Parrotia persica 'Persian Spire'PBR Liners P9</t>
  </si>
  <si>
    <t>87-07-9227</t>
  </si>
  <si>
    <t>Persian Spire</t>
  </si>
  <si>
    <t>Parrotia persica 'Vanessa' Liners P9</t>
  </si>
  <si>
    <t>87-07-11680</t>
  </si>
  <si>
    <t>Vanessa</t>
  </si>
  <si>
    <t>Parrotia persica Liners P9</t>
  </si>
  <si>
    <t>87-07-2735</t>
  </si>
  <si>
    <t>Pachysandra term. 'Green Carpet' Liners P9</t>
  </si>
  <si>
    <t>87-07-2746</t>
  </si>
  <si>
    <t>Pachysandra terminalis</t>
  </si>
  <si>
    <t>Пахизандра верхушечная</t>
  </si>
  <si>
    <t>Pachysandra term. 'Green Sheen' Liners P9</t>
  </si>
  <si>
    <t>87-07-0996</t>
  </si>
  <si>
    <t>Green Sheen</t>
  </si>
  <si>
    <t>Pachysandra term. 'Variegata' Liners P9</t>
  </si>
  <si>
    <t>87-07-7385</t>
  </si>
  <si>
    <t>Pachysandra terminalis Liners P9</t>
  </si>
  <si>
    <t>87-07-2745</t>
  </si>
  <si>
    <t>Pennisetum orientale</t>
  </si>
  <si>
    <t>Pennisetum alopecuroides</t>
  </si>
  <si>
    <t>Пеннисетум лисохвостный</t>
  </si>
  <si>
    <t>Hameln</t>
  </si>
  <si>
    <t>Little Bunny</t>
  </si>
  <si>
    <t>Perovskia 'Blue Spire' Liners P9</t>
  </si>
  <si>
    <t>87-07-2755</t>
  </si>
  <si>
    <t>Blue Spire</t>
  </si>
  <si>
    <t>Perovskia atripl. 'Blue Steel' Liners P9</t>
  </si>
  <si>
    <t>87-07-9229</t>
  </si>
  <si>
    <t>Perovskia atriplicifolia/atriplicifruticosa</t>
  </si>
  <si>
    <t>Перовския лебедолистная</t>
  </si>
  <si>
    <t>Blue Steel</t>
  </si>
  <si>
    <t>Perovskia atripl. 'Bluesette' Liners P9</t>
  </si>
  <si>
    <t>87-07-11370</t>
  </si>
  <si>
    <t>Bluesette</t>
  </si>
  <si>
    <t>Perovskia atripl. 'Lacey Blue'PBR Liners P9</t>
  </si>
  <si>
    <t>87-07-2750</t>
  </si>
  <si>
    <t>Lacey Blue</t>
  </si>
  <si>
    <t>Perovskia atripl. 'Little Spire'® Liners P9</t>
  </si>
  <si>
    <t>87-07-9230</t>
  </si>
  <si>
    <t>Little Spire</t>
  </si>
  <si>
    <t>Perovskia atripl. 'Prime Time'PBR Liners P9</t>
  </si>
  <si>
    <t>87-07-10923</t>
  </si>
  <si>
    <t>Prime Timeppaf</t>
  </si>
  <si>
    <t>Perovskia atripl. 'Silvery Blue'® Liners P9</t>
  </si>
  <si>
    <t>87-07-2754</t>
  </si>
  <si>
    <t>Silvery Blue</t>
  </si>
  <si>
    <t>Pyracantha 'Firelight' Liners P9</t>
  </si>
  <si>
    <t>87-07-3229</t>
  </si>
  <si>
    <t>Firelight</t>
  </si>
  <si>
    <t>Pyracantha 'Golden Charmer' Liners P9</t>
  </si>
  <si>
    <t>87-07-3230</t>
  </si>
  <si>
    <t>Golden Charmer</t>
  </si>
  <si>
    <t>Pyracantha 'Golden Paradise'PBR Liners P9</t>
  </si>
  <si>
    <t>87-07-11581</t>
  </si>
  <si>
    <t>Golden Paradise</t>
  </si>
  <si>
    <t>Pyracantha 'Mohave' Liners P9</t>
  </si>
  <si>
    <t>87-07-3231</t>
  </si>
  <si>
    <t>Mohave</t>
  </si>
  <si>
    <t>Pyracantha 'Orange Charmer' Liners P9</t>
  </si>
  <si>
    <t>87-07-3232</t>
  </si>
  <si>
    <t>Orange Charmer</t>
  </si>
  <si>
    <t>Pyracantha 'Orange Glow' Liners P9</t>
  </si>
  <si>
    <t>87-07-3233</t>
  </si>
  <si>
    <t>Orange Glow</t>
  </si>
  <si>
    <t>Pyracantha 'Soleil d'Or' Liners P9</t>
  </si>
  <si>
    <t>87-07-3234</t>
  </si>
  <si>
    <t>Soleil dOr</t>
  </si>
  <si>
    <t>87-07-10936</t>
  </si>
  <si>
    <t>Pyracantha coccinea</t>
  </si>
  <si>
    <t>Пираканта кроваво-красная</t>
  </si>
  <si>
    <t>Pyracantha cocc. 'Red Column' Liners P9</t>
  </si>
  <si>
    <t>87-07-3226</t>
  </si>
  <si>
    <t>Red Column</t>
  </si>
  <si>
    <t>Pyracantha cocc. 'Red Cushion' Liners P9</t>
  </si>
  <si>
    <t>87-07-3228</t>
  </si>
  <si>
    <t>Red Cushion</t>
  </si>
  <si>
    <t>Pyracantha cocc. 'Red Star'PBR Liners P9</t>
  </si>
  <si>
    <t>87-07-9462</t>
  </si>
  <si>
    <t>Red Star</t>
  </si>
  <si>
    <t>Pyracantha cocc. 'Sunny Star'PBR Liners P9</t>
  </si>
  <si>
    <t>87-07-10935</t>
  </si>
  <si>
    <t>Sunny Star</t>
  </si>
  <si>
    <t>Abies nordmanniana Liners P9</t>
  </si>
  <si>
    <t>87-07-0833</t>
  </si>
  <si>
    <t>Abies nordmanniana</t>
  </si>
  <si>
    <t>87-07-11300</t>
  </si>
  <si>
    <t>Abies koreana</t>
  </si>
  <si>
    <t>Пихта корейская</t>
  </si>
  <si>
    <t>Blue Emperor</t>
  </si>
  <si>
    <t>Platycladus or. 'Aurea Nana' Liners P9</t>
  </si>
  <si>
    <t>87-07-3098</t>
  </si>
  <si>
    <t>Platycladus orientalis</t>
  </si>
  <si>
    <t>Плосковеточник восточный</t>
  </si>
  <si>
    <t>Aurea Nana</t>
  </si>
  <si>
    <t>Panicum virgatum</t>
  </si>
  <si>
    <t>Просо прутиевидное</t>
  </si>
  <si>
    <t>Pseudotsuga menziesii Liners P9</t>
  </si>
  <si>
    <t>87-07-3225</t>
  </si>
  <si>
    <t>Pseudotsuga menziesii</t>
  </si>
  <si>
    <t>Псевдотсуга Мензиса</t>
  </si>
  <si>
    <t>87-07-9772</t>
  </si>
  <si>
    <t>Physocarpus opulifolius</t>
  </si>
  <si>
    <t>Пузыреплодник калинолистный</t>
  </si>
  <si>
    <t>Physocarpus opulif. 'Andre' Liners P9</t>
  </si>
  <si>
    <t>87-07-2802</t>
  </si>
  <si>
    <t>Andre</t>
  </si>
  <si>
    <t>Physocarpus opulif. 'Dart's Gold' Liners P9</t>
  </si>
  <si>
    <t>87-07-2809</t>
  </si>
  <si>
    <t>Dart's Gold</t>
  </si>
  <si>
    <t>Physocarpus opulif. 'Diable d'Or'®Mindia Pbr Liners P9</t>
  </si>
  <si>
    <t>87-07-8497</t>
  </si>
  <si>
    <t>87-07-10576</t>
  </si>
  <si>
    <t>Fireside</t>
  </si>
  <si>
    <t>Physocarpus opulif. 'Lady in Red'PBR Liners P9</t>
  </si>
  <si>
    <t>87-07-9237</t>
  </si>
  <si>
    <t>Lady in Red</t>
  </si>
  <si>
    <t>Physocarpus opulif. 'Little Angel'® Liners P9</t>
  </si>
  <si>
    <t>87-07-2822</t>
  </si>
  <si>
    <t>Little Angel</t>
  </si>
  <si>
    <t>Physocarpus opulif. 'Little Greeny'® Liners P9</t>
  </si>
  <si>
    <t>87-07-7627</t>
  </si>
  <si>
    <t>Little Greeny</t>
  </si>
  <si>
    <t>Physocarpus opulif. 'Little Joker'® Liners P9</t>
  </si>
  <si>
    <t>87-07-0728</t>
  </si>
  <si>
    <t>Little Joker</t>
  </si>
  <si>
    <t>Physocarpus opulif. 'Magic Ball'® Liners P9</t>
  </si>
  <si>
    <t>87-07-8500</t>
  </si>
  <si>
    <t>Magic Ball</t>
  </si>
  <si>
    <t>87-07-8499</t>
  </si>
  <si>
    <t>Magical Raspberry Lemonade</t>
  </si>
  <si>
    <t>Physocarpus opulif. 'Nugget' Liners P9</t>
  </si>
  <si>
    <t>87-07-2839</t>
  </si>
  <si>
    <t>Nugget</t>
  </si>
  <si>
    <t>Physocarpus opulif. 'Red Baron' Liners P9</t>
  </si>
  <si>
    <t>87-07-2845</t>
  </si>
  <si>
    <t>Physocarpus opulif. 'Schuch' Liners P9</t>
  </si>
  <si>
    <t>87-07-2852</t>
  </si>
  <si>
    <t>Schuch</t>
  </si>
  <si>
    <t>87-07-11608</t>
  </si>
  <si>
    <t>Spicy Devil</t>
  </si>
  <si>
    <t>Cytisus 'Apricot Gem' Liners P9</t>
  </si>
  <si>
    <t>87-07-7289</t>
  </si>
  <si>
    <t>Apricot Gem</t>
  </si>
  <si>
    <t>Cytisus 'Boskoop Ruby' Liners P9</t>
  </si>
  <si>
    <t>87-07-1708</t>
  </si>
  <si>
    <t>Boskoop Ruby</t>
  </si>
  <si>
    <t>Cytisus 'Golden Sunlight' Liners P9</t>
  </si>
  <si>
    <t>87-07-1716</t>
  </si>
  <si>
    <t>Golden Sunlight</t>
  </si>
  <si>
    <t>Cytisus 'Killiney Red' Liners P9</t>
  </si>
  <si>
    <t>87-07-1720</t>
  </si>
  <si>
    <t>Killiney Red</t>
  </si>
  <si>
    <t>Cytisus 'Luna' Liners P9</t>
  </si>
  <si>
    <t>87-07-1722</t>
  </si>
  <si>
    <t>Luna</t>
  </si>
  <si>
    <t>Cytisus 'Moyclare Pink' Liners P9</t>
  </si>
  <si>
    <t>87-07-1724</t>
  </si>
  <si>
    <t>Moyclare Pink</t>
  </si>
  <si>
    <t>Cytisus 'Vanesse' Liners P9</t>
  </si>
  <si>
    <t>87-07-9993</t>
  </si>
  <si>
    <t>Vanesse</t>
  </si>
  <si>
    <t>Cytisus 'White Lion' Liners P9</t>
  </si>
  <si>
    <t>87-07-9994</t>
  </si>
  <si>
    <t>White Lion</t>
  </si>
  <si>
    <t>Cytisus scoparius</t>
  </si>
  <si>
    <t>Ракитник венечный</t>
  </si>
  <si>
    <t>Cytisus praecox 'Albus' Liners P9</t>
  </si>
  <si>
    <t>87-07-1726</t>
  </si>
  <si>
    <t>Cytisus praecox</t>
  </si>
  <si>
    <t>Ракитник ранний</t>
  </si>
  <si>
    <t>Albus</t>
  </si>
  <si>
    <t>Cytisus praecox Liners P9</t>
  </si>
  <si>
    <t>87-07-1731</t>
  </si>
  <si>
    <t>Rhododendron 'Alfred' Liners P13</t>
  </si>
  <si>
    <t>87-07-3242</t>
  </si>
  <si>
    <t>Рододендрон гибридный</t>
  </si>
  <si>
    <t>Alfred</t>
  </si>
  <si>
    <t>Rhododendron 'Cunningham's White' Salealble C5</t>
  </si>
  <si>
    <t>87-07-8057</t>
  </si>
  <si>
    <t>Rhododendron 'Gomer Waterer' Salealble C5</t>
  </si>
  <si>
    <t>87-07-11299</t>
  </si>
  <si>
    <t>Rhododendron 'Marcel Menard' Liners P13</t>
  </si>
  <si>
    <t>87-07-3361</t>
  </si>
  <si>
    <t>Marcel Menard</t>
  </si>
  <si>
    <t>Rhododendron 'Marcel Menard' Salealble C5</t>
  </si>
  <si>
    <t>87-07-8059</t>
  </si>
  <si>
    <t>Rhododendron 'Nova Zembla'      red Salealble C5</t>
  </si>
  <si>
    <t>87-07-8060</t>
  </si>
  <si>
    <t>Rhododendron 'Red Jack' Liners P13</t>
  </si>
  <si>
    <t>87-07-10218</t>
  </si>
  <si>
    <t>Red Jack</t>
  </si>
  <si>
    <t>Rhododendron 'Roseum Elegans' Salealble C5</t>
  </si>
  <si>
    <t>87-07-8061</t>
  </si>
  <si>
    <t>Rhododendron 'Catawb. Boursault' Salealble C5</t>
  </si>
  <si>
    <t>87-07-11298</t>
  </si>
  <si>
    <t>Catawbiense Boursault=Boursault</t>
  </si>
  <si>
    <t>Rhododendron pont. 'Roseum' Liners P13</t>
  </si>
  <si>
    <t>87-07-3372</t>
  </si>
  <si>
    <t>Рододендрон понтийский</t>
  </si>
  <si>
    <t>Rhododendron (F) 'Scarlet Wonder' Salealble C5</t>
  </si>
  <si>
    <t>87-07-8260</t>
  </si>
  <si>
    <t>Рододендрон Форреста/ползучий</t>
  </si>
  <si>
    <t>Scarlet Wonder</t>
  </si>
  <si>
    <t>Рододендрон якушиманский</t>
  </si>
  <si>
    <t>Rhododendron (Y) 'Fantastica' Salealble C5</t>
  </si>
  <si>
    <t>87-07-8261</t>
  </si>
  <si>
    <t>Fantastica</t>
  </si>
  <si>
    <t>Rhododendron (Y) 'Kalinka' Salealble C5</t>
  </si>
  <si>
    <t>87-07-11296</t>
  </si>
  <si>
    <t>Rhododendron (Y) 'Porzellan' Salealble C5</t>
  </si>
  <si>
    <t>87-07-8263</t>
  </si>
  <si>
    <t>Porzellan</t>
  </si>
  <si>
    <t>Rosa Cutie Pie('ROP007'pbr) Liners P9</t>
  </si>
  <si>
    <t>87-07-11041</t>
  </si>
  <si>
    <t>Rosa Cutie Pie('ROP007'pbr) Liners P12</t>
  </si>
  <si>
    <t>87-07-11040</t>
  </si>
  <si>
    <t>Rosa Everglow Ruby('Geus1713'pbr Liners P12</t>
  </si>
  <si>
    <t>87-07-9320</t>
  </si>
  <si>
    <t>Everglow Ruby</t>
  </si>
  <si>
    <t>Rosa Everglow Ruby('Geus1713'pbr Liners P9</t>
  </si>
  <si>
    <t>87-07-11048</t>
  </si>
  <si>
    <t>Rosa (M) Fairy Dance Liners P12</t>
  </si>
  <si>
    <t>87-07-11042</t>
  </si>
  <si>
    <t>Rosa (M) Fairy Dance Liners P9</t>
  </si>
  <si>
    <t>87-07-11562</t>
  </si>
  <si>
    <t>Rosa (M) 'White Fairy' Liners P9</t>
  </si>
  <si>
    <t>87-07-11044</t>
  </si>
  <si>
    <t>Rosa (M) 'White Fairy' Liners P12</t>
  </si>
  <si>
    <t>87-07-11043</t>
  </si>
  <si>
    <t>Rosa (P) 'Rote The Fairy' Liners P12</t>
  </si>
  <si>
    <t>87-07-11046</t>
  </si>
  <si>
    <t>The Fairy</t>
  </si>
  <si>
    <t>Rosa (P) 'Tricolor Fairy' Liners P9</t>
  </si>
  <si>
    <t>87-07-11566</t>
  </si>
  <si>
    <t>Tricolor Fairy</t>
  </si>
  <si>
    <t>Rosa (P) 'Tricolor Fairy' Liners P12</t>
  </si>
  <si>
    <t>87-07-11565</t>
  </si>
  <si>
    <t>Yellow Fairy</t>
  </si>
  <si>
    <t>Rosa (P) 'Yellow Fairy' Liners P12</t>
  </si>
  <si>
    <t>87-07-11045</t>
  </si>
  <si>
    <t>Rosa (H) 'Sea Foam' Liners P9</t>
  </si>
  <si>
    <t>87-07-11560</t>
  </si>
  <si>
    <t>Rose shrub</t>
  </si>
  <si>
    <t>Роза шраб</t>
  </si>
  <si>
    <t>Sea Foam</t>
  </si>
  <si>
    <t>Rosa (H) 'Sea Foam' Liners P12</t>
  </si>
  <si>
    <t>87-07-11561</t>
  </si>
  <si>
    <t>Rosmarinus off. 'Blue Cascade' PBR Liners P9</t>
  </si>
  <si>
    <t>87-07-8643</t>
  </si>
  <si>
    <t>Rosmarius officinalis</t>
  </si>
  <si>
    <t>Розмарин лекарственный</t>
  </si>
  <si>
    <t>Blue Cascade</t>
  </si>
  <si>
    <t>87-07-11171</t>
  </si>
  <si>
    <t>Blue Winter</t>
  </si>
  <si>
    <t>Rosmarinus officinalis Liners P9</t>
  </si>
  <si>
    <t>87-07-8642</t>
  </si>
  <si>
    <t>Rudbeckia fulgida</t>
  </si>
  <si>
    <t>Рудбекия блестящая</t>
  </si>
  <si>
    <t>Goldsturm</t>
  </si>
  <si>
    <t>Sorbus 'Burka' Liners P9</t>
  </si>
  <si>
    <t>87-07-10140</t>
  </si>
  <si>
    <t>Sorbaria sor. 'Magical Cherry on Top'® Liners P9</t>
  </si>
  <si>
    <t>87-07-8197</t>
  </si>
  <si>
    <t>Sorbaria sorbifolia</t>
  </si>
  <si>
    <t>Рябинник рябинолистный</t>
  </si>
  <si>
    <t>Magical Cherry on Top</t>
  </si>
  <si>
    <t>Sorbaria sorbifolia 'Sem'® Liners P9</t>
  </si>
  <si>
    <t>87-07-3595</t>
  </si>
  <si>
    <t>Sarcococca hookeriana humilis Liners P9</t>
  </si>
  <si>
    <t>87-07-3548</t>
  </si>
  <si>
    <t>Sarcococca hookeriana</t>
  </si>
  <si>
    <t>Саркококка Гукера</t>
  </si>
  <si>
    <t>Sarcococca hookeriana 'Purple Stem' Liners P9</t>
  </si>
  <si>
    <t>87-07-6803</t>
  </si>
  <si>
    <t>Purple Stem</t>
  </si>
  <si>
    <t>Sarcococca confusa Liners P9</t>
  </si>
  <si>
    <t>87-07-6802</t>
  </si>
  <si>
    <t>Eryngium planum 'Hobbit Blue' Liners P9</t>
  </si>
  <si>
    <t>87-07-8582</t>
  </si>
  <si>
    <t>Eryngium planum</t>
  </si>
  <si>
    <t>Синеголовник плосколистный</t>
  </si>
  <si>
    <t>Hobbit Blue</t>
  </si>
  <si>
    <t>Syringa josikaea Liners P9</t>
  </si>
  <si>
    <t>87-07-3813</t>
  </si>
  <si>
    <t>Syringa josikaea</t>
  </si>
  <si>
    <t>Сирень венгерская</t>
  </si>
  <si>
    <t>Syringa hyac. 'Lavender Lady' Liners P9</t>
  </si>
  <si>
    <t>87-07-8518</t>
  </si>
  <si>
    <t>Syringa hyacinthiflora</t>
  </si>
  <si>
    <t>Сирень гиацинтовая</t>
  </si>
  <si>
    <t>Lavender Lady</t>
  </si>
  <si>
    <t>Syringa hyac. 'Maiden's Blush' Liners P9</t>
  </si>
  <si>
    <t>87-07-3810</t>
  </si>
  <si>
    <t>Syringa chinensis 'Saugeana' Liners P9</t>
  </si>
  <si>
    <t>87-07-3802</t>
  </si>
  <si>
    <t>Syringa chinensis</t>
  </si>
  <si>
    <t>Сирень китайская</t>
  </si>
  <si>
    <t>Saugeana</t>
  </si>
  <si>
    <t>87-07-10953</t>
  </si>
  <si>
    <t>Syringa meyeri</t>
  </si>
  <si>
    <t>Сирень Мейера</t>
  </si>
  <si>
    <t>Flowerfesta pink</t>
  </si>
  <si>
    <t>87-07-10954</t>
  </si>
  <si>
    <t>Flowerfesta purple</t>
  </si>
  <si>
    <t>87-07-7860</t>
  </si>
  <si>
    <t>Flowerfesta white</t>
  </si>
  <si>
    <t>Syringa 'Josée' Liners P9</t>
  </si>
  <si>
    <t>87-07-7862</t>
  </si>
  <si>
    <t>Josee</t>
  </si>
  <si>
    <t>Syringa meyeri 'Palibin' Liners P9</t>
  </si>
  <si>
    <t>87-07-3817</t>
  </si>
  <si>
    <t>Palibin</t>
  </si>
  <si>
    <t>Syringa 'Red Pixie' Liners P9</t>
  </si>
  <si>
    <t>87-07-3826</t>
  </si>
  <si>
    <t>Red Pixie</t>
  </si>
  <si>
    <t>Syringa microphylla 'Superba' Liners P9</t>
  </si>
  <si>
    <t>87-07-3820</t>
  </si>
  <si>
    <t>Syringa microphylla</t>
  </si>
  <si>
    <t>Сирень мелколистная</t>
  </si>
  <si>
    <t>Syringa (V) 'Agnes Smith' Liners P9</t>
  </si>
  <si>
    <t>87-07-3823</t>
  </si>
  <si>
    <t>Syringa vulgaris</t>
  </si>
  <si>
    <t>Сирень обыкновенная</t>
  </si>
  <si>
    <t>Agnes Smith</t>
  </si>
  <si>
    <t>Syringa v. 'Amethyst' Liners P9</t>
  </si>
  <si>
    <t>87-07-3828</t>
  </si>
  <si>
    <t>Syringa v. 'And. an Ludwig Späth' Liners P9</t>
  </si>
  <si>
    <t>87-07-10149</t>
  </si>
  <si>
    <t>Andenken an Ludwig Spaeth</t>
  </si>
  <si>
    <t>Syringa v. 'Aucubaefolia' Liners P9</t>
  </si>
  <si>
    <t>87-07-0001</t>
  </si>
  <si>
    <t>Aucubaefolia</t>
  </si>
  <si>
    <t>87-07-3829</t>
  </si>
  <si>
    <t>Beauty of Moscow</t>
  </si>
  <si>
    <t>Syringa v. 'California Rose' Liners P9</t>
  </si>
  <si>
    <t>87-07-3833</t>
  </si>
  <si>
    <t>California Rose</t>
  </si>
  <si>
    <t>Syringa v. 'Charles Joly' Liners P9</t>
  </si>
  <si>
    <t>87-07-3832</t>
  </si>
  <si>
    <t>Charles Joly</t>
  </si>
  <si>
    <t>Syringa v. 'Katherine Havemeyer' Liners P9</t>
  </si>
  <si>
    <t>87-07-3839</t>
  </si>
  <si>
    <t>Katherine Havemeyer</t>
  </si>
  <si>
    <t>Syringa v. 'Lebioduszka' Liners P9</t>
  </si>
  <si>
    <t>87-07-3840</t>
  </si>
  <si>
    <t>Syringa v. 'Maréchal Foch' Liners P9</t>
  </si>
  <si>
    <t>87-07-10150</t>
  </si>
  <si>
    <t>Marechal Foch</t>
  </si>
  <si>
    <t>Syringa v. 'Miss Ellen Willmott' Liners P9</t>
  </si>
  <si>
    <t>87-07-6492</t>
  </si>
  <si>
    <t>Miss Ellen Willmott</t>
  </si>
  <si>
    <t>Syringa v. 'Mme Florent Stepman' Liners P9</t>
  </si>
  <si>
    <t>87-07-3835</t>
  </si>
  <si>
    <t>Syringa v. 'Mme Lemoine' Liners P9</t>
  </si>
  <si>
    <t>87-07-3842</t>
  </si>
  <si>
    <t>Syringa v. 'Monique Lemoine' Liners P9</t>
  </si>
  <si>
    <t>87-07-0934</t>
  </si>
  <si>
    <t>Monique Lemoine</t>
  </si>
  <si>
    <t>Syringa v. 'Mrs Edward Harding' Liners P9</t>
  </si>
  <si>
    <t>87-07-3844</t>
  </si>
  <si>
    <t>Mrs Edward Harding</t>
  </si>
  <si>
    <t>Syringa v. 'Nadezhda' Liners P9</t>
  </si>
  <si>
    <t>87-07-7430</t>
  </si>
  <si>
    <t>Syringa v. 'Pamiec o Wawilowie' Liners P9</t>
  </si>
  <si>
    <t>87-07-3860</t>
  </si>
  <si>
    <t>Syringa v. 'Président Grévy' Liners P9</t>
  </si>
  <si>
    <t>87-07-9474</t>
  </si>
  <si>
    <t>President Grevy</t>
  </si>
  <si>
    <t>Syringa v. 'Prince Wolkonsky' Liners P9</t>
  </si>
  <si>
    <t>87-07-3861</t>
  </si>
  <si>
    <t>Prince Wolkonsky</t>
  </si>
  <si>
    <t>Syringa (V) 'Redwine' Liners P9</t>
  </si>
  <si>
    <t>87-07-3824</t>
  </si>
  <si>
    <t>Redwine</t>
  </si>
  <si>
    <t>Syringa v. 'Taras Bulba' Liners P9</t>
  </si>
  <si>
    <t>87-07-8521</t>
  </si>
  <si>
    <t>Taras Bulba</t>
  </si>
  <si>
    <t>Syringa v. 'Victor Lemoine' Liners P9</t>
  </si>
  <si>
    <t>87-07-3868</t>
  </si>
  <si>
    <t>Victor Lemoine</t>
  </si>
  <si>
    <t>Syringa v. 'Zashchitnikam Bresta' Liners P9</t>
  </si>
  <si>
    <t>87-07-10156</t>
  </si>
  <si>
    <t>Syringa v. 'Znamya Lenina' Liners P9</t>
  </si>
  <si>
    <t>87-07-3867</t>
  </si>
  <si>
    <t>Syringa vulgaris Liners P9</t>
  </si>
  <si>
    <t>87-07-6821</t>
  </si>
  <si>
    <t>Syringa patula 'Miss Kim' Liners P9</t>
  </si>
  <si>
    <t>87-07-3822</t>
  </si>
  <si>
    <t>Miss Kim</t>
  </si>
  <si>
    <t>Cotinus coggygria</t>
  </si>
  <si>
    <t>Скумпия кожевенная</t>
  </si>
  <si>
    <t>Cotinus cog. 'Royal Purple' Liners P9</t>
  </si>
  <si>
    <t>87-07-1621</t>
  </si>
  <si>
    <t>Prunus pumila depressa Liners P14</t>
  </si>
  <si>
    <t>87-07-10934</t>
  </si>
  <si>
    <t>Prunus pumila</t>
  </si>
  <si>
    <t>Слива карликовая</t>
  </si>
  <si>
    <t>Prunus l. 'Rotundifolia' Liners P9</t>
  </si>
  <si>
    <t>87-07-3217</t>
  </si>
  <si>
    <t>Rotundifolia</t>
  </si>
  <si>
    <t>Ribes alpinum 'Schmidt' Liners P9</t>
  </si>
  <si>
    <t>87-07-8508</t>
  </si>
  <si>
    <t>Ribes alpinum</t>
  </si>
  <si>
    <t>Смородина альпийская</t>
  </si>
  <si>
    <t>Schmidt</t>
  </si>
  <si>
    <t>Ribes r. 'Jonkheer van Tets' Liners P9</t>
  </si>
  <si>
    <t>87-07-10335</t>
  </si>
  <si>
    <t>Ribes rubrum</t>
  </si>
  <si>
    <t>Смородина красная</t>
  </si>
  <si>
    <t>Ribes r. 'Werdavia' Liners P9</t>
  </si>
  <si>
    <t>87-07-3463</t>
  </si>
  <si>
    <t>Werdavia</t>
  </si>
  <si>
    <t>Ribes rub. 'Zitavia' Liners P9</t>
  </si>
  <si>
    <t>87-07-11622</t>
  </si>
  <si>
    <t>Zitavia</t>
  </si>
  <si>
    <t>Ribes sang. 'King Edward VII' Liners P9</t>
  </si>
  <si>
    <t>87-07-3449</t>
  </si>
  <si>
    <t>Ribes sanguineum</t>
  </si>
  <si>
    <t>Смородина кроваво-красная</t>
  </si>
  <si>
    <t>King Edward VII</t>
  </si>
  <si>
    <t>Ribes nigr. 'Titania' Liners P9</t>
  </si>
  <si>
    <t>87-07-3455</t>
  </si>
  <si>
    <t>Ribes nigrum</t>
  </si>
  <si>
    <t>Смородина черная</t>
  </si>
  <si>
    <t>Titania</t>
  </si>
  <si>
    <t>Symphoricarpos 'Symphony Rave'PBR Liners P9</t>
  </si>
  <si>
    <t>87-07-11599</t>
  </si>
  <si>
    <t>Symphony Rave</t>
  </si>
  <si>
    <t>Symphoricarpos 'Symphony Rock'PBR Liners P9</t>
  </si>
  <si>
    <t>87-07-11609</t>
  </si>
  <si>
    <t>Symphony Rock</t>
  </si>
  <si>
    <t>Symphoricarpos 'Symphony Rumble'PBR Liners P9</t>
  </si>
  <si>
    <t>87-07-11610</t>
  </si>
  <si>
    <t>Symphony Rumble</t>
  </si>
  <si>
    <t>Symphoricarpos d. 'Magic Berry' Liners P9</t>
  </si>
  <si>
    <t>87-07-3658</t>
  </si>
  <si>
    <t>Symphoricarpos doorenbosii</t>
  </si>
  <si>
    <t>Снежноягодник доренбоза</t>
  </si>
  <si>
    <t>Magic Berry</t>
  </si>
  <si>
    <t>Symphoricarpos d. 'Magical Avalanche'® Liners P9</t>
  </si>
  <si>
    <t>87-07-11592</t>
  </si>
  <si>
    <t>Magical Avalanche</t>
  </si>
  <si>
    <t>Symphoricarpos d. 'Magical Candy'® Liners P9</t>
  </si>
  <si>
    <t>87-07-9710</t>
  </si>
  <si>
    <t>Magical Candy</t>
  </si>
  <si>
    <t>Symphoricarpos d. 'Magical Galaxy'® Liners P9</t>
  </si>
  <si>
    <t>87-07-9472</t>
  </si>
  <si>
    <t>Magical Galaxy</t>
  </si>
  <si>
    <t>Symphoricarpos d. 'Magical Pink Carpet'® Liners P9</t>
  </si>
  <si>
    <t>87-07-11595</t>
  </si>
  <si>
    <t>Magical Pink Carpet</t>
  </si>
  <si>
    <t>Symphoricarpos d. 'Magical Pink Cushion'® Liners P9</t>
  </si>
  <si>
    <t>87-07-11596</t>
  </si>
  <si>
    <t>Magical Pink Cushion</t>
  </si>
  <si>
    <t>Symphoricarpos d. 'Magical Riding Hood'® Liners P9</t>
  </si>
  <si>
    <t>87-07-11594</t>
  </si>
  <si>
    <t>Magical Riding Hood</t>
  </si>
  <si>
    <t>Symphoricarpos d. 'Magical Sweet'® Liners P9</t>
  </si>
  <si>
    <t>87-07-9473</t>
  </si>
  <si>
    <t>Magical Sweet</t>
  </si>
  <si>
    <t>Symphoricarpos d. 'Magical Winterberry'® Liners P9</t>
  </si>
  <si>
    <t>87-07-11597</t>
  </si>
  <si>
    <t>Magical Winterberry</t>
  </si>
  <si>
    <t>Symphoricarpos d. 'White Hedge' Liners P9</t>
  </si>
  <si>
    <t>87-07-6819</t>
  </si>
  <si>
    <t>White Hedge</t>
  </si>
  <si>
    <t>Symphoricarpos d. 'Magical Berry Christmas'® Liners P9</t>
  </si>
  <si>
    <t>87-07-11598</t>
  </si>
  <si>
    <t>Symphoricarpos orbiculatus</t>
  </si>
  <si>
    <t>Снежноягодник округлый</t>
  </si>
  <si>
    <t>Magical Berry Christmas</t>
  </si>
  <si>
    <t>Symphoricarpos chen. 'Hancock' Liners P9</t>
  </si>
  <si>
    <t>87-07-3801</t>
  </si>
  <si>
    <t>Снежноягодник Хенаульта</t>
  </si>
  <si>
    <t>Hancock</t>
  </si>
  <si>
    <t>Pinus leucodermis</t>
  </si>
  <si>
    <t>Сосна боснийская/белокорая</t>
  </si>
  <si>
    <t>87-07-11004</t>
  </si>
  <si>
    <t>Pinus strobus</t>
  </si>
  <si>
    <t>Сосна веймутова</t>
  </si>
  <si>
    <t>Blue Shag</t>
  </si>
  <si>
    <t>87-07-11005</t>
  </si>
  <si>
    <t>Densa Hill</t>
  </si>
  <si>
    <t>Fastigiata</t>
  </si>
  <si>
    <t>87-07-11008</t>
  </si>
  <si>
    <t>Macopin</t>
  </si>
  <si>
    <t>87-07-11009</t>
  </si>
  <si>
    <t>Minima</t>
  </si>
  <si>
    <t>Malinki</t>
  </si>
  <si>
    <t>87-07-8320</t>
  </si>
  <si>
    <t>Mamut</t>
  </si>
  <si>
    <t>Pinus wallichiana Liners P9</t>
  </si>
  <si>
    <t>87-07-3095</t>
  </si>
  <si>
    <t>Pinus wallichiana</t>
  </si>
  <si>
    <t>Сосна гималайская</t>
  </si>
  <si>
    <t>87-07-8280</t>
  </si>
  <si>
    <t>Сосна горная</t>
  </si>
  <si>
    <t>Benjamin</t>
  </si>
  <si>
    <t>87-07-10992</t>
  </si>
  <si>
    <t>Gnom</t>
  </si>
  <si>
    <t>87-07-8283</t>
  </si>
  <si>
    <t>Heideperle</t>
  </si>
  <si>
    <t>87-07-11812</t>
  </si>
  <si>
    <t>Humpy</t>
  </si>
  <si>
    <t>Pinus mugo</t>
  </si>
  <si>
    <t>87-07-10994</t>
  </si>
  <si>
    <t>Mops</t>
  </si>
  <si>
    <t>87-07-8311</t>
  </si>
  <si>
    <t>Ophir</t>
  </si>
  <si>
    <t>87-07-11316</t>
  </si>
  <si>
    <t>Sherwood Compact</t>
  </si>
  <si>
    <t>Pinus mugo mugo Liners P9</t>
  </si>
  <si>
    <t>87-07-0972</t>
  </si>
  <si>
    <t>subsp. mugo</t>
  </si>
  <si>
    <t>Pinus mugo uncinata Liners P9</t>
  </si>
  <si>
    <t>87-07-0803</t>
  </si>
  <si>
    <t>Pinus mugo pumilio Liners P9</t>
  </si>
  <si>
    <t>87-07-2986</t>
  </si>
  <si>
    <t>var. pumilio</t>
  </si>
  <si>
    <t>87-07-8312</t>
  </si>
  <si>
    <t>Varella</t>
  </si>
  <si>
    <t>Pinus densiflora</t>
  </si>
  <si>
    <t>Сосна густоцветковая</t>
  </si>
  <si>
    <t>Pinus ponderosa Liners P9</t>
  </si>
  <si>
    <t>87-07-1007</t>
  </si>
  <si>
    <t>Pinus ponderosa</t>
  </si>
  <si>
    <t>Сосна желтая</t>
  </si>
  <si>
    <t>Pinus cembra Liners P9</t>
  </si>
  <si>
    <t>87-07-0717</t>
  </si>
  <si>
    <t>Pinus cembra</t>
  </si>
  <si>
    <t>Сосна кедровая европейская</t>
  </si>
  <si>
    <t>87-07-11016</t>
  </si>
  <si>
    <t>Pinus uncinata</t>
  </si>
  <si>
    <t>Сосна крючковатая</t>
  </si>
  <si>
    <t>Hnizdo</t>
  </si>
  <si>
    <t>87-07-11017</t>
  </si>
  <si>
    <t>Horni Hazle</t>
  </si>
  <si>
    <t>Pinus sylvestris</t>
  </si>
  <si>
    <t>Сосна обыкновенная</t>
  </si>
  <si>
    <t>87-07-8323</t>
  </si>
  <si>
    <t>Longmoor</t>
  </si>
  <si>
    <t>87-07-8324</t>
  </si>
  <si>
    <t>Viridis Compacta</t>
  </si>
  <si>
    <t>Pinus sylvestris Liners P9</t>
  </si>
  <si>
    <t>87-07-3085</t>
  </si>
  <si>
    <t>Pinus peuce Liners P9</t>
  </si>
  <si>
    <t>87-07-3027</t>
  </si>
  <si>
    <t>Pinus peuce</t>
  </si>
  <si>
    <t>Pinus nigra</t>
  </si>
  <si>
    <t>Сосна черная</t>
  </si>
  <si>
    <t>87-07-10998</t>
  </si>
  <si>
    <t>Green Tower</t>
  </si>
  <si>
    <t>87-07-8315</t>
  </si>
  <si>
    <t>Helga</t>
  </si>
  <si>
    <t>87-07-10999</t>
  </si>
  <si>
    <t>Hornibrookiana</t>
  </si>
  <si>
    <t>87-07-11000</t>
  </si>
  <si>
    <t>87-07-8319</t>
  </si>
  <si>
    <t>Smaragd</t>
  </si>
  <si>
    <t>Pinus nigra nigra Liners P9</t>
  </si>
  <si>
    <t>87-07-3014</t>
  </si>
  <si>
    <t>subsp. nigra</t>
  </si>
  <si>
    <t>Spiraea betulifolia 'Island' Liners P9</t>
  </si>
  <si>
    <t>87-07-3603</t>
  </si>
  <si>
    <t>Spiraea betulifolia</t>
  </si>
  <si>
    <t>Спирея березолистная</t>
  </si>
  <si>
    <t>Island</t>
  </si>
  <si>
    <t>Spiraea betulifolia 'Pink Sparkler'(pbr) Liners P9</t>
  </si>
  <si>
    <t>87-07-9250</t>
  </si>
  <si>
    <t>Pink Sparkler</t>
  </si>
  <si>
    <t>Spiraea betulifolia 'Tor' Liners P9</t>
  </si>
  <si>
    <t>87-07-3609</t>
  </si>
  <si>
    <t>Tor</t>
  </si>
  <si>
    <t>Spiraea betulifolia 'Tor Gold' PBR Liners P9</t>
  </si>
  <si>
    <t>87-07-3604</t>
  </si>
  <si>
    <t>Tor Gold</t>
  </si>
  <si>
    <t>Spiraea billardii Liners P9</t>
  </si>
  <si>
    <t>87-07-9884</t>
  </si>
  <si>
    <t>Spiraea billiardii</t>
  </si>
  <si>
    <t>Спирея Билларда</t>
  </si>
  <si>
    <t>Spiraea vanhouttei 'Gold Fountain' Liners P9</t>
  </si>
  <si>
    <t>87-07-3652</t>
  </si>
  <si>
    <t>Spiraea vanhouttei</t>
  </si>
  <si>
    <t>Спирея Вангутта</t>
  </si>
  <si>
    <t>Gold Fountain</t>
  </si>
  <si>
    <t>Spiraea vanhouttei Liners P9</t>
  </si>
  <si>
    <t>87-07-3791</t>
  </si>
  <si>
    <t>Spiraea salicifolia Liners P9</t>
  </si>
  <si>
    <t>87-07-10950</t>
  </si>
  <si>
    <t>Spiraea salicifolia</t>
  </si>
  <si>
    <t>Спирея иволистная</t>
  </si>
  <si>
    <t>Spiraea nipponica</t>
  </si>
  <si>
    <t>Спирея ниппонская</t>
  </si>
  <si>
    <t>Spiraea nipp. 'June Bride' Liners P9</t>
  </si>
  <si>
    <t>87-07-3781</t>
  </si>
  <si>
    <t>June Bride</t>
  </si>
  <si>
    <t>Spiraea nipp. 'Snowmound' Liners P9</t>
  </si>
  <si>
    <t>87-07-3784</t>
  </si>
  <si>
    <t>Snowmound</t>
  </si>
  <si>
    <t>Spiraea cinerea 'Grefsheim' Liners P9</t>
  </si>
  <si>
    <t>87-07-3615</t>
  </si>
  <si>
    <t>Spiraea cinerea</t>
  </si>
  <si>
    <t>Спирея серая</t>
  </si>
  <si>
    <t>Grefsheim</t>
  </si>
  <si>
    <t>Spiraea prunifolia 'Goldfire'PBR Liners P9</t>
  </si>
  <si>
    <t>87-07-9674</t>
  </si>
  <si>
    <t>Spiraea prunifolia</t>
  </si>
  <si>
    <t>Спирея сливолистная</t>
  </si>
  <si>
    <t>Goldfire</t>
  </si>
  <si>
    <t>Spiraea decumbens Liners P9</t>
  </si>
  <si>
    <t>87-07-3618</t>
  </si>
  <si>
    <t>Spiraea decumbens</t>
  </si>
  <si>
    <t>Спирея стелющаяся</t>
  </si>
  <si>
    <t>Spiraea thunbergii Liners P9</t>
  </si>
  <si>
    <t>87-07-0788</t>
  </si>
  <si>
    <t>Spiraea thunbergii</t>
  </si>
  <si>
    <t>Спирея тунберга</t>
  </si>
  <si>
    <t>Spiraea japonica 'Albiflora' Liners P9</t>
  </si>
  <si>
    <t>87-07-3621</t>
  </si>
  <si>
    <t>Spiraea japonica</t>
  </si>
  <si>
    <t>Спирея японская</t>
  </si>
  <si>
    <t>Albiflora</t>
  </si>
  <si>
    <t>Spiraea japonica 'Anthony Waterer' Liners P9</t>
  </si>
  <si>
    <t>87-07-3625</t>
  </si>
  <si>
    <t>Anthony Waterer</t>
  </si>
  <si>
    <t>Spiraea japonica 'Crispa' Liners P9</t>
  </si>
  <si>
    <t>87-07-3628</t>
  </si>
  <si>
    <t>Crispa</t>
  </si>
  <si>
    <t>Spiraea japonica 'Dart's Red' Liners P9</t>
  </si>
  <si>
    <t>87-07-3631</t>
  </si>
  <si>
    <t>Dart's Red</t>
  </si>
  <si>
    <t>Spiraea japonica 'Firelight' Liners P9</t>
  </si>
  <si>
    <t>87-07-3633</t>
  </si>
  <si>
    <t>Spiraea japonica 'Froebelii' Liners P9</t>
  </si>
  <si>
    <t>87-07-3634</t>
  </si>
  <si>
    <t>Froebelii</t>
  </si>
  <si>
    <t>Spiraea japonica 'Genpei' Liners P9</t>
  </si>
  <si>
    <t>87-07-3732</t>
  </si>
  <si>
    <t>Genpei= Shirobana</t>
  </si>
  <si>
    <t>Spiraea japonica 'Golden Princess' Liners P9</t>
  </si>
  <si>
    <t>87-07-3745</t>
  </si>
  <si>
    <t>Golden Princess</t>
  </si>
  <si>
    <t>Spiraea japonica 'Goldflame' Liners P9</t>
  </si>
  <si>
    <t>87-07-3735</t>
  </si>
  <si>
    <t>Goldflame</t>
  </si>
  <si>
    <t>Spiraea japonica 'Goldmound' Liners P9</t>
  </si>
  <si>
    <t>87-07-3739</t>
  </si>
  <si>
    <t>Goldmound</t>
  </si>
  <si>
    <t>Spiraea japonica 'Little Princess' Liners P9</t>
  </si>
  <si>
    <t>87-07-3640</t>
  </si>
  <si>
    <t>Spiraea japonica 'Magic Carpet'® Liners P9</t>
  </si>
  <si>
    <t>87-07-3763</t>
  </si>
  <si>
    <t>Magic Carpet</t>
  </si>
  <si>
    <t>Spiraea japonica 'Manon' Liners P9</t>
  </si>
  <si>
    <t>87-07-3642</t>
  </si>
  <si>
    <t>Manon</t>
  </si>
  <si>
    <t>Spiraea japonica 'Merlo'®Star(pbr) Liners P9</t>
  </si>
  <si>
    <t>87-07-9254</t>
  </si>
  <si>
    <t>Merlo Star</t>
  </si>
  <si>
    <t>Spiraea japonica 'Neon Flash' Liners P9</t>
  </si>
  <si>
    <t>87-07-3767</t>
  </si>
  <si>
    <t>Neon Flash</t>
  </si>
  <si>
    <t>Spiraea japonica 'Odensala' Liners P9</t>
  </si>
  <si>
    <t>87-07-3768</t>
  </si>
  <si>
    <t>Odensala</t>
  </si>
  <si>
    <t>Spiraea japonica 'Sparkling Champagne'PBR Liners P9</t>
  </si>
  <si>
    <t>87-07-3773</t>
  </si>
  <si>
    <t>Spiraea japonica 'White Gold'®  Liners P9</t>
  </si>
  <si>
    <t>87-07-0983</t>
  </si>
  <si>
    <t>Stephanandra incisa 'Crispa' Liners P9</t>
  </si>
  <si>
    <t>87-07-3797</t>
  </si>
  <si>
    <t>Stephanandra incisa</t>
  </si>
  <si>
    <t>Стефанандра надрезаннолистная</t>
  </si>
  <si>
    <t>Stephanandra tanakae Liners P9</t>
  </si>
  <si>
    <t>87-07-3799</t>
  </si>
  <si>
    <t>Stephanandra tanakae</t>
  </si>
  <si>
    <t>87-07-8330</t>
  </si>
  <si>
    <t>Sciadopitys verticillata</t>
  </si>
  <si>
    <t>Сциадопитис мутовчатый</t>
  </si>
  <si>
    <t>Green Diamond</t>
  </si>
  <si>
    <t>Sciadopitys verticillata Liner P9 3 years</t>
  </si>
  <si>
    <t>87-07-8329</t>
  </si>
  <si>
    <t>Taxus cuspidata nana Liners P9</t>
  </si>
  <si>
    <t>87-07-7095</t>
  </si>
  <si>
    <t>Taxus baccata</t>
  </si>
  <si>
    <t>Тис ягодный</t>
  </si>
  <si>
    <t>David</t>
  </si>
  <si>
    <t>Taxus b. 'Fastigiata Robusta' Liners P9</t>
  </si>
  <si>
    <t>87-07-3884</t>
  </si>
  <si>
    <t>Fastigiata Robusta</t>
  </si>
  <si>
    <t>Tsuga heterophylla Liners P9</t>
  </si>
  <si>
    <t>87-07-4402</t>
  </si>
  <si>
    <t>Tsuga heterophylla</t>
  </si>
  <si>
    <t>Тсуга западная</t>
  </si>
  <si>
    <t>Tsuga canadensis</t>
  </si>
  <si>
    <t>Thuja occ. 'Brabant' Liners P9</t>
  </si>
  <si>
    <t>87-07-3669</t>
  </si>
  <si>
    <t>Thuja occidentalis</t>
  </si>
  <si>
    <t>Туя западная</t>
  </si>
  <si>
    <t>Brabant</t>
  </si>
  <si>
    <t>Thuja occ. 'Bright Smaragd'PBR Liners P9</t>
  </si>
  <si>
    <t>87-07-10693</t>
  </si>
  <si>
    <t>Bright Smaragd</t>
  </si>
  <si>
    <t>Thuja occ. 'Columna' Liners P9</t>
  </si>
  <si>
    <t>87-07-3921</t>
  </si>
  <si>
    <t>Columna</t>
  </si>
  <si>
    <t>Thuja occ. 'Danica' Liners P9</t>
  </si>
  <si>
    <t>87-07-3670</t>
  </si>
  <si>
    <t>Danica</t>
  </si>
  <si>
    <t>Thuja occ. 'Danica Aurea' Liners P9</t>
  </si>
  <si>
    <t>87-07-7802</t>
  </si>
  <si>
    <t>Danica Aurea</t>
  </si>
  <si>
    <t>Golden Anne</t>
  </si>
  <si>
    <t>Thuja occ. 'Golden Brabant'® Liners P9</t>
  </si>
  <si>
    <t>87-07-3928</t>
  </si>
  <si>
    <t>Golden Brabant</t>
  </si>
  <si>
    <t>Thuja occ. 'Golden Globe' Liners P9</t>
  </si>
  <si>
    <t>87-07-3673</t>
  </si>
  <si>
    <t>Golden Globe</t>
  </si>
  <si>
    <t>Thuja occ. 'Golden Smaragd'® Saleable C2</t>
  </si>
  <si>
    <t>87-07-7098</t>
  </si>
  <si>
    <t>Thuja occ. 'Golden Smaragd'® Liners P9</t>
  </si>
  <si>
    <t>87-07-1174</t>
  </si>
  <si>
    <t>Golden Smaragd=Janed Gold</t>
  </si>
  <si>
    <t>Thuja occ. 'Golden Tuffet' Liners P9</t>
  </si>
  <si>
    <t>87-07-1176</t>
  </si>
  <si>
    <t>Golden Tuffet</t>
  </si>
  <si>
    <t>Thuja occ. 'Holmstrup' Liners P9</t>
  </si>
  <si>
    <t>87-07-3677</t>
  </si>
  <si>
    <t>Holmstrup</t>
  </si>
  <si>
    <t>Thuja occ. 'Joska'                               Liners P9</t>
  </si>
  <si>
    <t>87-07-8081</t>
  </si>
  <si>
    <t>Joska</t>
  </si>
  <si>
    <t>Thuja occ. 'King of Brabant'® Liners P9</t>
  </si>
  <si>
    <t>87-07-7099</t>
  </si>
  <si>
    <t>King of Brabant</t>
  </si>
  <si>
    <t>Little Champion</t>
  </si>
  <si>
    <t>Thuja occ. 'Little Champion' Liners P9</t>
  </si>
  <si>
    <t>87-07-7557</t>
  </si>
  <si>
    <t>Thuja occ. 'Little Giant' Liners P9</t>
  </si>
  <si>
    <t>87-07-0973</t>
  </si>
  <si>
    <t>Little Giant</t>
  </si>
  <si>
    <t>Thuja occ. 'Little Giant' Saleable C2</t>
  </si>
  <si>
    <t>87-07-11034</t>
  </si>
  <si>
    <t>Thuja occ. 'Mirjam'® Liners P9</t>
  </si>
  <si>
    <t>87-07-1151</t>
  </si>
  <si>
    <t>Mirjam</t>
  </si>
  <si>
    <t>Thuja occ. 'Mr Bowling Ball' Liners P9</t>
  </si>
  <si>
    <t>87-07-3944</t>
  </si>
  <si>
    <t>Mr.Bowling Ball=Bobazam</t>
  </si>
  <si>
    <t>Thuja occ. 'Petit Smaragd'® Liners P9</t>
  </si>
  <si>
    <t>87-07-11323</t>
  </si>
  <si>
    <t>Petit Smaragd</t>
  </si>
  <si>
    <t>Thuja occ. 'Pyramidalis Compacta' Liners P9</t>
  </si>
  <si>
    <t>87-07-0975</t>
  </si>
  <si>
    <t>Pyramidalis Compacta</t>
  </si>
  <si>
    <t>Thuja occ. 'Rheingold' Liners P9</t>
  </si>
  <si>
    <t>87-07-3678</t>
  </si>
  <si>
    <t>Thuja occ. 'Smaragd' Saleable C2</t>
  </si>
  <si>
    <t>87-07-0969</t>
  </si>
  <si>
    <t>Thuja occ. 'Smaragd' Liners P9</t>
  </si>
  <si>
    <t>87-07-3680</t>
  </si>
  <si>
    <t>Thuja occ. 'Sunkist' Liners P9</t>
  </si>
  <si>
    <t>87-07-0785</t>
  </si>
  <si>
    <t>Sunkist</t>
  </si>
  <si>
    <t>Thuja occ. 'Sunny Smaragd'®  Liners P9</t>
  </si>
  <si>
    <t>87-07-7628</t>
  </si>
  <si>
    <t>Sunny Smaragd</t>
  </si>
  <si>
    <t>Thuja occ. 'Teddy' Liners P9</t>
  </si>
  <si>
    <t>87-07-3962</t>
  </si>
  <si>
    <t>Teddy</t>
  </si>
  <si>
    <t>Thuja occ. 'Tiny Tim' Liners P9</t>
  </si>
  <si>
    <t>87-07-3681</t>
  </si>
  <si>
    <t>Tiny Tim</t>
  </si>
  <si>
    <t>Thuja occ. 'Tiny Tim' Saleable C2</t>
  </si>
  <si>
    <t>87-07-10308</t>
  </si>
  <si>
    <t>Thuja occ. 'Totem Smaragd'PBR Liners P9</t>
  </si>
  <si>
    <t>87-07-9594</t>
  </si>
  <si>
    <t>Totem Smaragd</t>
  </si>
  <si>
    <t>Thuja occ. 'Yellow Ribbon' Liners P9</t>
  </si>
  <si>
    <t>87-07-3683</t>
  </si>
  <si>
    <t>Yellow Ribbon</t>
  </si>
  <si>
    <t>Thuja pl. 'Atrovirens' Liners P9</t>
  </si>
  <si>
    <t>87-07-3684</t>
  </si>
  <si>
    <t>Thuja plicata</t>
  </si>
  <si>
    <t>Туя складчатая</t>
  </si>
  <si>
    <t>Thuja pl. 'Can-Can' Liners P9</t>
  </si>
  <si>
    <t>87-07-0773</t>
  </si>
  <si>
    <t>Thuja pl. 'Excelsa' Liners P9</t>
  </si>
  <si>
    <t>87-07-3974</t>
  </si>
  <si>
    <t>Thuja pl. 'Gelderland' Liners P9</t>
  </si>
  <si>
    <t>87-07-3686</t>
  </si>
  <si>
    <t>Gelderland</t>
  </si>
  <si>
    <t>Thuja pl. 'Goldy'® Liners P9</t>
  </si>
  <si>
    <t>87-07-3687</t>
  </si>
  <si>
    <t>Thuja pl. 'Martin' Liners P9</t>
  </si>
  <si>
    <t>87-07-3979</t>
  </si>
  <si>
    <t>Thuja pl. 'Whipcord' Liners P9</t>
  </si>
  <si>
    <t>87-07-4233</t>
  </si>
  <si>
    <t>Whipcord</t>
  </si>
  <si>
    <t>Phlox paniculata</t>
  </si>
  <si>
    <t>Флокс метельчатый</t>
  </si>
  <si>
    <t>Blue Boy</t>
  </si>
  <si>
    <t>Eva Cullum</t>
  </si>
  <si>
    <t>Franz Schubert</t>
  </si>
  <si>
    <t>Orange Perfection</t>
  </si>
  <si>
    <t>Spitfire</t>
  </si>
  <si>
    <t>Tenor</t>
  </si>
  <si>
    <t>Forsythia int. 'Courtalyn' Liners P9</t>
  </si>
  <si>
    <t>87-07-1867</t>
  </si>
  <si>
    <t>Forsythia intermedia</t>
  </si>
  <si>
    <t>Форзиция промежуточная</t>
  </si>
  <si>
    <t>Courtalyn</t>
  </si>
  <si>
    <t>Forsythia int. 'Goldrausch' Liners P9</t>
  </si>
  <si>
    <t>87-07-1869</t>
  </si>
  <si>
    <t>Goldrausch</t>
  </si>
  <si>
    <t>Forsythia int. 'Goldzauber' Liners P9</t>
  </si>
  <si>
    <t>87-07-1871</t>
  </si>
  <si>
    <t>Goldzauber</t>
  </si>
  <si>
    <t>Forsythia int. 'Lynwood' Liners P9</t>
  </si>
  <si>
    <t>87-07-1872</t>
  </si>
  <si>
    <t>Lynwood</t>
  </si>
  <si>
    <t>Mikador</t>
  </si>
  <si>
    <t>Forsythia int. 'Minigold' Liners P9</t>
  </si>
  <si>
    <t>87-07-1873</t>
  </si>
  <si>
    <t>Forsythia int. 'Spectabilis' Liners P9</t>
  </si>
  <si>
    <t>87-07-0978</t>
  </si>
  <si>
    <t>Spectabilis</t>
  </si>
  <si>
    <t>Forsythia int. 'Weekend' Liners P9</t>
  </si>
  <si>
    <t>87-07-1875</t>
  </si>
  <si>
    <t>Forsythia int. 'Mikador' PBR Liners P9</t>
  </si>
  <si>
    <t>87-07-9671</t>
  </si>
  <si>
    <t>Forsythia vir. 'Kumsom'® Liners P9</t>
  </si>
  <si>
    <t>87-07-1883</t>
  </si>
  <si>
    <t>Forsythia viridissima</t>
  </si>
  <si>
    <t>Форзиция темно-зеленая</t>
  </si>
  <si>
    <t>Kumsom</t>
  </si>
  <si>
    <t>Photinia fraseri 'Carré Rouge' Liners P9</t>
  </si>
  <si>
    <t>87-07-9448</t>
  </si>
  <si>
    <t>Photinia fraseri</t>
  </si>
  <si>
    <t>Фотиния Фразера</t>
  </si>
  <si>
    <t>Carre Rouge</t>
  </si>
  <si>
    <t>87-07-9233</t>
  </si>
  <si>
    <t>Photinia fraseri 'Little Red Robin' Liners P9</t>
  </si>
  <si>
    <t>87-07-2777</t>
  </si>
  <si>
    <t>Little Red Robin</t>
  </si>
  <si>
    <t>Photinia fraseri 'Red Robin' Liners P9</t>
  </si>
  <si>
    <t>87-07-2786</t>
  </si>
  <si>
    <t>Red Robin</t>
  </si>
  <si>
    <t>Chaenomeles spec. 'Nivalis' Liners P9</t>
  </si>
  <si>
    <t>87-07-1530</t>
  </si>
  <si>
    <t>Chaenomeles speciosa</t>
  </si>
  <si>
    <t>Nivalis</t>
  </si>
  <si>
    <t>Chaenomeles superba</t>
  </si>
  <si>
    <t>Хеномелес/Айва средний</t>
  </si>
  <si>
    <t>Chaenomeles sup. 'Crimson and Gold' Liners P9</t>
  </si>
  <si>
    <t>87-07-1522</t>
  </si>
  <si>
    <t>Crimson and Gold</t>
  </si>
  <si>
    <t>Chaenomeles sup. 'Fire Dance' Liners P9</t>
  </si>
  <si>
    <t>87-07-1524</t>
  </si>
  <si>
    <t>Fire Dance</t>
  </si>
  <si>
    <t>Chaenomeles sup. 'Jet Trail' Liners P9</t>
  </si>
  <si>
    <t>87-07-1528</t>
  </si>
  <si>
    <t>Jet Trail</t>
  </si>
  <si>
    <t>Chaenomeles sup. 'Nicoline' Liners P9</t>
  </si>
  <si>
    <t>87-07-1038</t>
  </si>
  <si>
    <t>Nicoline</t>
  </si>
  <si>
    <t>Chaenomeles sup. 'Pink Lady' Liners P9</t>
  </si>
  <si>
    <t>87-07-1036</t>
  </si>
  <si>
    <t>Pink Lady</t>
  </si>
  <si>
    <t>Chaenomeles sup. 'Salmon Horizon' Liners P9</t>
  </si>
  <si>
    <t>87-07-1541</t>
  </si>
  <si>
    <t>Salmon Horizon</t>
  </si>
  <si>
    <t>Chaenomeles sup. 'Texas Scarlet' Liners P9</t>
  </si>
  <si>
    <t>87-07-1544</t>
  </si>
  <si>
    <t>Texas Scarlet</t>
  </si>
  <si>
    <t>Chaenomeles j. 'Cido'® Liners P9</t>
  </si>
  <si>
    <t>87-07-7239</t>
  </si>
  <si>
    <t>Chaenomeles japonica</t>
  </si>
  <si>
    <t>Хеномелес/Айва японский</t>
  </si>
  <si>
    <t>Cido</t>
  </si>
  <si>
    <t>Chaenomeles j. 'Sargentii' Liners P9</t>
  </si>
  <si>
    <t>87-07-1484</t>
  </si>
  <si>
    <t>Sargentii</t>
  </si>
  <si>
    <t>Hosta 'Abiqua Drinking Gourd' Liners P12</t>
  </si>
  <si>
    <t>87-07-11425</t>
  </si>
  <si>
    <t>Abiqua Drinking Gourd</t>
  </si>
  <si>
    <t>Hosta 'August Moon' Liners P12</t>
  </si>
  <si>
    <t>87-07-11426</t>
  </si>
  <si>
    <t>August Moon</t>
  </si>
  <si>
    <t>Hosta 'Beach Boy' Liners P12</t>
  </si>
  <si>
    <t>87-07-11427</t>
  </si>
  <si>
    <t>Beach Boy</t>
  </si>
  <si>
    <t>Big Daddy</t>
  </si>
  <si>
    <t>Hosta 'Big Daddy' Liners P12</t>
  </si>
  <si>
    <t>87-07-11428</t>
  </si>
  <si>
    <t>Blue Mouse Ears</t>
  </si>
  <si>
    <t>Hosta 'Broadband' Liners P12</t>
  </si>
  <si>
    <t>87-07-11429</t>
  </si>
  <si>
    <t>Broad Band</t>
  </si>
  <si>
    <t>Catherine</t>
  </si>
  <si>
    <t>Colored Hulk</t>
  </si>
  <si>
    <t>Hosta 'Francee' Liners P12</t>
  </si>
  <si>
    <t>87-07-11430</t>
  </si>
  <si>
    <t>Francee</t>
  </si>
  <si>
    <t>Hosta 'Frances Williams' Liners P12</t>
  </si>
  <si>
    <t>87-07-11431</t>
  </si>
  <si>
    <t>Frances Williams</t>
  </si>
  <si>
    <t>Great Expectations</t>
  </si>
  <si>
    <t>Hosta 'Hi-Class Liners P12</t>
  </si>
  <si>
    <t>87-07-8593</t>
  </si>
  <si>
    <t>Hosta 'Party Popper' Liners P12</t>
  </si>
  <si>
    <t>87-07-8594</t>
  </si>
  <si>
    <t>Party Popper</t>
  </si>
  <si>
    <t>Hosta 'Silly Stringr'PBR NEW Liners P12</t>
  </si>
  <si>
    <t>87-07-8596</t>
  </si>
  <si>
    <t>Hosta 'Sorbet'® Liners P12</t>
  </si>
  <si>
    <t>87-07-11436</t>
  </si>
  <si>
    <t>Sorbet</t>
  </si>
  <si>
    <t>Hosta 'So Sweet' Liners P12</t>
  </si>
  <si>
    <t>87-07-11435</t>
  </si>
  <si>
    <t>Hosta 'Sunset Grooves' Liners P12</t>
  </si>
  <si>
    <t>87-07-11437</t>
  </si>
  <si>
    <t>Sunset Grooves</t>
  </si>
  <si>
    <t>Hosta 'Wide Brim' Liners P12</t>
  </si>
  <si>
    <t>87-07-11440</t>
  </si>
  <si>
    <t>White Brim</t>
  </si>
  <si>
    <t>Hosta sieboldiana</t>
  </si>
  <si>
    <t>Хоста зибольда</t>
  </si>
  <si>
    <t>Ceanothus thyrs. repens Liners P9</t>
  </si>
  <si>
    <t>87-07-1479</t>
  </si>
  <si>
    <t>Ceanothus thyrsiflorus</t>
  </si>
  <si>
    <t>Цеанотус кистецветный</t>
  </si>
  <si>
    <t>repens</t>
  </si>
  <si>
    <t>Philadelphus 'Belle Etoile' Liners P9</t>
  </si>
  <si>
    <t>87-07-2758</t>
  </si>
  <si>
    <t>Belle Etoile</t>
  </si>
  <si>
    <t>Philadelphus 'Bouquet Blanc' Liners P9</t>
  </si>
  <si>
    <t>87-07-2757</t>
  </si>
  <si>
    <t>Bouquet Blanc</t>
  </si>
  <si>
    <t>Philadelphus 'Dame Blanche' Liners P9</t>
  </si>
  <si>
    <t>87-07-2769</t>
  </si>
  <si>
    <t>Dame Blanche</t>
  </si>
  <si>
    <t>Philadelphus 'Frosty Morn' Liners P9</t>
  </si>
  <si>
    <t>87-07-2779</t>
  </si>
  <si>
    <t>Frosty Morn</t>
  </si>
  <si>
    <t>Philadelphus 'Lemoinei' Liners P9</t>
  </si>
  <si>
    <t>87-07-2790</t>
  </si>
  <si>
    <t>Lemoinei</t>
  </si>
  <si>
    <t>Philadelphus 'Manteau d'Hermine' Liners P9</t>
  </si>
  <si>
    <t>87-07-2793</t>
  </si>
  <si>
    <t>Philadelphus maculatus 'Mexican Jewel' Liners P9</t>
  </si>
  <si>
    <t>87-07-11558</t>
  </si>
  <si>
    <t>Mexican Jewel</t>
  </si>
  <si>
    <t>Philadelphus 'Minnesota Snowflake' Liners P9</t>
  </si>
  <si>
    <t>87-07-2795</t>
  </si>
  <si>
    <t>Minnesota Snowflake</t>
  </si>
  <si>
    <t>Philadelphus 'Mont Blanc' Liners P9</t>
  </si>
  <si>
    <t>87-07-2792</t>
  </si>
  <si>
    <t>Mont Blanc</t>
  </si>
  <si>
    <t>87-07-11627</t>
  </si>
  <si>
    <t>Petite Perfume Pink</t>
  </si>
  <si>
    <t>Philadelphus 'Schneesturm' Liners P9</t>
  </si>
  <si>
    <t>87-07-2855</t>
  </si>
  <si>
    <t>Philadelphus 'Silberregen' Liners P9</t>
  </si>
  <si>
    <t>87-07-2857</t>
  </si>
  <si>
    <t>Silberregen</t>
  </si>
  <si>
    <t>Philadelphus 'Snowbelle' Liners P9</t>
  </si>
  <si>
    <t>87-07-2910</t>
  </si>
  <si>
    <t>Snowbelle</t>
  </si>
  <si>
    <t>Philadelphus 'Starbright' ™ Liners P9</t>
  </si>
  <si>
    <t>87-07-10102</t>
  </si>
  <si>
    <t>Starbright</t>
  </si>
  <si>
    <t>Philadelphus 'Virginal' Liners P9</t>
  </si>
  <si>
    <t>87-07-2913</t>
  </si>
  <si>
    <t>Virginal</t>
  </si>
  <si>
    <t>Philadelphus cor. 'Aureus' Liners P9</t>
  </si>
  <si>
    <t>87-07-2763</t>
  </si>
  <si>
    <t>Philadelphus coronarius</t>
  </si>
  <si>
    <t>Чубушник венечный</t>
  </si>
  <si>
    <t>Aureus</t>
  </si>
  <si>
    <t>87-07-2765</t>
  </si>
  <si>
    <t>Salvia gr. 'Amethyst Lips' Liners P9</t>
  </si>
  <si>
    <t>87-07-8645</t>
  </si>
  <si>
    <t>Amethyst Lips</t>
  </si>
  <si>
    <t>Salvia 'Nachtvlinder' Liners P9</t>
  </si>
  <si>
    <t>87-07-8649</t>
  </si>
  <si>
    <t>Nachtvlinder</t>
  </si>
  <si>
    <t>Salvia nemorosa 'Caradonna' Liners P9</t>
  </si>
  <si>
    <t>87-07-11473</t>
  </si>
  <si>
    <t>Salvia nemorosa</t>
  </si>
  <si>
    <t>Шалфей дубравный</t>
  </si>
  <si>
    <t>Caradonna</t>
  </si>
  <si>
    <t>Salvia nemorosa 'Marvel Dark Blue' Liners P9</t>
  </si>
  <si>
    <t>87-07-8650</t>
  </si>
  <si>
    <t>Marvel Dark Blue</t>
  </si>
  <si>
    <t>Salvia nemorosa 'Ostfriesland' Liners P9</t>
  </si>
  <si>
    <t>87-07-10781</t>
  </si>
  <si>
    <t>Ostfriesland</t>
  </si>
  <si>
    <t>Salvia n. Sensation® Compact Bright Rose Liners P9</t>
  </si>
  <si>
    <t>87-07-11175</t>
  </si>
  <si>
    <t>Sensation Compact Bright Rose</t>
  </si>
  <si>
    <t>Salvia n. Sensation® Compact Deep Blue Liners P9</t>
  </si>
  <si>
    <t>87-07-11474</t>
  </si>
  <si>
    <t>Sensation Compact Deep Blue</t>
  </si>
  <si>
    <t>Salvia n. Sensation® Compact Rose Liners P9</t>
  </si>
  <si>
    <t>87-07-8651</t>
  </si>
  <si>
    <t>Sensation Compact Rose</t>
  </si>
  <si>
    <t>Salvia n. Sensation® Compact Violet Liners P9</t>
  </si>
  <si>
    <t>87-07-11475</t>
  </si>
  <si>
    <t>Sensation Compact Violet</t>
  </si>
  <si>
    <t>Salvia n. Sensation® Compact White Liners P9</t>
  </si>
  <si>
    <t>87-07-11178</t>
  </si>
  <si>
    <t>Sensation Compact White</t>
  </si>
  <si>
    <t>Salvia n. Sensation® Medium Pink Liners P9</t>
  </si>
  <si>
    <t>87-07-11476</t>
  </si>
  <si>
    <t>Sensation Medium Pink</t>
  </si>
  <si>
    <t>Salvia n. Sensation® Medium White Liners P9</t>
  </si>
  <si>
    <t>87-07-11478</t>
  </si>
  <si>
    <t>Sensation Medium White</t>
  </si>
  <si>
    <t>Morus alba 'Shin-Tso' Liners P9</t>
  </si>
  <si>
    <t>87-07-10921</t>
  </si>
  <si>
    <t>Morus alba</t>
  </si>
  <si>
    <t>Шелковица белая</t>
  </si>
  <si>
    <t>Morus alba Liners P9</t>
  </si>
  <si>
    <t>87-07-2714</t>
  </si>
  <si>
    <t>Choisya 'Aztec Pearl' Liners P9</t>
  </si>
  <si>
    <t>87-07-9372</t>
  </si>
  <si>
    <t>Aztec Pearl</t>
  </si>
  <si>
    <t>Choisya Scented Gem ( 'Lissbrid' pbr) Liners P9</t>
  </si>
  <si>
    <t>87-07-11526</t>
  </si>
  <si>
    <t>Choisya ternata 'Lich' Liners P9</t>
  </si>
  <si>
    <t>87-07-9981</t>
  </si>
  <si>
    <t>Choisya ternata</t>
  </si>
  <si>
    <t>Шуазия тройчатая</t>
  </si>
  <si>
    <t>Lich</t>
  </si>
  <si>
    <t>Choisya ternata 'White Dazzler'PBR Liners P9</t>
  </si>
  <si>
    <t>87-07-9153</t>
  </si>
  <si>
    <t>White Dazzler</t>
  </si>
  <si>
    <t>Small Leaved Gum</t>
  </si>
  <si>
    <t>Eucalyptus cinerea</t>
  </si>
  <si>
    <t>Эвкалипт пепельный</t>
  </si>
  <si>
    <t>Exochorda 'Magical Springtime'® Liners P9</t>
  </si>
  <si>
    <t>87-07-10004</t>
  </si>
  <si>
    <t>Magical Springtime</t>
  </si>
  <si>
    <t>Exochorda 'The Bride' Liners P9</t>
  </si>
  <si>
    <t>87-07-1856</t>
  </si>
  <si>
    <t>The Bride</t>
  </si>
  <si>
    <t>Exochorda racemosa 'Niagara'PBR Liners P9</t>
  </si>
  <si>
    <t>87-07-1858</t>
  </si>
  <si>
    <t>Экзохорда кистистая</t>
  </si>
  <si>
    <t>Niagara</t>
  </si>
  <si>
    <t>Eleutherococcus sieb. 'Variegatus' Liners P9</t>
  </si>
  <si>
    <t>87-07-0693</t>
  </si>
  <si>
    <t>Eleutherococcus sieboldianus</t>
  </si>
  <si>
    <t>Элеутерококк/Свободноягодник зибольда</t>
  </si>
  <si>
    <t>Enkianthus camp. 'Prettycoat'PBR Liners P9</t>
  </si>
  <si>
    <t>87-07-11529</t>
  </si>
  <si>
    <t>Enkianthus campanulatus</t>
  </si>
  <si>
    <t>Энкиантус колокольчатый</t>
  </si>
  <si>
    <t>Prettycoat</t>
  </si>
  <si>
    <t>Erica darl. 'Darley Dale' Liners P9</t>
  </si>
  <si>
    <t>87-07-1792</t>
  </si>
  <si>
    <t>Erica darleyensis</t>
  </si>
  <si>
    <t>Эрика дарленская</t>
  </si>
  <si>
    <t>Darley Dale</t>
  </si>
  <si>
    <t>Erica darl. 'Kramer's Rote' Liners P9</t>
  </si>
  <si>
    <t>87-07-1796</t>
  </si>
  <si>
    <t>Kramers Rote</t>
  </si>
  <si>
    <t>Erica darl. 'White Perfection' Liners P9</t>
  </si>
  <si>
    <t>87-07-1802</t>
  </si>
  <si>
    <t>White Perfection</t>
  </si>
  <si>
    <t>Bright Rose</t>
  </si>
  <si>
    <t>Magnus</t>
  </si>
  <si>
    <t>Yucca gloriosa 'Citrus Twist' Liners P9</t>
  </si>
  <si>
    <t>87-07-8665</t>
  </si>
  <si>
    <t>Yucca gloriosa</t>
  </si>
  <si>
    <t>Юкка славная</t>
  </si>
  <si>
    <t>Citrus Twist</t>
  </si>
  <si>
    <t>Yucca gloriosa 'Variegata' Liners P9</t>
  </si>
  <si>
    <t>87-07-11491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</si>
  <si>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</si>
  <si>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</si>
  <si>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</si>
  <si>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</si>
  <si>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</si>
  <si>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</si>
  <si>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</si>
  <si>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</si>
  <si>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</si>
  <si>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</si>
  <si>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</si>
  <si>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</si>
  <si>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</si>
  <si>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</si>
  <si>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</si>
  <si>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</si>
  <si>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</si>
  <si>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</si>
  <si>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</si>
  <si>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</si>
  <si>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</si>
  <si>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</si>
  <si>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</si>
  <si>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</si>
  <si>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</si>
  <si>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</si>
  <si>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</si>
  <si>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</si>
  <si>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</si>
  <si>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</si>
  <si>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</si>
  <si>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</si>
  <si>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</si>
  <si>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</si>
  <si>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</si>
  <si>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</si>
  <si>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</si>
  <si>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</si>
  <si>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</si>
  <si>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</si>
  <si>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</si>
  <si>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</si>
  <si>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</si>
  <si>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</si>
  <si>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</si>
  <si>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</si>
  <si>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</si>
  <si>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</si>
  <si>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</si>
  <si>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</si>
  <si>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</si>
  <si>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</si>
  <si>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</si>
  <si>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</si>
  <si>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</si>
  <si>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</si>
  <si>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</si>
  <si>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</si>
  <si>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</si>
  <si>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</si>
  <si>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</si>
  <si>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</si>
  <si>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Понедельник - пятница   с 9:00 до 18:00</t>
  </si>
  <si>
    <t>СПРАВОЧНЫЙ расчет объёма заказа</t>
  </si>
  <si>
    <t>C2 PA</t>
  </si>
  <si>
    <t>C5 PA</t>
  </si>
  <si>
    <t>C3 PA</t>
  </si>
  <si>
    <t>&lt;--- выберите сезон отгрузки</t>
  </si>
  <si>
    <t>ИТОГО:</t>
  </si>
  <si>
    <t>Не выбрано</t>
  </si>
  <si>
    <t>← Выберите период выдачи</t>
  </si>
  <si>
    <t>zakaz@plantmarket.ru</t>
  </si>
  <si>
    <t>www.plantmarket.ru</t>
  </si>
  <si>
    <t>Подпишитесь на наш телеграм-канал, чтобы всегда быть в курсе последний новостей, предложений и акций:</t>
  </si>
  <si>
    <t>https://t.me/plantmarket_russia</t>
  </si>
  <si>
    <t>87-07-10481</t>
  </si>
  <si>
    <t>Diervilla rivularis 'Honey Surprise'® Liners P9</t>
  </si>
  <si>
    <t>Honey Surprise</t>
  </si>
  <si>
    <t>Winter Gold</t>
  </si>
  <si>
    <t>87-07-8682</t>
  </si>
  <si>
    <t>Orangeola</t>
  </si>
  <si>
    <t>Snowcicle</t>
  </si>
  <si>
    <t>Rhododendron</t>
  </si>
  <si>
    <t>Monarda</t>
  </si>
  <si>
    <t xml:space="preserve">                                    Перед оформлением заказа, пожалуйста, ознакомьтесь с условиями работы и подтвердите своё согласие с ними:</t>
  </si>
  <si>
    <t>Наличие производителя</t>
  </si>
  <si>
    <t>При отправке заказа необходимо указать дату поставки с точностью +/- 1 неделя (строгое условие питомника)</t>
  </si>
  <si>
    <t>Кол-во боксов</t>
  </si>
  <si>
    <t>Кол-во паллетомест (для штамбов)</t>
  </si>
  <si>
    <t>Итого паллетомест предварительно:</t>
  </si>
  <si>
    <t>нет</t>
  </si>
  <si>
    <t>Бесплатная доставка до ближайшего к нашему складу терминала ТК: ПЭК, ЖелДорЭкспедиция, Вера-1.</t>
  </si>
  <si>
    <t>Lonicera caerulea</t>
  </si>
  <si>
    <t>87-07-1533</t>
  </si>
  <si>
    <t>87-07-1705</t>
  </si>
  <si>
    <t>87-07-11091</t>
  </si>
  <si>
    <t>87-07-7134</t>
  </si>
  <si>
    <t>87-07-9610</t>
  </si>
  <si>
    <t>87-07-7136</t>
  </si>
  <si>
    <t>Orange Trail</t>
  </si>
  <si>
    <t>Tweeduizendeen</t>
  </si>
  <si>
    <t>Colossus</t>
  </si>
  <si>
    <t>Mieze Schindler</t>
  </si>
  <si>
    <t>Snow White</t>
  </si>
  <si>
    <t>Земляника садовая</t>
  </si>
  <si>
    <t>Chaenomeles sup. 'Orange Trail' Liners P9</t>
  </si>
  <si>
    <t>Cupressocyparis l. 'Tweeduizendéén' Liners P9</t>
  </si>
  <si>
    <t>Festuca glauca Sunrise('Miedzianobrody'pbr) Liners P9</t>
  </si>
  <si>
    <t>Fragaria a. 'Colossus®' Liners P9</t>
  </si>
  <si>
    <t>Fragaria a. 'Mieze Schindler' Liners P9</t>
  </si>
  <si>
    <t>PINEBERRY 'Snow White' Liners P9</t>
  </si>
  <si>
    <t>Fragaria/Pineberry ananassa</t>
  </si>
  <si>
    <t>Buddleja dav. 'Border Beauty' Liners P9</t>
  </si>
  <si>
    <t>Pinus mugo mugo Sale. C3 25-30</t>
  </si>
  <si>
    <t>87-07-1393</t>
  </si>
  <si>
    <t>87-07-10257</t>
  </si>
  <si>
    <t>Border Beauty</t>
  </si>
  <si>
    <t>87-07-0620</t>
  </si>
  <si>
    <t>Juniperus pingii 'Loderi' Liners P9</t>
  </si>
  <si>
    <t>Loderi</t>
  </si>
  <si>
    <t>Salvia n. Sensation® Medium Rose Liners P9</t>
  </si>
  <si>
    <t>87-07-8729</t>
  </si>
  <si>
    <t>Weigela 'All Summer Monet' PBR Liners P9</t>
  </si>
  <si>
    <t>87-07-10172</t>
  </si>
  <si>
    <t>Hibiscus moscheutos</t>
  </si>
  <si>
    <t>Кортадерия двудомная</t>
  </si>
  <si>
    <t>Гибискус болотный</t>
  </si>
  <si>
    <t>Сальвия дубравная</t>
  </si>
  <si>
    <t>All Summer Monet</t>
  </si>
  <si>
    <t>Columnaris</t>
  </si>
  <si>
    <t>Medium Rose</t>
  </si>
  <si>
    <t>C1,5</t>
  </si>
  <si>
    <t>87-07-1566</t>
  </si>
  <si>
    <t>Hagley Hybrid</t>
  </si>
  <si>
    <t>Pink and Rose</t>
  </si>
  <si>
    <t>Aureospicata</t>
  </si>
  <si>
    <t>Ель восточная</t>
  </si>
  <si>
    <t>Голубика высокорослая</t>
  </si>
  <si>
    <t>Hydrangea pan. 'Limelight'® Liners P12</t>
  </si>
  <si>
    <t>Купрессоципарис Лейланда</t>
  </si>
  <si>
    <t>Desperados</t>
  </si>
  <si>
    <t>Lime Monster</t>
  </si>
  <si>
    <t>Castlewellan Gold</t>
  </si>
  <si>
    <t>Daisy's White</t>
  </si>
  <si>
    <t>Sun on the Sky</t>
  </si>
  <si>
    <t>Little Gem</t>
  </si>
  <si>
    <t>Weigela florida 'Lime Monster'PBR Liners P9</t>
  </si>
  <si>
    <t>Cupressocyparis l. 'Castlewellan Gold' Liners P9</t>
  </si>
  <si>
    <t>Picea gl. 'Daisy's White' Liners P9</t>
  </si>
  <si>
    <t>87-07-9260</t>
  </si>
  <si>
    <t>87-07-8757</t>
  </si>
  <si>
    <t>87-07-2944</t>
  </si>
  <si>
    <t>Acer pal. 'Brown Sugar' pbr Liners P9</t>
  </si>
  <si>
    <t>Acer pal. 'Metamorphosa'®'Arjos1'PBR Liners P9</t>
  </si>
  <si>
    <t>Berberis thunb.(FE) Lambrusco™ 'BailElla' Liners P9</t>
  </si>
  <si>
    <t>Berberis thunb. 'Lime Star' ® PBR NEW25 Liners P9</t>
  </si>
  <si>
    <t>Berberis thunb.(FE) Limoncello™ 'BailErin' Liners P9</t>
  </si>
  <si>
    <t>Berberis thunb.'Neon Gold'PBR Liners P9</t>
  </si>
  <si>
    <t>Berberis thunb. 'Pink Pillar'PBR NEW25 Liners P9</t>
  </si>
  <si>
    <t>Berberis thunb. 'Somerset' Liners P9</t>
  </si>
  <si>
    <t>Berberis thunb. 'Yellow Tower' ® Liners P9</t>
  </si>
  <si>
    <t>Buddleja dav. BC®Little Bubblegum'PBR Liners P9</t>
  </si>
  <si>
    <t>Buddleja dav. BC®Little Cerise'PBR Liners P9</t>
  </si>
  <si>
    <t>Buddleja dav. BC®Little Lila'PBR Liners P9</t>
  </si>
  <si>
    <t>Buddleja dav. BC®Little Magenta'PBR Liners P9</t>
  </si>
  <si>
    <t>Buddleja dav. BC®Little Pink'PBR Liners P9</t>
  </si>
  <si>
    <t>Buddleja dav. BC®Little Ruby'PBR Liners P9</t>
  </si>
  <si>
    <t>Buddleja dav. BC®Little Sweetheart'PBR Liners P9</t>
  </si>
  <si>
    <t>Buddleja dav. BC®Little White'PBR Liners P9</t>
  </si>
  <si>
    <t>Callicarpa dichotoma 'Issai' Liners P9</t>
  </si>
  <si>
    <t>Choisya ternata 'Goldfinger'® Liners P9</t>
  </si>
  <si>
    <t>Choisya ternata 'Greenfingers'PBR Liners P9</t>
  </si>
  <si>
    <t>Choisya ternata Sundance Liners P9</t>
  </si>
  <si>
    <t>Choisya ternata 'Tiny Dancer'PBR Liners P9</t>
  </si>
  <si>
    <t>Cornus alba 'Cream Cracker'PBR Liners P9</t>
  </si>
  <si>
    <t>Cornus alba(FE) Neon Burst™ Liners P9</t>
  </si>
  <si>
    <t>Cotinus cog. 'Magical Green Fountain'® Liners P9</t>
  </si>
  <si>
    <t>Diervilla sessilifolia(FE)'Cool Splash'™ Liners P9</t>
  </si>
  <si>
    <t>Elaeagnus pungens 'Maculata' Liners P9</t>
  </si>
  <si>
    <t>Eucalyptus cinerea 'Silver Dollar' Liners P9</t>
  </si>
  <si>
    <t>Eucalyptus parvula 'Small Leaved Gum' Liners P9</t>
  </si>
  <si>
    <t>Euonymus fort. Blondy Liners P9</t>
  </si>
  <si>
    <t>Euonymus jap. 'Green Spire' Liners P9</t>
  </si>
  <si>
    <t>Fothergilla major Liners P9</t>
  </si>
  <si>
    <t>Hydrangea arb. CB®Stand Up Pink'PBR NEW25 Liners P12</t>
  </si>
  <si>
    <t>Hydrangea arb. CB®Stand-up white'PBR Liners P12</t>
  </si>
  <si>
    <t>Hydrangea m. 'Masja'(Sibella) Liners P12</t>
  </si>
  <si>
    <t>Hydrangea m. 'Ankong'PBR Liners P12</t>
  </si>
  <si>
    <t>Hydrangea m. 'Chocolate'® Liners P12</t>
  </si>
  <si>
    <t>Hydrangea m. Doppio® Azzurro Liners P12</t>
  </si>
  <si>
    <t>Hydrangea m. Doppio® Fredo Liners P12</t>
  </si>
  <si>
    <t>Hydrangea m. 'Eclips' PBR First Editions® NEW Liners P14 Colourpot</t>
  </si>
  <si>
    <t>Hydrangea m. 'Hi Canal 'PBR Liners P12</t>
  </si>
  <si>
    <t>Hydrangea m. 'Hi Chrystal palace 'PBR Liners P12</t>
  </si>
  <si>
    <t>Hydrangea m. 'Hi Halo'PBR Liners P12</t>
  </si>
  <si>
    <t>Hydrangea m. 'Hi Vulcano'PBR Liners P12</t>
  </si>
  <si>
    <t>Hydrangea m. 'Jip Blue'® Liners P12</t>
  </si>
  <si>
    <t>Hydrangea m. 'Leuchtfeuer' Liners P12</t>
  </si>
  <si>
    <t>Hydrangea m. 'Nunki' PBR Liners P12</t>
  </si>
  <si>
    <t>Hydrangea m.'Rana'PBR Liners P12</t>
  </si>
  <si>
    <t>Hydrangea m. Rebelion® Farrari Love PBR NEW24 Liners P12</t>
  </si>
  <si>
    <t>Hydrangea m. Rebelion® Red Love PBR NEW24 Liners P12</t>
  </si>
  <si>
    <t>Hydrangea m. 'Rembrandt® Dolce Chic' Liners P12</t>
  </si>
  <si>
    <t>Hydrangea m. 'Rembrandt® Elegant Rosa' Liners P12</t>
  </si>
  <si>
    <t>Hydrangea m. 'Rembrandt® Rosso Glory' Liners P12</t>
  </si>
  <si>
    <t>Hydrangea m. 'Rembrandt® Vibrant Verde' Liners P12</t>
  </si>
  <si>
    <t>Hydrangea m. 'Rembrandt® Antico Fresco' Liners P12</t>
  </si>
  <si>
    <t>Hydrangea m. 'Samantha' Liners P12</t>
  </si>
  <si>
    <t>Hydrangea m. 'Selina'®  Liners P12</t>
  </si>
  <si>
    <t>Hydrangea pan. Bonfire® Liners P14</t>
  </si>
  <si>
    <t>Hydrangea pan. Living 'Candy Love'® NEW Liners P9</t>
  </si>
  <si>
    <t>Hydrangea pan. Living 'Colourful Cocktail'® NEW Liners P9</t>
  </si>
  <si>
    <t>Hydrangea pan. Living 'Cotton Cream'® NEW Liners P12 Colourpot</t>
  </si>
  <si>
    <t>Hydrangea pan. Living 'Infinity'® NEW Liners P12 Colourpot</t>
  </si>
  <si>
    <t>Hydrangea pan. Living 'Little Apple'® NEW Liners P9</t>
  </si>
  <si>
    <t>Hydrangea pan. Living 'Little Blossom'® NEW Liners P9</t>
  </si>
  <si>
    <t>Hydrangea pan. Living 'Little Love'® NEW Liners P12 Colourpot</t>
  </si>
  <si>
    <t>Hydrangea pan. Living 'Little Passion'® NEW Liners P12 Colourpot</t>
  </si>
  <si>
    <t>Hydrangea pan. Living 'Little Rosy'® NEW Liners P9</t>
  </si>
  <si>
    <t>Hydrangea pan. Living 'Little Rosy'® NEW Liners P12 Colourpot</t>
  </si>
  <si>
    <t>Hydrangea pan. Living 'Milk &amp; Honey® NEW Liners P12 Colourpot</t>
  </si>
  <si>
    <t>Hydrangea pan. Living 'Pink &amp; Rose'® NEW24 Liners P12 Colourpot</t>
  </si>
  <si>
    <t>Hydrangea pan. Living 'Pinky Promise'® NEW Liners P9</t>
  </si>
  <si>
    <t>Hydrangea pan. Living 'Pinky Promise'® NEW Liners P12 Colourpot</t>
  </si>
  <si>
    <t>Hydrangea pan. Living 'Raspberry Pink'® NEW Liners P12 Colourpot</t>
  </si>
  <si>
    <t>Hydrangea pan. Living 'Sugar Rush'® NEW Liners P9</t>
  </si>
  <si>
    <t>Hydrangea pan. Living 'Sugar Rush'® NEW Liners P12 Colourpot</t>
  </si>
  <si>
    <t>Hydrangea pan. Living 'Summer Show'® NEW Liners P12 Colourpot</t>
  </si>
  <si>
    <t>Hydrangea pan. 'Magical Candle'® Liners P14</t>
  </si>
  <si>
    <t>Hydrangea pan. 'Petite Lantern'PBR   Liners P9</t>
  </si>
  <si>
    <t>Hydrangea pan. 'Pink Lady' Liners P9</t>
  </si>
  <si>
    <t>Hydrangea pan. 'Prim'Red'PBR NEW Liners P9</t>
  </si>
  <si>
    <t>Hydrangea pan. 'Vanille-Fraise'PBR Liners P12</t>
  </si>
  <si>
    <t>Hydrangea querc. 'Burgundy' Liners P12</t>
  </si>
  <si>
    <t>Hydrangea querc.(FE) Jetstream PBR Liners P12</t>
  </si>
  <si>
    <t>Hydrangea querc. 'Mag. Snowcicle'® Liners P12</t>
  </si>
  <si>
    <t>Hydrangea scandens 'First Love'(PBR) Liners P12</t>
  </si>
  <si>
    <t>Hydrangea serr. 'Choco Black Velvet'PBR NEW25 Liners P12</t>
  </si>
  <si>
    <t>Hydrangea serr. 'Choco Strawberry'PBR Liners P12</t>
  </si>
  <si>
    <t>Hydrangea serr. Daredevil(PBR) Liners P12</t>
  </si>
  <si>
    <t>Ilex crenata 'Convexed Gold' Liners P9</t>
  </si>
  <si>
    <t>Ilex crenata 'Fastigiata' Liners P9</t>
  </si>
  <si>
    <t>Laburnum watereri Salealble C5</t>
  </si>
  <si>
    <t>Laburnum watereri Saleable  C7</t>
  </si>
  <si>
    <t>Lagerstroemia i. 'With Love Babe'PBR Liners P9</t>
  </si>
  <si>
    <t>Lagerstroemia i. 'Whit Love Eternal'®PBR Liners P9</t>
  </si>
  <si>
    <t>Ligustrum vulg.(FE) Straight Talk™ Liners P9</t>
  </si>
  <si>
    <t>Lonicera caerulea 'Aurora'® Liners P9</t>
  </si>
  <si>
    <t>Lonicera caerulea 'Blue Pacific' Liners P9</t>
  </si>
  <si>
    <t>Lonicera caerulea 'Rebecca' Liners P9</t>
  </si>
  <si>
    <t>Lonicera caerulea 'Siniczka' Liners P9</t>
  </si>
  <si>
    <t>Lycium 'Little Goji'PBR Liners P9</t>
  </si>
  <si>
    <t>Magnolia brookl. 'Black Beauty' Saleable C2</t>
  </si>
  <si>
    <t>Magnolia denudata 'Double Diamond' Saleable C2</t>
  </si>
  <si>
    <t>Magnolia stellata 'Rosea' Liners P9</t>
  </si>
  <si>
    <t>Magnolia 'Felix Jury' Saleable C2</t>
  </si>
  <si>
    <t>Magnolia Starburst PBR Saleable C2</t>
  </si>
  <si>
    <t>Philadelphus coronarius Liners P9</t>
  </si>
  <si>
    <t>Phillyrea ang.'Grand Prix' PBR Liners P9</t>
  </si>
  <si>
    <t>Photinia fraseri 'Little Fenna'PBR Liners P9</t>
  </si>
  <si>
    <t>Physocarpus opulif.(FE) Amber Jubilee PBR Liners P9</t>
  </si>
  <si>
    <t>Physocarpus opulif.(FE) Fireside PBR Liners P9</t>
  </si>
  <si>
    <t>Physocarpus opulif.(FE) 'Spicy Devil'™ Liners P9</t>
  </si>
  <si>
    <t>Potentilla f.(FE) Creme Brulee™ Liners P9</t>
  </si>
  <si>
    <t>Potentilla f. Double Punch® Peach PBR Liners P9</t>
  </si>
  <si>
    <t>Potentilla f.(FE) Lemon Meringue™ Liners P9</t>
  </si>
  <si>
    <t>Potentilla f.(FE) 'Marmalade'® Liners P9</t>
  </si>
  <si>
    <t>Pyracantha cocc. 'Orange Star'PBR Liners P9</t>
  </si>
  <si>
    <t>Ribes sang. 'Amore'PBR Liners P9</t>
  </si>
  <si>
    <t>Ribes sang. 'Oregon Snowflake'PBR' Liners P9</t>
  </si>
  <si>
    <t>Salix FE® Iceberg Alley® NEW25 Liners P9</t>
  </si>
  <si>
    <t>Salix FE® Iceberg Alley® NEW25 Liners P14 Colourpot</t>
  </si>
  <si>
    <t>Sarcococca ruscifolia 'Dragon Gate' Liners P9</t>
  </si>
  <si>
    <t>Spiraea japonica 'Merlo'®Gold(pbr) Liners P9</t>
  </si>
  <si>
    <t>Syringa m. 'Flowerfesta'® PinkPBR Liners P9</t>
  </si>
  <si>
    <t>Syringa m. 'Flowerfesta'® PurplePBR Liners P9</t>
  </si>
  <si>
    <t>Syringa m. 'Flowerfesta'® WhitePBR Liners P9</t>
  </si>
  <si>
    <t>Syringa v. 'Carpe Diem'®(pbr) Liners P9</t>
  </si>
  <si>
    <t>Syringa v. 'Krasavitsa Moskvy' Liners P9</t>
  </si>
  <si>
    <t>Syringa v. 'Lila Wonder'® Liners P9</t>
  </si>
  <si>
    <t>Syringa v. 'Michel Buchner' Liners P9</t>
  </si>
  <si>
    <t>Syringa v. 'Primrose' Liners P9</t>
  </si>
  <si>
    <t>Syringa v. 'Princesse Sturdza' Liners P9</t>
  </si>
  <si>
    <t>Syringa v. 'Sensation' Liners P9</t>
  </si>
  <si>
    <t>Vaccinium macrocarpon 'Crowley' Liners P9</t>
  </si>
  <si>
    <t>Viburnum burkwoodii Liners P9</t>
  </si>
  <si>
    <t>Weigela 'Electric Love'PBR Liners P9</t>
  </si>
  <si>
    <t>Weigela Picobella Bianco PBR Liners P9</t>
  </si>
  <si>
    <t>Rhododendron (P) 'Polarnacht' Saleable C3</t>
  </si>
  <si>
    <t>Rhododendron 'Albert Schweitzer' Salealble C5</t>
  </si>
  <si>
    <t>Rhododendron 'Catawb. Grandiflorum' Saleable C3</t>
  </si>
  <si>
    <t>Rhododendron 'Cunningham's White' Saleable C3</t>
  </si>
  <si>
    <t>Rhododendron 'Germania' Saleable C3</t>
  </si>
  <si>
    <t>Rhododendron 'Nova Zembla'      red Saleable C3</t>
  </si>
  <si>
    <t>Rhododendron 'Percy Wiseman' Saleable C3</t>
  </si>
  <si>
    <t>Rhododendron 'Purple Splendor' Salealble C5</t>
  </si>
  <si>
    <t>Rhododendron 'Roseum Elegans' Saleable C3</t>
  </si>
  <si>
    <t>Rhododendron 'Tortoiseshell Orange' Salealble C5</t>
  </si>
  <si>
    <t>Cupressus ariz. 'Glauca' Liners P9</t>
  </si>
  <si>
    <t>Juniperus pf. 'Mordigan Gold' Liners P9</t>
  </si>
  <si>
    <t>Juniperus sabina Liners P9</t>
  </si>
  <si>
    <t>Juniperus squamata 'Meyeri' Liners P9</t>
  </si>
  <si>
    <t>Juniperus virg. 'Grey Owl' Liners P9</t>
  </si>
  <si>
    <t>Picea abies 'Little Gem' Liners P9</t>
  </si>
  <si>
    <t>Picea abies 'Nidiformis' Liners P9</t>
  </si>
  <si>
    <t>Picea gl. 'Echiniformis' Liners P9</t>
  </si>
  <si>
    <t>Picea pungens 'Super Blue Seedling' Liners P14</t>
  </si>
  <si>
    <t>Thuja occ. 'Dziak' Liners P9</t>
  </si>
  <si>
    <t>Thuja occ. 'Malonyana Aurea' Liners P9</t>
  </si>
  <si>
    <t>Thuja occ. 'Moonglow'pbr Liners P9</t>
  </si>
  <si>
    <t>Thuja occ. 'Salland' Liners P9</t>
  </si>
  <si>
    <t>Thuja occ. 'Waterfield' Liners P9</t>
  </si>
  <si>
    <t>Thuja occ. 'Woodwardii' Liners P9</t>
  </si>
  <si>
    <t>Thuja occ. 'Zmatlik' Liners P9</t>
  </si>
  <si>
    <t>Rosa (P) 'The Fairy' Liners P12</t>
  </si>
  <si>
    <t>Rosa 'Isn't she® Beautiful'PBR Liners P12</t>
  </si>
  <si>
    <t>Rosa 'Isn't she® Pretty'PBR Liners P12</t>
  </si>
  <si>
    <t>Ribes nigr. 'Öjebyn' Liners P9</t>
  </si>
  <si>
    <t>Ribes r. 'Rosetta' Liners P9</t>
  </si>
  <si>
    <t>Ribes 'Josta' Liners P9</t>
  </si>
  <si>
    <t>Rubus idaeus 'Ruby Beauty®' Liners P12</t>
  </si>
  <si>
    <t>Rubus idaeus 'Sugana' ® Liners P12</t>
  </si>
  <si>
    <t>Rubus idaeus 'Tulameen' Liners P12</t>
  </si>
  <si>
    <t>Vaccinium cor. 'Chandler' Liners P9</t>
  </si>
  <si>
    <t>Vaccinium cor. 'Chanticleer' Liners P9</t>
  </si>
  <si>
    <t>Vaccinium cor. 'Denise Blue' Liners P9</t>
  </si>
  <si>
    <t>Vaccinium cor. 'Elliot' Liners P9</t>
  </si>
  <si>
    <t>Vaccinium cor. 'Flamingo® Liners P9</t>
  </si>
  <si>
    <t>Vaccinium cor. 'Herbert' Liners P9</t>
  </si>
  <si>
    <t>Vaccinium cor. 'Nelson' Liners P9</t>
  </si>
  <si>
    <t>Vaccinium cor. 'Sierra' Liners P9</t>
  </si>
  <si>
    <t>Vaccinium cor. 'Spartan' Liners P9</t>
  </si>
  <si>
    <t>Carex testacea 'Prairie Fire' Liners P9</t>
  </si>
  <si>
    <t>Delphinium Delgenius™ 'Breezin'PBR Liners P12</t>
  </si>
  <si>
    <t>Delphinium Delgenius™ 'Chanay'PBR Liners P12</t>
  </si>
  <si>
    <t>Delphinium Delgenius™ 'Neva'PBR Liners P12</t>
  </si>
  <si>
    <t>Delphinium Delgenius™ 'Shelby'PBR Liners P12</t>
  </si>
  <si>
    <t>Delphinium Princess Caroline Liners P12</t>
  </si>
  <si>
    <t>Delphinium (E) 'Moonbeam' Liners P12</t>
  </si>
  <si>
    <t>Delphinium (E) 'Paramo Black Velvet' Liners P12</t>
  </si>
  <si>
    <t>Delphinium 'Highlander Cha Cha'PBR Liners P12</t>
  </si>
  <si>
    <t>Delphinium 'Highlander Double Sweet Sensation'PBR Liners P12</t>
  </si>
  <si>
    <t>Delphinium Highlande Crystal Delight' PBR Liners P12</t>
  </si>
  <si>
    <t>Geranium 'Kelly Anne'pbr Liners P9</t>
  </si>
  <si>
    <t>Hibiscus m.'Carousel Pink Candy' PBR Liners P12</t>
  </si>
  <si>
    <t>Hibiscus m.'Carousel Pink Pasion'PBR Liners P12</t>
  </si>
  <si>
    <t>Hibiscus m.'Carousel Red Wine'PBR Liners P12</t>
  </si>
  <si>
    <t>Hosta 'Captain's Adventure' Liners P12</t>
  </si>
  <si>
    <t>Iris sib. 'Butter and Sugar' Liners P12</t>
  </si>
  <si>
    <t>Iris sib. 'Colonel Mustard'  Liners P12</t>
  </si>
  <si>
    <t>Iris sib. 'Currier' Liners P12</t>
  </si>
  <si>
    <t>Iris sib. 'Double Standard' Liners P12</t>
  </si>
  <si>
    <t>Iris sib. 'Gull's Wing' Liners P12</t>
  </si>
  <si>
    <t>Iris sib. 'I See Stars' Liners P12</t>
  </si>
  <si>
    <t>Iris sib. 'Kiss The Girl' Liners P12</t>
  </si>
  <si>
    <t>Iris sib. 'Paprikash'  Liners P12</t>
  </si>
  <si>
    <t>Iris sib. 'Ruby Gold' Liners P12</t>
  </si>
  <si>
    <t>Iris sib. 'Sandy River Belle' Liners P12</t>
  </si>
  <si>
    <t>Iris sib. 'Tipped in Blue' Liners P12</t>
  </si>
  <si>
    <t>Iris sib. 'Yellow Tail' Liners P12</t>
  </si>
  <si>
    <t>Kniphofia 'Sunningdale Yellow' Liners P12</t>
  </si>
  <si>
    <t>Miscanthus sin. 'Lady in Red'PBR Liners P9</t>
  </si>
  <si>
    <t>Miscanthus sin. 'Memory' Liners P12</t>
  </si>
  <si>
    <t>Nepeta faassenii 'Picture Purrfect' Liners P9</t>
  </si>
  <si>
    <t>Rosmarinus off. 'Winter Blue' Liners P9</t>
  </si>
  <si>
    <t>Veronica longif. 'First Glory'PBR Liners P9</t>
  </si>
  <si>
    <t>Veronica longif. 'First Lady'PBR Liners P9</t>
  </si>
  <si>
    <t>Veronica longif. 'First Love'PBR Liners P9</t>
  </si>
  <si>
    <t>Veronica spic. 'Ulster Blue Dwarf' Liners P9</t>
  </si>
  <si>
    <t>87-07-11727</t>
  </si>
  <si>
    <t>87-07-11728</t>
  </si>
  <si>
    <t>87-07-8083</t>
  </si>
  <si>
    <t>87-07-11747</t>
  </si>
  <si>
    <t>87-07-10446</t>
  </si>
  <si>
    <t>87-07-11750</t>
  </si>
  <si>
    <t>87-07-11751</t>
  </si>
  <si>
    <t>87-07-11518</t>
  </si>
  <si>
    <t>87-07-11752</t>
  </si>
  <si>
    <t>87-07-9364</t>
  </si>
  <si>
    <t>87-07-11756</t>
  </si>
  <si>
    <t>87-07-11757</t>
  </si>
  <si>
    <t>87-07-11758</t>
  </si>
  <si>
    <t>87-07-11771</t>
  </si>
  <si>
    <t>87-07-1785</t>
  </si>
  <si>
    <t>87-07-11774</t>
  </si>
  <si>
    <t>87-07-11775</t>
  </si>
  <si>
    <t>87-07-1095</t>
  </si>
  <si>
    <t>87-07-9764</t>
  </si>
  <si>
    <t>87-07-11782</t>
  </si>
  <si>
    <t>87-07-11783</t>
  </si>
  <si>
    <t>87-07-11784</t>
  </si>
  <si>
    <t>87-07-10849</t>
  </si>
  <si>
    <t>87-07-11785</t>
  </si>
  <si>
    <t>87-07-10848</t>
  </si>
  <si>
    <t>87-07-11786</t>
  </si>
  <si>
    <t>87-07-11787</t>
  </si>
  <si>
    <t>87-07-11789</t>
  </si>
  <si>
    <t>87-07-11790</t>
  </si>
  <si>
    <t>87-07-11791</t>
  </si>
  <si>
    <t>87-07-11792</t>
  </si>
  <si>
    <t>87-07-11795</t>
  </si>
  <si>
    <t>87-07-11796</t>
  </si>
  <si>
    <t>87-07-2063</t>
  </si>
  <si>
    <t>87-07-11799</t>
  </si>
  <si>
    <t>87-07-11800</t>
  </si>
  <si>
    <t>87-07-11801</t>
  </si>
  <si>
    <t>87-07-11802</t>
  </si>
  <si>
    <t>87-07-11804</t>
  </si>
  <si>
    <t>87-07-11805</t>
  </si>
  <si>
    <t>87-07-11806</t>
  </si>
  <si>
    <t>87-07-11807</t>
  </si>
  <si>
    <t>87-07-11808</t>
  </si>
  <si>
    <t>87-07-9406</t>
  </si>
  <si>
    <t>87-07-2100</t>
  </si>
  <si>
    <t>87-07-11814</t>
  </si>
  <si>
    <t>87-07-11816</t>
  </si>
  <si>
    <t>87-07-11817</t>
  </si>
  <si>
    <t>87-07-11818</t>
  </si>
  <si>
    <t>87-07-11819</t>
  </si>
  <si>
    <t>87-07-11820</t>
  </si>
  <si>
    <t>87-07-11821</t>
  </si>
  <si>
    <t>87-07-11822</t>
  </si>
  <si>
    <t>87-07-11823</t>
  </si>
  <si>
    <t>87-07-11824</t>
  </si>
  <si>
    <t>87-07-11825</t>
  </si>
  <si>
    <t>87-07-11826</t>
  </si>
  <si>
    <t>87-07-11828</t>
  </si>
  <si>
    <t>87-07-11829</t>
  </si>
  <si>
    <t>87-07-11830</t>
  </si>
  <si>
    <t>87-07-11831</t>
  </si>
  <si>
    <t>87-07-11832</t>
  </si>
  <si>
    <t>87-07-11833</t>
  </si>
  <si>
    <t>87-07-10869</t>
  </si>
  <si>
    <t>87-07-2212</t>
  </si>
  <si>
    <t>87-07-11662</t>
  </si>
  <si>
    <t>87-07-11836</t>
  </si>
  <si>
    <t>87-07-2240</t>
  </si>
  <si>
    <t>87-07-7336</t>
  </si>
  <si>
    <t>87-07-11366</t>
  </si>
  <si>
    <t>87-07-11838</t>
  </si>
  <si>
    <t>87-07-11839</t>
  </si>
  <si>
    <t>87-07-11840</t>
  </si>
  <si>
    <t>87-07-11843</t>
  </si>
  <si>
    <t>87-07-2291</t>
  </si>
  <si>
    <t>87-07-11846</t>
  </si>
  <si>
    <t>87-07-11847</t>
  </si>
  <si>
    <t>87-07-2560</t>
  </si>
  <si>
    <t>87-07-11848</t>
  </si>
  <si>
    <t>87-07-11850</t>
  </si>
  <si>
    <t>87-07-2592</t>
  </si>
  <si>
    <t>87-07-11851</t>
  </si>
  <si>
    <t>87-07-11852</t>
  </si>
  <si>
    <t>87-07-120000</t>
  </si>
  <si>
    <t>87-07-11854</t>
  </si>
  <si>
    <t>87-07-11856</t>
  </si>
  <si>
    <t>87-07-11861</t>
  </si>
  <si>
    <t>87-07-10927</t>
  </si>
  <si>
    <t>87-07-11863</t>
  </si>
  <si>
    <t>87-07-11865</t>
  </si>
  <si>
    <t>87-07-11866</t>
  </si>
  <si>
    <t>87-07-11868</t>
  </si>
  <si>
    <t>87-07-11869</t>
  </si>
  <si>
    <t>87-07-11585</t>
  </si>
  <si>
    <t>87-07-9252</t>
  </si>
  <si>
    <t>87-07-11875</t>
  </si>
  <si>
    <t>87-07-11876</t>
  </si>
  <si>
    <t>87-07-3856</t>
  </si>
  <si>
    <t>87-07-3858</t>
  </si>
  <si>
    <t>87-07-3865</t>
  </si>
  <si>
    <t>87-07-4059</t>
  </si>
  <si>
    <t>87-07-11615</t>
  </si>
  <si>
    <t>87-07-11877</t>
  </si>
  <si>
    <t>87-07-11878</t>
  </si>
  <si>
    <t>87-07-9505</t>
  </si>
  <si>
    <t>87-07-11885</t>
  </si>
  <si>
    <t>87-07-11887</t>
  </si>
  <si>
    <t>87-07-9514</t>
  </si>
  <si>
    <t>87-07-9515</t>
  </si>
  <si>
    <t>87-07-9518</t>
  </si>
  <si>
    <t>87-07-11894</t>
  </si>
  <si>
    <t>87-07-11896</t>
  </si>
  <si>
    <t>87-07-11898</t>
  </si>
  <si>
    <t>87-07-11899</t>
  </si>
  <si>
    <t>87-07-11901</t>
  </si>
  <si>
    <t>87-07-11913</t>
  </si>
  <si>
    <t>87-07-2445</t>
  </si>
  <si>
    <t>87-07-2470</t>
  </si>
  <si>
    <t>87-07-2480</t>
  </si>
  <si>
    <t>87-07-11917</t>
  </si>
  <si>
    <t>87-07-0971</t>
  </si>
  <si>
    <t>87-07-11918</t>
  </si>
  <si>
    <t>87-07-0958</t>
  </si>
  <si>
    <t>87-07-9814</t>
  </si>
  <si>
    <t>87-07-10982</t>
  </si>
  <si>
    <t>87-07-11927</t>
  </si>
  <si>
    <t>87-07-11933</t>
  </si>
  <si>
    <t>87-07-11934</t>
  </si>
  <si>
    <t>87-07-11935</t>
  </si>
  <si>
    <t>87-07-11936</t>
  </si>
  <si>
    <t>87-07-11939</t>
  </si>
  <si>
    <t>87-07-11941</t>
  </si>
  <si>
    <t>87-07-11025</t>
  </si>
  <si>
    <t>87-07-10304</t>
  </si>
  <si>
    <t>87-07-11950</t>
  </si>
  <si>
    <t>87-07-3679</t>
  </si>
  <si>
    <t>87-07-11037</t>
  </si>
  <si>
    <t>87-07-9595</t>
  </si>
  <si>
    <t>87-07-3970</t>
  </si>
  <si>
    <t>87-07-11047</t>
  </si>
  <si>
    <t>87-07-11952</t>
  </si>
  <si>
    <t>87-07-11953</t>
  </si>
  <si>
    <t>87-07-11954</t>
  </si>
  <si>
    <t>87-07-3460</t>
  </si>
  <si>
    <t>87-07-7584</t>
  </si>
  <si>
    <t>87-07-3998</t>
  </si>
  <si>
    <t>87-07-4000</t>
  </si>
  <si>
    <t>87-07-0738</t>
  </si>
  <si>
    <t>87-07-4013</t>
  </si>
  <si>
    <t>87-07-1137</t>
  </si>
  <si>
    <t>87-07-4025</t>
  </si>
  <si>
    <t>87-07-4038</t>
  </si>
  <si>
    <t>87-07-4039</t>
  </si>
  <si>
    <t>87-07-11082</t>
  </si>
  <si>
    <t>87-07-11101</t>
  </si>
  <si>
    <t>87-07-11489</t>
  </si>
  <si>
    <t>C7</t>
  </si>
  <si>
    <t>Acer shirasawanum</t>
  </si>
  <si>
    <t>Amelanchier lamarckii/canadensis</t>
  </si>
  <si>
    <t>Ирга Ламарка/канадская</t>
  </si>
  <si>
    <t>Ирга ольхолистная</t>
  </si>
  <si>
    <t>Callicarpa dichotoma</t>
  </si>
  <si>
    <t>Красивоплодник двухвильчатый</t>
  </si>
  <si>
    <t>Хеномелес/Айва прекрасный</t>
  </si>
  <si>
    <t>Choisya hibrida</t>
  </si>
  <si>
    <t>Шуазия гибридная</t>
  </si>
  <si>
    <t>Clematis Viticella</t>
  </si>
  <si>
    <t>Клематис Витицелла</t>
  </si>
  <si>
    <t>Clematis Patens</t>
  </si>
  <si>
    <t>Клематис Патенс</t>
  </si>
  <si>
    <t>Clematis Jackmanii</t>
  </si>
  <si>
    <t>Клематис Жакмана</t>
  </si>
  <si>
    <t>Кизильник радиканс</t>
  </si>
  <si>
    <t>Cytisus hybrida</t>
  </si>
  <si>
    <t>Ракитник гибридный</t>
  </si>
  <si>
    <t>Cytisus hybrid</t>
  </si>
  <si>
    <t>Deutzia scabra</t>
  </si>
  <si>
    <t>Дейция шершавая</t>
  </si>
  <si>
    <t>Elaeagnus pungens</t>
  </si>
  <si>
    <t>Лох колючий</t>
  </si>
  <si>
    <t>Eucalyptus parvula/parvifolia</t>
  </si>
  <si>
    <t>Эвкалипт обыкновенный</t>
  </si>
  <si>
    <t>Бересклет форчуна</t>
  </si>
  <si>
    <t>Exochorda racemoa</t>
  </si>
  <si>
    <t>Frangula alnus</t>
  </si>
  <si>
    <t>Hydrangea anomala</t>
  </si>
  <si>
    <t>Hydrangea scandens</t>
  </si>
  <si>
    <t>Гортензия вьющаяся</t>
  </si>
  <si>
    <t>Зверобой кустарниковый</t>
  </si>
  <si>
    <t>Lavandula hybrida</t>
  </si>
  <si>
    <t>Лаванда гибридная</t>
  </si>
  <si>
    <t>Ligustrum vulgaris</t>
  </si>
  <si>
    <t>Ligustrum aureum</t>
  </si>
  <si>
    <t>Бирючина золотистая</t>
  </si>
  <si>
    <t>Lonicera kamtschatica</t>
  </si>
  <si>
    <t>Жимолость камчатская</t>
  </si>
  <si>
    <t>Дереза /Годжи обыкновенная</t>
  </si>
  <si>
    <t>Magnolia brooklynensis</t>
  </si>
  <si>
    <t>Магнолия бруклинская</t>
  </si>
  <si>
    <t>Magnolia hybrid</t>
  </si>
  <si>
    <t>Магнолия гибридная</t>
  </si>
  <si>
    <t>Magnolia denudata</t>
  </si>
  <si>
    <t>Магнолия обнаженная</t>
  </si>
  <si>
    <t>Olea europaea</t>
  </si>
  <si>
    <t>Perovskia atriplicifolia</t>
  </si>
  <si>
    <t>Philadelphus hybride</t>
  </si>
  <si>
    <t>Чубушник гибридный</t>
  </si>
  <si>
    <t>Philadelphus lemoinei</t>
  </si>
  <si>
    <t>Чубушник лемуана</t>
  </si>
  <si>
    <t>Philadelphus virginalis</t>
  </si>
  <si>
    <t>Чубушник виргинский</t>
  </si>
  <si>
    <t>Phillyrea angustifolia</t>
  </si>
  <si>
    <t>Филлирея узколистная</t>
  </si>
  <si>
    <t>Вишня надрезанная</t>
  </si>
  <si>
    <t>Лавровишня лекарственная</t>
  </si>
  <si>
    <t>Pyracantha hybrida</t>
  </si>
  <si>
    <t>Пираканта гибридная</t>
  </si>
  <si>
    <t>Rubus tricolor</t>
  </si>
  <si>
    <t>Малина плетистая</t>
  </si>
  <si>
    <t>Salix gracilistyla</t>
  </si>
  <si>
    <t>Sarcococca ruscifolia</t>
  </si>
  <si>
    <t>Саркококка иглицелистная</t>
  </si>
  <si>
    <t>Sorbus aucuparia</t>
  </si>
  <si>
    <t>Рябина обыкновенная</t>
  </si>
  <si>
    <t>Стефанандра танаки</t>
  </si>
  <si>
    <t>Symphoricarpos Chenaultii</t>
  </si>
  <si>
    <t>Symphoricarpos hybrida</t>
  </si>
  <si>
    <t>Снежноягодник гибридный</t>
  </si>
  <si>
    <t>Syringa pubescenssubsp.patula</t>
  </si>
  <si>
    <t>Сирень раскидистая подвид пушистая</t>
  </si>
  <si>
    <t>Syringa josiflexa</t>
  </si>
  <si>
    <t>Сирень жозифлекса</t>
  </si>
  <si>
    <t>Syringa prestoniae</t>
  </si>
  <si>
    <t>Сирень Престона</t>
  </si>
  <si>
    <t>Viburnum burkwoodii</t>
  </si>
  <si>
    <t>Калина Берквуда</t>
  </si>
  <si>
    <t>Viburnum lantana</t>
  </si>
  <si>
    <t>Калина гордовина</t>
  </si>
  <si>
    <t>Weigela hybrida</t>
  </si>
  <si>
    <t>Вейгела гибридная</t>
  </si>
  <si>
    <t>Abies alba</t>
  </si>
  <si>
    <t>Пихта белая</t>
  </si>
  <si>
    <t>Abies pinsapo</t>
  </si>
  <si>
    <t>Cupressus arizonica</t>
  </si>
  <si>
    <t>Кипарис аризонский</t>
  </si>
  <si>
    <t>Juniperus conferta</t>
  </si>
  <si>
    <t>Можжевельник прибрежный/скученный</t>
  </si>
  <si>
    <t>Можжевельник пфитцера,средний</t>
  </si>
  <si>
    <t>Pinus heldreichii ×halepaensis</t>
  </si>
  <si>
    <t>Pinus parviflora</t>
  </si>
  <si>
    <t>Сосна мелкоцветковая</t>
  </si>
  <si>
    <t>Pinus thunbergii</t>
  </si>
  <si>
    <t>Rose miniature</t>
  </si>
  <si>
    <t>Роза миниатюрная</t>
  </si>
  <si>
    <t>Rose polyantha</t>
  </si>
  <si>
    <t>Роза полиантовая</t>
  </si>
  <si>
    <t>Rose groundcover</t>
  </si>
  <si>
    <t>Роза почвопокровная</t>
  </si>
  <si>
    <t>Актинидия Аргута</t>
  </si>
  <si>
    <t>Ribes niveum</t>
  </si>
  <si>
    <t>Смородина белая</t>
  </si>
  <si>
    <t>Ежемалина гибридная</t>
  </si>
  <si>
    <t>Delphinium hybrida</t>
  </si>
  <si>
    <t>Дельфиниум гибридный</t>
  </si>
  <si>
    <t>Echinacea purpurea</t>
  </si>
  <si>
    <t>Эхинацея пурпурная</t>
  </si>
  <si>
    <t>Festuca cinerea</t>
  </si>
  <si>
    <t>Овсяница сизая</t>
  </si>
  <si>
    <t>Fragaria ananassa</t>
  </si>
  <si>
    <t>Geranium wallichianum</t>
  </si>
  <si>
    <t>Герань Валлиха</t>
  </si>
  <si>
    <t>Geranium hybrida</t>
  </si>
  <si>
    <t>Герань гибридная</t>
  </si>
  <si>
    <t>Heuchera americana</t>
  </si>
  <si>
    <t>Гейхера американская</t>
  </si>
  <si>
    <t>Heuchera micrantha</t>
  </si>
  <si>
    <t>Гейхера мелкоцветная</t>
  </si>
  <si>
    <t>Salvia Medium</t>
  </si>
  <si>
    <t>Veronica longifolia</t>
  </si>
  <si>
    <t>Вероника длиннолистная</t>
  </si>
  <si>
    <t>Waldsteinia ternata</t>
  </si>
  <si>
    <t>Вальдштейния тройчатая</t>
  </si>
  <si>
    <t>Brown Sugar</t>
  </si>
  <si>
    <t>Skeeters Broom</t>
  </si>
  <si>
    <t>Lime Star</t>
  </si>
  <si>
    <t>Limoncello=BailErin</t>
  </si>
  <si>
    <t>Pink Pillar</t>
  </si>
  <si>
    <t>Golden Torch=Torch d`OR</t>
  </si>
  <si>
    <t>Yellow Tower</t>
  </si>
  <si>
    <t>Little Bubblegum</t>
  </si>
  <si>
    <t>Butterfly Candy Little Lila</t>
  </si>
  <si>
    <t>Little Magenta</t>
  </si>
  <si>
    <t>Candy Little Ruby</t>
  </si>
  <si>
    <t>Candy Lila Sweetheart</t>
  </si>
  <si>
    <t>Greenfingers</t>
  </si>
  <si>
    <t>Tiny Dancer</t>
  </si>
  <si>
    <t>Bailhalo Ivory Halo</t>
  </si>
  <si>
    <t>Red Gnome=Regnzam</t>
  </si>
  <si>
    <t>Anny's Winter Orange</t>
  </si>
  <si>
    <t>Magical Green Fountain</t>
  </si>
  <si>
    <t>Blondy</t>
  </si>
  <si>
    <t>Green Spire</t>
  </si>
  <si>
    <t>Week-end</t>
  </si>
  <si>
    <t>Blue Chiffon PBR</t>
  </si>
  <si>
    <t>Russian VioletFloru</t>
  </si>
  <si>
    <t>FriesdorferOrange</t>
  </si>
  <si>
    <t>Candybelle Bubblegum=Lollypop</t>
  </si>
  <si>
    <t>Stand Up Pink</t>
  </si>
  <si>
    <t>Stand Up White</t>
  </si>
  <si>
    <t>FlowerWOW</t>
  </si>
  <si>
    <t>Masja=Sibilla</t>
  </si>
  <si>
    <t>Ankong</t>
  </si>
  <si>
    <t>Chocolate</t>
  </si>
  <si>
    <t>Azzurro</t>
  </si>
  <si>
    <t>Fredo</t>
  </si>
  <si>
    <t>Frisbee=hot pink</t>
  </si>
  <si>
    <t>Hi Canal</t>
  </si>
  <si>
    <t>Hi Halo</t>
  </si>
  <si>
    <t>Hi Vulcano</t>
  </si>
  <si>
    <t>Jip Blue</t>
  </si>
  <si>
    <t>Leuchtfeuer</t>
  </si>
  <si>
    <t>Nunki</t>
  </si>
  <si>
    <t>Rana</t>
  </si>
  <si>
    <t>Farrari Love</t>
  </si>
  <si>
    <t>Red Love</t>
  </si>
  <si>
    <t>Rembrandt Dolce Chic</t>
  </si>
  <si>
    <t>Rembrandt Elegant Rosa</t>
  </si>
  <si>
    <t>Rembrandt Rosso Glory</t>
  </si>
  <si>
    <t>Rembrandt Vibrant Verde</t>
  </si>
  <si>
    <t>Antico Fresco</t>
  </si>
  <si>
    <t>Samantha</t>
  </si>
  <si>
    <t>Selina</t>
  </si>
  <si>
    <t>Candlelight=Hpopr013</t>
  </si>
  <si>
    <t>Confetti=Vlasveld 02</t>
  </si>
  <si>
    <t>Diamant Rouge=Rendia</t>
  </si>
  <si>
    <t>Diamantino=Ren101</t>
  </si>
  <si>
    <t>Fraise Melba=Renba</t>
  </si>
  <si>
    <t>Limelight=Zwijnenburg</t>
  </si>
  <si>
    <t>Little Fraise= Little Fresco=Rou 201306</t>
  </si>
  <si>
    <t>Candy Love = Summer Love</t>
  </si>
  <si>
    <t>Colorful cocktail</t>
  </si>
  <si>
    <t>Cotton Cream</t>
  </si>
  <si>
    <t>Infinity</t>
  </si>
  <si>
    <t>Little Apple</t>
  </si>
  <si>
    <t>Little Blossom</t>
  </si>
  <si>
    <t>Little Love</t>
  </si>
  <si>
    <t>Little Passion</t>
  </si>
  <si>
    <t>Little Rosy</t>
  </si>
  <si>
    <t>Milk &amp; Honey</t>
  </si>
  <si>
    <t>Pinky Promise</t>
  </si>
  <si>
    <t>Raspberry Pink</t>
  </si>
  <si>
    <t>Sugar Rush</t>
  </si>
  <si>
    <t>Summer Snow</t>
  </si>
  <si>
    <t>Magical Candle=Bokraflame</t>
  </si>
  <si>
    <t>Magical Fire=Bokraplume</t>
  </si>
  <si>
    <t>Pastelgreen=Rencolor</t>
  </si>
  <si>
    <t>Pink Diamond=Interhydia</t>
  </si>
  <si>
    <t>Polestar=Switch Ophelia=Breg14</t>
  </si>
  <si>
    <t>Prim Red</t>
  </si>
  <si>
    <t>Angels Blush=Ruby</t>
  </si>
  <si>
    <t>Sundae Fraise=Rensun</t>
  </si>
  <si>
    <t>Vanille Fraise=Renhy</t>
  </si>
  <si>
    <t>Burgundy</t>
  </si>
  <si>
    <t>Ice Crystal=Hqopr010</t>
  </si>
  <si>
    <t>Snow Queen=Flemygea</t>
  </si>
  <si>
    <t>First Love</t>
  </si>
  <si>
    <t>Choco Black Velvet</t>
  </si>
  <si>
    <t>Choco Strawberry</t>
  </si>
  <si>
    <t>Convexed Gold</t>
  </si>
  <si>
    <t>Large Mammoth</t>
  </si>
  <si>
    <t>Siniczka</t>
  </si>
  <si>
    <t>Double Diamond</t>
  </si>
  <si>
    <t>Felix Jury</t>
  </si>
  <si>
    <t>Starburst</t>
  </si>
  <si>
    <t>Shin-Tso</t>
  </si>
  <si>
    <t>Manteau d'Hermine</t>
  </si>
  <si>
    <t>Grand Prix</t>
  </si>
  <si>
    <t>Little Fenna</t>
  </si>
  <si>
    <t>Amber Jubelii</t>
  </si>
  <si>
    <t>Diable Dor Mindia</t>
  </si>
  <si>
    <t>Magical Sweet Cherry Tea</t>
  </si>
  <si>
    <t>Creme Brulle=Bailbrule</t>
  </si>
  <si>
    <t>Peach</t>
  </si>
  <si>
    <t>Bella Lindsey</t>
  </si>
  <si>
    <t>Marian Red Robin</t>
  </si>
  <si>
    <t>Pink Queen=Blink</t>
  </si>
  <si>
    <t>Amore</t>
  </si>
  <si>
    <t>Oregon Snowflake</t>
  </si>
  <si>
    <t>Tower=Hara</t>
  </si>
  <si>
    <t>Nana=Gracilis</t>
  </si>
  <si>
    <t>Iceberg Alley</t>
  </si>
  <si>
    <t>Black Beauty=Gerda</t>
  </si>
  <si>
    <t>Black Lace=Eva</t>
  </si>
  <si>
    <t>Black Tower=Eiffel</t>
  </si>
  <si>
    <t>Golden Tower=Jdeboer001</t>
  </si>
  <si>
    <t>Humilis</t>
  </si>
  <si>
    <t>Dragon Gate</t>
  </si>
  <si>
    <t>Sem PBR</t>
  </si>
  <si>
    <t>Merlo Gold</t>
  </si>
  <si>
    <t>Sparkling Champagne=Lonspi</t>
  </si>
  <si>
    <t>Maiden's Blush</t>
  </si>
  <si>
    <t>Carpe Diem</t>
  </si>
  <si>
    <t>Lila Wonder</t>
  </si>
  <si>
    <t>Madame Florent Stepman</t>
  </si>
  <si>
    <t>Primrose</t>
  </si>
  <si>
    <t>Princesse Sturdza</t>
  </si>
  <si>
    <t>Sensation</t>
  </si>
  <si>
    <t>Alexandra=Wine And Roses</t>
  </si>
  <si>
    <t>Cherry Love=Slingco</t>
  </si>
  <si>
    <t>Electric Love</t>
  </si>
  <si>
    <t>Picobella Bianco</t>
  </si>
  <si>
    <t>Polarnacht</t>
  </si>
  <si>
    <t>Sneezy</t>
  </si>
  <si>
    <t>Albert Schweitzer</t>
  </si>
  <si>
    <t>Catawbiense Grandiflorum</t>
  </si>
  <si>
    <t>Purple Splendor</t>
  </si>
  <si>
    <t>Tortoiseshell Orange</t>
  </si>
  <si>
    <t>Alpin Star</t>
  </si>
  <si>
    <t>Andora Compact=Plumosa Compacta</t>
  </si>
  <si>
    <t>Blue Swede=Hunnetorp</t>
  </si>
  <si>
    <t>Meyeri</t>
  </si>
  <si>
    <t>Grey Owl</t>
  </si>
  <si>
    <t>Hetz=Hetzii</t>
  </si>
  <si>
    <t>Acrocona</t>
  </si>
  <si>
    <t>Alberta Globe=Globe</t>
  </si>
  <si>
    <t>Conica December</t>
  </si>
  <si>
    <t>Sanders Blue</t>
  </si>
  <si>
    <t>Glauca Globosa</t>
  </si>
  <si>
    <t>Blue Majestic</t>
  </si>
  <si>
    <t>Iseli Fastigiate</t>
  </si>
  <si>
    <t>Low Glow</t>
  </si>
  <si>
    <t>Satelit</t>
  </si>
  <si>
    <t>subsp. uncinata</t>
  </si>
  <si>
    <t>Mops Gold</t>
  </si>
  <si>
    <t>Komet</t>
  </si>
  <si>
    <t>Nana=Brevifolia=Compacta</t>
  </si>
  <si>
    <t>Dziak</t>
  </si>
  <si>
    <t>Malonyana Aurea</t>
  </si>
  <si>
    <t>Salland</t>
  </si>
  <si>
    <t>Waterfield</t>
  </si>
  <si>
    <t>Woodwardii</t>
  </si>
  <si>
    <t>Zmatlik</t>
  </si>
  <si>
    <t>Can-Can</t>
  </si>
  <si>
    <t>Excelsa=J.Timm&amp;Co</t>
  </si>
  <si>
    <t>Goldy</t>
  </si>
  <si>
    <t>Cutie Pie=ROP007</t>
  </si>
  <si>
    <t>Fairy Dance</t>
  </si>
  <si>
    <t>White Fairy</t>
  </si>
  <si>
    <t>Red Fairy=Rote Fairy</t>
  </si>
  <si>
    <t>Beautiful</t>
  </si>
  <si>
    <t>Pretty</t>
  </si>
  <si>
    <t>Öjebyn</t>
  </si>
  <si>
    <t>Jonkner Van Tets</t>
  </si>
  <si>
    <t>Sugana</t>
  </si>
  <si>
    <t>Chandler</t>
  </si>
  <si>
    <t>Chanticleer</t>
  </si>
  <si>
    <t>Denise Blue</t>
  </si>
  <si>
    <t>Elliot</t>
  </si>
  <si>
    <t>Herbert</t>
  </si>
  <si>
    <t>Nelson</t>
  </si>
  <si>
    <t>Sierra</t>
  </si>
  <si>
    <t>Sunrise=Miedzianobrodypbr</t>
  </si>
  <si>
    <t>Kelly Annepbr</t>
  </si>
  <si>
    <t>Hi Class</t>
  </si>
  <si>
    <t>Silly String</t>
  </si>
  <si>
    <t>So Sweet</t>
  </si>
  <si>
    <t>Aquilegia</t>
  </si>
  <si>
    <t>Breezin</t>
  </si>
  <si>
    <t>Chanay</t>
  </si>
  <si>
    <t>Neva</t>
  </si>
  <si>
    <t>Shelby</t>
  </si>
  <si>
    <t>Princess Caroline</t>
  </si>
  <si>
    <t>Moonbeam</t>
  </si>
  <si>
    <t>Paramo Black Velvet</t>
  </si>
  <si>
    <t>Double Sweet Sensation</t>
  </si>
  <si>
    <t>Cha Cha</t>
  </si>
  <si>
    <t>Dianthus caryophyllus</t>
  </si>
  <si>
    <t>Fothergilla major</t>
  </si>
  <si>
    <t>Carousel Pink Candy</t>
  </si>
  <si>
    <t>Carousel Red Wine</t>
  </si>
  <si>
    <t>Captain's Adventure</t>
  </si>
  <si>
    <t>Butter and Sugar</t>
  </si>
  <si>
    <t>Colonel Mustard</t>
  </si>
  <si>
    <t>Currier</t>
  </si>
  <si>
    <t>Double Standard</t>
  </si>
  <si>
    <t>Gull's Wing</t>
  </si>
  <si>
    <t>I See Stars</t>
  </si>
  <si>
    <t>Kiss The Girl</t>
  </si>
  <si>
    <t>Paprikash</t>
  </si>
  <si>
    <t>Ruby Gold</t>
  </si>
  <si>
    <t>Sandy River Belle</t>
  </si>
  <si>
    <t>Tipped in Blue</t>
  </si>
  <si>
    <t>Yellow Tail</t>
  </si>
  <si>
    <t>Sunningdale Yellow</t>
  </si>
  <si>
    <t>Memory</t>
  </si>
  <si>
    <t>Picture Purrfect</t>
  </si>
  <si>
    <t>Squaw</t>
  </si>
  <si>
    <t>Warrior</t>
  </si>
  <si>
    <t>First Glory</t>
  </si>
  <si>
    <t>First Lady</t>
  </si>
  <si>
    <t>Курс ЦБ РФ+9</t>
  </si>
  <si>
    <t>Оплата производится в рублях по курсу = ЦБ РФ+9 на момент зачисления денежных средств на наш р/сч</t>
  </si>
  <si>
    <t>Приём заказов закрывается за 5 недель до выдачи</t>
  </si>
  <si>
    <t>87-07-11990</t>
  </si>
  <si>
    <t>87-07-11991</t>
  </si>
  <si>
    <t>87-07-11992</t>
  </si>
  <si>
    <t>87-07-11993</t>
  </si>
  <si>
    <t>87-07-11994</t>
  </si>
  <si>
    <t>87-07-11996</t>
  </si>
  <si>
    <t>87-07-11997</t>
  </si>
  <si>
    <t>87-07-11998</t>
  </si>
  <si>
    <t>87-07-11999</t>
  </si>
  <si>
    <t>87-07-12015</t>
  </si>
  <si>
    <t>87-07-12016</t>
  </si>
  <si>
    <t>87-07-12017</t>
  </si>
  <si>
    <t>87-07-12018</t>
  </si>
  <si>
    <t>87-07-12030</t>
  </si>
  <si>
    <t>87-07-12031</t>
  </si>
  <si>
    <t>87-07-12032</t>
  </si>
  <si>
    <t>87-07-12033</t>
  </si>
  <si>
    <t>87-07-12034</t>
  </si>
  <si>
    <t>87-07-12035</t>
  </si>
  <si>
    <t>87-07-12036</t>
  </si>
  <si>
    <t>87-07-12037</t>
  </si>
  <si>
    <t>87-07-12038</t>
  </si>
  <si>
    <t>87-07-12039</t>
  </si>
  <si>
    <t>87-07-12040</t>
  </si>
  <si>
    <t>87-07-12041</t>
  </si>
  <si>
    <t>87-07-12047</t>
  </si>
  <si>
    <t>87-07-12058</t>
  </si>
  <si>
    <t>87-07-12059</t>
  </si>
  <si>
    <t>87-07-12064</t>
  </si>
  <si>
    <t>87-07-12097</t>
  </si>
  <si>
    <t>87-07-12098</t>
  </si>
  <si>
    <t>87-07-12100</t>
  </si>
  <si>
    <t>Hydrangea pan. Groundbreaker® Blush™ NEW24 Liners P14 Colourpot</t>
  </si>
  <si>
    <t>Цены в прайсе - без учета доставки и тары.</t>
  </si>
  <si>
    <t>Общий минимальный заказ: 1/2 паллетоместа (25 фанерных ящиков или 1 ящик деревянный)</t>
  </si>
  <si>
    <t>Whit Love Virgin</t>
  </si>
  <si>
    <t>х Cupressocyparis leylandii</t>
  </si>
  <si>
    <t>P9,5</t>
  </si>
  <si>
    <t>Delphinium elatum</t>
  </si>
  <si>
    <t>Дельфиниум высокий</t>
  </si>
  <si>
    <t>Carousel Pink Pasion</t>
  </si>
  <si>
    <t>Bright eyes</t>
  </si>
  <si>
    <t>Echinacea</t>
  </si>
  <si>
    <t>осень 2025</t>
  </si>
  <si>
    <t>C7 / C7,5</t>
  </si>
  <si>
    <t>Из них свободно (объём ПМ):</t>
  </si>
  <si>
    <t>Ananasnaya</t>
  </si>
  <si>
    <t>Burka</t>
  </si>
  <si>
    <t>Nadezhda</t>
  </si>
  <si>
    <t>Znamya Lenina</t>
  </si>
  <si>
    <t>Паллет дно (поддон) для растений выше 1м (1 х 1,2 х 0,2м)</t>
  </si>
  <si>
    <t>25 ящиков фанерных  (0,6 х 0,4 х 0,21 м) + паллет дно (поддон)</t>
  </si>
  <si>
    <t>Паллетоместо = 50 ящиков фанерных (0,6 х 0,4 х 0,21 м) + 2 паллет дна (поддона)</t>
  </si>
  <si>
    <t>87-07-12106</t>
  </si>
  <si>
    <t>87-07-12109</t>
  </si>
  <si>
    <t>87-07-12111</t>
  </si>
  <si>
    <t>Juniperus squamata 'Hunnetorp' Liners P9</t>
  </si>
  <si>
    <t>Hypericum moserianum 'Tricolor' Liners P9</t>
  </si>
  <si>
    <t>Ilex meserveae 'Blue Princess' Liners P9</t>
  </si>
  <si>
    <t>Prunus l. 'Caucasica' Liners P9</t>
  </si>
  <si>
    <t>Prunus l. 'Herbergii' Liners P9</t>
  </si>
  <si>
    <t>Prunus l. 'Novita' Liners P9</t>
  </si>
  <si>
    <t>Juniperus chin. 'Spartan' Liners P9</t>
  </si>
  <si>
    <t>Juniperus comm. 'Compressa' Liners P9</t>
  </si>
  <si>
    <t>Juniperus scop. 'Skyrocket' Liners P9</t>
  </si>
  <si>
    <t>Taxus media 'Hicksii' Liners P9</t>
  </si>
  <si>
    <t>Taxus media 'Hillii' Liners P9</t>
  </si>
  <si>
    <t>Tsuga canadensis Liners P9</t>
  </si>
  <si>
    <t>Ribes 'Jostaberry' Liners P9</t>
  </si>
  <si>
    <t>Hakonechloa macra Liners P9</t>
  </si>
  <si>
    <t>Hosta 'Great Expectations' Liners P9</t>
  </si>
  <si>
    <t>Pennisetum al. 'Black Beauty' Liners P9</t>
  </si>
  <si>
    <t>87-07-2189</t>
  </si>
  <si>
    <t>87-07-6784</t>
  </si>
  <si>
    <t>87-07-3206</t>
  </si>
  <si>
    <t>87-07-6475</t>
  </si>
  <si>
    <t>87-07-9886</t>
  </si>
  <si>
    <t>87-07-2352</t>
  </si>
  <si>
    <t>87-07-2476</t>
  </si>
  <si>
    <t>87-07-3668</t>
  </si>
  <si>
    <t>87-07-3910</t>
  </si>
  <si>
    <t>87-07-3472</t>
  </si>
  <si>
    <t>87-07-9796</t>
  </si>
  <si>
    <t>87-07-8043</t>
  </si>
  <si>
    <t>Hypericum moserianum</t>
  </si>
  <si>
    <t>Зверобой Мозера</t>
  </si>
  <si>
    <t>Caucasica</t>
  </si>
  <si>
    <t>Herbergii</t>
  </si>
  <si>
    <t>Novita</t>
  </si>
  <si>
    <t>Compressa</t>
  </si>
  <si>
    <t>Taxus media</t>
  </si>
  <si>
    <t>Тис средний</t>
  </si>
  <si>
    <t>Hicksii</t>
  </si>
  <si>
    <t>Hillii</t>
  </si>
  <si>
    <t>Jostaberry</t>
  </si>
  <si>
    <t>Hakonechloa macra</t>
  </si>
  <si>
    <t>Philadelphus Petite Perfume Pink'PBR Liners P9</t>
  </si>
  <si>
    <t>87-07-11614</t>
  </si>
  <si>
    <t>Viburnum tinus 'Lilarose' PBR  Liners P9</t>
  </si>
  <si>
    <t>Molinia caerulea 'Black Arrows' Liners P9</t>
  </si>
  <si>
    <t>Panicum virgatum 'Northwind' Liners P9</t>
  </si>
  <si>
    <t>Panicum virgatum 'Squaw' Liners P9</t>
  </si>
  <si>
    <t>Panicum virgatum 'Warrior' Liners P9</t>
  </si>
  <si>
    <t>Sedum telephium 'Seduction Yellow Delicate'® Liners P9</t>
  </si>
  <si>
    <t>87-07-12114</t>
  </si>
  <si>
    <t>87-07-12132</t>
  </si>
  <si>
    <t>87-07-12134</t>
  </si>
  <si>
    <t>87-07-12135</t>
  </si>
  <si>
    <t>87-07-12136</t>
  </si>
  <si>
    <t>Lilarose</t>
  </si>
  <si>
    <t>Northwind</t>
  </si>
  <si>
    <t>Picea pungens 'Sun on the Sky'® Liners P9</t>
  </si>
  <si>
    <t>Berberis thunb. 'Desperados'(pbr) Liners P9</t>
  </si>
  <si>
    <t>Hydrangea m. 'Red Baron' Liners P12</t>
  </si>
  <si>
    <t>Hydrangea serr. 'Magic Pillow'PBR Liners P9</t>
  </si>
  <si>
    <t>Spiraea japonica 'Ricks Star'pbr Liners P9</t>
  </si>
  <si>
    <t>Juniperus comm. 'Goldschatz' Liners P9</t>
  </si>
  <si>
    <t>Juniperus hor. 'Hughes' Liners P9</t>
  </si>
  <si>
    <t>Taxus b. 'David' Liners P9</t>
  </si>
  <si>
    <t>Taxus media 'Densiformis' Liners P9</t>
  </si>
  <si>
    <t>Taxus media 'Green Mountain' Liners P9</t>
  </si>
  <si>
    <t>Taxus media 'Groenland' Liners P9</t>
  </si>
  <si>
    <t>87-07-11504</t>
  </si>
  <si>
    <t>87-07-11723</t>
  </si>
  <si>
    <t>87-07-0631</t>
  </si>
  <si>
    <t>87-07-3665</t>
  </si>
  <si>
    <t>87-07-3902</t>
  </si>
  <si>
    <t>87-07-3898</t>
  </si>
  <si>
    <t>87-07-3904</t>
  </si>
  <si>
    <t>87-07-3905</t>
  </si>
  <si>
    <t>87-07-8759</t>
  </si>
  <si>
    <t>87-07-8761</t>
  </si>
  <si>
    <t>87-07-8762</t>
  </si>
  <si>
    <t>87-07-8764</t>
  </si>
  <si>
    <t>87-07-8768</t>
  </si>
  <si>
    <t>87-07-1150</t>
  </si>
  <si>
    <t>87-07-8769</t>
  </si>
  <si>
    <t>P10,5</t>
  </si>
  <si>
    <t>Magic pillow</t>
  </si>
  <si>
    <t>Farmen</t>
  </si>
  <si>
    <t>Densiformis</t>
  </si>
  <si>
    <t>Green Mountain</t>
  </si>
  <si>
    <t>Groenland</t>
  </si>
  <si>
    <t>Gilded Dress</t>
  </si>
  <si>
    <t>Huricane</t>
  </si>
  <si>
    <t>87-07-12140</t>
  </si>
  <si>
    <t>87-07-12144</t>
  </si>
  <si>
    <t>87-07-3886</t>
  </si>
  <si>
    <t>87-07-9308</t>
  </si>
  <si>
    <t>87-07-12151</t>
  </si>
  <si>
    <t>87-07-12152</t>
  </si>
  <si>
    <t>87-07-12153</t>
  </si>
  <si>
    <t>87-07-12159</t>
  </si>
  <si>
    <t>87-07-12161</t>
  </si>
  <si>
    <t>87-07-12162</t>
  </si>
  <si>
    <t>87-07-12164</t>
  </si>
  <si>
    <t>87-07-12166</t>
  </si>
  <si>
    <t>87-07-12167</t>
  </si>
  <si>
    <t>87-07-12168</t>
  </si>
  <si>
    <t>Hydrangea pan. Living 'Little Love'® NEW Liners P9</t>
  </si>
  <si>
    <t>Taxus b. 'Repandens' Liners P9</t>
  </si>
  <si>
    <t>Taxus media 'Kazio'PBR Liners P9</t>
  </si>
  <si>
    <t>Hamamelis vernalis</t>
  </si>
  <si>
    <t>Gajo</t>
  </si>
  <si>
    <t>Repandens</t>
  </si>
  <si>
    <t>Kazio</t>
  </si>
  <si>
    <t>Globosa</t>
  </si>
  <si>
    <t>Silver Smaragd</t>
  </si>
  <si>
    <t>Smaragd Variegata</t>
  </si>
  <si>
    <t>Wagneri</t>
  </si>
  <si>
    <t>Silver Nick</t>
  </si>
  <si>
    <t>Little Boy</t>
  </si>
  <si>
    <t>87-07-1714</t>
  </si>
  <si>
    <t>87-07-9162</t>
  </si>
  <si>
    <t>87-07-8750</t>
  </si>
  <si>
    <t>87-07-12182</t>
  </si>
  <si>
    <t>87-07-12185</t>
  </si>
  <si>
    <t>87-07-12186</t>
  </si>
  <si>
    <t>87-07-4012</t>
  </si>
  <si>
    <t>87-07-12189</t>
  </si>
  <si>
    <t>87-07-8727</t>
  </si>
  <si>
    <t>87-07-8728</t>
  </si>
  <si>
    <t>87-07-12190</t>
  </si>
  <si>
    <t>87-07-10397</t>
  </si>
  <si>
    <t>Cornus kousa chinensis Liners P9</t>
  </si>
  <si>
    <t>Cytisus 'Goldfinch' Liners P9</t>
  </si>
  <si>
    <t>Cytisus 'Red Lion' Liners P9</t>
  </si>
  <si>
    <t>Hydrangea pan.(Gardenlights)'Whitelight' PBR Liners P12</t>
  </si>
  <si>
    <t>Physocarpus opulif. 'Little Leena'® Liners P9</t>
  </si>
  <si>
    <t>Taxus b. 'Green Rocket'® Liners P9</t>
  </si>
  <si>
    <t>Taxus b. 'Orange Alf'® Liners P9</t>
  </si>
  <si>
    <t>Taxus b. 'Xanadu'® Liners P9</t>
  </si>
  <si>
    <t>Taxus media 'Yellow Land'® Liners P9</t>
  </si>
  <si>
    <t>Tsuga can. 'Little Ninja'® Liners P9</t>
  </si>
  <si>
    <t>Vaccinium cor. 'Goldtraube 71' Liners P9</t>
  </si>
  <si>
    <t>Lupinus pol. 'Blue Shades' Liners P9</t>
  </si>
  <si>
    <t>Lupinus pol. 'Rose Shades' Liners P9</t>
  </si>
  <si>
    <t>Lupinus pol. 'White Shades' Liners P9</t>
  </si>
  <si>
    <t>Lupinus pol. 'Yellow Shades' Liners P9</t>
  </si>
  <si>
    <t>Pennisetum al. 'Hameln' Liners P9</t>
  </si>
  <si>
    <t>Goldfinch</t>
  </si>
  <si>
    <t>Red Lion</t>
  </si>
  <si>
    <t>Little Leena</t>
  </si>
  <si>
    <t>Nigra</t>
  </si>
  <si>
    <t>Green Rocket</t>
  </si>
  <si>
    <t>Xanadu</t>
  </si>
  <si>
    <t>Yellow Land</t>
  </si>
  <si>
    <t>Goldtraube 71</t>
  </si>
  <si>
    <t>Задаток при бронировании: 50%; доплата 50% за 3 недели до выдачи</t>
  </si>
  <si>
    <t>Juniperus squamata 'Blue Spider' Liners P9</t>
  </si>
  <si>
    <t>87-07-2452</t>
  </si>
  <si>
    <r>
      <t xml:space="preserve">Укорененные черенки Р9-Р14 </t>
    </r>
    <r>
      <rPr>
        <b/>
        <sz val="22"/>
        <rFont val="Arial"/>
        <family val="2"/>
        <charset val="204"/>
      </rPr>
      <t xml:space="preserve">Европа </t>
    </r>
    <r>
      <rPr>
        <sz val="22"/>
        <rFont val="Arial"/>
        <family val="2"/>
        <charset val="204"/>
      </rPr>
      <t>осень 2026 - весна 2027</t>
    </r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</si>
  <si>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</si>
  <si>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</si>
  <si>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</si>
  <si>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</si>
  <si>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87-07-1209</t>
  </si>
  <si>
    <t>87-07-1264</t>
  </si>
  <si>
    <t>87-07-12103</t>
  </si>
  <si>
    <t>87-07-1169</t>
  </si>
  <si>
    <t>87-07-10449</t>
  </si>
  <si>
    <t>87-07-10816</t>
  </si>
  <si>
    <t>87-07-10817</t>
  </si>
  <si>
    <t>87-07-1411</t>
  </si>
  <si>
    <t>87-07-11660</t>
  </si>
  <si>
    <t>87-07-11655</t>
  </si>
  <si>
    <t>87-07-1565</t>
  </si>
  <si>
    <t>87-07-1568</t>
  </si>
  <si>
    <t>87-07-8390</t>
  </si>
  <si>
    <t>87-07-9159</t>
  </si>
  <si>
    <t>87-07-11532</t>
  </si>
  <si>
    <t>87-07-8392</t>
  </si>
  <si>
    <t>87-07-1729</t>
  </si>
  <si>
    <t>87-07-11721</t>
  </si>
  <si>
    <t>87-07-8394</t>
  </si>
  <si>
    <t>87-07-1094</t>
  </si>
  <si>
    <t>87-07-1721</t>
  </si>
  <si>
    <t>87-07-1737</t>
  </si>
  <si>
    <t>87-07-9389</t>
  </si>
  <si>
    <t>87-07-11533</t>
  </si>
  <si>
    <t>87-07-11363</t>
  </si>
  <si>
    <t>87-07-2314</t>
  </si>
  <si>
    <t>87-07-8447</t>
  </si>
  <si>
    <t>87-07-11540</t>
  </si>
  <si>
    <t>87-07-8173/87-07-11537</t>
  </si>
  <si>
    <t>87-07-2678</t>
  </si>
  <si>
    <t>87-07-10086</t>
  </si>
  <si>
    <t>87-07-8485</t>
  </si>
  <si>
    <t>87-07-8495</t>
  </si>
  <si>
    <t>87-07-2815</t>
  </si>
  <si>
    <t>87-07-10110</t>
  </si>
  <si>
    <t>87-07-3578</t>
  </si>
  <si>
    <t>87-07-11593</t>
  </si>
  <si>
    <t>87-07-3814</t>
  </si>
  <si>
    <t>87-07-0608</t>
  </si>
  <si>
    <t>87-07-11612</t>
  </si>
  <si>
    <t>87-07-4094</t>
  </si>
  <si>
    <t>87-07-6854</t>
  </si>
  <si>
    <t>87-07-4100</t>
  </si>
  <si>
    <t>87-07-10598</t>
  </si>
  <si>
    <t>87-07-10599</t>
  </si>
  <si>
    <t>87-07-10956</t>
  </si>
  <si>
    <t>87-07-9259</t>
  </si>
  <si>
    <t>87-07-8528</t>
  </si>
  <si>
    <t>87-07-4120</t>
  </si>
  <si>
    <t>87-07-2399</t>
  </si>
  <si>
    <t>87-07-2409</t>
  </si>
  <si>
    <t>87-07-2425/87-07-2426</t>
  </si>
  <si>
    <t>87-07-9549</t>
  </si>
  <si>
    <t>87-07-8297</t>
  </si>
  <si>
    <t>87-07-8275</t>
  </si>
  <si>
    <t>87-07-8281</t>
  </si>
  <si>
    <t>87-07-8161</t>
  </si>
  <si>
    <t>87-07-10986</t>
  </si>
  <si>
    <t>87-07-11010</t>
  </si>
  <si>
    <t>87-07-11015</t>
  </si>
  <si>
    <t>87-07-10694</t>
  </si>
  <si>
    <t>87-07-3936</t>
  </si>
  <si>
    <t>87-07-8765</t>
  </si>
  <si>
    <t>87-07-8767</t>
  </si>
  <si>
    <t>87-07-9313</t>
  </si>
  <si>
    <t>87-07-1005</t>
  </si>
  <si>
    <t>87-07-8770</t>
  </si>
  <si>
    <t>87-07-10700</t>
  </si>
  <si>
    <t>87-07-11564</t>
  </si>
  <si>
    <t>87-07-3499</t>
  </si>
  <si>
    <t>87-07-3505</t>
  </si>
  <si>
    <t>87-07-4014</t>
  </si>
  <si>
    <t>87-07-8552</t>
  </si>
  <si>
    <t>87-07-8554</t>
  </si>
  <si>
    <t>87-07-8555</t>
  </si>
  <si>
    <t>87-07-8031</t>
  </si>
  <si>
    <t>87-07-11631</t>
  </si>
  <si>
    <t>87-07-11632</t>
  </si>
  <si>
    <t>87-07-7591</t>
  </si>
  <si>
    <t>87-07-8565</t>
  </si>
  <si>
    <t>87-07-11664</t>
  </si>
  <si>
    <t>87-07-11221</t>
  </si>
  <si>
    <t>87-07-7808</t>
  </si>
  <si>
    <t>87-07-8108</t>
  </si>
  <si>
    <t>87-07-11646</t>
  </si>
  <si>
    <t>87-07-11647</t>
  </si>
  <si>
    <t>87-07-7809</t>
  </si>
  <si>
    <t>87-07-0580</t>
  </si>
  <si>
    <t>87-07-8119</t>
  </si>
  <si>
    <t>87-07-8726</t>
  </si>
  <si>
    <t>87-07-10398</t>
  </si>
  <si>
    <t>87-07-8629</t>
  </si>
  <si>
    <t>87-07-8630</t>
  </si>
  <si>
    <t>87-07-8631</t>
  </si>
  <si>
    <t>87-07-8633</t>
  </si>
  <si>
    <t>87-07-8634</t>
  </si>
  <si>
    <t>87-07-8636</t>
  </si>
  <si>
    <t>87-07-8639</t>
  </si>
  <si>
    <t>87-07-8641</t>
  </si>
  <si>
    <t>87-07-11248</t>
  </si>
  <si>
    <t>Acer pal. 'Atropurpureum' Plantgoed P14 H Grafted(X)</t>
  </si>
  <si>
    <t>Acer pal. 'Aureum' Plantgoed P14 H Grafted(X)</t>
  </si>
  <si>
    <t>Acer pal. 'Beni-maiko' Plantgoed P14 H Grafted(X)</t>
  </si>
  <si>
    <t>Acer pal. 'Bloodgood' Plantgoed P14 H Grafted(X)</t>
  </si>
  <si>
    <t>Acer pal. 'Dissectum' Sale. C2 Grafted(X)</t>
  </si>
  <si>
    <t>Acer pal. 'Emerald Lace' Sale. C2 Grafted(X)</t>
  </si>
  <si>
    <t>Acer pal. 'Fireglow' Plantgoed P14 H Grafted(X)</t>
  </si>
  <si>
    <t>Acer pal. 'Garnet' Plantgoed P14 H Grafted(X)</t>
  </si>
  <si>
    <t>Acer pal. 'Jerre Schwartz' Sale. C2 Grafted(X)</t>
  </si>
  <si>
    <t>Acer pal. 'Jerre Schwartz' Plantgoed P14 H Grafted(X)</t>
  </si>
  <si>
    <t>Acer pal. 'Katsura' Plantgoed P14 H Grafted(X)</t>
  </si>
  <si>
    <t>Acer pal. 'Little Princess' Liners P9</t>
  </si>
  <si>
    <t>Acer pal. 'Orange Dream' Plantgoed P14 H Grafted(X)</t>
  </si>
  <si>
    <t>Acer pal. 'Orangeola' Sale. C2 Grafted(X)</t>
  </si>
  <si>
    <t>Acer pal. 'Orangeola' Plantgoed P14 H Grafted(X)</t>
  </si>
  <si>
    <t>Acer pal. 'Oridono-nishiki' Sale. C2 Grafted(X)</t>
  </si>
  <si>
    <t>Acer pal. 'Oridono-nishiki' Plantgoed P14 H Grafted(X)</t>
  </si>
  <si>
    <t>Acer pal. 'Osakazuki' Sale. C3 Grafted(X)</t>
  </si>
  <si>
    <t>Acer pal. 'Osakazuki' Plantgoed P14 H Grafted(X)</t>
  </si>
  <si>
    <t>Acer pal. 'Red Pygmy' Plantgoed P14 H Grafted(X)</t>
  </si>
  <si>
    <t>Acer pal.'Royal Garnet' PBR Plantgoed P14 H Grafted(X)</t>
  </si>
  <si>
    <t>Acer pal. 'Sangokaku' Plantgoed P14 H Grafted(X)</t>
  </si>
  <si>
    <t>Acer pal. 'Seiryu' Sale. C2 Grafted(X)</t>
  </si>
  <si>
    <t>Acer pal. 'Silhouette'PBR Plantgoed P14 H Grafted(X)</t>
  </si>
  <si>
    <t>Acer pal. 'Skeeter's Broom' Sale. C2 Grafted(X)</t>
  </si>
  <si>
    <t>Acer pal. 'Skeeter's Broom' Plantgoed P14 H Grafted(X)</t>
  </si>
  <si>
    <t>Acer pal. 'Sumi-nagashi' Sale. C2 Grafted(X)</t>
  </si>
  <si>
    <t>Acer pal. 'Sumi-nagashi' Plantgoed P14 H Grafted(X)</t>
  </si>
  <si>
    <t>Acer pal. 'Summer Gold' Sale. C2 Grafted(X)</t>
  </si>
  <si>
    <t>Acer pal. 'Summer Gold' Plantgoed P14 H Grafted(X)</t>
  </si>
  <si>
    <t>Acer pal. 'Trompenburg' Sale. C2 Grafted(X)</t>
  </si>
  <si>
    <t>Acer pal. 'Trompenburg' Plantgoed P14 H Grafted(X)</t>
  </si>
  <si>
    <t>Acer shirasawanum 'Jordan' Plantgoed P14 H Grafted(X)</t>
  </si>
  <si>
    <t>Actinidia kolomikta Liners P9</t>
  </si>
  <si>
    <t>Amelanchier al. 'Amela' Liners P12</t>
  </si>
  <si>
    <t>Amelanchier aln. 'Obelisk' Liners P12</t>
  </si>
  <si>
    <t>Amelanchier aln. 'Prins William' Liners P9</t>
  </si>
  <si>
    <t>Amelanchier aln. 'Sleyt' Liners P9</t>
  </si>
  <si>
    <t>Amelanchier 'Snowcloud' Liners P12</t>
  </si>
  <si>
    <t>Berberis thunb. 'Golden Carpet' Liners P9</t>
  </si>
  <si>
    <t>Berberis thunb. 'Golden Ghost' PBR NEW25 Liners P9</t>
  </si>
  <si>
    <t>Berberis thunb. 'Pink Queen' Liners P9</t>
  </si>
  <si>
    <t>Berberis thunb. 'Yellow Bird' PBR Liners P9</t>
  </si>
  <si>
    <t>Buddleja dav. BC®Little Blackberry'PBR Liners P9</t>
  </si>
  <si>
    <t>Buddleja dav. BC®Little Purple'PBR Liners P9</t>
  </si>
  <si>
    <t>Buddleja dav. 'Empire Blue' Liners P9</t>
  </si>
  <si>
    <t>Buddleja dav. 'Grand Cascade'® Liners P9</t>
  </si>
  <si>
    <t>Buddleja dav. 'Little Rockstars'®red NEW24 Liners P12</t>
  </si>
  <si>
    <t>Buddleja dav. 'Nanho Blue' Liners P9</t>
  </si>
  <si>
    <t>Buddleja dav. 'Petite Lavander'®  Liners P9</t>
  </si>
  <si>
    <t>Buddleja dav. 'Pink Cascade' PBR Liners P9</t>
  </si>
  <si>
    <t>Buddleja dav. 'TurboTower'PBR Saleable C2</t>
  </si>
  <si>
    <t>Buddleja dav. 'TurboTower'PBR Liners P9</t>
  </si>
  <si>
    <t>Buddleja dav. 'Violet Cascade' PBR Liners P9</t>
  </si>
  <si>
    <t>Buddleja dav. 'Wisteria Lane'®  Liners P9</t>
  </si>
  <si>
    <t>Camellia j. 'Bonomiana' Liners P9.5</t>
  </si>
  <si>
    <t>Camellia j. 'Brushfield's Yellow' Liners P9.5</t>
  </si>
  <si>
    <t>Camellia j. 'Dr. King' Liners P9.5</t>
  </si>
  <si>
    <t>Camellia j. 'Kramer's Supreme' Liners P9.5</t>
  </si>
  <si>
    <t>Camellia j. 'Lady Campbell' Liners P9.5</t>
  </si>
  <si>
    <t>Camellia j. 'Matterhorn' Liners P9.5</t>
  </si>
  <si>
    <t>Camellia j. 'Principessa Baciocchi' Liners P9.5</t>
  </si>
  <si>
    <t>Camellia ret. 'Mary Williams' Liners P9.5</t>
  </si>
  <si>
    <t>Ceanothus impressus 'Victoria'(Skylark) Liners P9</t>
  </si>
  <si>
    <t>Cercis canadensis 'Forest Pansy' Liners P12</t>
  </si>
  <si>
    <t>Cercis canadensis 'Merlot'®  Liners P12</t>
  </si>
  <si>
    <t>Cercis siliquastrum Liners P9</t>
  </si>
  <si>
    <t>Clematis mont. rubens Liners P9 with stick</t>
  </si>
  <si>
    <t>Clematis 'Fragrant Spring' Liners P9 with stick</t>
  </si>
  <si>
    <t>Clematis 'Hagley Hybrid' Liners P9 with stick</t>
  </si>
  <si>
    <t>Clematis 'Justa' Liners P9 with stick</t>
  </si>
  <si>
    <t>Clematis 'Miss Bateman' Liners P9 with stick</t>
  </si>
  <si>
    <t>Clematis 'Multi Blue' Liners P9 with stick</t>
  </si>
  <si>
    <t>Clematis 'Nelly Moser' Liners P9 with stick</t>
  </si>
  <si>
    <t>Clematis 'Piilu' Liners P9 with stick</t>
  </si>
  <si>
    <t>Clematis 'Rouge Cardinal' Liners P9 with stick</t>
  </si>
  <si>
    <t>Clematis 'The President' Liners P9 with stick</t>
  </si>
  <si>
    <t>Clematis 'Ville de Lyon' Liners P9 with stick</t>
  </si>
  <si>
    <t>Clematis 'Viticella Polish Spirit' Liners P9 with stick</t>
  </si>
  <si>
    <t>Clematis 'Warszawska Nike' Liners P9 with stick</t>
  </si>
  <si>
    <t>Cornus canadensis Liners P9 8-10</t>
  </si>
  <si>
    <t>Cornus florida Liners P9</t>
  </si>
  <si>
    <t>Cotinus cog. 'Dusky Maiden'PBR Liners P9</t>
  </si>
  <si>
    <t>Cotinus cog. 'Golden Lady'PBR Liners P9</t>
  </si>
  <si>
    <t>Cotinus cog. Smokey Joe Liners P9</t>
  </si>
  <si>
    <t>Cotinus cog. 'Lilla'® Liners P9</t>
  </si>
  <si>
    <t>Cotinus cog. 'Magical Red Fountain'® Liners P9</t>
  </si>
  <si>
    <t>Cotinus cog. 'Magical Torch'® Liners P9</t>
  </si>
  <si>
    <t>Cotinus cog. 'Old Fashioned' PBR Liners P9</t>
  </si>
  <si>
    <t>Cotinus cog. 'Purple Lady'PBR Liners P9</t>
  </si>
  <si>
    <t>Cotoneaster pr. 'Streib's Glossy' Liners P9</t>
  </si>
  <si>
    <t>Cytisus praecox 'Allgold' Liners P9</t>
  </si>
  <si>
    <t>Cytisus 'Andreanus Splendens' Liners P9</t>
  </si>
  <si>
    <t>Cytisus 'Johnson's Crimson' Liners P9</t>
  </si>
  <si>
    <t>Cytisus 'La Coquette' Liners P9</t>
  </si>
  <si>
    <t>Cytisus 'Lena' Liners P9</t>
  </si>
  <si>
    <t>Cytisus 'Zeelandia' Liners P9</t>
  </si>
  <si>
    <t>Diervilla s. 'Magical Dark Delight'® Liners P9</t>
  </si>
  <si>
    <t>Diervilla s. 'Magical Firefly'® Liners P9</t>
  </si>
  <si>
    <t>Diervilla s. 'Magical Starry Night'® Liners P9</t>
  </si>
  <si>
    <t>Elaeagnus ebb. 'Taneo'PBR Liners P9</t>
  </si>
  <si>
    <t>Eucalyptus gunnii Azura('Cagire'PBR) Liners P14</t>
  </si>
  <si>
    <t>Euonymus fort. 'Interbolwi' Liners P9</t>
  </si>
  <si>
    <t>Euonymus jap. 'Jean Hugues' Liners P9</t>
  </si>
  <si>
    <t>Exochorda x macrantha(FE) Lotus Moon™ Pearlbush Liners P9</t>
  </si>
  <si>
    <t>Forsythia int. 'Discovery'PBR Liners P9</t>
  </si>
  <si>
    <t>Genista lydia Liners P9</t>
  </si>
  <si>
    <t>Hamamelis int. 'Arnold Promise' Plantgoed P14 H Grafted(X)</t>
  </si>
  <si>
    <t>Hamemelis int. 'Evi' Plantgoed P14 H Grafted(X)</t>
  </si>
  <si>
    <t>Hamamelis int. 'Orange Peel' Plantgoed P14 H Grafted(X)</t>
  </si>
  <si>
    <t>Hamamelis int. 'Rubin' Plantgoed P14 H Grafted(X)</t>
  </si>
  <si>
    <t>Hamamelis int. 'Westerstede' Plantgoed P14 H Grafted(X)</t>
  </si>
  <si>
    <t>Hamamelis vern. 'Amethyst' Plantgoed P14 H Grafted(X)</t>
  </si>
  <si>
    <t>Hibiscus syr. 'Magenta Chiffon'® Liners P9</t>
  </si>
  <si>
    <t>Hibiscus syr. 'Flogi' Liners P9</t>
  </si>
  <si>
    <t>Hydrangea arb. CB® BubblegumPBR Liners P14</t>
  </si>
  <si>
    <t>Hydrangea arb. CB®Sorbet'PBR  Liners P12</t>
  </si>
  <si>
    <t>Hydrangea arb. FE® FlowerWOW™ Liners P14 Colourpot</t>
  </si>
  <si>
    <t>Hydrangea arb. FE® FlowerWOW™ Liners P12</t>
  </si>
  <si>
    <t>Hydrangea m. 'Code Rosé Pink'® Liners P12</t>
  </si>
  <si>
    <t>Hydrangea m. 'Code Rosé Purple'® Liners P12</t>
  </si>
  <si>
    <t>Hydrangea m. Curly® Wurly red Liners P12</t>
  </si>
  <si>
    <t>Hydrangea m. Doppio® Rosato Liners P12</t>
  </si>
  <si>
    <t>Hydrangea m. 'Hi Island'PBR Liners P12</t>
  </si>
  <si>
    <t>Hydrangea m. 'Hi Mars'PBR Liners P12</t>
  </si>
  <si>
    <t>Hydrangea m. 'Hi Wave White'PBR Liners P12</t>
  </si>
  <si>
    <t>Hydrangea m. (I AM) 'Ave'PBR Liners P12</t>
  </si>
  <si>
    <t>Hydrangea m. 'Magical Party Time'®  Liners P12</t>
  </si>
  <si>
    <t>Hydrangea m. My Beautiful™Diva Liners P12</t>
  </si>
  <si>
    <t>Hydrangea m. (You &amp; Me) 'Perfection'PBR Liners P12</t>
  </si>
  <si>
    <t>Hydrangea m. 'Princess Diana'PBR Liners P12</t>
  </si>
  <si>
    <t>Hydrangea m. 'Renate Steiniger' Liners P12</t>
  </si>
  <si>
    <t>Hydrangea m. Saxon® Bright White Liners P12</t>
  </si>
  <si>
    <t>Hydrangea m. 'Serenity Pink'® Liners P12</t>
  </si>
  <si>
    <t>Hydrangea m. 'Showtime'PBR Liners P12</t>
  </si>
  <si>
    <t>Hydrangea m. 'Sylvia'® Liners P12</t>
  </si>
  <si>
    <t>Hydrangea pan. 'BetterBelle'PBR Liners P9</t>
  </si>
  <si>
    <t>Hydrangea pan. 'Diamand Rouge'PBR Liners P14</t>
  </si>
  <si>
    <t>Hydrangea pan. 'Fraise Melba'PBR Liners P12</t>
  </si>
  <si>
    <t>Hydrangea pan.(Gardenlights)'Pinklight'PBR Liners P12</t>
  </si>
  <si>
    <t>Hydrangea pan.(Gardenlights)'Redlight'PBR Liners P12</t>
  </si>
  <si>
    <t>Hydrangea pan. Groundbreaker® Greeny™ NEW25 Saleable C3</t>
  </si>
  <si>
    <t>Hydrangea pan. Groundbreaker® Ruby™ NEW25 Saleable C3</t>
  </si>
  <si>
    <t>Hydrangea pan.(FE) 'Little Hottie'® Liners P9</t>
  </si>
  <si>
    <t>Hydrangea pan. Living 'Candy Love'® NEW Saleable C2 Colourpot</t>
  </si>
  <si>
    <t>Hydrangea pan. Living 'Candy Love'® NEW Liners P12 Colourpot</t>
  </si>
  <si>
    <t>Hydrangea pan. Living 'Colourful Cocktail'® NEW Saleable C2</t>
  </si>
  <si>
    <t>Hydrangea pan. Living 'Colourful Cocktail'® NEW Liners P12 Colourpot</t>
  </si>
  <si>
    <t>Hydrangea pan. Living 'Cotton Cream'® NEW Liners P9</t>
  </si>
  <si>
    <t>Hydrangea pan. Living 'Infinity'® NEW Liners P9</t>
  </si>
  <si>
    <t>Hydrangea pan. Living 'Little Apple'® NEW Liners P12 Colourpot</t>
  </si>
  <si>
    <t>Hydrangea pan. Living 'Little Blossom'® NEW Saleable C2 Colourpot</t>
  </si>
  <si>
    <t>Hydrangea pan. Living 'Little Blossom'® NEW Liners P12 Colourpot</t>
  </si>
  <si>
    <t>Hydrangea pan. Living 'Little Love'® NEW Saleable C2 Colourpot</t>
  </si>
  <si>
    <t>Hydrangea pan. Living 'Little Passion'® NEW Saleable C2 Colourpot</t>
  </si>
  <si>
    <t>Hydrangea pan. Living 'Little Passion'® NEW Liners P9</t>
  </si>
  <si>
    <t>Hydrangea pan. Living 'Little Rosy'® NEW Saleable C2 Colourpot</t>
  </si>
  <si>
    <t>Hydrangea pan. Living 'Milk &amp; Honey® NEW Liners P9</t>
  </si>
  <si>
    <t>Hydrangea pan. Living 'Pink &amp; Rose'® NEW24 Saleable C2 Colourpot</t>
  </si>
  <si>
    <t>Hydrangea pan. Living 'Raspberry Pink'® NEW Liners P9</t>
  </si>
  <si>
    <t>Hydrangea pan. Living 'Red Velvet'® NEW Saleable C2 Colourpot</t>
  </si>
  <si>
    <t>Hydrangea pan. Living 'Red Velvet'® NEW Liners P9</t>
  </si>
  <si>
    <t>Hydrangea pan. Living 'Red Velvet'® NEW Liners P12 Colourpot</t>
  </si>
  <si>
    <t>Hydrangea pan. Living 'Royal Flower'® NEW Liners P9</t>
  </si>
  <si>
    <t>Hydrangea pan. Living 'Royal Flower'® NEW Liners P12 Colourpot</t>
  </si>
  <si>
    <t>Hydrangea pan. Living 'Strawberry Blosom'® NEW Liners P9</t>
  </si>
  <si>
    <t>Hydrangea pan. Living 'Strawberry Blosom'® NEW Liners P12 Colourpot</t>
  </si>
  <si>
    <t>Hydrangea pan. Living 'Sugar Rush'® NEW Saleable C2 Colourpot</t>
  </si>
  <si>
    <t>Hydrangea pan. Living 'Summer Show'® NEW Liners P9</t>
  </si>
  <si>
    <t>Hydrangea pan.'Magical Kilimanjaro' Liners P9</t>
  </si>
  <si>
    <t>Hydrangea pan. 'Magical Moonlight'® Liners P9</t>
  </si>
  <si>
    <t>Hydrangea pan. 'Magical Matterhorn'® Liners P9</t>
  </si>
  <si>
    <t>Hydrangea pan. 'Minty Spirit'PBR NEW24 Liners P12</t>
  </si>
  <si>
    <t>Hydrangea pan. 'Petite Cherry'PBR Liners P9</t>
  </si>
  <si>
    <t>Hydrangea pan. 'Phantom' Liners P14</t>
  </si>
  <si>
    <t>Hydrangea pan. 'Ruby Hobbit'PBR NEW25 Liners P12</t>
  </si>
  <si>
    <t>Hydrangea pan. 'Shikoku Flash' Liners P9</t>
  </si>
  <si>
    <t>Hydrangea pan. FE® 'Spring Sizzle'™ Liners P9</t>
  </si>
  <si>
    <t>Hydrangea pan. FE® 'Spring Sizzle'™ Liners P14 Colourpot</t>
  </si>
  <si>
    <t>Hydrangea pan.(FE) Tickled Pink PBR Liners P9</t>
  </si>
  <si>
    <t>Hydrangea querc. 'Applause' Liners P12</t>
  </si>
  <si>
    <t>Hydrangea querc. 'Black Porch' Liners P12</t>
  </si>
  <si>
    <t>Hydrangea serr. 'Choco Black Velvet'PBR NEW25 Liners P9</t>
  </si>
  <si>
    <t>Hydrangea serr. 'Choco Cherry'PBR NEW25 Saleable C2</t>
  </si>
  <si>
    <t>Hydrangea serr. 'Choco Cherry'PBR NEW25 Liners P12</t>
  </si>
  <si>
    <t>Hydrangea serr. 'Choco White'PBR Liners P9</t>
  </si>
  <si>
    <t>Hydrangea serr. 'Choco White'PBR Liners P12</t>
  </si>
  <si>
    <t>Ilex aq. 'Big Bells'® Liners P9</t>
  </si>
  <si>
    <t>Ilex aq. 'Ferox' Liners P9</t>
  </si>
  <si>
    <t>Ilex aq. 'Mystic Orbs'® Liners P9</t>
  </si>
  <si>
    <t>Ilex meserveae 'Aubergine' PBR Liners P9</t>
  </si>
  <si>
    <t>Ilex meserveae 'Blue Angel' Liners P9</t>
  </si>
  <si>
    <t>Ilex meserveae 'Smaragd'PBR  Liners P9</t>
  </si>
  <si>
    <t>Itea virginica (FE) 'Love Child'® Liners P9</t>
  </si>
  <si>
    <t>Lagerstroemia i. Eveline('LAGE001') pbr Liners P9</t>
  </si>
  <si>
    <t>Lagerstroemia i. 'Lipan' Liners P9</t>
  </si>
  <si>
    <t>Lagerstroemia i. 'Miss Franchis ' Liners P9</t>
  </si>
  <si>
    <t>Lagerstroemia i. 'Whit Love Virgin'® Liners P9</t>
  </si>
  <si>
    <t>Lagerstroemia 'Zuni' Liners P9</t>
  </si>
  <si>
    <t>Ligustrum j. 'Texanum' Liners P9</t>
  </si>
  <si>
    <t>Ligustrum lucidum Liners P9</t>
  </si>
  <si>
    <t>Lonicera nit. Garden Clouds® 'Copper Glow'PBR Liners P9</t>
  </si>
  <si>
    <t>Lonicera nit. Garden Clouds® 'Golden Glow'PBR Liners P9</t>
  </si>
  <si>
    <t>Lonicera nit. 'Red Tips' Liners P9</t>
  </si>
  <si>
    <t>Magnolia denudata 'Festirose'® Saleable C2</t>
  </si>
  <si>
    <t>Magnolia kobus Liners P12</t>
  </si>
  <si>
    <t>Magnolia liliiflora 'Nigra' Liners P9</t>
  </si>
  <si>
    <t>Magnolia sieboldii Liners P12</t>
  </si>
  <si>
    <t>Magnolia soul. 'Rustica Rubra' Liners P9</t>
  </si>
  <si>
    <t>Magnolia Emperor PBR Saleable C2</t>
  </si>
  <si>
    <t>Magnolia 'Heaven Scent' Liners P9</t>
  </si>
  <si>
    <t>Magnolia 'Honey Tulip'® Saleable C2</t>
  </si>
  <si>
    <t>Magnolia 'Sunsation' Saleable C2</t>
  </si>
  <si>
    <t>Michelia 'White Caviar'PBR Liners P9</t>
  </si>
  <si>
    <t>Morus alba 'Gerardi Dwarf' Liners P12</t>
  </si>
  <si>
    <t>Nandina domestica 'Obsessed'® Liners P9</t>
  </si>
  <si>
    <t>Olea europaea 'Olivia'® Liners P9</t>
  </si>
  <si>
    <t>Olea europaea 'Olivia'® Liners P14</t>
  </si>
  <si>
    <t>Osmanthus heter. 'Purpureus' Liners P9</t>
  </si>
  <si>
    <t>Osmanthus heter. 'Variegatus' Liners P9</t>
  </si>
  <si>
    <t>Philadelphus cor. 'Mirador' Saleable C2</t>
  </si>
  <si>
    <t>Philadelphus cor. 'Mirador' Liners P9</t>
  </si>
  <si>
    <t>Philadelphus Pearls of Parfume'PBR Liners P9</t>
  </si>
  <si>
    <t>Philadelphus Petite Perfume White'PBR Liners P9</t>
  </si>
  <si>
    <t>Photinia fraseri 'Corallina' PBR Liners P9</t>
  </si>
  <si>
    <t>Physocarpus opulif. 'Diabolo'® Liners P9</t>
  </si>
  <si>
    <t>Physocarpus opulif.(FE) Little Devil™ Liners P9</t>
  </si>
  <si>
    <t>Physocarpus opulif. 'Magical Citrus Lemonade'PBR Liners P9</t>
  </si>
  <si>
    <t>Physocarpus opulif. 'Magical Sweet Cherry Tea'PBR Liners P9</t>
  </si>
  <si>
    <t>Physocarpus opulif. 'Magical Raspberry Lemonade'PBR Liners P9</t>
  </si>
  <si>
    <t>Physocarpus opulif. 'Summer Wine'® Liners P9</t>
  </si>
  <si>
    <t>Physocarpus opulif. 'Zdechovice' Liners P9</t>
  </si>
  <si>
    <t>Pieris jap. 'Cupido' Saleable C3</t>
  </si>
  <si>
    <t>Pieris jap. 'Purity' Saleable C3</t>
  </si>
  <si>
    <t>Pieris jap. 'Valley Rose' Saleable C3</t>
  </si>
  <si>
    <t>Pieris 'Forest Flame' Saleable C3</t>
  </si>
  <si>
    <t>Potentilla f. 'Bella Bianca'® Liners P9</t>
  </si>
  <si>
    <t>Prunus laur. 'Gajo'®PBR Liners P9</t>
  </si>
  <si>
    <t>Prunus laur. 'Ivory'®PBR Liners P9</t>
  </si>
  <si>
    <t>Prunus laur. ‘Piranha’®PBR Liners P9</t>
  </si>
  <si>
    <t>Prunus laur. Sofia ('Zsofi' PBR) Liners P9</t>
  </si>
  <si>
    <t>Prunus tomentosa Liners P9</t>
  </si>
  <si>
    <t>Rosmarinus off. 'Capri' Liners P9</t>
  </si>
  <si>
    <t>Sambucus racemosa 'Plumosa Aurea' Liners P9</t>
  </si>
  <si>
    <t>Spiraea arguta Liners P9</t>
  </si>
  <si>
    <t>Spiraea betulifolia Liners P9</t>
  </si>
  <si>
    <t>Spiraea jap. ZEN'SPIRIT®'Caramel Liners P9</t>
  </si>
  <si>
    <t>Spiraea japonica 'Zen Spirit Gold' PBR Liners P9</t>
  </si>
  <si>
    <t>Symphoricarpos d. 'Magical Purple Pride'® Liners P9</t>
  </si>
  <si>
    <t>Symphoricarpos d. 'Magical Lilac Red'® Liners P9</t>
  </si>
  <si>
    <t>Symphoricarpos 'Little Berry' PBR NEW Saleable C2</t>
  </si>
  <si>
    <t>Symphoricarpos 'Little Berry' PBR NEW Liners P9</t>
  </si>
  <si>
    <t>Syringa v. (FE)'Virtuel Violet'® Saleable C2</t>
  </si>
  <si>
    <t>Syringa (V) 'Minuet' Liners P9</t>
  </si>
  <si>
    <t>Syringa (V) 'Miss Canada' Liners P9</t>
  </si>
  <si>
    <t>Syringa Little Rosie('Anny200816'PBR) Liners P9</t>
  </si>
  <si>
    <t>Vaccinium macrocarpon 'Big Pearl' Liners P9</t>
  </si>
  <si>
    <t>Viburnum plic. 'Magical Spring Glory'™ Liners P9</t>
  </si>
  <si>
    <t>Viburnum plic. 'Pink Beauty' Liners P9</t>
  </si>
  <si>
    <t>Viburnum plic. 'Summer Snowflake' Liners P9</t>
  </si>
  <si>
    <t>Viburnum plic. 'Watanabe' Liners P9</t>
  </si>
  <si>
    <t>Viburnum tinus 'Rock 'n Rolla®' Liners P9</t>
  </si>
  <si>
    <t>Vinca minor 'Flower Power'® Liners P9</t>
  </si>
  <si>
    <t>Vitex agnus-castus(FE) Blue Puffball PBR Liners P9</t>
  </si>
  <si>
    <t>Vitex agnus-castus(FE) Delta Blues™ Liners P9</t>
  </si>
  <si>
    <t>Vitex agnus castus(FE) 'Galactic Pink''™ Liners P9</t>
  </si>
  <si>
    <t>Vitex agnus-castus 'Magical Chicagoland Blues'® Liners P9</t>
  </si>
  <si>
    <t>Vitex agnus-castus 'Magical Summertime Blues'® Liners P9</t>
  </si>
  <si>
    <t>Vitex agnus castus(FE) 'Queen Bee'™ Liners P9</t>
  </si>
  <si>
    <t>Vitex agnus castus(FE) 'Flip Side'® Liners P9</t>
  </si>
  <si>
    <t>Weigela florida 'Sunny Fantasy'® Liners P9</t>
  </si>
  <si>
    <t>Weigela florida 'Variegata' Liners P9</t>
  </si>
  <si>
    <t>Weigela 'All Summer Peach ('Slingpink'PBR) Liners P9</t>
  </si>
  <si>
    <t>Weigela 'Black and White'® Liners P9</t>
  </si>
  <si>
    <t>Weigela 'Cherry Love'(Slingco 2)® Liners P9</t>
  </si>
  <si>
    <t>Weigela 'Magical Fantasy'® Liners P9</t>
  </si>
  <si>
    <t>Weigela 'Picobella Rosa' PBR Liners P9</t>
  </si>
  <si>
    <t>Weigela 'Picobella Rosso' PBR Liners P9</t>
  </si>
  <si>
    <t>Weigela 'Twilight'PBR Liners P9</t>
  </si>
  <si>
    <t>Weigela 'Vintage Love'(TVP1)® Liners P9</t>
  </si>
  <si>
    <t>Rhododendron (AJ) 'Adonis' Liners P9.5</t>
  </si>
  <si>
    <t>Rhododendron (AJ) 'Amoenum' Liners P9.5</t>
  </si>
  <si>
    <t>Rhododendron (AJ) 'Anouk' Liners P9.5</t>
  </si>
  <si>
    <t>Rhododendron (AJ) 'Arabesk' Liners P9.5</t>
  </si>
  <si>
    <t>Rhododendron (AJ) 'Babush' Liners P9.5</t>
  </si>
  <si>
    <t>Rhododendron (AJ) 'Blaauw's Pink' Liners P9.5</t>
  </si>
  <si>
    <t>Rhododendron (AJ) 'Brilliant' Liners P9.5</t>
  </si>
  <si>
    <t>Rhododendron (AJ) 'Elsie Lee' Liners P9.5</t>
  </si>
  <si>
    <t>Rhododendron (AJ) 'Excelsior' Liners P9.5</t>
  </si>
  <si>
    <t>Rhododendron (AJ) 'Fridoline' Liners P9.5</t>
  </si>
  <si>
    <t>Rhododendron (AJ) 'Geisha Orange' Liners P9.5</t>
  </si>
  <si>
    <t>Rhododendron (AJ) 'Geisha Pink' Liners P9.5</t>
  </si>
  <si>
    <t>Rhododendron (AJ) 'Geisha Purple' Liners P9.5</t>
  </si>
  <si>
    <t>Rhododendron (AJ) 'Geisha Red' Liners P9.5</t>
  </si>
  <si>
    <t>Rhododendron (AJ) 'Georg Arends' Liners P9.5</t>
  </si>
  <si>
    <t>Rhododendron (AJ) 'Hino Crimson' Liners P9.5</t>
  </si>
  <si>
    <t>Rhododendron (AJ) 'Moederkensdag' Liners P9.5</t>
  </si>
  <si>
    <t>Rhododendron (AJ) 'Petticoat' Liners P9.5</t>
  </si>
  <si>
    <t>Rhododendron (AJ) 'Purpurkissen' Liners P9.5</t>
  </si>
  <si>
    <t>Rhododendron (AJ) 'Rosinetta' Liners P9.5</t>
  </si>
  <si>
    <t>Rhododendron (AJ) 'Signalglühen' Liners P9.5</t>
  </si>
  <si>
    <t>Rhododendron (AJ) 'Thekla' Liners P9.5</t>
  </si>
  <si>
    <t>Rhododendron (AJ) 'Vuyk's Rosyred' Liners P9.5</t>
  </si>
  <si>
    <t>Rhododendron (AJ) 'Vuyk's Scarlet' Liners P9.5</t>
  </si>
  <si>
    <t>Rhododendron 'Albert Schweitzer' Liners P13</t>
  </si>
  <si>
    <t>Rhododendron 'Blue Jay' Liners P9.5</t>
  </si>
  <si>
    <t>Rhododendron 'Catawb. Grandiflorum' Liners P9.5</t>
  </si>
  <si>
    <t>Rhododendron 'Cunningham's White' Liners P9.5</t>
  </si>
  <si>
    <t>Rhododendron 'Elsie Straver' Salealble C5</t>
  </si>
  <si>
    <t>Rhododendron 'Kermesina Rosé' Liners P9.5</t>
  </si>
  <si>
    <t>Rhododendron 'Marie Forte' Salealble C5</t>
  </si>
  <si>
    <t>Rhododendron 'Nova Zembla'      red Liners P9.5</t>
  </si>
  <si>
    <t>Rhododendron 'Roseum Elegans' Liners P9.5</t>
  </si>
  <si>
    <t>Rhododendron 'Schneebukett' Liners P13</t>
  </si>
  <si>
    <t>Rhododendron 'Wilgen's Ruby' Salealble C5</t>
  </si>
  <si>
    <t>Abies koreana Liners P9</t>
  </si>
  <si>
    <t>Abies koreana 'Alpin Star' Plantgoed P14 H Grafted(X)</t>
  </si>
  <si>
    <t>Abies koreana 'Blue Emperor' Plantgoed P14 H Grafted(X)</t>
  </si>
  <si>
    <t>Abies koreana 'Silberlocke' Plantgoed P14 H Grafted(X)</t>
  </si>
  <si>
    <t>Abies lasiocarpa 'Compacta' Plantgoed P14 H Grafted(X)</t>
  </si>
  <si>
    <t>Abies pinsapo 'Glauca' Plantgoed P14 H Grafted(X)</t>
  </si>
  <si>
    <t>Cedrus atlantica 'Glauca' Plantgoed P14 H Grafted(X)</t>
  </si>
  <si>
    <t>Chamaecyparis o. 'Nana Gracilis' Plantgoed P14 H Grafted(X)</t>
  </si>
  <si>
    <t>Ginkgo biloba Liners P9</t>
  </si>
  <si>
    <t>Juniperus comm. 'Lemon Carpet' Liners P9</t>
  </si>
  <si>
    <t>Juniperus hor. 'Jade River' Liners P9</t>
  </si>
  <si>
    <t>Juniperus hor. 'Prince of Wales' Liners P9</t>
  </si>
  <si>
    <t>Juniperus procumbens 'Nana' Saleable C3</t>
  </si>
  <si>
    <t>Juniperus sabina 'Tamariscifolia' Saleable C2</t>
  </si>
  <si>
    <t>Juniperus squamata 'Blue Star' Liners P9  2 years</t>
  </si>
  <si>
    <t>Juniperus squamata 'Blue Swede' Liners P9</t>
  </si>
  <si>
    <t>Juniperus squamata 'Floreant' Liners P9</t>
  </si>
  <si>
    <t>Larix decidua Liners P9</t>
  </si>
  <si>
    <t>Larix kaempf. 'Blue Dwarf' Sal. C5 stem 120cm.</t>
  </si>
  <si>
    <t>Larix kaempf. 'Blue Dwarf' Sal. C5 90cm stem</t>
  </si>
  <si>
    <t>Larix kaempf. 'Little Boggle' Sal. C5 stem 120cm.</t>
  </si>
  <si>
    <t>Larix kaempf. 'Little Boggle' Sal. C5 90cm stem</t>
  </si>
  <si>
    <t>Larix kaempf. 'Magic Gold' Sal. C5 stem 120cm.</t>
  </si>
  <si>
    <t>Larix kaempf. 'Magic Gold' Sal. C5 90cm stem</t>
  </si>
  <si>
    <t>Larix kaempf. 'Stiff Weeper' Sal. C5 stem 120cm.</t>
  </si>
  <si>
    <t>Larix kaempf. 'Stiff Weeper' Sal. C5 90cm stem</t>
  </si>
  <si>
    <t>Larix marschlinsii Liners P9</t>
  </si>
  <si>
    <t>Picea abies Liners P9</t>
  </si>
  <si>
    <t>Picea abies 'Acrocona' Plantgoed P14 H Grafted(X)</t>
  </si>
  <si>
    <t>Picea abies 'Inversa' Plantgoed P14 H Grafted(X)</t>
  </si>
  <si>
    <t>Picea abies 'Little Gem' Liners P14 H</t>
  </si>
  <si>
    <t>Picea abies 'Rothenhaus' Plantgoed P14 H Grafted(X)</t>
  </si>
  <si>
    <t>Picea gl. 'Alberta Globe' Liners P14 H</t>
  </si>
  <si>
    <t>Picea omorika 'Karel' Liners P14 H</t>
  </si>
  <si>
    <t>Picea omorika 'Nana' Plantgoed P14 H Grafted(X)</t>
  </si>
  <si>
    <t>Picea omorika 'Pendula' Plantgoed P14 H Grafted(X)</t>
  </si>
  <si>
    <t>Picea orientalis 'Aureospicata' Plantgoed P14 H Grafted(X)</t>
  </si>
  <si>
    <t>Picea pungens 'Blue Diamond'® Plantgoed P14 H Grafted(X)</t>
  </si>
  <si>
    <t>Picea pungens 'Edith' Plantgoed P14 H Grafted(X)</t>
  </si>
  <si>
    <t>Picea pungens 'Fat Albert' Plantgoed P14 H Grafted(X)</t>
  </si>
  <si>
    <t>Picea pungens 'Glauca Globosa' Sal. C2 stem 40 cm.</t>
  </si>
  <si>
    <t>Picea pungens 'Glauca Globosa' Lev. C2 stam 60cm.</t>
  </si>
  <si>
    <t>Picea pungens 'Glauca Globosa' Plantgoed P14 H Grafted(X)</t>
  </si>
  <si>
    <t>Picea pungens 'Glauca Pendula' Plantgoed P14 H Grafted(X)</t>
  </si>
  <si>
    <t>Picea pungens 'Hoopsii' Plantgoed P14 H Grafted(X)</t>
  </si>
  <si>
    <t>Picea pungens 'Iseli Fastigiate' Plantgoed P14 H Grafted(X)</t>
  </si>
  <si>
    <t>Picea pungens 'Lucky Strike' Plantgoed P14 H Grafted(X)</t>
  </si>
  <si>
    <t>Picea pungens 'Oldenburg' Plantgoed P14 H Grafted(X)</t>
  </si>
  <si>
    <t>Picea sitchensis 'Tenas' Liners P9</t>
  </si>
  <si>
    <t>Picea sitchensis 'Tenas' Plantgoed P14 H Grafted(X)</t>
  </si>
  <si>
    <t>Pinus aristata 'Sherwood Compact' Plantgoed P14 H Grafted(X)</t>
  </si>
  <si>
    <t>Pinus cembra 'Glauca' Plantgoed P14 H Grafted(X)</t>
  </si>
  <si>
    <t>Pinus dens. 'Alice Verkade' Plantgoed P14 H Grafted(X)</t>
  </si>
  <si>
    <t>Pinus dens. 'Low Glow' Plantgoed P14 H Grafted(X)</t>
  </si>
  <si>
    <t>Pinus flex. 'Vanderwolf's Pyramid' Plantgoed P14 H Grafted(X)</t>
  </si>
  <si>
    <t>Pinus heldreichii 'Compact Gem' Plantgoed P14 H Grafted(X)</t>
  </si>
  <si>
    <t>Pinus leucodermis 'Schmidtii' Sal. C2 stem 40 cm.</t>
  </si>
  <si>
    <t>Pinus heldreichii 'Smidtii' Plantgoed P14 H Grafted(X)</t>
  </si>
  <si>
    <t>Pinus leucodermis 'Nana' Plantgoed P14 H Grafted(X)</t>
  </si>
  <si>
    <t>Pinus leucodermis 'Satelit' Plantgoed P14 H Grafted(X)</t>
  </si>
  <si>
    <t>Pinus mugo mugo Sale C5 30-40</t>
  </si>
  <si>
    <t>Pinus mugo mugo Liners P14 15-20</t>
  </si>
  <si>
    <t>Pinus mugo mugo Liners P14 20-25</t>
  </si>
  <si>
    <t>Pinus mugo mugo Liners P9  2 years</t>
  </si>
  <si>
    <t>Pinus mugo pumilio Saleable C2</t>
  </si>
  <si>
    <t>Pinus mugo pumilio Sale. C3 25-30</t>
  </si>
  <si>
    <t>Pinus mugo pumilio Sale C5 30-40</t>
  </si>
  <si>
    <t>Pinus mugo pumilio Liners P14 15-20</t>
  </si>
  <si>
    <t>Pinus mugo pumilio Liners P9  2 years</t>
  </si>
  <si>
    <t>Pinus mugo 'Benjamin' Plantgoed P14 H Grafted(X)</t>
  </si>
  <si>
    <t>Pinus mugo 'Bozi Dar' Plantgoed P14 H Grafted(X)</t>
  </si>
  <si>
    <t>Pinus mugo 'Columnaris' Plantgoed P14 H Grafted(X)</t>
  </si>
  <si>
    <t>Pinus mugo 'Gnom' Plantgoed P14 H Grafted(X)</t>
  </si>
  <si>
    <t>Pinus mugo 'Heideperle' Plantgoed P14 H Grafted(X)</t>
  </si>
  <si>
    <t>Pinus mugo 'Humpy' Plantgoed P14 H Grafted(X)</t>
  </si>
  <si>
    <t>Pinus mugo 'Jeddeloh' Plantgoed P14 H Grafted(X)</t>
  </si>
  <si>
    <t>Pinus mugo 'Klosterkötter' Plantgoed P14 H Grafted(X)</t>
  </si>
  <si>
    <t>Pinus mugo 'Kobold' Plantgoed P14 H Grafted(X)</t>
  </si>
  <si>
    <t>Pinus mugo 'Minimops' Plantgoed P14 H Grafted(X)</t>
  </si>
  <si>
    <t>Pinus mugo 'Mops Gold' Plantgoed P14 H Grafted(X)</t>
  </si>
  <si>
    <t>Pinus mugo 'Mops' Plantgoed P14 H Grafted(X)</t>
  </si>
  <si>
    <t>Pinus mugo 'Mumpitz' Plantgoed P14 H Grafted(X)</t>
  </si>
  <si>
    <t>Pinus mugo 'Ophir' Plantgoed P14 H Grafted(X)</t>
  </si>
  <si>
    <t>Pinus mugo 'Peterle' Plantgoed P14 H Grafted(X)</t>
  </si>
  <si>
    <t>Pinus mugo 'Sherwood Compact' Plantgoed P14 H Grafted(X)</t>
  </si>
  <si>
    <t>Pinus mugo 'Varella' Sal. C2 stem 40 cm.</t>
  </si>
  <si>
    <t>Pinus mugo 'Varella' Plantgoed P14 H Grafted(X)</t>
  </si>
  <si>
    <t>Pinus mugo 'Winter Gold' Sal. C2 stem 40 cm.</t>
  </si>
  <si>
    <t>Pinus mugo 'Winter Gold' Plantgoed P14 H Grafted(X)</t>
  </si>
  <si>
    <t>Pinus mugo 'Zwerg Kugel' Plantgoed P14 H Grafted(X)</t>
  </si>
  <si>
    <t>Pinus nigra 'Bambino' Sal. C2 stem 40 cm.</t>
  </si>
  <si>
    <t>Pinus nigra 'Benelux' Sal. C2 stem 40 cm.</t>
  </si>
  <si>
    <t>Pinus nigra 'Breppo' Plantgoed P14 H Grafted(X)</t>
  </si>
  <si>
    <t>Pinus nigra 'Fastigiata' Plantgoed P14 H Grafted(X)</t>
  </si>
  <si>
    <t>Pinus nigra 'Green Tower' Plantgoed P14 H Grafted(X)</t>
  </si>
  <si>
    <t>Pinus nigra 'Helga' Plantgoed P14 H Grafted(X)</t>
  </si>
  <si>
    <t>Pinus nigra 'Hornibrookiana' Plantgoed P14 H Grafted(X)</t>
  </si>
  <si>
    <t>Pinus nigra 'Komet' Plantgoed P14 H Grafted(X)</t>
  </si>
  <si>
    <t>Pinus nigra 'Malinki' Plantgoed P14 H Grafted(X)</t>
  </si>
  <si>
    <t>Pinus nigra 'Nana' Plantgoed P14 H Grafted(X)</t>
  </si>
  <si>
    <t>Pinus nigra 'Nana Würstle' Plantgoed P14 H Grafted(X)</t>
  </si>
  <si>
    <t>Pinus nigra 'Obelisk' Plantgoed P14 H Grafted(X)</t>
  </si>
  <si>
    <t>Pinus nigra 'Oregon Green' Plantgoed P14 H Grafted(X)</t>
  </si>
  <si>
    <t>Pinus nigra 'Pyramidalis' Plantgoed P14 H Grafted(X)</t>
  </si>
  <si>
    <t>Pinus nigra 'Smaragd' Plantgoed P14 H Grafted(X)</t>
  </si>
  <si>
    <t>Pinus parv. 'Glauca' Plantgoed P14 H Grafted(X)</t>
  </si>
  <si>
    <t>Pinus parv. 'Negishi' Plantgoed P14 H Grafted(X)</t>
  </si>
  <si>
    <t>Pinus x pseudopumilio 'Mamut' Plantgoed P14 H Grafted(X)</t>
  </si>
  <si>
    <t>Pinus schwerinii Plantgoed P14 H Grafted(X)</t>
  </si>
  <si>
    <t>Pinus schwerinii 'Wiethorst' Plantgoed P14 H Grafted(X)</t>
  </si>
  <si>
    <t>Pinus strobus Liners P9</t>
  </si>
  <si>
    <t>Pinus strobus 'Blue Shag' Plantgoed P14 H Grafted(X)</t>
  </si>
  <si>
    <t>Pinus strobus 'Densa Hill' Plantgoed P14 H Grafted(X)</t>
  </si>
  <si>
    <t>Pinus strobus 'Fastigiata' Plantgoed P14 H Grafted(X)</t>
  </si>
  <si>
    <t>Pinus strobus 'Macopin' Plantgoed P14 H Grafted(X)</t>
  </si>
  <si>
    <t>Pinus strobus 'Minima' Plantgoed P14 H Grafted(X)</t>
  </si>
  <si>
    <t>Pinus strobus 'Radiata' Plantgoed P14 H Grafted(X)</t>
  </si>
  <si>
    <t>Pinus strobus 'Tiny Kurls' Plantgoed P14 H Grafted(X)</t>
  </si>
  <si>
    <t>Pinus sylv. 'Frensham' Plantgoed P14 H Grafted(X)</t>
  </si>
  <si>
    <t>Pinus sylv. 'Hibernia' Plantgoed P14 H Grafted(X)</t>
  </si>
  <si>
    <t>Pinus sylv. 'Longmoor' Plantgoed P14 H Grafted(X)</t>
  </si>
  <si>
    <t>Pinus sylv. 'Straznik' Plantgoed P14 H Grafted(X)</t>
  </si>
  <si>
    <t>Pinus sylv. 'Viridis Compacta' Sal. C2 stem 40 cm.</t>
  </si>
  <si>
    <t>Pinus sylv. 'Viridis Compacta' Plantgoed P14 H Grafted(X)</t>
  </si>
  <si>
    <t>Pinus sylv. 'Watereri' Plantgoed P14 H Grafted(X)</t>
  </si>
  <si>
    <t>Pinus thunbergii 'Majima' Plantgoed P14 H Grafted(X)</t>
  </si>
  <si>
    <t>Pinus uncinata 'Grüne Welle' Plantgoed P14 H Grafted(X)</t>
  </si>
  <si>
    <t>Pinus uncinata 'Hnizdo' Sal. C2 stem 40 cm.</t>
  </si>
  <si>
    <t>Pinus uncinata 'Hnizdo' Plantgoed P14 H Grafted(X)</t>
  </si>
  <si>
    <t>Pinus uncinata 'Horni Hazle' Plantgoed P14 H Grafted(X)</t>
  </si>
  <si>
    <t>Pinus uncinata 'Paradekissen' Sal. C2 stem 40 cm.</t>
  </si>
  <si>
    <t>Sciadopitys verticillata Liners P9</t>
  </si>
  <si>
    <t>Sciadopitys vert. 'Green Diamond' PBR Plantgoed P14 H Grafted(X)</t>
  </si>
  <si>
    <t>Sequoiadendron giganteum Liners P14</t>
  </si>
  <si>
    <t>Taxus baccata Liners P9</t>
  </si>
  <si>
    <t>Taxus baccata Liners P9 2 branch</t>
  </si>
  <si>
    <t>Taxus baccata Liners P9 20-30</t>
  </si>
  <si>
    <t>Taxus cuspidata 'Farmen' Liners P9</t>
  </si>
  <si>
    <t>Thuja occ. 'Danica' Saleable C2</t>
  </si>
  <si>
    <t>Thuja occ. 'Danica Aurea' Liners P10.5r</t>
  </si>
  <si>
    <t>Thuja occ. 'Degroot's Spire' Liners P9</t>
  </si>
  <si>
    <t>Thuja occ. 'Gilded Dress'® Liners P10.5r</t>
  </si>
  <si>
    <t>Thuja occ. 'Globosa Aurea' Liners P10.5r</t>
  </si>
  <si>
    <t>Thuja occ. 'Globosa' Liners P10.5r</t>
  </si>
  <si>
    <t>Thuja occ. 'Golden Anne'® Liners P10.5r</t>
  </si>
  <si>
    <t>Thuja occ. 'Golden Brabant'® Liners P10.5r</t>
  </si>
  <si>
    <t>Thuja occ. 'Golden Globe' Liners P10.5r</t>
  </si>
  <si>
    <t>Thuja occ. 'Golden Smaragd'® Liners P10.5r</t>
  </si>
  <si>
    <t>Thuja occ. 'Golden Tuffet' Liners P10.5r</t>
  </si>
  <si>
    <t>Thuja occ. 'Holmstrup' Liners P10.5r</t>
  </si>
  <si>
    <t>Thuja occ. 'Huricane'® Liners P10.5r</t>
  </si>
  <si>
    <t>Thuja occ. 'King of Brabant'® Liners P10.5r</t>
  </si>
  <si>
    <t>Thuja occ. 'Latvia' Liners P10.5r</t>
  </si>
  <si>
    <t>Thuja occ. 'Little Champion' Liners P10.5r</t>
  </si>
  <si>
    <t>Thuja occ. 'Little Gem' Liners P10.5r</t>
  </si>
  <si>
    <t>Thuja occ. 'Little Giant' Liners P10.5r</t>
  </si>
  <si>
    <t>Thuja occ. 'Miky' Liners P9</t>
  </si>
  <si>
    <t>Thuja occ. 'Moonglow'pbr Liners P10.5r</t>
  </si>
  <si>
    <t>Thuja occ. 'Mr Bowling Ball' Liners P10.5r</t>
  </si>
  <si>
    <t>Thuja occ. 'Petit Smaragd'® Saleable C2</t>
  </si>
  <si>
    <t>Thuja occ. 'Pyramidalis Compacta' Liners P10.5r</t>
  </si>
  <si>
    <t>Thuja occ. 'Silver Smaragd' Liners P9</t>
  </si>
  <si>
    <t>Thuja occ. 'Smaragd Variegata' Liners P10.5r</t>
  </si>
  <si>
    <t>Thuja occ. 'Spiralis' Liners P9</t>
  </si>
  <si>
    <t>Thuja occ. 'Tiny Tim' Liners P10.5r</t>
  </si>
  <si>
    <t>Thuja occ. 'Wagneri' Liners P10.5r</t>
  </si>
  <si>
    <t>Thuja occ. 'Woodwardii' Liners P10.5r</t>
  </si>
  <si>
    <t>Thuja pl. 'Silver Nick'® Liners P10.5r</t>
  </si>
  <si>
    <t>Thuja pl. 'Excelsa' Liners P10.5r</t>
  </si>
  <si>
    <t>Thuja pl. 'Gelderland' Liners P10.5r</t>
  </si>
  <si>
    <t>Thuja pl. 'Little Boy'® Liners P10.5r</t>
  </si>
  <si>
    <t>Thuja pl. 'Martin' Liners P10.5r</t>
  </si>
  <si>
    <t>Thuja pl. 'Whipcord' Saleable C2</t>
  </si>
  <si>
    <t>Thuja pl. 'Whipcord' Liners P10.5r</t>
  </si>
  <si>
    <t>Rosa (F) 'Amirose'® Liners P9</t>
  </si>
  <si>
    <t>Rosa (F) 'Amirose'® Liners P14 Colourpot</t>
  </si>
  <si>
    <t>Rosa (F) 'Amirose'® Liners P12</t>
  </si>
  <si>
    <t>Rosa (P) 'Orange Fairy' Liners P9</t>
  </si>
  <si>
    <t>Rosa (P) 'Orange Fairy' Liners P12</t>
  </si>
  <si>
    <t>Rosa (P) 'Yellow Fairy' Liners P9</t>
  </si>
  <si>
    <t>Rosa 'Isn't she® Precious'PBR Liners P12</t>
  </si>
  <si>
    <t>Ribes r. 'Rovada' Liners P9</t>
  </si>
  <si>
    <t>Ribes u.-c. 'Hinonmäki Gul' Liners P9</t>
  </si>
  <si>
    <t>Rubus frut. 'Himalaya' Liners P9</t>
  </si>
  <si>
    <t>Rubus frut. 'Magical Joy' PBR' Liners P9</t>
  </si>
  <si>
    <t>Rubus idaeus 'Juwel Black' Liners P12</t>
  </si>
  <si>
    <t>Vaccinium cor. 'Earliblue' Liners P9</t>
  </si>
  <si>
    <t>Vaccinium cor. 'Hannah's Choice' Liners P9</t>
  </si>
  <si>
    <t>Vaccinium cor. 'Liberty'® Liners P9</t>
  </si>
  <si>
    <t>Vaccinium 'Pink Lemonade' Liners P9</t>
  </si>
  <si>
    <t>Achillea mil. 'Cerise Queen' Liners P9</t>
  </si>
  <si>
    <t>Achillea mil. 'Lachsschönheit' Liners P9</t>
  </si>
  <si>
    <t>Achillea mil. 'Paprika' Liners P9</t>
  </si>
  <si>
    <t>Achillea mil. 'Summerwine' Liners P9</t>
  </si>
  <si>
    <t>Agastache 'Beelicios Pink' PBR Liners P12</t>
  </si>
  <si>
    <t>Andropogon gerardii 'Red October' Liners P9</t>
  </si>
  <si>
    <t>Aquilegia v. 'Ruby Port' Liners P9</t>
  </si>
  <si>
    <t>Aquilegia v. 'William Guiness' Liners P9</t>
  </si>
  <si>
    <t>Aquilegia 'Nora Barlow' Liners P9</t>
  </si>
  <si>
    <t>Aster (D) 'Jenny' Liners P9</t>
  </si>
  <si>
    <t>Aster (D) 'Lady in Blue' Liners P9</t>
  </si>
  <si>
    <t>Aster (D) 'Peter Harrison' Liners P9</t>
  </si>
  <si>
    <t>Aster (D) 'Schneekissen' Liners P9</t>
  </si>
  <si>
    <t>Astilbe (A) 'Anita Pfeifer' Liners P9</t>
  </si>
  <si>
    <t>Astilbe (A) 'Brautschleier' Liners P9</t>
  </si>
  <si>
    <t>Astilbe (A) 'Bressingham Beauty' Liners P9</t>
  </si>
  <si>
    <t>Astilbe (A) 'Cattleya' Liners P9</t>
  </si>
  <si>
    <t>Astilbe (A) 'Erika' Liners P9</t>
  </si>
  <si>
    <t>Astilbe (A) 'Fanal' Liners P9</t>
  </si>
  <si>
    <t>Astilbe (A) 'Glut' Liners P9</t>
  </si>
  <si>
    <t>Astilbe (J) 'Deutschland' Liners P9</t>
  </si>
  <si>
    <t>Astilbe (J) 'Europa' Liners P9</t>
  </si>
  <si>
    <t>Astilbe (J) 'Peach Blossom' Liners P9</t>
  </si>
  <si>
    <t>Astilbe (S) 'Hennie Graafland' Liners P9</t>
  </si>
  <si>
    <t>Astilbe'Dark Side of the Moon' PBR Liners P9</t>
  </si>
  <si>
    <t>Astrantia maj. 'Astra White' Liners P9</t>
  </si>
  <si>
    <t>Astrantia maj. 'Astra red' Liners P9</t>
  </si>
  <si>
    <t>Astrantia maj. 'Pink Button' Liners P9</t>
  </si>
  <si>
    <t>Astrantia maj. 'Roma'® Liners P9</t>
  </si>
  <si>
    <t>Brunnera macr.  'Alexander Great' PBR Liners P9</t>
  </si>
  <si>
    <t>Brunnera macr.'Alexandria' PBR Liners P9</t>
  </si>
  <si>
    <t>Brunnera macrophylla Liners P9</t>
  </si>
  <si>
    <t>Brunnera macr. 'Diane's Gold'PBR' Liners P9</t>
  </si>
  <si>
    <t>Brunnera macr. 'Jack of Diamonds'PBR Liners P9</t>
  </si>
  <si>
    <t>Brunnera macr. 'Looking Glass'PBR Liners P9</t>
  </si>
  <si>
    <t>Brunnera macr.´Silver Spear´ Liners P9</t>
  </si>
  <si>
    <t>Calamagrostis acut. 'Karl Foerster' Liners P9</t>
  </si>
  <si>
    <t>Calamagrostis acut. 'Overdam' Liners P9</t>
  </si>
  <si>
    <t>Calamagrostis acut. 'Waldenbuch' Liners P9</t>
  </si>
  <si>
    <t>Carex 'Feather Falls' PBR Liners P9</t>
  </si>
  <si>
    <t>Carex 'Moon Falls' PBR Liners P9</t>
  </si>
  <si>
    <t>Carex morrowii Liners P9</t>
  </si>
  <si>
    <t>Carex morrowii 'Goldband' Liners P9</t>
  </si>
  <si>
    <t>Carex morrowii 'Ice Dance' Liners P9</t>
  </si>
  <si>
    <t>Carex morrowii 'Irish Green' Liners P9</t>
  </si>
  <si>
    <t>Carex morrowii 'Vanilla Ice' Liners P9</t>
  </si>
  <si>
    <t>Carex oshimensis 'Evergold' Liners P9</t>
  </si>
  <si>
    <t>Carex 'Ribbon Falls' PBR Liners P9</t>
  </si>
  <si>
    <t>Convallaria maj. 'Hardwick Hall' Liners P9</t>
  </si>
  <si>
    <t>Convallaria maj. 'Prolificans' Liners P9</t>
  </si>
  <si>
    <t>Convallaria maj. 'Rosea' Liners P9</t>
  </si>
  <si>
    <t>Cortaderia sell. 'Pumila' Liners P9</t>
  </si>
  <si>
    <t>Delphinium 'Highlander Mystery Sensation'PBR Liners P12</t>
  </si>
  <si>
    <t>Delphinium elat Mystery Sensation Liners P12</t>
  </si>
  <si>
    <t>Delphinium Purple Surprise Liners P12</t>
  </si>
  <si>
    <t>Deschampsia cesp. 'Bronzeschleier' Liners P9</t>
  </si>
  <si>
    <t>Deschampsia cesp. 'Goldschleier' Liners P9</t>
  </si>
  <si>
    <t>Deschampsia cesp. 'Goldtau' Liners P9</t>
  </si>
  <si>
    <t>Dianthus caryophyllus Mountain Frost™ Collection Pink Twinkle Liners P9</t>
  </si>
  <si>
    <t>Dianthus caryophyllus Mountain Frost™ Collection Ruby Snow Liners P9</t>
  </si>
  <si>
    <t>Dicentra 'Passion Heartss'PBR Liners P12</t>
  </si>
  <si>
    <t>Echinacea p. 'Bright Rose' Liners P9</t>
  </si>
  <si>
    <t>Echinacea p. 'Double-Decker' Liners P9</t>
  </si>
  <si>
    <t>Echinacea p. 'Lakota™ Orange' Liners P9</t>
  </si>
  <si>
    <t>Echinacea p. 'Lakota™ Red' Liners P9</t>
  </si>
  <si>
    <t>Echinacea p. 'Lakota™ Rose' Liners P9</t>
  </si>
  <si>
    <t>Echinacea p. 'Lakota™ Yellow' Liners P9</t>
  </si>
  <si>
    <t>Echinacea p. 'Magnus' Liners P9</t>
  </si>
  <si>
    <t>Echinacea p. 'PowWow™ White' Liners P9</t>
  </si>
  <si>
    <t>Echinacea p. 'PowWow™ Wild Berry' Liners P9</t>
  </si>
  <si>
    <t>Echinacea Pretty (Parasols JS Engeltje) Liners P12</t>
  </si>
  <si>
    <t>Fragaria Lipstick Liners P9</t>
  </si>
  <si>
    <t>FRAMBERRY® Liners P9</t>
  </si>
  <si>
    <t>Gaura lindh. 'Flamingo pink'PBR Liners P9</t>
  </si>
  <si>
    <t>Gaura lindh. 'Flamingo White'PBR Liners P9</t>
  </si>
  <si>
    <t>Gaura lindh. 'Cherry Brandy' Liners P9</t>
  </si>
  <si>
    <t>Geranium sang. 'Frivolius Pink'® Liners P9</t>
  </si>
  <si>
    <t>Geranium sang. 'Frivolius Rose'® Liners P9</t>
  </si>
  <si>
    <t>Geranium sang. 'Purple Glow'® Liners P9</t>
  </si>
  <si>
    <t>Helictotrichon sem. 'Saphirsprudel' Liners P9</t>
  </si>
  <si>
    <t>Hemerocallis 'Corky' Liners P12</t>
  </si>
  <si>
    <t>Hemerocallis 'Crimson Pirate' Liners P12</t>
  </si>
  <si>
    <t>Hemerocallis EveryDaylily ™ Gold® Liners P9</t>
  </si>
  <si>
    <t>Hemerocallis EveryDaylily™Pink Cream® Liners P9</t>
  </si>
  <si>
    <t>Hemerocallis EveryDaylily ™ Red Rib® Liners P9</t>
  </si>
  <si>
    <t>Hemerocallis EveryDaylily ™ Rose® Liners P9</t>
  </si>
  <si>
    <t>Hemerocallis 'Flaming Sword' Liners P12</t>
  </si>
  <si>
    <t>Hemerocallis 'Little Tyke' Liners P12</t>
  </si>
  <si>
    <t>Hemerocallis 'Pink Damask' Liners P12</t>
  </si>
  <si>
    <t>Hemerocallis 'Sammy Russell' Liners P12</t>
  </si>
  <si>
    <t>Hemerocallis 'Stella de Oro' Liners P12</t>
  </si>
  <si>
    <t>Heuchera vill. 'Candlelights Lime'® Liners P9</t>
  </si>
  <si>
    <t>Heuchera vill. 'Candlelights Red'® Liners P9</t>
  </si>
  <si>
    <t>Heuchera vill. 'Carnival Burgundy Blast'™ Liners P9</t>
  </si>
  <si>
    <t>Heuchera vill. 'Carnival Cocomint'™ Liners P9</t>
  </si>
  <si>
    <t>Heuchera vill. 'Carnival Cinnamon Stick'™ Liners P9</t>
  </si>
  <si>
    <t>Heuchera vill. 'Carnival Fall Festival'™ Liners P9</t>
  </si>
  <si>
    <t>Heuchera vill. 'Carnival Lime'™ Liners P9</t>
  </si>
  <si>
    <t>Heuchera vill. 'Carnival Peach Parfait'™ Liners P9</t>
  </si>
  <si>
    <t>Heuchera vill. 'Carnival Plum Crazy'™ Liners P9</t>
  </si>
  <si>
    <t>Heuchera vill. 'Carnival Watermelon'™ Liners P9</t>
  </si>
  <si>
    <t>Heuchera vill. 'Everglow Fire'PBR Liners P9</t>
  </si>
  <si>
    <t>Heuchera 'Hip Hip Hooray'™ Liners P9</t>
  </si>
  <si>
    <t>Heuchera 'Northern Exposure™ Amber' Liners P9</t>
  </si>
  <si>
    <t>Heuchera 'Northern Exposure™ Black' Liners P9</t>
  </si>
  <si>
    <t>Heuchera 'Northern Exposure™ Lime' Liners P9</t>
  </si>
  <si>
    <t>Heuchera 'Northern Exposure™ Purple' Liners P9</t>
  </si>
  <si>
    <t>Heuchera 'Northern Exposure™ Red' Liners P9</t>
  </si>
  <si>
    <t>Heuchera 'Northern Exposure™ Sienna' Liners P9</t>
  </si>
  <si>
    <t>Heuchera 'Northern Exposure™ Silver' Liners P9</t>
  </si>
  <si>
    <t>Hosta 'Abiqua Drinking Gourd' Liners P9</t>
  </si>
  <si>
    <t>Hosta 'August Moon' Liners P9</t>
  </si>
  <si>
    <t>Hosta 'Beach Boy' Liners P9</t>
  </si>
  <si>
    <t>Hosta 'Big Daddy' Liners P9</t>
  </si>
  <si>
    <t>Hosta 'Blue Mouse Ears' Liners P9</t>
  </si>
  <si>
    <t>Hosta 'Broadband' Liners P9</t>
  </si>
  <si>
    <t>Hosta 'Captain's Adventure' Liners P9</t>
  </si>
  <si>
    <t>Hosta 'Catherine' Liners P9</t>
  </si>
  <si>
    <t>Hosta 'Colored Hulk'' Liners P9</t>
  </si>
  <si>
    <t>Hosta 'Color Festival' Liners P9</t>
  </si>
  <si>
    <t>Hosta 'Frances Williams' Liners P9</t>
  </si>
  <si>
    <t>Hosta 'Lakeside Little Tuft' Liners P9</t>
  </si>
  <si>
    <t>Hosta 'Mighty Mouse' Liners P9</t>
  </si>
  <si>
    <t>Hosta 'Party Streamers'PBR Liners P9</t>
  </si>
  <si>
    <t>Hosta 'Party Popper' Liners P9</t>
  </si>
  <si>
    <t>Hosta 'Patriot' Liners P9</t>
  </si>
  <si>
    <t>Hosta 'Pin-Up' Liners P9</t>
  </si>
  <si>
    <t>Hosta 'Red Ninja'PBR Saleable C2</t>
  </si>
  <si>
    <t>Hosta 'Silly Stringr'PBR NEW Liners P9</t>
  </si>
  <si>
    <t>Hosta 'So Sweet' Liners P9</t>
  </si>
  <si>
    <t>Hosta 'Undulata Mediovariegata' Liners P9</t>
  </si>
  <si>
    <t>Hosta 'White Feather'™ Liners P9</t>
  </si>
  <si>
    <t>Hosta 'Wide Brim' Liners P9</t>
  </si>
  <si>
    <t>Imperata cylindrica 'Red Baron' Liners P9</t>
  </si>
  <si>
    <t>Iris sib. Censation™ 'Not Quit White Liners P12</t>
  </si>
  <si>
    <t>Kniphofia 'Alcazar' Liners P9</t>
  </si>
  <si>
    <t>Kniphofia 'Sunningdale Yellow' Liners P9</t>
  </si>
  <si>
    <t>Kniphofia 'Tawny King' Liners P9</t>
  </si>
  <si>
    <t>Lupinus Lupinova™ 'Cutie'PBR Liners P9</t>
  </si>
  <si>
    <t>Lupinus Lupinova™ 'Lenora'PBR Liners P9</t>
  </si>
  <si>
    <t>Lupinus Lupinova™ 'Cierra'PBR Liners P9</t>
  </si>
  <si>
    <t>Lupinus pol. 'Red Shades' Liners P9</t>
  </si>
  <si>
    <t>Lupinus 'Chandelier' Liners P9</t>
  </si>
  <si>
    <t>Lupinus 'Noble Maiden' Liners P9</t>
  </si>
  <si>
    <t>Lupinus 'The Governor' Liners P9</t>
  </si>
  <si>
    <t>Lupinus 'The Pages' Liners P9</t>
  </si>
  <si>
    <t>Miscanthus giganteus 'Floridulus' Liners P9</t>
  </si>
  <si>
    <t>Miscanthus sin. 'Adagio' Liners P9</t>
  </si>
  <si>
    <t>Miscanthus sin. 'Cute One' PBR Liners P9</t>
  </si>
  <si>
    <t>Miscanthus sin. 'Ferner Osten' Liners P9</t>
  </si>
  <si>
    <t>Miscanthus sin. 'Flamingo' Liners P9</t>
  </si>
  <si>
    <t>Miscanthus sin. 'Goliath' Liners P9</t>
  </si>
  <si>
    <t>Miscanthus sin. 'Gracillimus' Liners P9</t>
  </si>
  <si>
    <t>Miscanthus sin. 'Kleine Silbersp.' Liners P9</t>
  </si>
  <si>
    <t>Miscanthus sin. 'Lady in Red'PBR Liners P12</t>
  </si>
  <si>
    <t>miscanthus sin. 'Little Tiger'PBR Liners P9</t>
  </si>
  <si>
    <t>Miscanthus sin. 'Piccolo Rubino'(PBR)NEW Saleable C2</t>
  </si>
  <si>
    <t>Miscanthus sin. 'Red Chief' Liners P9</t>
  </si>
  <si>
    <t>Miscanthus sin. 'Roter Pfeil' Liners P9</t>
  </si>
  <si>
    <t>Miscanthus sin. 'Serengeti'PBR' Liners P9</t>
  </si>
  <si>
    <t>Miscanthus sin. 'Strictus' Liners P9</t>
  </si>
  <si>
    <t>Miscanthus sin. 'Variegatus' Liners P9</t>
  </si>
  <si>
    <t>Miscanthus sin. 'Volcano' PBR Liners P9</t>
  </si>
  <si>
    <t>Miscanthus sin. 'Yaka Dance'PBR Liners P9</t>
  </si>
  <si>
    <t>Miscanthus sin. 'Yakushima Dwarf' Liners P9</t>
  </si>
  <si>
    <t>Miscanthus sin. 'Zebrinus' Liners P9</t>
  </si>
  <si>
    <t>Molinia caerulea 'Edith Dudszus' Liners P9</t>
  </si>
  <si>
    <t>Molinia caerulea 'Heidebraut' Liners P9</t>
  </si>
  <si>
    <t>Molinia caerulea 'Moorflamme' Liners P9</t>
  </si>
  <si>
    <t>Molinia caerulea 'Moorhexe' Liners P9</t>
  </si>
  <si>
    <t>Molinia caerulea 'Torch' PBR Liners P9</t>
  </si>
  <si>
    <t>Molinia caerulea 'Variegata' Liners P9</t>
  </si>
  <si>
    <t>Monarda didyma 'Red Shades' Liners P9</t>
  </si>
  <si>
    <t>Monarda 'Beauty of Cobham' Liners P9</t>
  </si>
  <si>
    <t>Monarda 'Bee-Bright' Liners P9</t>
  </si>
  <si>
    <t>Monarda 'Bee Free' Liners P9</t>
  </si>
  <si>
    <t>Monarda 'Bee-Happy' Liners P9</t>
  </si>
  <si>
    <t>Monarda 'Cambridge Scarlet' Liners P9</t>
  </si>
  <si>
    <t>Monarda 'Prairie Night' Liners P9</t>
  </si>
  <si>
    <t>Monarda 'Schneewittchen' Liners P9</t>
  </si>
  <si>
    <t>Monarda 'Scorpion' Liners P9</t>
  </si>
  <si>
    <t>Monarda SUGAR BUZZ 'Bubblegum Blast'  Liners P9</t>
  </si>
  <si>
    <t>Monarda SUGAR BUZZ 'Grape Gumball' Liners P9</t>
  </si>
  <si>
    <t>Nepeta 'Alba' Liners P9</t>
  </si>
  <si>
    <t>Ophiopogon plan. 'Niger' Liners P9  2 years</t>
  </si>
  <si>
    <t>Paeonia itoh GC® 'Noa Joly' Saleable C2</t>
  </si>
  <si>
    <t>Panicum virgatum 'Buffelo Green'PBR Liners P9</t>
  </si>
  <si>
    <t>Panicum virgatum 'Niagara Falls'®NEW Liners P9</t>
  </si>
  <si>
    <t>Panicum virgatum 'Purple Breeze'PBR Liners P9</t>
  </si>
  <si>
    <t>Panicum virgatum 'Rehbraun' Liners P9</t>
  </si>
  <si>
    <t>Panicum virgatum 'Sangria' PBR Liners P9</t>
  </si>
  <si>
    <t>Panicum virgatum 'Shenandoah' Liners P9</t>
  </si>
  <si>
    <t>Pennisetum alopecuroides Liners P9</t>
  </si>
  <si>
    <t>Pennisetum al. 'Little Bunny' Liners P9</t>
  </si>
  <si>
    <t>Pennisetum al. 'Lumen Gold' PBR Liners P9</t>
  </si>
  <si>
    <t>Pennisetum al. 'Moudry' Liners P9</t>
  </si>
  <si>
    <t>Pennisetum al 'Neon Lights'PBR Liners P9</t>
  </si>
  <si>
    <t>Pennisetum al. 'Red Head' Liners P9</t>
  </si>
  <si>
    <t>Pennisetum a. 'Tiny Tails'(PBR)NEW Liners P9</t>
  </si>
  <si>
    <t>Pennisetum al. 'Tiny Twinkler('PBR)NEW Liners P9</t>
  </si>
  <si>
    <t>Pennisetum al. 'Viridescens' Liners P9</t>
  </si>
  <si>
    <t>Pennisetum orientale 'Fairy Tails' Liners P9</t>
  </si>
  <si>
    <t>Pennisetum orientale 'Flamingo' Liners P9</t>
  </si>
  <si>
    <t>Penstemon hartw. 'Polaris Purple' Liners P9</t>
  </si>
  <si>
    <t>Penstemon hartw. 'Polaris Red' Liners P9</t>
  </si>
  <si>
    <t>Phlomis 'Magical Emerald Star'® Liners P12</t>
  </si>
  <si>
    <t>Phlomis 'Magical Golden Sun'® Liners P12</t>
  </si>
  <si>
    <t>Phlomis 'Magical Platin Planet'® Liners P12</t>
  </si>
  <si>
    <t>Phlox (P) 'Blue Boy' Liners P9</t>
  </si>
  <si>
    <t>Phlox (P) 'Blue Paradise' Liners P9</t>
  </si>
  <si>
    <t>Phlox (P) 'Bright Eyes' Liners P9</t>
  </si>
  <si>
    <t>Phlox (P) 'David' Liners P9</t>
  </si>
  <si>
    <t>Phlox (P) 'Eva Cullum' Liners P9</t>
  </si>
  <si>
    <t>Phlox (P) 'Franz Schubert' Liners P9</t>
  </si>
  <si>
    <t>Phlox (P) 'Koningin Paola' Liners P9</t>
  </si>
  <si>
    <t>Phlox (P) 'Orange Perfection' Liners P9</t>
  </si>
  <si>
    <t>Phlox (p) 'Orchid Green'  Liners P9</t>
  </si>
  <si>
    <t>Phlox (p) 'Orchid Yellow' Liners P9</t>
  </si>
  <si>
    <t>Phlox (P) 'Spitfire' Liners P9</t>
  </si>
  <si>
    <t>Phlox (P) 'Sweet Summer'® Candy'™  Liners P9</t>
  </si>
  <si>
    <t>Phlox (P) 'Sweet Summer®  Dream'™ Liners P9</t>
  </si>
  <si>
    <t>Phlox (P) 'Sweet Summer® Fragrance'™ Liners P9</t>
  </si>
  <si>
    <t>Phlox (P) 'Sweet Summer® Melody'™ Liners P9</t>
  </si>
  <si>
    <t>Phlox (P) 'Sweet Summer® Ocean'™ Liners P9</t>
  </si>
  <si>
    <t>Phlox (P) 'Sweet Summer® Sensation'™ Liners P9</t>
  </si>
  <si>
    <t>Phlox (P) 'Sweet Summer® Surprise'™ Liners P9</t>
  </si>
  <si>
    <t>Phlox (P) 'Tenor' Liners P9</t>
  </si>
  <si>
    <t>Phlox (S) 'Snowflake' Liners P9</t>
  </si>
  <si>
    <t>Rosmarinus off. 'Miss Jess. Upr.' Liners P9</t>
  </si>
  <si>
    <t>Rosmarinus off. 'Prostratus' Liners P9</t>
  </si>
  <si>
    <t>Rudbeckia f. 'Goldsturm' Liners P9</t>
  </si>
  <si>
    <t>Salvia n. Sensation® Medium Blue Liners P9</t>
  </si>
  <si>
    <t>Schizachyrium scoparium 'Standing Ovation' PBR Liners P9</t>
  </si>
  <si>
    <t>Schizachyrium scoparium 'Blue' Liners P9</t>
  </si>
  <si>
    <t>Sedum telephium 'Seduction Cherry Chocolate '® Liners P9</t>
  </si>
  <si>
    <t>Sedum telephium 'Seduction Pink Passion'® Liners P9</t>
  </si>
  <si>
    <t>Sedum telephium 'Seduction Rose Soiree'® Liners P9</t>
  </si>
  <si>
    <t>Sesleria autumnalis Liners P9</t>
  </si>
  <si>
    <t>Sorghastrum nutans 'JS Michelito'® Liners P9</t>
  </si>
  <si>
    <t>Stokesia laevis 'Amethyst' PBR Liners P12</t>
  </si>
  <si>
    <t>Tradescantia 'JS Brainstorm' PBR Liners P12</t>
  </si>
  <si>
    <t>Verbena bon. 'Lollipop' Liners P9</t>
  </si>
  <si>
    <t>Veronica austr. 'Shirley Blue' Liners P9</t>
  </si>
  <si>
    <t>Veronica spicata 'Rotfuchs' Liners P12</t>
  </si>
  <si>
    <t>C2 PA 40</t>
  </si>
  <si>
    <t>C5 PA 90</t>
  </si>
  <si>
    <t>C5 PA 120</t>
  </si>
  <si>
    <t>BailElla</t>
  </si>
  <si>
    <t>Yellow Bird</t>
  </si>
  <si>
    <t>Empire Blue</t>
  </si>
  <si>
    <t>Grand Cascade</t>
  </si>
  <si>
    <t>Nanho Blue</t>
  </si>
  <si>
    <t>Pink Cascade</t>
  </si>
  <si>
    <t>Violet Cascade</t>
  </si>
  <si>
    <t>Scented Gem  Lissbrid</t>
  </si>
  <si>
    <t>Clematis montana</t>
  </si>
  <si>
    <t>Клематис Монтана</t>
  </si>
  <si>
    <t>Fragrant Spring</t>
  </si>
  <si>
    <t>Justa</t>
  </si>
  <si>
    <t>Лещина/Орешник обыкновенный</t>
  </si>
  <si>
    <t>Dusky Maiden</t>
  </si>
  <si>
    <t>Golden Lady</t>
  </si>
  <si>
    <t>Magical Red Fountain</t>
  </si>
  <si>
    <t>Magical Torch</t>
  </si>
  <si>
    <t>Allgold</t>
  </si>
  <si>
    <t>Andreanus Splendens</t>
  </si>
  <si>
    <t>Johnsons Crimson</t>
  </si>
  <si>
    <t>La Coquette</t>
  </si>
  <si>
    <t xml:space="preserve">Cytisus </t>
  </si>
  <si>
    <t xml:space="preserve">Ракитник </t>
  </si>
  <si>
    <t>Lena</t>
  </si>
  <si>
    <t>Zeelandia</t>
  </si>
  <si>
    <t xml:space="preserve">Diervilla </t>
  </si>
  <si>
    <t xml:space="preserve">Диервилла </t>
  </si>
  <si>
    <t>Elaeagnus commutata</t>
  </si>
  <si>
    <t>Лох серебристый</t>
  </si>
  <si>
    <t>Emerald'n Gold</t>
  </si>
  <si>
    <t xml:space="preserve">Exochorda </t>
  </si>
  <si>
    <t xml:space="preserve">Экзохорда </t>
  </si>
  <si>
    <t>Форзиция промежуточная/средняя</t>
  </si>
  <si>
    <t>Minigold =Flojor</t>
  </si>
  <si>
    <t>Крушина ольховидная/ломкая</t>
  </si>
  <si>
    <t>Magenta Chiffon</t>
  </si>
  <si>
    <t>Flogi</t>
  </si>
  <si>
    <t>Dark Angel</t>
  </si>
  <si>
    <t>Love</t>
  </si>
  <si>
    <t>Together</t>
  </si>
  <si>
    <t>Blue Angel</t>
  </si>
  <si>
    <t>Magnolia liliiflora</t>
  </si>
  <si>
    <t>Магнолия лилиецветная</t>
  </si>
  <si>
    <t>Rustica Rubra</t>
  </si>
  <si>
    <t xml:space="preserve">Magnolia </t>
  </si>
  <si>
    <t xml:space="preserve">Магнолия </t>
  </si>
  <si>
    <t>Heaven Scent</t>
  </si>
  <si>
    <t xml:space="preserve">Perovskia </t>
  </si>
  <si>
    <t xml:space="preserve">Перовския </t>
  </si>
  <si>
    <t>Mirador</t>
  </si>
  <si>
    <t>Diabolo</t>
  </si>
  <si>
    <t>Bella Bianca</t>
  </si>
  <si>
    <t xml:space="preserve">Pyracantha </t>
  </si>
  <si>
    <t xml:space="preserve">Пираканта </t>
  </si>
  <si>
    <t>Rubus idaeus arcticus</t>
  </si>
  <si>
    <t>Малина нектарная</t>
  </si>
  <si>
    <t xml:space="preserve">Salix </t>
  </si>
  <si>
    <t xml:space="preserve">Ива </t>
  </si>
  <si>
    <t>Plumosa Aurea</t>
  </si>
  <si>
    <t>Magical Purple Pride</t>
  </si>
  <si>
    <t>Pamyat o Vavilove</t>
  </si>
  <si>
    <t>Miss Canada</t>
  </si>
  <si>
    <t>Big Pearl</t>
  </si>
  <si>
    <t>Magical Spring Glory</t>
  </si>
  <si>
    <t>Pink Beauty</t>
  </si>
  <si>
    <t>Summer Snowflake</t>
  </si>
  <si>
    <t>Watanabe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</si>
  <si>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</si>
  <si>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</si>
  <si>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</si>
  <si>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</si>
  <si>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</si>
  <si>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</si>
  <si>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Queen Bee</t>
  </si>
  <si>
    <t>Black and White</t>
  </si>
  <si>
    <t xml:space="preserve">Weigela </t>
  </si>
  <si>
    <t xml:space="preserve">Вейгела </t>
  </si>
  <si>
    <t>Rhododendron ponticum</t>
  </si>
  <si>
    <t>Rhododendron forrestii/repens</t>
  </si>
  <si>
    <t>Rhododendron hybrida</t>
  </si>
  <si>
    <t>Рододендрон катевбинский</t>
  </si>
  <si>
    <t>Пихта Нордмана</t>
  </si>
  <si>
    <t>Jade River</t>
  </si>
  <si>
    <t>Blue Spider</t>
  </si>
  <si>
    <t>Larix kaempferi/japonica</t>
  </si>
  <si>
    <t>Лиственница кемпфера/японская</t>
  </si>
  <si>
    <t>Inversa</t>
  </si>
  <si>
    <t>Picea omorika</t>
  </si>
  <si>
    <t>Picea orientalis</t>
  </si>
  <si>
    <t>Alice Verkade</t>
  </si>
  <si>
    <t>Bozi Dar</t>
  </si>
  <si>
    <t>Mumpitz</t>
  </si>
  <si>
    <t>Сосна Гельдрейха/боснийская</t>
  </si>
  <si>
    <t>Сосна румелийская</t>
  </si>
  <si>
    <t>Radiata</t>
  </si>
  <si>
    <t>Watereri</t>
  </si>
  <si>
    <t>Taxus cuspidata</t>
  </si>
  <si>
    <t>Тис остроконечный</t>
  </si>
  <si>
    <t>Orange Fairy</t>
  </si>
  <si>
    <t xml:space="preserve">Rose </t>
  </si>
  <si>
    <t xml:space="preserve">Роза </t>
  </si>
  <si>
    <t>Himalaya</t>
  </si>
  <si>
    <t>Hannahs Choice</t>
  </si>
  <si>
    <t>Waldenbuch</t>
  </si>
  <si>
    <t xml:space="preserve">Delphinium </t>
  </si>
  <si>
    <t xml:space="preserve">Дельфиниум </t>
  </si>
  <si>
    <t xml:space="preserve">Hosta </t>
  </si>
  <si>
    <t xml:space="preserve">Хоста </t>
  </si>
  <si>
    <t>Wide Brim</t>
  </si>
  <si>
    <t xml:space="preserve">Kniphofia </t>
  </si>
  <si>
    <t xml:space="preserve">Книпхофия/Книфофия </t>
  </si>
  <si>
    <t>Blue Paradise</t>
  </si>
  <si>
    <t>Ceanothus impressus</t>
  </si>
  <si>
    <t>Cornus florida</t>
  </si>
  <si>
    <t>Genista lydia</t>
  </si>
  <si>
    <t>Pieris japonica</t>
  </si>
  <si>
    <t>Prunus tomentosa</t>
  </si>
  <si>
    <t>Spiraea arguta</t>
  </si>
  <si>
    <t>Larix decidua</t>
  </si>
  <si>
    <t>Larix marschlinsii</t>
  </si>
  <si>
    <t>Pinus flex</t>
  </si>
  <si>
    <t>Pinus heldreichii</t>
  </si>
  <si>
    <t>Pinus schwerinii</t>
  </si>
  <si>
    <t>Sequoiadendron</t>
  </si>
  <si>
    <t>Vaccinium</t>
  </si>
  <si>
    <t>Agastache</t>
  </si>
  <si>
    <t>Achillea</t>
  </si>
  <si>
    <t>Andropogon</t>
  </si>
  <si>
    <t>Aster</t>
  </si>
  <si>
    <t>Astilbe</t>
  </si>
  <si>
    <t>Astrantia</t>
  </si>
  <si>
    <t>Carex</t>
  </si>
  <si>
    <t>Deschampsia</t>
  </si>
  <si>
    <t>Dicentra</t>
  </si>
  <si>
    <t>Fragaria</t>
  </si>
  <si>
    <t>Hemerocallis</t>
  </si>
  <si>
    <t>Helictotrichon</t>
  </si>
  <si>
    <t>Heuchera</t>
  </si>
  <si>
    <t>Lupinus</t>
  </si>
  <si>
    <t>Imperata cylindrica</t>
  </si>
  <si>
    <t>Lupinus Lupinova</t>
  </si>
  <si>
    <t>Monarda didyma</t>
  </si>
  <si>
    <t>Paeonia</t>
  </si>
  <si>
    <t>Pennisetum</t>
  </si>
  <si>
    <t>Phlomis</t>
  </si>
  <si>
    <t>Schizachyrium scoparium</t>
  </si>
  <si>
    <t>Sorghastrum nutans</t>
  </si>
  <si>
    <t>Stokesia laevis</t>
  </si>
  <si>
    <t>Tradescantia</t>
  </si>
  <si>
    <t>Sesleria autumnalis</t>
  </si>
  <si>
    <t>Veronica</t>
  </si>
  <si>
    <t>Выдача заказов:  39 неделя 2026 (21-25 сентября), 42 неделя 2026 (12-16 октября), 51-52 недели 2026 (14-25 декабря)</t>
  </si>
  <si>
    <t xml:space="preserve">                                   8-14 недели 2027 (22 февраля - 9 апреля)</t>
  </si>
  <si>
    <t>39 неделя 2026 (21-25 сентября)</t>
  </si>
  <si>
    <t>42 неделя 2026 (12-16 октября)</t>
  </si>
  <si>
    <t>51-52 недели 2026 (14-25 декабря)</t>
  </si>
  <si>
    <t>8 неделя 2027 (22-26 февраля)</t>
  </si>
  <si>
    <t>9 неделя 2027 (1-5 марта)</t>
  </si>
  <si>
    <t>10 неделя 2027 (9-12 марта)</t>
  </si>
  <si>
    <t>11 неделя 2027 (15-19 марта)</t>
  </si>
  <si>
    <t>12 неделя 2027 (22-26 марта)</t>
  </si>
  <si>
    <t>13 неделя 2027 (29 марта - 2 апреля)</t>
  </si>
  <si>
    <t>14 неделя 2027 (5 - 9 апреля)</t>
  </si>
  <si>
    <t>Bloodgood</t>
  </si>
  <si>
    <t>Fireglow</t>
  </si>
  <si>
    <t>Garnet</t>
  </si>
  <si>
    <t>Oridono-nishiki</t>
  </si>
  <si>
    <t>Osakazuki</t>
  </si>
  <si>
    <t>Red Pygmy</t>
  </si>
  <si>
    <t>Sangokaku</t>
  </si>
  <si>
    <t>Silhouette</t>
  </si>
  <si>
    <t>Sumi-nagashi</t>
  </si>
  <si>
    <t>Jordan</t>
  </si>
  <si>
    <t>Amela</t>
  </si>
  <si>
    <t>Obelisk</t>
  </si>
  <si>
    <t>Prins William</t>
  </si>
  <si>
    <t>Sleyt</t>
  </si>
  <si>
    <t>Snowcloud</t>
  </si>
  <si>
    <t>Golden Ghost</t>
  </si>
  <si>
    <t>Little Rockstars red</t>
  </si>
  <si>
    <t>Petite Lavander</t>
  </si>
  <si>
    <t>TurboTower</t>
  </si>
  <si>
    <t>Bonomiana</t>
  </si>
  <si>
    <t>Lady Campbell</t>
  </si>
  <si>
    <t>Principessa Baciocchi</t>
  </si>
  <si>
    <t>Mary Williams</t>
  </si>
  <si>
    <t>Forest Pansy</t>
  </si>
  <si>
    <t>Камелия сетчатая</t>
  </si>
  <si>
    <t>Sundance</t>
  </si>
  <si>
    <t>Цеанотус сплющенный</t>
  </si>
  <si>
    <t>Багрянник/Церцис канадский</t>
  </si>
  <si>
    <t>Багрянник/Церцис европейский</t>
  </si>
  <si>
    <t>Дерен канадский</t>
  </si>
  <si>
    <t>Дерен цветущий</t>
  </si>
  <si>
    <t>Smokey Joe</t>
  </si>
  <si>
    <t>Lilla</t>
  </si>
  <si>
    <t>Old Fashioned</t>
  </si>
  <si>
    <t>Purple Lady</t>
  </si>
  <si>
    <t>Streib's Glossy</t>
  </si>
  <si>
    <t>Magical Dark Delight</t>
  </si>
  <si>
    <t>Magical Firefly</t>
  </si>
  <si>
    <t>Magical Starry Night</t>
  </si>
  <si>
    <t>Taneo</t>
  </si>
  <si>
    <t>Interbolwi</t>
  </si>
  <si>
    <t>Эвкалипт Гунни</t>
  </si>
  <si>
    <t>Jean Hugues</t>
  </si>
  <si>
    <t>Discovery</t>
  </si>
  <si>
    <t>Arnold Promise</t>
  </si>
  <si>
    <t>Evi</t>
  </si>
  <si>
    <t>Orange Peel</t>
  </si>
  <si>
    <t>Rubin</t>
  </si>
  <si>
    <t>Westerstede</t>
  </si>
  <si>
    <t>Lotus Moon Pearlbush</t>
  </si>
  <si>
    <t>Фотергилла крупная</t>
  </si>
  <si>
    <t>Дрок лидийский</t>
  </si>
  <si>
    <t>Гамамелис промежуточный</t>
  </si>
  <si>
    <t>Гамамелис весенний</t>
  </si>
  <si>
    <t>Curly Wurly red</t>
  </si>
  <si>
    <t>Hi Island</t>
  </si>
  <si>
    <t>Hi Mars</t>
  </si>
  <si>
    <t>Hi Wave White</t>
  </si>
  <si>
    <t>Ave</t>
  </si>
  <si>
    <t>Magical Party Time</t>
  </si>
  <si>
    <t>Perfection</t>
  </si>
  <si>
    <t>Princess Diana</t>
  </si>
  <si>
    <t>Renate Steiniger</t>
  </si>
  <si>
    <t>Serenity Pink</t>
  </si>
  <si>
    <t>Showtime</t>
  </si>
  <si>
    <t>Sylvia</t>
  </si>
  <si>
    <t>BetterBelle</t>
  </si>
  <si>
    <t>Little Hottie</t>
  </si>
  <si>
    <t>Groundbreaker Blush</t>
  </si>
  <si>
    <t>Groundbreaker Greeny</t>
  </si>
  <si>
    <t>Royal Flower</t>
  </si>
  <si>
    <t>Petite Cherry</t>
  </si>
  <si>
    <t>Ruby Hobbit</t>
  </si>
  <si>
    <t>Shikoku Flash</t>
  </si>
  <si>
    <t>Spring Sizzle</t>
  </si>
  <si>
    <t>Applause</t>
  </si>
  <si>
    <t>Black Porch</t>
  </si>
  <si>
    <t>Choco Cherry</t>
  </si>
  <si>
    <t>Choco White</t>
  </si>
  <si>
    <t>Big Bells</t>
  </si>
  <si>
    <t>Mystic Orbs</t>
  </si>
  <si>
    <t>Aubergine</t>
  </si>
  <si>
    <t>Lipan</t>
  </si>
  <si>
    <t>With Love Babe</t>
  </si>
  <si>
    <t>Zuni</t>
  </si>
  <si>
    <t>Miss Franchis</t>
  </si>
  <si>
    <t>Texanum</t>
  </si>
  <si>
    <t>Бирючина японская</t>
  </si>
  <si>
    <t>Golden Glow</t>
  </si>
  <si>
    <t>Red Tips</t>
  </si>
  <si>
    <t>Festirose</t>
  </si>
  <si>
    <t>Emperor</t>
  </si>
  <si>
    <t>Honey Tulip</t>
  </si>
  <si>
    <t>White Caviar</t>
  </si>
  <si>
    <t>Gerardi Dwarf</t>
  </si>
  <si>
    <t>Obsessed</t>
  </si>
  <si>
    <t>Olivia</t>
  </si>
  <si>
    <t>Олива европейская</t>
  </si>
  <si>
    <t>Corallina</t>
  </si>
  <si>
    <t>Pearls of Parfume</t>
  </si>
  <si>
    <t>Petite Perfume White</t>
  </si>
  <si>
    <t>Magical Citrus Lemonade</t>
  </si>
  <si>
    <t>Zdechovice</t>
  </si>
  <si>
    <t>Cupido</t>
  </si>
  <si>
    <t>Purity</t>
  </si>
  <si>
    <t>Valley Rose</t>
  </si>
  <si>
    <t>Little Devil</t>
  </si>
  <si>
    <t>Пиерис японский</t>
  </si>
  <si>
    <t>Ivory</t>
  </si>
  <si>
    <t>Piranha</t>
  </si>
  <si>
    <t>Capri</t>
  </si>
  <si>
    <t>Ricks Star</t>
  </si>
  <si>
    <t>Little Berry</t>
  </si>
  <si>
    <t>Michel Buchner</t>
  </si>
  <si>
    <t>Virtuel Violet</t>
  </si>
  <si>
    <t>Little Rosie</t>
  </si>
  <si>
    <t>Sunny Fantasy</t>
  </si>
  <si>
    <t>Flip Side</t>
  </si>
  <si>
    <t>Galactic Pink</t>
  </si>
  <si>
    <t>Magical Fantasy</t>
  </si>
  <si>
    <t>All Summer Peach</t>
  </si>
  <si>
    <t>Picobella Rosso</t>
  </si>
  <si>
    <t>Twilight</t>
  </si>
  <si>
    <t>Vintage Love</t>
  </si>
  <si>
    <t>Adonis</t>
  </si>
  <si>
    <t>Amoenum</t>
  </si>
  <si>
    <t>Anouk</t>
  </si>
  <si>
    <t>Arabesk</t>
  </si>
  <si>
    <t>Elsie Lee</t>
  </si>
  <si>
    <t>Excelsior</t>
  </si>
  <si>
    <t>Fridoline</t>
  </si>
  <si>
    <t>Geisha Orange</t>
  </si>
  <si>
    <t>Geisha Pink</t>
  </si>
  <si>
    <t>Geisha Purple</t>
  </si>
  <si>
    <t>Geisha Red</t>
  </si>
  <si>
    <t>Georg Arends</t>
  </si>
  <si>
    <t>Hino Crimson</t>
  </si>
  <si>
    <t>Moederkensdag</t>
  </si>
  <si>
    <t>Рододендрон</t>
  </si>
  <si>
    <t>Petticoat</t>
  </si>
  <si>
    <t>Purpurkissen</t>
  </si>
  <si>
    <t>Rosinetta</t>
  </si>
  <si>
    <t>Signalglühen</t>
  </si>
  <si>
    <t>Thekla</t>
  </si>
  <si>
    <t>Vuyk's Rosyred</t>
  </si>
  <si>
    <t>Vuyk's Scarlet</t>
  </si>
  <si>
    <t>Blue Jay</t>
  </si>
  <si>
    <t>Elsie Straver</t>
  </si>
  <si>
    <t>Kermesina Rosé</t>
  </si>
  <si>
    <t>Marie Forte</t>
  </si>
  <si>
    <t>Schneebukett</t>
  </si>
  <si>
    <t>Wilgen's Ruby</t>
  </si>
  <si>
    <t>Lemon Carpet</t>
  </si>
  <si>
    <t>Пихта испанская</t>
  </si>
  <si>
    <t>Гинкго билоба</t>
  </si>
  <si>
    <t>Hughes</t>
  </si>
  <si>
    <t>Mordigan Gold</t>
  </si>
  <si>
    <t>Floreant</t>
  </si>
  <si>
    <t>Hunnetorp</t>
  </si>
  <si>
    <t>Blue Dwarf</t>
  </si>
  <si>
    <t>Little Boggle</t>
  </si>
  <si>
    <t>Magic Gold</t>
  </si>
  <si>
    <t>Stiff Weeper</t>
  </si>
  <si>
    <t>Rothenhaus</t>
  </si>
  <si>
    <t>Лиственница европейская</t>
  </si>
  <si>
    <t>Лиственница маршлинса</t>
  </si>
  <si>
    <t>87-07-1293</t>
  </si>
  <si>
    <t>Echiniformis</t>
  </si>
  <si>
    <t>Pendula</t>
  </si>
  <si>
    <t>Hoopsii</t>
  </si>
  <si>
    <t>Tenas</t>
  </si>
  <si>
    <t>Vanderwolf's Pyramid</t>
  </si>
  <si>
    <t>Compact Gem</t>
  </si>
  <si>
    <t>Schmidtii</t>
  </si>
  <si>
    <t>Сосна гибкая</t>
  </si>
  <si>
    <t>Jeddeloh</t>
  </si>
  <si>
    <t>Klosterkötter</t>
  </si>
  <si>
    <t>Peterle</t>
  </si>
  <si>
    <t>Zwerg Kugel</t>
  </si>
  <si>
    <t>Bambino</t>
  </si>
  <si>
    <t>Breppo</t>
  </si>
  <si>
    <t>Nana Würstle</t>
  </si>
  <si>
    <t>Oregon Green</t>
  </si>
  <si>
    <t>Pyramidalis</t>
  </si>
  <si>
    <t>Wiethorst</t>
  </si>
  <si>
    <t>Tiny Kurls</t>
  </si>
  <si>
    <t>Frensham</t>
  </si>
  <si>
    <t>Hibernia</t>
  </si>
  <si>
    <t>Straznik</t>
  </si>
  <si>
    <t>Majima</t>
  </si>
  <si>
    <t>Grüne Welle</t>
  </si>
  <si>
    <t>Сосна Шверина</t>
  </si>
  <si>
    <t>Сосная тунберга</t>
  </si>
  <si>
    <t>Paradekissen</t>
  </si>
  <si>
    <t>Секвоядендрон гигантский</t>
  </si>
  <si>
    <t>Globosa Aurea</t>
  </si>
  <si>
    <t>Miky</t>
  </si>
  <si>
    <t>Тсуга канадская</t>
  </si>
  <si>
    <t>Little Ninja</t>
  </si>
  <si>
    <t>Роза</t>
  </si>
  <si>
    <t>Amirose</t>
  </si>
  <si>
    <t>Precious</t>
  </si>
  <si>
    <t>Latvia</t>
  </si>
  <si>
    <t>Rovada</t>
  </si>
  <si>
    <t>Hinonmäki Gul</t>
  </si>
  <si>
    <t>Josta</t>
  </si>
  <si>
    <t>Magical Joy</t>
  </si>
  <si>
    <t>Juwel Black</t>
  </si>
  <si>
    <t>Ruby Beauty</t>
  </si>
  <si>
    <t>Earliblue</t>
  </si>
  <si>
    <t>Liberty</t>
  </si>
  <si>
    <t>Голубика</t>
  </si>
  <si>
    <t>Pink Lemonade</t>
  </si>
  <si>
    <t>Тысячелистник</t>
  </si>
  <si>
    <t>Cerise Queen</t>
  </si>
  <si>
    <t>Lachsschönheit</t>
  </si>
  <si>
    <t>Paprika</t>
  </si>
  <si>
    <t>Summerwine</t>
  </si>
  <si>
    <t>Агастахе</t>
  </si>
  <si>
    <t>Beelicios Pink</t>
  </si>
  <si>
    <t>Бородачевник</t>
  </si>
  <si>
    <t>Red October</t>
  </si>
  <si>
    <t>Аквилегия</t>
  </si>
  <si>
    <t>Ruby Port</t>
  </si>
  <si>
    <t>William Guiness</t>
  </si>
  <si>
    <t>Nora Barlow</t>
  </si>
  <si>
    <t>Астра</t>
  </si>
  <si>
    <t>Lady in Blue</t>
  </si>
  <si>
    <t>Peter Harrison</t>
  </si>
  <si>
    <t>Schneekissen</t>
  </si>
  <si>
    <t>Астильба</t>
  </si>
  <si>
    <t>Anita Pfeifer</t>
  </si>
  <si>
    <t>Brautschleier</t>
  </si>
  <si>
    <t>Bressingham Beauty</t>
  </si>
  <si>
    <t>Cattleya</t>
  </si>
  <si>
    <t>Erika</t>
  </si>
  <si>
    <t>Fanal</t>
  </si>
  <si>
    <t>Glut</t>
  </si>
  <si>
    <t>Deutschland</t>
  </si>
  <si>
    <t>Europa</t>
  </si>
  <si>
    <t>Peach Blossom</t>
  </si>
  <si>
    <t>Hennie Graafland</t>
  </si>
  <si>
    <t>Dark Side of the Moon</t>
  </si>
  <si>
    <t>Астранция</t>
  </si>
  <si>
    <t>Astra White</t>
  </si>
  <si>
    <t>Astra red</t>
  </si>
  <si>
    <t>Pink Button</t>
  </si>
  <si>
    <t>Roma</t>
  </si>
  <si>
    <t>Alexander Great</t>
  </si>
  <si>
    <t>Diane's Gold</t>
  </si>
  <si>
    <t>Karl Foerster</t>
  </si>
  <si>
    <t>Осока</t>
  </si>
  <si>
    <t>Feather Falls</t>
  </si>
  <si>
    <t>Moon Falls</t>
  </si>
  <si>
    <t>Goldband</t>
  </si>
  <si>
    <t>Ice Dance</t>
  </si>
  <si>
    <t>Irish Green</t>
  </si>
  <si>
    <t>Vanilla Ice</t>
  </si>
  <si>
    <t>Ribbon Falls</t>
  </si>
  <si>
    <t>Convallaria</t>
  </si>
  <si>
    <t>Ландыш</t>
  </si>
  <si>
    <t>Hardwick Hall</t>
  </si>
  <si>
    <t>Prolificans</t>
  </si>
  <si>
    <t>Highlander Mystery Sensation</t>
  </si>
  <si>
    <t>Mystery Sensation</t>
  </si>
  <si>
    <t>Луговик</t>
  </si>
  <si>
    <t>Bronzeschleier</t>
  </si>
  <si>
    <t>Goldschleier</t>
  </si>
  <si>
    <t>Goldtau</t>
  </si>
  <si>
    <t>Гвоздика</t>
  </si>
  <si>
    <t>Pink Twinkle</t>
  </si>
  <si>
    <t>Ruby Snow</t>
  </si>
  <si>
    <t>Дицентра</t>
  </si>
  <si>
    <t>Passion Heartss</t>
  </si>
  <si>
    <t>Double-Decker</t>
  </si>
  <si>
    <t>Lakota Orange</t>
  </si>
  <si>
    <t>Lakota Red</t>
  </si>
  <si>
    <t>Lakota Rose</t>
  </si>
  <si>
    <t>Lakota Yellow</t>
  </si>
  <si>
    <t>PowWow White</t>
  </si>
  <si>
    <t>Cherry Brandy</t>
  </si>
  <si>
    <t>Frivolius Pink</t>
  </si>
  <si>
    <t>Frivolius Rose</t>
  </si>
  <si>
    <t>PowWow Wild Berry</t>
  </si>
  <si>
    <t>Flamingo pink</t>
  </si>
  <si>
    <t>Flamingo White</t>
  </si>
  <si>
    <t>Lipstick</t>
  </si>
  <si>
    <t>Эхинацея</t>
  </si>
  <si>
    <t>Purple Glow</t>
  </si>
  <si>
    <t>Земляника</t>
  </si>
  <si>
    <t>Stella de Oro</t>
  </si>
  <si>
    <t>Candlelights Lime</t>
  </si>
  <si>
    <t>Candlelights Red</t>
  </si>
  <si>
    <t>Хаконехлоя макра</t>
  </si>
  <si>
    <t>Скрученноостник</t>
  </si>
  <si>
    <t>Saphirsprudel</t>
  </si>
  <si>
    <t>Лилейник</t>
  </si>
  <si>
    <t>Corky</t>
  </si>
  <si>
    <t>Crimson Pirate</t>
  </si>
  <si>
    <t>EveryDaylily Gold</t>
  </si>
  <si>
    <t>EveryDaylily Rose</t>
  </si>
  <si>
    <t>EveryDaylily Pink Cream</t>
  </si>
  <si>
    <t>EveryDaylily Red Rib</t>
  </si>
  <si>
    <t>Flaming Sword</t>
  </si>
  <si>
    <t>Little Tyke</t>
  </si>
  <si>
    <t>Pink Damask</t>
  </si>
  <si>
    <t>Sammy Russell</t>
  </si>
  <si>
    <t>Гейхера</t>
  </si>
  <si>
    <t>Carnival Burgundy Blast</t>
  </si>
  <si>
    <t>Carnival Cocomint</t>
  </si>
  <si>
    <t>Carnival Cinnamon Stick</t>
  </si>
  <si>
    <t>Carnival Fall Festival</t>
  </si>
  <si>
    <t>Carnival Lime</t>
  </si>
  <si>
    <t>Carnival Peach Parfait</t>
  </si>
  <si>
    <t>Carnival Plum Crazy</t>
  </si>
  <si>
    <t>Carnival Watermelon</t>
  </si>
  <si>
    <t>Everglow Fire</t>
  </si>
  <si>
    <t>Hip Hip Hooray</t>
  </si>
  <si>
    <t>Amber</t>
  </si>
  <si>
    <t>Black</t>
  </si>
  <si>
    <t>Lime</t>
  </si>
  <si>
    <t>Purple</t>
  </si>
  <si>
    <t>Red</t>
  </si>
  <si>
    <t>Sienna</t>
  </si>
  <si>
    <t>Silver</t>
  </si>
  <si>
    <t>Color Festival</t>
  </si>
  <si>
    <t>Lakeside Little Tuft</t>
  </si>
  <si>
    <t>Mighty Mouse</t>
  </si>
  <si>
    <t>Party Streamers</t>
  </si>
  <si>
    <t>Pin-Up</t>
  </si>
  <si>
    <t>Red Ninja</t>
  </si>
  <si>
    <t>Undulata Mediovariegata</t>
  </si>
  <si>
    <t>White Feather</t>
  </si>
  <si>
    <t>Императа цилиндрическая</t>
  </si>
  <si>
    <t>Not Quit White</t>
  </si>
  <si>
    <t>Alcazar</t>
  </si>
  <si>
    <t>Люпин</t>
  </si>
  <si>
    <t>Cutie</t>
  </si>
  <si>
    <t>Tawny King</t>
  </si>
  <si>
    <t>Lenora</t>
  </si>
  <si>
    <t>Cierra</t>
  </si>
  <si>
    <t>Chandelier</t>
  </si>
  <si>
    <t>Noble Maiden</t>
  </si>
  <si>
    <t>The Governor</t>
  </si>
  <si>
    <t>The Pages</t>
  </si>
  <si>
    <t>Floridulus</t>
  </si>
  <si>
    <t>Adagio</t>
  </si>
  <si>
    <t>Cute One</t>
  </si>
  <si>
    <t>Ferner Osten</t>
  </si>
  <si>
    <t>Goliath</t>
  </si>
  <si>
    <t>Gracillimus</t>
  </si>
  <si>
    <t>Kleine Silbersp</t>
  </si>
  <si>
    <t>Little Tiger</t>
  </si>
  <si>
    <t>Piccolo Rubino</t>
  </si>
  <si>
    <t>Roter Pfeil</t>
  </si>
  <si>
    <t>Serengeti</t>
  </si>
  <si>
    <t>Strictus</t>
  </si>
  <si>
    <t>Yaka Dance</t>
  </si>
  <si>
    <t>Yakushima Dwarf</t>
  </si>
  <si>
    <t>Zebrinus</t>
  </si>
  <si>
    <t>Black Arrows</t>
  </si>
  <si>
    <t>Edith Dudszus</t>
  </si>
  <si>
    <t>Heidebraut</t>
  </si>
  <si>
    <t>Moorflamme</t>
  </si>
  <si>
    <t>Moorhexe</t>
  </si>
  <si>
    <t>Torch</t>
  </si>
  <si>
    <t>Beauty of Cobham</t>
  </si>
  <si>
    <t>Bee-Bright</t>
  </si>
  <si>
    <t>Bee Free</t>
  </si>
  <si>
    <t>Bee-Happy</t>
  </si>
  <si>
    <t>Cambridge Scarlet</t>
  </si>
  <si>
    <t>Prairie Night</t>
  </si>
  <si>
    <t>Schneewittchen</t>
  </si>
  <si>
    <t>Scorpion</t>
  </si>
  <si>
    <t>Молиния голубая</t>
  </si>
  <si>
    <t>Монарда двойчатая</t>
  </si>
  <si>
    <t>Монард</t>
  </si>
  <si>
    <t>Niger</t>
  </si>
  <si>
    <t>Noa Joly</t>
  </si>
  <si>
    <t>Buffelo Green</t>
  </si>
  <si>
    <t>Niagara Falls</t>
  </si>
  <si>
    <t>Purple Breeze</t>
  </si>
  <si>
    <t>Rehbraun</t>
  </si>
  <si>
    <t>Sangria</t>
  </si>
  <si>
    <t>Shenandoah</t>
  </si>
  <si>
    <t>Lumen Gold</t>
  </si>
  <si>
    <t>Moudry</t>
  </si>
  <si>
    <t>Neon Lights</t>
  </si>
  <si>
    <t>Red Head</t>
  </si>
  <si>
    <t>Пион</t>
  </si>
  <si>
    <t>Tiny Tails</t>
  </si>
  <si>
    <t>Viridescens</t>
  </si>
  <si>
    <t>Fairy Tails</t>
  </si>
  <si>
    <t>Polaris Purple</t>
  </si>
  <si>
    <t>Polaris Red</t>
  </si>
  <si>
    <t>Magical Emerald Star</t>
  </si>
  <si>
    <t>Magical Golden Sun</t>
  </si>
  <si>
    <t>Magical Platin Planet</t>
  </si>
  <si>
    <t>Koningin Paola</t>
  </si>
  <si>
    <t>Orchid Green</t>
  </si>
  <si>
    <t>Orchid Yellow</t>
  </si>
  <si>
    <t>Tiny Twinkler</t>
  </si>
  <si>
    <t>Пеннисетум восточный</t>
  </si>
  <si>
    <t>Пеннисетум</t>
  </si>
  <si>
    <t>Зопник</t>
  </si>
  <si>
    <t>Sweet Summer Candy</t>
  </si>
  <si>
    <t>Sweet Summer Dream</t>
  </si>
  <si>
    <t>Sweet Summer Fragrance</t>
  </si>
  <si>
    <t>Sweet Summer Melody</t>
  </si>
  <si>
    <t>Sweet Summer Ocean</t>
  </si>
  <si>
    <t>Sweet Summer Sensation</t>
  </si>
  <si>
    <t>Sweet Summer Surprise</t>
  </si>
  <si>
    <t>Miss Jess. Upr</t>
  </si>
  <si>
    <t>Prostratus</t>
  </si>
  <si>
    <t>Seduction Pink Passion</t>
  </si>
  <si>
    <t>Seduction Rose Soiree</t>
  </si>
  <si>
    <t>Shirley Blue</t>
  </si>
  <si>
    <t>Sensation Medium Blue</t>
  </si>
  <si>
    <t>Шизахириум</t>
  </si>
  <si>
    <t>Standing Ovation</t>
  </si>
  <si>
    <t>Blue</t>
  </si>
  <si>
    <t>JS Michelito</t>
  </si>
  <si>
    <t>JS Brainstorm</t>
  </si>
  <si>
    <t>Lollipop</t>
  </si>
  <si>
    <t>Seduction Cherry Chocolate</t>
  </si>
  <si>
    <t>Сеслерия осенняя</t>
  </si>
  <si>
    <t>Сорговник поникающий</t>
  </si>
  <si>
    <t>Стокезия гладкая</t>
  </si>
  <si>
    <t>Традексанция</t>
  </si>
  <si>
    <t>Вероника</t>
  </si>
  <si>
    <t>87-07-12365</t>
  </si>
  <si>
    <t>87-07-12112</t>
  </si>
  <si>
    <t>87-07-8274</t>
  </si>
  <si>
    <t>87-07-12366</t>
  </si>
  <si>
    <t>87-07-11006</t>
  </si>
  <si>
    <t>87-07-12367</t>
  </si>
  <si>
    <t>87-07-1550</t>
  </si>
  <si>
    <t>87-07-1880</t>
  </si>
  <si>
    <t>87-07-3845</t>
  </si>
  <si>
    <t>87-07-2947</t>
  </si>
  <si>
    <t>87-07-12107</t>
  </si>
  <si>
    <t>87-07-7629</t>
  </si>
  <si>
    <t>87-07-12108</t>
  </si>
  <si>
    <t>87-07-12207</t>
  </si>
  <si>
    <t>87-07-12208</t>
  </si>
  <si>
    <t>87-07-12209</t>
  </si>
  <si>
    <t>87-07-12210</t>
  </si>
  <si>
    <t>87-07-12211</t>
  </si>
  <si>
    <t>87-07-12212</t>
  </si>
  <si>
    <t>87-07-12213</t>
  </si>
  <si>
    <t>87-07-12214</t>
  </si>
  <si>
    <t>87-07-12215</t>
  </si>
  <si>
    <t>87-07-8341</t>
  </si>
  <si>
    <t>87-07-12216</t>
  </si>
  <si>
    <t>87-07-12218</t>
  </si>
  <si>
    <t>87-07-12217</t>
  </si>
  <si>
    <t>87-07-12219</t>
  </si>
  <si>
    <t>87-07-12220</t>
  </si>
  <si>
    <t>87-07-12221</t>
  </si>
  <si>
    <t>87-07-12222</t>
  </si>
  <si>
    <t>87-07-12223</t>
  </si>
  <si>
    <t>87-07-8344</t>
  </si>
  <si>
    <t>87-07-12224</t>
  </si>
  <si>
    <t>87-07-11701</t>
  </si>
  <si>
    <t>87-07-12225</t>
  </si>
  <si>
    <t>87-07-12226</t>
  </si>
  <si>
    <t>87-07-12227</t>
  </si>
  <si>
    <t>87-07-12228</t>
  </si>
  <si>
    <t>87-07-12229</t>
  </si>
  <si>
    <t>87-07-12230</t>
  </si>
  <si>
    <t>87-07-7208</t>
  </si>
  <si>
    <t>87-07-9346</t>
  </si>
  <si>
    <t>87-07-12231</t>
  </si>
  <si>
    <t>87-07-12232</t>
  </si>
  <si>
    <t>87-07-12233</t>
  </si>
  <si>
    <t>87-07-11520</t>
  </si>
  <si>
    <t>87-07-8365</t>
  </si>
  <si>
    <t>87-07-12234</t>
  </si>
  <si>
    <t>87-07-12235</t>
  </si>
  <si>
    <t>87-07-12236</t>
  </si>
  <si>
    <t>87-07-7270</t>
  </si>
  <si>
    <t>87-07-12237</t>
  </si>
  <si>
    <t>87-07-8371</t>
  </si>
  <si>
    <t>87-07-8372</t>
  </si>
  <si>
    <t>87-07-8373</t>
  </si>
  <si>
    <t>87-07-12238</t>
  </si>
  <si>
    <t>87-07-12239</t>
  </si>
  <si>
    <t>87-07-12240</t>
  </si>
  <si>
    <t>87-07-12241</t>
  </si>
  <si>
    <t>87-07-6464</t>
  </si>
  <si>
    <t>87-07-12242</t>
  </si>
  <si>
    <t>87-07-12243</t>
  </si>
  <si>
    <t>87-07-1477</t>
  </si>
  <si>
    <t>87-07-1572</t>
  </si>
  <si>
    <t>87-07-1579</t>
  </si>
  <si>
    <t>87-07-8385</t>
  </si>
  <si>
    <t>87-07-1637</t>
  </si>
  <si>
    <t>87-07-0970</t>
  </si>
  <si>
    <t>87-07-12244</t>
  </si>
  <si>
    <t>87-07-1614</t>
  </si>
  <si>
    <t>87-07-12245</t>
  </si>
  <si>
    <t>87-07-12246</t>
  </si>
  <si>
    <t>87-07-12247</t>
  </si>
  <si>
    <t>87-07-12248</t>
  </si>
  <si>
    <t>87-07-12249</t>
  </si>
  <si>
    <t>87-07-12250</t>
  </si>
  <si>
    <t>87-07-12251</t>
  </si>
  <si>
    <t>87-07-12252</t>
  </si>
  <si>
    <t>87-07-12253</t>
  </si>
  <si>
    <t>87-07-8006</t>
  </si>
  <si>
    <t>87-07-10487</t>
  </si>
  <si>
    <t>87-07-12254</t>
  </si>
  <si>
    <t>87-07-1900</t>
  </si>
  <si>
    <t>87-07-12255</t>
  </si>
  <si>
    <t>87-07-12256</t>
  </si>
  <si>
    <t>87-07-12257</t>
  </si>
  <si>
    <t>87-07-12258</t>
  </si>
  <si>
    <t>87-07-12259</t>
  </si>
  <si>
    <t>87-07-12260</t>
  </si>
  <si>
    <t>87-07-12261</t>
  </si>
  <si>
    <t>87-07-8741</t>
  </si>
  <si>
    <t>87-07-12262</t>
  </si>
  <si>
    <t>87-07-12263</t>
  </si>
  <si>
    <t>87-07-12264</t>
  </si>
  <si>
    <t>87-07-12265</t>
  </si>
  <si>
    <t>87-07-12266</t>
  </si>
  <si>
    <t>87-07-12267</t>
  </si>
  <si>
    <t>87-07-10041</t>
  </si>
  <si>
    <t>87-07-12268</t>
  </si>
  <si>
    <t>87-07-11347</t>
  </si>
  <si>
    <t>87-07-9404</t>
  </si>
  <si>
    <t>87-07-10045</t>
  </si>
  <si>
    <t>87-07-9405</t>
  </si>
  <si>
    <t>87-07-2094</t>
  </si>
  <si>
    <t>87-07-7314</t>
  </si>
  <si>
    <t>87-07-12269</t>
  </si>
  <si>
    <t>87-07-8425</t>
  </si>
  <si>
    <t>87-07-12270</t>
  </si>
  <si>
    <t>87-07-12271</t>
  </si>
  <si>
    <t>87-07-10861</t>
  </si>
  <si>
    <t>87-07-9339</t>
  </si>
  <si>
    <t>87-07-12272</t>
  </si>
  <si>
    <t>87-07-11834</t>
  </si>
  <si>
    <t>87-07-8438</t>
  </si>
  <si>
    <t>87-07-8431</t>
  </si>
  <si>
    <t>87-07-12273</t>
  </si>
  <si>
    <t>87-07-12274</t>
  </si>
  <si>
    <t>87-07-8740</t>
  </si>
  <si>
    <t>87-07-12275</t>
  </si>
  <si>
    <t>87-07-12276</t>
  </si>
  <si>
    <t>87-07-12277</t>
  </si>
  <si>
    <t>87-07-12278</t>
  </si>
  <si>
    <t>87-07-12279</t>
  </si>
  <si>
    <t>87-07-12280</t>
  </si>
  <si>
    <t>87-07-12281</t>
  </si>
  <si>
    <t>87-07-12282</t>
  </si>
  <si>
    <t>87-07-12283</t>
  </si>
  <si>
    <t>87-07-12284</t>
  </si>
  <si>
    <t>87-07-12285</t>
  </si>
  <si>
    <t>87-07-12286</t>
  </si>
  <si>
    <t>87-07-12287</t>
  </si>
  <si>
    <t>87-07-12288</t>
  </si>
  <si>
    <t>87-07-12289</t>
  </si>
  <si>
    <t>87-07-11827</t>
  </si>
  <si>
    <t>87-07-12293</t>
  </si>
  <si>
    <t>87-07-12294</t>
  </si>
  <si>
    <t>87-07-12295</t>
  </si>
  <si>
    <t>87-07-12296</t>
  </si>
  <si>
    <t>87-07-12297</t>
  </si>
  <si>
    <t>87-07-12298</t>
  </si>
  <si>
    <t>87-07-12299</t>
  </si>
  <si>
    <t>87-07-12300</t>
  </si>
  <si>
    <t>87-07-12301</t>
  </si>
  <si>
    <t>87-07-12302</t>
  </si>
  <si>
    <t>87-07-12303</t>
  </si>
  <si>
    <t>87-07-1034</t>
  </si>
  <si>
    <t>87-07-9193</t>
  </si>
  <si>
    <t>87-07-10876</t>
  </si>
  <si>
    <t>87-07-12304</t>
  </si>
  <si>
    <t>87-07-12305</t>
  </si>
  <si>
    <t>87-07-12306</t>
  </si>
  <si>
    <t>87-07-11837</t>
  </si>
  <si>
    <t>87-07-6466</t>
  </si>
  <si>
    <t>87-07-7335</t>
  </si>
  <si>
    <t>87-07-12307</t>
  </si>
  <si>
    <t>87-07-12308</t>
  </si>
  <si>
    <t>87-07-12309</t>
  </si>
  <si>
    <t>87-07-12310</t>
  </si>
  <si>
    <t>87-07-12311</t>
  </si>
  <si>
    <t>87-07-8444</t>
  </si>
  <si>
    <t>87-07-12312</t>
  </si>
  <si>
    <t>87-07-12313</t>
  </si>
  <si>
    <t>87-07-2305</t>
  </si>
  <si>
    <t>87-07-12314</t>
  </si>
  <si>
    <t>87-07-12315</t>
  </si>
  <si>
    <t>87-07-12316</t>
  </si>
  <si>
    <t>87-07-12317</t>
  </si>
  <si>
    <t>87-07-12318</t>
  </si>
  <si>
    <t>87-07-12319</t>
  </si>
  <si>
    <t>87-07-12320</t>
  </si>
  <si>
    <t>87-07-10911</t>
  </si>
  <si>
    <t>87-07-12321</t>
  </si>
  <si>
    <t>87-07-12322</t>
  </si>
  <si>
    <t>87-07-12323</t>
  </si>
  <si>
    <t>87-07-12324</t>
  </si>
  <si>
    <t>87-07-12325</t>
  </si>
  <si>
    <t>87-07-9217</t>
  </si>
  <si>
    <t>87-07-12326</t>
  </si>
  <si>
    <t>87-07-12327</t>
  </si>
  <si>
    <t>87-07-8487</t>
  </si>
  <si>
    <t>87-07-12328</t>
  </si>
  <si>
    <t>87-07-12329</t>
  </si>
  <si>
    <t>87-07-12330</t>
  </si>
  <si>
    <t>87-07-12331</t>
  </si>
  <si>
    <t>87-07-12332</t>
  </si>
  <si>
    <t>87-07-7384</t>
  </si>
  <si>
    <t>87-07-12333</t>
  </si>
  <si>
    <t>87-07-10924</t>
  </si>
  <si>
    <t>87-07-11629</t>
  </si>
  <si>
    <t>87-07-11559</t>
  </si>
  <si>
    <t>87-07-2828</t>
  </si>
  <si>
    <t>87-07-12334</t>
  </si>
  <si>
    <t>87-07-12335</t>
  </si>
  <si>
    <t>87-07-12336</t>
  </si>
  <si>
    <t>87-07-12337</t>
  </si>
  <si>
    <t>87-07-12338</t>
  </si>
  <si>
    <t>87-07-12339</t>
  </si>
  <si>
    <t>87-07-12340</t>
  </si>
  <si>
    <t>87-07-12341</t>
  </si>
  <si>
    <t>87-07-12342</t>
  </si>
  <si>
    <t>87-07-3222</t>
  </si>
  <si>
    <t>87-07-12343</t>
  </si>
  <si>
    <t>87-07-3600</t>
  </si>
  <si>
    <t>87-07-8516</t>
  </si>
  <si>
    <t>87-07-10945</t>
  </si>
  <si>
    <t>87-07-11589</t>
  </si>
  <si>
    <t>87-07-8753</t>
  </si>
  <si>
    <t>87-07-12346</t>
  </si>
  <si>
    <t>87-07-12347</t>
  </si>
  <si>
    <t>87-07-12348</t>
  </si>
  <si>
    <t>87-07-3816</t>
  </si>
  <si>
    <t>87-07-11675</t>
  </si>
  <si>
    <t>87-07-8525</t>
  </si>
  <si>
    <t>87-07-12360</t>
  </si>
  <si>
    <t>87-07-4153</t>
  </si>
  <si>
    <t>87-07-7826</t>
  </si>
  <si>
    <t>87-07-12361</t>
  </si>
  <si>
    <t>87-07-12362</t>
  </si>
  <si>
    <t>87-07-12363</t>
  </si>
  <si>
    <t>87-07-9263</t>
  </si>
  <si>
    <t>87-07-8217</t>
  </si>
  <si>
    <t>87-07-8264</t>
  </si>
  <si>
    <t>87-07-8218</t>
  </si>
  <si>
    <t>87-07-3251</t>
  </si>
  <si>
    <t>87-07-8219</t>
  </si>
  <si>
    <t>87-07-12364</t>
  </si>
  <si>
    <t>87-07-11302</t>
  </si>
  <si>
    <t>87-07-12349</t>
  </si>
  <si>
    <t>87-07-12290</t>
  </si>
  <si>
    <t>87-07-12291</t>
  </si>
  <si>
    <t>87-07-8302</t>
  </si>
  <si>
    <t>87-07-11315</t>
  </si>
  <si>
    <t>87-07-12292</t>
  </si>
  <si>
    <t>87-07-12344</t>
  </si>
  <si>
    <t>87-07-2978</t>
  </si>
  <si>
    <t>87-07-12350</t>
  </si>
  <si>
    <t>87-07-2985</t>
  </si>
  <si>
    <t>87-07-12351</t>
  </si>
  <si>
    <t>87-07-12352</t>
  </si>
  <si>
    <t>87-07-12353</t>
  </si>
  <si>
    <t>87-07-8310</t>
  </si>
  <si>
    <t>87-07-12354</t>
  </si>
  <si>
    <t>87-07-11002</t>
  </si>
  <si>
    <t>87-07-12345</t>
  </si>
  <si>
    <t>87-07-8332</t>
  </si>
  <si>
    <t>87-07-3959</t>
  </si>
  <si>
    <t>87-07-12355</t>
  </si>
  <si>
    <t>87-07-12356</t>
  </si>
  <si>
    <t>87-07-12357</t>
  </si>
  <si>
    <t>87-07-12358</t>
  </si>
  <si>
    <t>87-07-12359</t>
  </si>
  <si>
    <t>87-07-12368</t>
  </si>
  <si>
    <t>87-07-12369</t>
  </si>
  <si>
    <t>87-07-12370</t>
  </si>
  <si>
    <t>87-07-12371</t>
  </si>
  <si>
    <t>87-07-12372</t>
  </si>
  <si>
    <t>87-07-8632</t>
  </si>
  <si>
    <t>Beni-Maiko</t>
  </si>
  <si>
    <t>Summer gold</t>
  </si>
  <si>
    <t>Клен ширасаванский</t>
  </si>
  <si>
    <t>Butterfly Candy Little Blackberry</t>
  </si>
  <si>
    <t>Butterfly Candy Little Purple</t>
  </si>
  <si>
    <t>Wisteria Lana</t>
  </si>
  <si>
    <t>Brushfields Yellow</t>
  </si>
  <si>
    <t>Dr King</t>
  </si>
  <si>
    <t>Kramers Supreme</t>
  </si>
  <si>
    <t>Magical Matterhorn = Bokomaho</t>
  </si>
  <si>
    <t>Cercidiphyllum/Cercis canadensis</t>
  </si>
  <si>
    <t>Cercidiphyllum/Cercis siliquastrum</t>
  </si>
  <si>
    <t>var. Rubens</t>
  </si>
  <si>
    <t>Polish Spirit</t>
  </si>
  <si>
    <t>Cornus kousa</t>
  </si>
  <si>
    <t>Дерен Коуза</t>
  </si>
  <si>
    <t>Chinensis</t>
  </si>
  <si>
    <t>Cotoneaster franchetii</t>
  </si>
  <si>
    <t>Кизильник Франше</t>
  </si>
  <si>
    <t>Eucalyptus gunni</t>
  </si>
  <si>
    <t>Azura=Cagire</t>
  </si>
  <si>
    <t>Exochorda macrantha</t>
  </si>
  <si>
    <t>Экзохорда макранта</t>
  </si>
  <si>
    <t>Candybelle Bubblegum</t>
  </si>
  <si>
    <t>Candybelle Sorbet</t>
  </si>
  <si>
    <t>Code Rose Pink</t>
  </si>
  <si>
    <t>Code Rose Purple</t>
  </si>
  <si>
    <t>Doppio Rosato</t>
  </si>
  <si>
    <t>Bright White</t>
  </si>
  <si>
    <t>Gardenlight Pinklight</t>
  </si>
  <si>
    <t>Gardenlight Redlight</t>
  </si>
  <si>
    <t>Gardenlight Whitelight</t>
  </si>
  <si>
    <t>Groundreaker Ruby</t>
  </si>
  <si>
    <t>Azalea japonica</t>
  </si>
  <si>
    <t>Азалия японская</t>
  </si>
  <si>
    <t>Red Velvet = Indian Summer</t>
  </si>
  <si>
    <t>Strawberry blossom</t>
  </si>
  <si>
    <t>Magical Killimanjaro</t>
  </si>
  <si>
    <t>Magical Moonlight=Kolmagimo</t>
  </si>
  <si>
    <t>Darnain Choco Cherry</t>
  </si>
  <si>
    <t>Choco</t>
  </si>
  <si>
    <t>Ferox Argentea</t>
  </si>
  <si>
    <t>Blue Princess=Conapri</t>
  </si>
  <si>
    <t>Eveline(LAGE001)</t>
  </si>
  <si>
    <t>Ligustrum japonicum</t>
  </si>
  <si>
    <t>Garden Clouds Copper Glow</t>
  </si>
  <si>
    <t>Магнолия кобус</t>
  </si>
  <si>
    <t>Магнолия зибольда</t>
  </si>
  <si>
    <t>Osmanthus</t>
  </si>
  <si>
    <t>Summer Wine=Seward</t>
  </si>
  <si>
    <t>Pieris forest</t>
  </si>
  <si>
    <t>Пиерис Форест</t>
  </si>
  <si>
    <t>Flame</t>
  </si>
  <si>
    <t>Zsofi</t>
  </si>
  <si>
    <t>Вишня войлочная</t>
  </si>
  <si>
    <t>Спирея Аргута</t>
  </si>
  <si>
    <t>Spiraea trichocarpa</t>
  </si>
  <si>
    <t>Спирея опушённоплодная</t>
  </si>
  <si>
    <t>Zen Spirit Caramel=Minspiz02</t>
  </si>
  <si>
    <t>Zen Spirit Gold=Minspiz07</t>
  </si>
  <si>
    <t>Magical Lilac Red</t>
  </si>
  <si>
    <t xml:space="preserve">Symphoricarpos </t>
  </si>
  <si>
    <t xml:space="preserve">Снежноягодник </t>
  </si>
  <si>
    <t>Syringa x First Editions</t>
  </si>
  <si>
    <t xml:space="preserve">Сирень </t>
  </si>
  <si>
    <t>Rock n Rolla</t>
  </si>
  <si>
    <t xml:space="preserve">Rhododendron </t>
  </si>
  <si>
    <t xml:space="preserve">Рододендрон </t>
  </si>
  <si>
    <t>Babuschka</t>
  </si>
  <si>
    <t>Blaauws Pink</t>
  </si>
  <si>
    <t>Silberlocke=Horstmanns Silberlocke</t>
  </si>
  <si>
    <t>Blue Diamond=Сhristmas Blue</t>
  </si>
  <si>
    <t>Edith=Edit</t>
  </si>
  <si>
    <t>Glauca Pendula=Kosteriana</t>
  </si>
  <si>
    <t>Pinus aristata</t>
  </si>
  <si>
    <t>Сосна остистая</t>
  </si>
  <si>
    <t>Mini Mops</t>
  </si>
  <si>
    <t>Benelux= Pierrick Bregeon</t>
  </si>
  <si>
    <t>Negishi= Bonsai</t>
  </si>
  <si>
    <t>Pinus x schwerinii</t>
  </si>
  <si>
    <t>Degroot's Spire=Degroot's Emerald Spire</t>
  </si>
  <si>
    <t>Spiralis=Filicoides</t>
  </si>
  <si>
    <t xml:space="preserve">Ribes </t>
  </si>
  <si>
    <t xml:space="preserve">Йошта </t>
  </si>
  <si>
    <t>Tulameen</t>
  </si>
  <si>
    <t xml:space="preserve">Astilba </t>
  </si>
  <si>
    <t xml:space="preserve">Астильба </t>
  </si>
  <si>
    <t>Monarda hybridum</t>
  </si>
  <si>
    <t>Монарда гибридная</t>
  </si>
  <si>
    <t>Sugar buzz Bubblegum Blast</t>
  </si>
  <si>
    <t>Sugar buzz Grape Gumball</t>
  </si>
  <si>
    <t>Ophiopogon planiscapus</t>
  </si>
  <si>
    <t>Змеебородник/Офилопогон плоскострелый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</si>
</sst>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#,##0.00_р_."/>
    <numFmt numFmtId="167" formatCode="0.0"/>
    <numFmt numFmtId="168" formatCode="_ &quot;€&quot;\ * #,##0.00_ ;_ &quot;€&quot;\ * \-#,##0.00_ ;_ &quot;€&quot;\ * &quot;-&quot;??_ ;_ @_ "/>
  </numFmts>
  <fonts count="8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</font>
    <font>
      <sz val="22"/>
      <name val="Arial"/>
      <family val="2"/>
    </font>
    <font>
      <b/>
      <sz val="22"/>
      <name val="Arial"/>
      <family val="2"/>
      <charset val="204"/>
    </font>
    <font>
      <sz val="22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0"/>
      <name val="Arial Cyr"/>
      <family val="2"/>
      <charset val="204"/>
    </font>
    <font>
      <sz val="2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sz val="11"/>
      <name val="Arial"/>
      <family val="2"/>
    </font>
    <font>
      <b/>
      <sz val="11"/>
      <name val="Arial"/>
      <family val="2"/>
      <charset val="204"/>
    </font>
    <font>
      <sz val="11"/>
      <color theme="1"/>
      <name val="Arial Narrow"/>
      <family val="2"/>
      <charset val="204"/>
    </font>
    <font>
      <sz val="10.5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.5"/>
      <name val="Arial"/>
      <family val="2"/>
    </font>
    <font>
      <b/>
      <sz val="11"/>
      <color rgb="FFFF0000"/>
      <name val="Arial"/>
      <family val="2"/>
      <charset val="204"/>
    </font>
    <font>
      <b/>
      <u/>
      <sz val="11"/>
      <color rgb="FF000000"/>
      <name val="Arial"/>
      <family val="2"/>
    </font>
    <font>
      <sz val="10.5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color rgb="FF006600"/>
      <name val="Arial Black"/>
      <family val="2"/>
      <charset val="204"/>
    </font>
    <font>
      <sz val="11"/>
      <color theme="0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 Cyr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</fonts>
  <fills count="3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/>
      <diagonal style="dotted">
        <color indexed="64"/>
      </diagonal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/>
    <xf numFmtId="0" fontId="3" fillId="0" borderId="0"/>
    <xf numFmtId="0" fontId="9" fillId="0" borderId="0"/>
    <xf numFmtId="0" fontId="11" fillId="0" borderId="0"/>
    <xf numFmtId="0" fontId="14" fillId="0" borderId="0" applyNumberFormat="0" applyFill="0" applyBorder="0" applyAlignment="0" applyProtection="0"/>
    <xf numFmtId="0" fontId="16" fillId="0" borderId="0"/>
    <xf numFmtId="0" fontId="20" fillId="0" borderId="0"/>
    <xf numFmtId="0" fontId="9" fillId="0" borderId="0"/>
    <xf numFmtId="0" fontId="32" fillId="0" borderId="0"/>
    <xf numFmtId="0" fontId="1" fillId="0" borderId="0"/>
    <xf numFmtId="0" fontId="1" fillId="0" borderId="0"/>
    <xf numFmtId="0" fontId="52" fillId="0" borderId="0"/>
    <xf numFmtId="0" fontId="52" fillId="0" borderId="0"/>
    <xf numFmtId="0" fontId="57" fillId="0" borderId="0" applyNumberFormat="0" applyFill="0" applyBorder="0" applyAlignment="0" applyProtection="0"/>
    <xf numFmtId="0" fontId="1" fillId="0" borderId="0"/>
    <xf numFmtId="0" fontId="9" fillId="0" borderId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21" applyNumberFormat="0" applyFill="0" applyAlignment="0" applyProtection="0"/>
    <xf numFmtId="0" fontId="68" fillId="0" borderId="22" applyNumberFormat="0" applyFill="0" applyAlignment="0" applyProtection="0"/>
    <xf numFmtId="0" fontId="69" fillId="0" borderId="23" applyNumberFormat="0" applyFill="0" applyAlignment="0" applyProtection="0"/>
    <xf numFmtId="0" fontId="69" fillId="0" borderId="0" applyNumberFormat="0" applyFill="0" applyBorder="0" applyAlignment="0" applyProtection="0"/>
    <xf numFmtId="0" fontId="70" fillId="7" borderId="0" applyNumberFormat="0" applyBorder="0" applyAlignment="0" applyProtection="0"/>
    <xf numFmtId="0" fontId="71" fillId="8" borderId="0" applyNumberFormat="0" applyBorder="0" applyAlignment="0" applyProtection="0"/>
    <xf numFmtId="0" fontId="72" fillId="9" borderId="0" applyNumberFormat="0" applyBorder="0" applyAlignment="0" applyProtection="0"/>
    <xf numFmtId="0" fontId="73" fillId="10" borderId="24" applyNumberFormat="0" applyAlignment="0" applyProtection="0"/>
    <xf numFmtId="0" fontId="74" fillId="11" borderId="25" applyNumberFormat="0" applyAlignment="0" applyProtection="0"/>
    <xf numFmtId="0" fontId="75" fillId="11" borderId="24" applyNumberFormat="0" applyAlignment="0" applyProtection="0"/>
    <xf numFmtId="0" fontId="76" fillId="0" borderId="26" applyNumberFormat="0" applyFill="0" applyAlignment="0" applyProtection="0"/>
    <xf numFmtId="0" fontId="77" fillId="12" borderId="27" applyNumberFormat="0" applyAlignment="0" applyProtection="0"/>
    <xf numFmtId="0" fontId="65" fillId="0" borderId="0" applyNumberFormat="0" applyFill="0" applyBorder="0" applyAlignment="0" applyProtection="0"/>
    <xf numFmtId="0" fontId="9" fillId="13" borderId="28" applyNumberFormat="0" applyFont="0" applyAlignment="0" applyProtection="0"/>
    <xf numFmtId="0" fontId="78" fillId="0" borderId="0" applyNumberFormat="0" applyFill="0" applyBorder="0" applyAlignment="0" applyProtection="0"/>
    <xf numFmtId="0" fontId="63" fillId="0" borderId="29" applyNumberFormat="0" applyFill="0" applyAlignment="0" applyProtection="0"/>
    <xf numFmtId="0" fontId="64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4" fillId="25" borderId="0" applyNumberFormat="0" applyBorder="0" applyAlignment="0" applyProtection="0"/>
    <xf numFmtId="0" fontId="64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4" fillId="29" borderId="0" applyNumberFormat="0" applyBorder="0" applyAlignment="0" applyProtection="0"/>
    <xf numFmtId="0" fontId="64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64" fillId="33" borderId="0" applyNumberFormat="0" applyBorder="0" applyAlignment="0" applyProtection="0"/>
    <xf numFmtId="0" fontId="64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64" fillId="37" borderId="0" applyNumberFormat="0" applyBorder="0" applyAlignment="0" applyProtection="0"/>
    <xf numFmtId="0" fontId="79" fillId="9" borderId="0" applyNumberFormat="0" applyBorder="0" applyAlignment="0" applyProtection="0"/>
    <xf numFmtId="0" fontId="9" fillId="17" borderId="0" applyNumberFormat="0" applyBorder="0" applyAlignment="0" applyProtection="0"/>
    <xf numFmtId="0" fontId="9" fillId="21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168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/>
    <xf numFmtId="0" fontId="52" fillId="0" borderId="0"/>
    <xf numFmtId="0" fontId="1" fillId="0" borderId="0"/>
  </cellStyleXfs>
  <cellXfs count="183">
    <xf numFmtId="0" fontId="0" fillId="0" borderId="0" xfId="0"/>
    <xf numFmtId="0" fontId="4" fillId="0" borderId="0" xfId="1" applyFont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2" fontId="12" fillId="0" borderId="0" xfId="3" applyNumberFormat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right"/>
      <protection locked="0"/>
    </xf>
    <xf numFmtId="0" fontId="13" fillId="0" borderId="0" xfId="1" applyFont="1" applyAlignment="1" applyProtection="1">
      <alignment horizontal="center"/>
      <protection locked="0"/>
    </xf>
    <xf numFmtId="0" fontId="13" fillId="0" borderId="0" xfId="1" applyFont="1" applyProtection="1"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15" fillId="0" borderId="0" xfId="4" applyFont="1" applyFill="1" applyAlignment="1" applyProtection="1">
      <alignment horizontal="right" vertical="center"/>
      <protection locked="0"/>
    </xf>
    <xf numFmtId="0" fontId="15" fillId="0" borderId="0" xfId="4" applyFont="1" applyFill="1" applyAlignment="1" applyProtection="1">
      <alignment horizontal="center" vertic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10" fillId="0" borderId="0" xfId="2" applyFont="1" applyAlignment="1" applyProtection="1">
      <alignment horizontal="right"/>
      <protection locked="0"/>
    </xf>
    <xf numFmtId="1" fontId="2" fillId="2" borderId="1" xfId="2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17" fillId="0" borderId="0" xfId="5" applyFont="1" applyAlignment="1" applyProtection="1">
      <alignment horizontal="left"/>
      <protection locked="0"/>
    </xf>
    <xf numFmtId="0" fontId="4" fillId="3" borderId="0" xfId="5" applyFont="1" applyFill="1" applyAlignment="1">
      <alignment horizontal="left" vertical="center"/>
    </xf>
    <xf numFmtId="0" fontId="21" fillId="3" borderId="0" xfId="6" applyFont="1" applyFill="1" applyAlignment="1" applyProtection="1">
      <alignment horizontal="left" vertical="center" indent="1"/>
      <protection locked="0"/>
    </xf>
    <xf numFmtId="0" fontId="13" fillId="0" borderId="0" xfId="5" applyFont="1" applyAlignment="1" applyProtection="1">
      <alignment horizontal="left" vertical="center"/>
      <protection locked="0"/>
    </xf>
    <xf numFmtId="0" fontId="24" fillId="0" borderId="0" xfId="6" applyFont="1" applyAlignment="1" applyProtection="1">
      <alignment horizontal="left" vertical="center" indent="1"/>
      <protection locked="0"/>
    </xf>
    <xf numFmtId="0" fontId="24" fillId="3" borderId="0" xfId="5" applyFont="1" applyFill="1" applyAlignment="1">
      <alignment horizontal="left" vertical="center"/>
    </xf>
    <xf numFmtId="0" fontId="17" fillId="0" borderId="0" xfId="5" applyFont="1" applyAlignment="1" applyProtection="1">
      <alignment horizontal="left" vertical="center"/>
      <protection locked="0"/>
    </xf>
    <xf numFmtId="0" fontId="26" fillId="0" borderId="0" xfId="5" applyFont="1" applyAlignment="1" applyProtection="1">
      <alignment horizontal="left" vertical="center"/>
      <protection locked="0"/>
    </xf>
    <xf numFmtId="0" fontId="22" fillId="0" borderId="0" xfId="1" applyFont="1" applyProtection="1">
      <protection locked="0"/>
    </xf>
    <xf numFmtId="0" fontId="25" fillId="0" borderId="0" xfId="5" applyFont="1" applyAlignment="1" applyProtection="1">
      <alignment horizontal="left" vertical="center"/>
      <protection locked="0"/>
    </xf>
    <xf numFmtId="0" fontId="2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0" fontId="28" fillId="0" borderId="0" xfId="6" applyFont="1" applyAlignment="1" applyProtection="1">
      <alignment horizontal="left" vertical="center" indent="1"/>
      <protection locked="0"/>
    </xf>
    <xf numFmtId="0" fontId="25" fillId="0" borderId="5" xfId="5" applyFont="1" applyBorder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left"/>
      <protection locked="0"/>
    </xf>
    <xf numFmtId="44" fontId="27" fillId="0" borderId="0" xfId="2" applyNumberFormat="1" applyFont="1" applyAlignment="1" applyProtection="1">
      <alignment horizontal="right"/>
      <protection locked="0"/>
    </xf>
    <xf numFmtId="0" fontId="5" fillId="0" borderId="5" xfId="1" applyFont="1" applyBorder="1" applyAlignment="1" applyProtection="1">
      <alignment horizontal="left"/>
      <protection locked="0"/>
    </xf>
    <xf numFmtId="0" fontId="17" fillId="0" borderId="5" xfId="5" applyFont="1" applyBorder="1" applyAlignment="1" applyProtection="1">
      <alignment horizontal="left" vertical="top" wrapText="1"/>
      <protection locked="0"/>
    </xf>
    <xf numFmtId="0" fontId="17" fillId="0" borderId="6" xfId="5" applyFont="1" applyBorder="1" applyAlignment="1" applyProtection="1">
      <alignment horizontal="left" vertical="top" wrapText="1"/>
      <protection locked="0"/>
    </xf>
    <xf numFmtId="0" fontId="4" fillId="0" borderId="2" xfId="1" applyFont="1" applyBorder="1" applyAlignment="1" applyProtection="1">
      <alignment horizontal="center" vertical="top" wrapText="1"/>
      <protection locked="0"/>
    </xf>
    <xf numFmtId="0" fontId="4" fillId="0" borderId="0" xfId="1" applyFont="1" applyAlignment="1" applyProtection="1">
      <alignment horizontal="right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17" fillId="0" borderId="5" xfId="5" applyFont="1" applyBorder="1" applyAlignment="1" applyProtection="1">
      <alignment horizontal="left" vertical="center"/>
      <protection locked="0"/>
    </xf>
    <xf numFmtId="0" fontId="17" fillId="0" borderId="6" xfId="5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29" fillId="0" borderId="0" xfId="1" applyFont="1" applyAlignment="1" applyProtection="1">
      <alignment horizontal="left"/>
      <protection locked="0"/>
    </xf>
    <xf numFmtId="0" fontId="4" fillId="3" borderId="7" xfId="1" applyFont="1" applyFill="1" applyBorder="1" applyAlignment="1" applyProtection="1">
      <alignment horizontal="center" vertical="top" wrapText="1"/>
      <protection hidden="1"/>
    </xf>
    <xf numFmtId="0" fontId="17" fillId="0" borderId="2" xfId="5" applyFont="1" applyBorder="1" applyAlignment="1" applyProtection="1">
      <alignment horizontal="left" vertical="center"/>
      <protection locked="0"/>
    </xf>
    <xf numFmtId="0" fontId="30" fillId="0" borderId="0" xfId="1" applyFont="1" applyAlignment="1" applyProtection="1">
      <alignment horizontal="left" vertical="center"/>
      <protection locked="0"/>
    </xf>
    <xf numFmtId="0" fontId="31" fillId="0" borderId="0" xfId="1" applyFont="1" applyAlignment="1" applyProtection="1">
      <alignment horizontal="left" vertical="top"/>
      <protection locked="0"/>
    </xf>
    <xf numFmtId="0" fontId="31" fillId="0" borderId="0" xfId="1" applyFont="1" applyAlignment="1" applyProtection="1">
      <alignment horizontal="left" vertical="center"/>
      <protection locked="0"/>
    </xf>
    <xf numFmtId="0" fontId="4" fillId="3" borderId="0" xfId="7" applyFont="1" applyFill="1" applyAlignment="1">
      <alignment horizontal="center"/>
    </xf>
    <xf numFmtId="0" fontId="13" fillId="3" borderId="0" xfId="7" applyFont="1" applyFill="1"/>
    <xf numFmtId="44" fontId="27" fillId="0" borderId="0" xfId="8" applyNumberFormat="1" applyFont="1" applyAlignment="1" applyProtection="1">
      <alignment horizontal="right"/>
      <protection locked="0"/>
    </xf>
    <xf numFmtId="0" fontId="28" fillId="3" borderId="0" xfId="6" applyFont="1" applyFill="1" applyAlignment="1" applyProtection="1">
      <alignment horizontal="left" vertical="center" indent="1"/>
      <protection locked="0"/>
    </xf>
    <xf numFmtId="0" fontId="4" fillId="3" borderId="0" xfId="6" applyFont="1" applyFill="1" applyAlignment="1" applyProtection="1">
      <alignment horizontal="left" vertical="center" indent="1"/>
      <protection locked="0"/>
    </xf>
    <xf numFmtId="0" fontId="33" fillId="0" borderId="0" xfId="5" applyFont="1" applyAlignment="1" applyProtection="1">
      <alignment horizontal="left" vertical="center"/>
      <protection locked="0"/>
    </xf>
    <xf numFmtId="14" fontId="34" fillId="0" borderId="0" xfId="1" applyNumberFormat="1" applyFont="1" applyAlignment="1" applyProtection="1">
      <alignment horizontal="center"/>
      <protection locked="0"/>
    </xf>
    <xf numFmtId="0" fontId="35" fillId="0" borderId="0" xfId="1" applyFont="1" applyAlignment="1" applyProtection="1">
      <alignment horizontal="center" vertical="top" wrapText="1"/>
      <protection locked="0"/>
    </xf>
    <xf numFmtId="0" fontId="4" fillId="2" borderId="7" xfId="1" applyFont="1" applyFill="1" applyBorder="1" applyAlignment="1" applyProtection="1">
      <alignment horizontal="center" vertical="top"/>
      <protection locked="0"/>
    </xf>
    <xf numFmtId="166" fontId="22" fillId="2" borderId="4" xfId="1" applyNumberFormat="1" applyFont="1" applyFill="1" applyBorder="1" applyAlignment="1" applyProtection="1">
      <alignment horizontal="center" vertical="top" wrapText="1"/>
      <protection locked="0"/>
    </xf>
    <xf numFmtId="2" fontId="4" fillId="2" borderId="1" xfId="1" applyNumberFormat="1" applyFont="1" applyFill="1" applyBorder="1" applyAlignment="1" applyProtection="1">
      <alignment horizontal="center" vertical="top" wrapText="1"/>
      <protection locked="0"/>
    </xf>
    <xf numFmtId="1" fontId="4" fillId="0" borderId="7" xfId="1" applyNumberFormat="1" applyFont="1" applyBorder="1" applyAlignment="1" applyProtection="1">
      <alignment horizontal="left" vertical="center" indent="1"/>
      <protection locked="0"/>
    </xf>
    <xf numFmtId="0" fontId="4" fillId="0" borderId="7" xfId="1" applyFont="1" applyBorder="1" applyAlignment="1" applyProtection="1">
      <alignment horizontal="left" vertical="center" indent="1"/>
      <protection locked="0"/>
    </xf>
    <xf numFmtId="0" fontId="4" fillId="3" borderId="7" xfId="1" applyFont="1" applyFill="1" applyBorder="1" applyAlignment="1" applyProtection="1">
      <alignment horizontal="center" vertical="center"/>
      <protection locked="0"/>
    </xf>
    <xf numFmtId="2" fontId="22" fillId="3" borderId="7" xfId="1" applyNumberFormat="1" applyFont="1" applyFill="1" applyBorder="1" applyAlignment="1">
      <alignment horizontal="center" vertical="center"/>
    </xf>
    <xf numFmtId="1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3" borderId="1" xfId="1" applyNumberFormat="1" applyFont="1" applyFill="1" applyBorder="1" applyAlignment="1">
      <alignment horizontal="right" vertical="center" wrapText="1" indent="1"/>
    </xf>
    <xf numFmtId="0" fontId="0" fillId="0" borderId="0" xfId="0" applyAlignment="1">
      <alignment vertical="top"/>
    </xf>
    <xf numFmtId="0" fontId="2" fillId="0" borderId="0" xfId="0" applyFont="1"/>
    <xf numFmtId="0" fontId="27" fillId="2" borderId="4" xfId="1" applyFont="1" applyFill="1" applyBorder="1" applyAlignment="1" applyProtection="1">
      <alignment vertical="center"/>
      <protection locked="0"/>
    </xf>
    <xf numFmtId="0" fontId="13" fillId="3" borderId="1" xfId="1" applyFont="1" applyFill="1" applyBorder="1" applyAlignment="1" applyProtection="1">
      <alignment horizontal="center" vertical="top" wrapText="1"/>
      <protection locked="0"/>
    </xf>
    <xf numFmtId="0" fontId="17" fillId="0" borderId="1" xfId="1" applyFont="1" applyBorder="1" applyAlignment="1" applyProtection="1">
      <alignment horizontal="center" vertical="top" wrapText="1"/>
      <protection locked="0"/>
    </xf>
    <xf numFmtId="0" fontId="25" fillId="0" borderId="1" xfId="1" applyFont="1" applyBorder="1" applyAlignment="1" applyProtection="1">
      <alignment horizontal="right"/>
      <protection locked="0"/>
    </xf>
    <xf numFmtId="0" fontId="17" fillId="0" borderId="1" xfId="1" applyFont="1" applyBorder="1" applyAlignment="1" applyProtection="1">
      <alignment horizontal="center" vertical="center"/>
      <protection locked="0"/>
    </xf>
    <xf numFmtId="0" fontId="17" fillId="0" borderId="16" xfId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25" fillId="0" borderId="17" xfId="1" applyFont="1" applyBorder="1" applyAlignment="1" applyProtection="1">
      <alignment horizontal="right"/>
      <protection locked="0"/>
    </xf>
    <xf numFmtId="0" fontId="17" fillId="0" borderId="18" xfId="1" applyFont="1" applyBorder="1" applyAlignment="1" applyProtection="1">
      <alignment horizontal="center" vertical="center"/>
      <protection locked="0"/>
    </xf>
    <xf numFmtId="0" fontId="17" fillId="0" borderId="17" xfId="1" applyFont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54" fillId="0" borderId="3" xfId="1" applyFont="1" applyBorder="1" applyAlignment="1" applyProtection="1">
      <alignment horizontal="right"/>
      <protection locked="0"/>
    </xf>
    <xf numFmtId="0" fontId="2" fillId="0" borderId="20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4" xfId="0" applyFont="1" applyBorder="1"/>
    <xf numFmtId="0" fontId="5" fillId="0" borderId="0" xfId="7" applyFont="1" applyAlignment="1">
      <alignment horizontal="left" vertical="center" indent="1"/>
    </xf>
    <xf numFmtId="0" fontId="56" fillId="0" borderId="0" xfId="12" applyFont="1" applyProtection="1">
      <protection locked="0"/>
    </xf>
    <xf numFmtId="0" fontId="4" fillId="3" borderId="0" xfId="7" applyFont="1" applyFill="1" applyAlignment="1">
      <alignment horizontal="left"/>
    </xf>
    <xf numFmtId="14" fontId="34" fillId="0" borderId="0" xfId="1" applyNumberFormat="1" applyFont="1" applyAlignment="1" applyProtection="1">
      <alignment horizontal="left"/>
      <protection locked="0"/>
    </xf>
    <xf numFmtId="0" fontId="35" fillId="0" borderId="0" xfId="1" applyFont="1" applyAlignment="1" applyProtection="1">
      <alignment horizontal="left" vertical="top" wrapText="1"/>
      <protection locked="0"/>
    </xf>
    <xf numFmtId="0" fontId="58" fillId="0" borderId="0" xfId="13" applyFont="1" applyAlignment="1" applyProtection="1">
      <alignment horizontal="left" vertical="top"/>
      <protection locked="0"/>
    </xf>
    <xf numFmtId="0" fontId="22" fillId="2" borderId="7" xfId="1" applyFont="1" applyFill="1" applyBorder="1" applyAlignment="1" applyProtection="1">
      <alignment horizontal="center" vertical="top"/>
      <protection locked="0"/>
    </xf>
    <xf numFmtId="0" fontId="22" fillId="2" borderId="7" xfId="1" applyFont="1" applyFill="1" applyBorder="1" applyAlignment="1" applyProtection="1">
      <alignment horizontal="center" vertical="top" wrapText="1"/>
      <protection locked="0"/>
    </xf>
    <xf numFmtId="0" fontId="60" fillId="0" borderId="0" xfId="1" applyFont="1" applyAlignment="1" applyProtection="1">
      <alignment horizontal="center"/>
      <protection locked="0"/>
    </xf>
    <xf numFmtId="0" fontId="33" fillId="0" borderId="0" xfId="5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7" fontId="0" fillId="0" borderId="0" xfId="0" applyNumberFormat="1"/>
    <xf numFmtId="14" fontId="61" fillId="0" borderId="0" xfId="1" applyNumberFormat="1" applyFont="1" applyAlignment="1" applyProtection="1">
      <alignment horizontal="center"/>
      <protection locked="0"/>
    </xf>
    <xf numFmtId="44" fontId="28" fillId="0" borderId="0" xfId="6" applyNumberFormat="1" applyFont="1" applyAlignment="1" applyProtection="1">
      <alignment horizontal="left" vertical="center" indent="1"/>
      <protection locked="0"/>
    </xf>
    <xf numFmtId="44" fontId="27" fillId="0" borderId="0" xfId="2" applyNumberFormat="1" applyFont="1" applyAlignment="1" applyProtection="1">
      <alignment horizontal="left"/>
      <protection locked="0"/>
    </xf>
    <xf numFmtId="0" fontId="61" fillId="0" borderId="0" xfId="1" applyFont="1" applyProtection="1">
      <protection locked="0"/>
    </xf>
    <xf numFmtId="0" fontId="22" fillId="0" borderId="0" xfId="1" applyFont="1" applyAlignment="1" applyProtection="1">
      <alignment vertical="center"/>
      <protection locked="0"/>
    </xf>
    <xf numFmtId="0" fontId="62" fillId="0" borderId="0" xfId="1" applyFont="1" applyAlignment="1" applyProtection="1">
      <alignment horizontal="left"/>
      <protection locked="0"/>
    </xf>
    <xf numFmtId="0" fontId="47" fillId="0" borderId="0" xfId="10" applyFont="1" applyAlignment="1">
      <alignment horizontal="left" vertical="top" wrapText="1" indent="2"/>
    </xf>
    <xf numFmtId="0" fontId="1" fillId="0" borderId="8" xfId="10" applyBorder="1"/>
    <xf numFmtId="0" fontId="1" fillId="0" borderId="9" xfId="10" applyBorder="1"/>
    <xf numFmtId="0" fontId="1" fillId="0" borderId="10" xfId="10" applyBorder="1"/>
    <xf numFmtId="0" fontId="1" fillId="0" borderId="0" xfId="10"/>
    <xf numFmtId="0" fontId="1" fillId="0" borderId="11" xfId="10" applyBorder="1"/>
    <xf numFmtId="0" fontId="1" fillId="0" borderId="12" xfId="10" applyBorder="1"/>
    <xf numFmtId="0" fontId="36" fillId="0" borderId="11" xfId="10" applyFont="1" applyBorder="1"/>
    <xf numFmtId="0" fontId="36" fillId="0" borderId="0" xfId="10" applyFont="1"/>
    <xf numFmtId="0" fontId="37" fillId="0" borderId="0" xfId="10" applyFont="1"/>
    <xf numFmtId="0" fontId="37" fillId="0" borderId="12" xfId="10" applyFont="1" applyBorder="1"/>
    <xf numFmtId="0" fontId="38" fillId="0" borderId="0" xfId="10" applyFont="1"/>
    <xf numFmtId="0" fontId="38" fillId="0" borderId="12" xfId="10" applyFont="1" applyBorder="1"/>
    <xf numFmtId="0" fontId="39" fillId="0" borderId="11" xfId="10" applyFont="1" applyBorder="1"/>
    <xf numFmtId="0" fontId="40" fillId="5" borderId="11" xfId="10" applyFont="1" applyFill="1" applyBorder="1" applyAlignment="1">
      <alignment horizontal="right"/>
    </xf>
    <xf numFmtId="0" fontId="40" fillId="0" borderId="0" xfId="10" applyFont="1"/>
    <xf numFmtId="0" fontId="41" fillId="0" borderId="0" xfId="10" applyFont="1"/>
    <xf numFmtId="0" fontId="41" fillId="0" borderId="12" xfId="10" applyFont="1" applyBorder="1"/>
    <xf numFmtId="0" fontId="42" fillId="5" borderId="11" xfId="10" applyFont="1" applyFill="1" applyBorder="1" applyAlignment="1">
      <alignment horizontal="left"/>
    </xf>
    <xf numFmtId="0" fontId="44" fillId="0" borderId="0" xfId="10" applyFont="1"/>
    <xf numFmtId="0" fontId="45" fillId="0" borderId="0" xfId="10" applyFont="1"/>
    <xf numFmtId="0" fontId="42" fillId="0" borderId="0" xfId="10" applyFont="1" applyAlignment="1">
      <alignment horizontal="left"/>
    </xf>
    <xf numFmtId="0" fontId="46" fillId="0" borderId="0" xfId="10" applyFont="1"/>
    <xf numFmtId="0" fontId="46" fillId="0" borderId="12" xfId="10" applyFont="1" applyBorder="1"/>
    <xf numFmtId="0" fontId="45" fillId="5" borderId="11" xfId="10" applyFont="1" applyFill="1" applyBorder="1"/>
    <xf numFmtId="0" fontId="47" fillId="0" borderId="0" xfId="10" applyFont="1" applyAlignment="1">
      <alignment horizontal="left" indent="2"/>
    </xf>
    <xf numFmtId="0" fontId="48" fillId="0" borderId="0" xfId="10" applyFont="1" applyAlignment="1">
      <alignment horizontal="right"/>
    </xf>
    <xf numFmtId="0" fontId="47" fillId="0" borderId="0" xfId="10" applyFont="1" applyAlignment="1">
      <alignment horizontal="left"/>
    </xf>
    <xf numFmtId="0" fontId="49" fillId="0" borderId="0" xfId="10" applyFont="1" applyAlignment="1">
      <alignment vertical="center"/>
    </xf>
    <xf numFmtId="0" fontId="50" fillId="5" borderId="11" xfId="10" applyFont="1" applyFill="1" applyBorder="1"/>
    <xf numFmtId="0" fontId="50" fillId="0" borderId="0" xfId="10" applyFont="1"/>
    <xf numFmtId="0" fontId="1" fillId="5" borderId="11" xfId="10" applyFill="1" applyBorder="1"/>
    <xf numFmtId="0" fontId="41" fillId="5" borderId="11" xfId="10" applyFont="1" applyFill="1" applyBorder="1" applyAlignment="1">
      <alignment horizontal="right"/>
    </xf>
    <xf numFmtId="0" fontId="51" fillId="0" borderId="0" xfId="10" applyFont="1" applyAlignment="1">
      <alignment horizontal="left"/>
    </xf>
    <xf numFmtId="0" fontId="2" fillId="0" borderId="0" xfId="10" applyFont="1"/>
    <xf numFmtId="0" fontId="2" fillId="0" borderId="12" xfId="10" applyFont="1" applyBorder="1"/>
    <xf numFmtId="0" fontId="41" fillId="5" borderId="11" xfId="10" applyFont="1" applyFill="1" applyBorder="1" applyAlignment="1">
      <alignment horizontal="right" vertical="top"/>
    </xf>
    <xf numFmtId="0" fontId="2" fillId="0" borderId="12" xfId="10" applyFont="1" applyBorder="1" applyAlignment="1">
      <alignment vertical="top"/>
    </xf>
    <xf numFmtId="0" fontId="2" fillId="0" borderId="0" xfId="10" applyFont="1" applyAlignment="1">
      <alignment vertical="top"/>
    </xf>
    <xf numFmtId="0" fontId="41" fillId="5" borderId="11" xfId="69" applyFont="1" applyFill="1" applyBorder="1" applyAlignment="1">
      <alignment horizontal="right" vertical="top"/>
    </xf>
    <xf numFmtId="0" fontId="2" fillId="0" borderId="12" xfId="69" applyFont="1" applyBorder="1" applyAlignment="1">
      <alignment vertical="top"/>
    </xf>
    <xf numFmtId="0" fontId="2" fillId="0" borderId="0" xfId="69" applyFont="1" applyAlignment="1">
      <alignment vertical="top"/>
    </xf>
    <xf numFmtId="0" fontId="80" fillId="5" borderId="11" xfId="69" applyFill="1" applyBorder="1"/>
    <xf numFmtId="0" fontId="80" fillId="0" borderId="12" xfId="69" applyBorder="1"/>
    <xf numFmtId="0" fontId="80" fillId="0" borderId="0" xfId="69"/>
    <xf numFmtId="0" fontId="53" fillId="0" borderId="0" xfId="70" applyFont="1" applyAlignment="1">
      <alignment horizontal="left" vertical="top" wrapText="1"/>
    </xf>
    <xf numFmtId="0" fontId="81" fillId="0" borderId="11" xfId="71" applyFont="1" applyBorder="1"/>
    <xf numFmtId="0" fontId="1" fillId="0" borderId="0" xfId="71"/>
    <xf numFmtId="0" fontId="1" fillId="0" borderId="12" xfId="71" applyBorder="1"/>
    <xf numFmtId="0" fontId="41" fillId="5" borderId="11" xfId="71" applyFont="1" applyFill="1" applyBorder="1" applyAlignment="1">
      <alignment horizontal="right" vertical="top"/>
    </xf>
    <xf numFmtId="0" fontId="1" fillId="0" borderId="13" xfId="10" applyBorder="1"/>
    <xf numFmtId="0" fontId="1" fillId="0" borderId="14" xfId="10" applyBorder="1"/>
    <xf numFmtId="0" fontId="1" fillId="0" borderId="15" xfId="10" applyBorder="1"/>
    <xf numFmtId="0" fontId="4" fillId="0" borderId="7" xfId="1" quotePrefix="1" applyFont="1" applyBorder="1" applyAlignment="1" applyProtection="1">
      <alignment horizontal="left" vertical="center" indent="1"/>
      <protection locked="0"/>
    </xf>
    <xf numFmtId="0" fontId="22" fillId="0" borderId="0" xfId="1" applyFont="1" applyAlignment="1" applyProtection="1">
      <alignment horizontal="left" vertical="top" wrapText="1"/>
      <protection locked="0"/>
    </xf>
    <xf numFmtId="0" fontId="6" fillId="0" borderId="0" xfId="1" applyFont="1" applyAlignment="1" applyProtection="1">
      <alignment horizontal="center"/>
      <protection locked="0"/>
    </xf>
    <xf numFmtId="164" fontId="19" fillId="2" borderId="3" xfId="1" applyNumberFormat="1" applyFont="1" applyFill="1" applyBorder="1" applyAlignment="1" applyProtection="1">
      <alignment horizontal="center" vertical="center"/>
      <protection locked="0"/>
    </xf>
    <xf numFmtId="164" fontId="19" fillId="2" borderId="4" xfId="1" applyNumberFormat="1" applyFont="1" applyFill="1" applyBorder="1" applyAlignment="1" applyProtection="1">
      <alignment horizontal="center" vertical="center"/>
      <protection locked="0"/>
    </xf>
    <xf numFmtId="165" fontId="23" fillId="0" borderId="3" xfId="2" applyNumberFormat="1" applyFont="1" applyBorder="1" applyAlignment="1" applyProtection="1">
      <alignment horizontal="right"/>
      <protection locked="0"/>
    </xf>
    <xf numFmtId="165" fontId="23" fillId="0" borderId="4" xfId="2" applyNumberFormat="1" applyFont="1" applyBorder="1" applyAlignment="1" applyProtection="1">
      <alignment horizontal="right"/>
      <protection locked="0"/>
    </xf>
    <xf numFmtId="0" fontId="22" fillId="4" borderId="0" xfId="6" applyFont="1" applyFill="1" applyAlignment="1" applyProtection="1">
      <alignment horizontal="left" vertical="top" wrapText="1"/>
      <protection locked="0"/>
    </xf>
    <xf numFmtId="0" fontId="55" fillId="2" borderId="3" xfId="7" applyFont="1" applyFill="1" applyBorder="1" applyAlignment="1">
      <alignment horizontal="right" vertical="center"/>
    </xf>
    <xf numFmtId="0" fontId="55" fillId="2" borderId="4" xfId="7" applyFont="1" applyFill="1" applyBorder="1" applyAlignment="1">
      <alignment horizontal="right" vertical="center"/>
    </xf>
    <xf numFmtId="9" fontId="23" fillId="0" borderId="3" xfId="15" applyNumberFormat="1" applyFont="1" applyBorder="1" applyAlignment="1" applyProtection="1">
      <alignment horizontal="right"/>
      <protection locked="0"/>
    </xf>
    <xf numFmtId="9" fontId="23" fillId="0" borderId="4" xfId="15" applyNumberFormat="1" applyFont="1" applyBorder="1" applyAlignment="1" applyProtection="1">
      <alignment horizontal="right"/>
      <protection locked="0"/>
    </xf>
    <xf numFmtId="165" fontId="27" fillId="0" borderId="3" xfId="1" applyNumberFormat="1" applyFont="1" applyBorder="1" applyAlignment="1">
      <alignment horizontal="right"/>
    </xf>
    <xf numFmtId="165" fontId="27" fillId="0" borderId="4" xfId="1" applyNumberFormat="1" applyFont="1" applyBorder="1" applyAlignment="1">
      <alignment horizontal="right"/>
    </xf>
    <xf numFmtId="0" fontId="51" fillId="0" borderId="0" xfId="10" applyFont="1" applyAlignment="1">
      <alignment horizontal="left" vertical="top" wrapText="1"/>
    </xf>
    <xf numFmtId="0" fontId="47" fillId="0" borderId="0" xfId="10" applyFont="1" applyAlignment="1">
      <alignment horizontal="left" vertical="top" wrapText="1" indent="2"/>
    </xf>
    <xf numFmtId="0" fontId="47" fillId="0" borderId="0" xfId="10" quotePrefix="1" applyFont="1" applyAlignment="1">
      <alignment horizontal="left" vertical="top" wrapText="1" indent="4"/>
    </xf>
    <xf numFmtId="0" fontId="47" fillId="0" borderId="0" xfId="10" applyFont="1" applyAlignment="1">
      <alignment horizontal="left" vertical="top" wrapText="1" indent="4"/>
    </xf>
    <xf numFmtId="0" fontId="47" fillId="0" borderId="0" xfId="10" applyFont="1" applyAlignment="1">
      <alignment horizontal="left" vertical="top" wrapText="1" indent="3"/>
    </xf>
    <xf numFmtId="0" fontId="53" fillId="0" borderId="0" xfId="70" applyFont="1" applyAlignment="1">
      <alignment horizontal="left" vertical="top" wrapText="1"/>
    </xf>
    <xf numFmtId="0" fontId="51" fillId="0" borderId="0" xfId="71" applyFont="1" applyAlignment="1">
      <alignment horizontal="left" vertical="top" wrapText="1"/>
    </xf>
  </cellXfs>
  <cellStyles count="72">
    <cellStyle name="20% — акцент1 2" xfId="37" xr:uid="{00000000-0005-0000-0000-000000000000}"/>
    <cellStyle name="20% — акцент2 2" xfId="41" xr:uid="{00000000-0005-0000-0000-000001000000}"/>
    <cellStyle name="20% — акцент3 2" xfId="45" xr:uid="{00000000-0005-0000-0000-000002000000}"/>
    <cellStyle name="20% — акцент4 2" xfId="49" xr:uid="{00000000-0005-0000-0000-000003000000}"/>
    <cellStyle name="20% — акцент5 2" xfId="53" xr:uid="{00000000-0005-0000-0000-000004000000}"/>
    <cellStyle name="20% — акцент6 2" xfId="57" xr:uid="{00000000-0005-0000-0000-000005000000}"/>
    <cellStyle name="40% — акцент1 2" xfId="38" xr:uid="{00000000-0005-0000-0000-000006000000}"/>
    <cellStyle name="40% — акцент2 2" xfId="42" xr:uid="{00000000-0005-0000-0000-000007000000}"/>
    <cellStyle name="40% — акцент3 2" xfId="46" xr:uid="{00000000-0005-0000-0000-000008000000}"/>
    <cellStyle name="40% — акцент4 2" xfId="50" xr:uid="{00000000-0005-0000-0000-000009000000}"/>
    <cellStyle name="40% — акцент5 2" xfId="54" xr:uid="{00000000-0005-0000-0000-00000A000000}"/>
    <cellStyle name="40% — акцент6 2" xfId="58" xr:uid="{00000000-0005-0000-0000-00000B000000}"/>
    <cellStyle name="60% - Accent1 2" xfId="61" xr:uid="{00000000-0005-0000-0000-00000C000000}"/>
    <cellStyle name="60% - Accent2 2" xfId="62" xr:uid="{00000000-0005-0000-0000-00000D000000}"/>
    <cellStyle name="60% - Accent3 2" xfId="63" xr:uid="{00000000-0005-0000-0000-00000E000000}"/>
    <cellStyle name="60% - Accent4 2" xfId="64" xr:uid="{00000000-0005-0000-0000-00000F000000}"/>
    <cellStyle name="60% - Accent5 2" xfId="65" xr:uid="{00000000-0005-0000-0000-000010000000}"/>
    <cellStyle name="60% - Accent6 2" xfId="66" xr:uid="{00000000-0005-0000-0000-000011000000}"/>
    <cellStyle name="60% — акцент1 2" xfId="39" xr:uid="{00000000-0005-0000-0000-000012000000}"/>
    <cellStyle name="60% — акцент2 2" xfId="43" xr:uid="{00000000-0005-0000-0000-000013000000}"/>
    <cellStyle name="60% — акцент3 2" xfId="47" xr:uid="{00000000-0005-0000-0000-000014000000}"/>
    <cellStyle name="60% — акцент4 2" xfId="51" xr:uid="{00000000-0005-0000-0000-000015000000}"/>
    <cellStyle name="60% — акцент5 2" xfId="55" xr:uid="{00000000-0005-0000-0000-000016000000}"/>
    <cellStyle name="60% — акцент6 2" xfId="59" xr:uid="{00000000-0005-0000-0000-000017000000}"/>
    <cellStyle name="Neutraal 2" xfId="60" xr:uid="{00000000-0005-0000-0000-000018000000}"/>
    <cellStyle name="Valuta 2" xfId="17" xr:uid="{00000000-0005-0000-0000-000019000000}"/>
    <cellStyle name="Valuta 3" xfId="18" xr:uid="{00000000-0005-0000-0000-00001A000000}"/>
    <cellStyle name="Valuta 4" xfId="67" xr:uid="{00000000-0005-0000-0000-00001B000000}"/>
    <cellStyle name="Акцент1 2" xfId="36" xr:uid="{00000000-0005-0000-0000-00001C000000}"/>
    <cellStyle name="Акцент2 2" xfId="40" xr:uid="{00000000-0005-0000-0000-00001D000000}"/>
    <cellStyle name="Акцент3 2" xfId="44" xr:uid="{00000000-0005-0000-0000-00001E000000}"/>
    <cellStyle name="Акцент4 2" xfId="48" xr:uid="{00000000-0005-0000-0000-00001F000000}"/>
    <cellStyle name="Акцент5 2" xfId="52" xr:uid="{00000000-0005-0000-0000-000020000000}"/>
    <cellStyle name="Акцент6 2" xfId="56" xr:uid="{00000000-0005-0000-0000-000021000000}"/>
    <cellStyle name="Ввод  2" xfId="27" xr:uid="{00000000-0005-0000-0000-000022000000}"/>
    <cellStyle name="Вывод 2" xfId="28" xr:uid="{00000000-0005-0000-0000-000023000000}"/>
    <cellStyle name="Вычисление 2" xfId="29" xr:uid="{00000000-0005-0000-0000-000024000000}"/>
    <cellStyle name="Гиперссылка" xfId="13" builtinId="8"/>
    <cellStyle name="Гиперссылка 2" xfId="4" xr:uid="{00000000-0005-0000-0000-000026000000}"/>
    <cellStyle name="Денежный 2" xfId="16" xr:uid="{00000000-0005-0000-0000-000027000000}"/>
    <cellStyle name="Заголовок 1 2" xfId="20" xr:uid="{00000000-0005-0000-0000-000028000000}"/>
    <cellStyle name="Заголовок 2 2" xfId="21" xr:uid="{00000000-0005-0000-0000-000029000000}"/>
    <cellStyle name="Заголовок 3 2" xfId="22" xr:uid="{00000000-0005-0000-0000-00002A000000}"/>
    <cellStyle name="Заголовок 4 2" xfId="23" xr:uid="{00000000-0005-0000-0000-00002B000000}"/>
    <cellStyle name="Итог 2" xfId="35" xr:uid="{00000000-0005-0000-0000-00002C000000}"/>
    <cellStyle name="Контрольная ячейка 2" xfId="31" xr:uid="{00000000-0005-0000-0000-00002D000000}"/>
    <cellStyle name="Название 2" xfId="19" xr:uid="{00000000-0005-0000-0000-00002E000000}"/>
    <cellStyle name="Нейтральный 2" xfId="26" xr:uid="{00000000-0005-0000-0000-00002F000000}"/>
    <cellStyle name="Обычный" xfId="0" builtinId="0"/>
    <cellStyle name="Обычный 11 2" xfId="71" xr:uid="{00000000-0005-0000-0000-000031000000}"/>
    <cellStyle name="Обычный 2" xfId="2" xr:uid="{00000000-0005-0000-0000-000032000000}"/>
    <cellStyle name="Обычный 2 2" xfId="1" xr:uid="{00000000-0005-0000-0000-000033000000}"/>
    <cellStyle name="Обычный 2 2 2" xfId="5" xr:uid="{00000000-0005-0000-0000-000034000000}"/>
    <cellStyle name="Обычный 2 2 2 2" xfId="14" xr:uid="{00000000-0005-0000-0000-000035000000}"/>
    <cellStyle name="Обычный 2 2 2 4" xfId="69" xr:uid="{00000000-0005-0000-0000-000036000000}"/>
    <cellStyle name="Обычный 2 2 3" xfId="7" xr:uid="{00000000-0005-0000-0000-000037000000}"/>
    <cellStyle name="Обычный 2 3" xfId="3" xr:uid="{00000000-0005-0000-0000-000038000000}"/>
    <cellStyle name="Обычный 2 3 2" xfId="15" xr:uid="{00000000-0005-0000-0000-000039000000}"/>
    <cellStyle name="Обычный 3" xfId="8" xr:uid="{00000000-0005-0000-0000-00003A000000}"/>
    <cellStyle name="Обычный 3 2" xfId="11" xr:uid="{00000000-0005-0000-0000-00003B000000}"/>
    <cellStyle name="Обычный 3 2 2 2" xfId="10" xr:uid="{00000000-0005-0000-0000-00003C000000}"/>
    <cellStyle name="Обычный 3 3" xfId="9" xr:uid="{00000000-0005-0000-0000-00003D000000}"/>
    <cellStyle name="Обычный 3 3 2" xfId="70" xr:uid="{00000000-0005-0000-0000-00003E000000}"/>
    <cellStyle name="Обычный 4 2" xfId="12" xr:uid="{00000000-0005-0000-0000-00003F000000}"/>
    <cellStyle name="Обычный_Лист1 2" xfId="6" xr:uid="{00000000-0005-0000-0000-000040000000}"/>
    <cellStyle name="Плохой 2" xfId="25" xr:uid="{00000000-0005-0000-0000-000041000000}"/>
    <cellStyle name="Пояснение 2" xfId="34" xr:uid="{00000000-0005-0000-0000-000042000000}"/>
    <cellStyle name="Примечание 2" xfId="33" xr:uid="{00000000-0005-0000-0000-000043000000}"/>
    <cellStyle name="Процентный 2" xfId="68" xr:uid="{00000000-0005-0000-0000-000044000000}"/>
    <cellStyle name="Связанная ячейка 2" xfId="30" xr:uid="{00000000-0005-0000-0000-000045000000}"/>
    <cellStyle name="Текст предупреждения 2" xfId="32" xr:uid="{00000000-0005-0000-0000-000046000000}"/>
    <cellStyle name="Хороший 2" xfId="24" xr:uid="{00000000-0005-0000-0000-000047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8000"/>
      <color rgb="FF3399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628953</xdr:colOff>
      <xdr:row>0</xdr:row>
      <xdr:rowOff>169336</xdr:rowOff>
    </xdr:from>
    <xdr:to>
      <xdr:col>11</xdr:col>
      <xdr:colOff>950518</xdr:colOff>
      <xdr:row>4</xdr:row>
      <xdr:rowOff>167693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6763C7A-1151-E39E-6560-A47C10CB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0286" y="169336"/>
          <a:ext cx="1152000" cy="1152000"/>
        </a:xfrm>
        <a:prstGeom prst="rect">
          <a:avLst/>
        </a:prstGeom>
      </xdr:spPr>
    </xdr:pic>
    <xdr:clientData/>
  </xdr:twoCellAnchor>
  <xdr:twoCellAnchor>
    <xdr:from>
      <xdr:col>3</xdr:col>
      <xdr:colOff>105656</xdr:colOff>
      <xdr:row>1</xdr:row>
      <xdr:rowOff>356453</xdr:rowOff>
    </xdr:from>
    <xdr:to>
      <xdr:col>3</xdr:col>
      <xdr:colOff>1620585</xdr:colOff>
      <xdr:row>3</xdr:row>
      <xdr:rowOff>134749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C88728F-F3A0-4A50-A1FA-00724EB54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581" y="535747"/>
          <a:ext cx="1514929" cy="495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E51AF6-8A15-462E-95B1-969B4653BC61}"/>
            </a:ext>
          </a:extLst>
        </xdr:cNvPr>
        <xdr:cNvSpPr txBox="1"/>
      </xdr:nvSpPr>
      <xdr:spPr>
        <a:xfrm>
          <a:off x="247650" y="22151"/>
          <a:ext cx="926401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(499) 577-01-86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13</xdr:col>
      <xdr:colOff>55874</xdr:colOff>
      <xdr:row>12</xdr:row>
      <xdr:rowOff>12377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EFAE78F-98AA-4AEB-A158-BD1D67626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725" y="1750207"/>
          <a:ext cx="7342854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56</xdr:row>
      <xdr:rowOff>0</xdr:rowOff>
    </xdr:from>
    <xdr:to>
      <xdr:col>5</xdr:col>
      <xdr:colOff>177496</xdr:colOff>
      <xdr:row>58</xdr:row>
      <xdr:rowOff>131514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D26B9DE-F91D-418D-995F-633CF4093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14767560"/>
          <a:ext cx="2455876" cy="50108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68</xdr:row>
      <xdr:rowOff>0</xdr:rowOff>
    </xdr:from>
    <xdr:to>
      <xdr:col>6</xdr:col>
      <xdr:colOff>173768</xdr:colOff>
      <xdr:row>70</xdr:row>
      <xdr:rowOff>93413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D66E310-2312-4447-A138-0DB0DADC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7650" y="17625060"/>
          <a:ext cx="3082703" cy="46679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244849</xdr:colOff>
      <xdr:row>25</xdr:row>
      <xdr:rowOff>16111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F9CB1CC-CD2D-4B5E-8554-FD58F7909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4128622"/>
          <a:ext cx="7544809" cy="5204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517136</xdr:colOff>
      <xdr:row>40</xdr:row>
      <xdr:rowOff>174980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2314EFF1-676D-45E7-B6E6-2BFDCEEA9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7650" y="8781696"/>
          <a:ext cx="6569321" cy="52394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86</xdr:row>
      <xdr:rowOff>0</xdr:rowOff>
    </xdr:from>
    <xdr:to>
      <xdr:col>9</xdr:col>
      <xdr:colOff>248321</xdr:colOff>
      <xdr:row>88</xdr:row>
      <xdr:rowOff>93413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71E0B8F-5D3D-484D-A18E-0F87FBD1A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7650" y="23248620"/>
          <a:ext cx="5022251" cy="46679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16</xdr:col>
      <xdr:colOff>59055</xdr:colOff>
      <xdr:row>110</xdr:row>
      <xdr:rowOff>167641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42FC7192-EE0B-4BFD-B921-9A12E5F3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6214705"/>
          <a:ext cx="9288780" cy="28994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40064</xdr:colOff>
      <xdr:row>5</xdr:row>
      <xdr:rowOff>587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13BE6E1B-D11E-4C83-939E-44554C981F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2899" y="50726"/>
          <a:ext cx="3469065" cy="8604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Chuzhinova/Downloads/&#1093;&#1086;&#1089;&#1090;&#1099;%202022%20&#1079;&#1072;&#1075;&#1086;&#1090;&#1086;&#1074;&#1082;&#1072;_1_%20(1).xlsm" TargetMode="External"/><Relationship Id="rId1" Type="http://schemas.openxmlformats.org/officeDocument/2006/relationships/externalLinkPath" Target="/Users/DChuzhinova/Downloads/&#1093;&#1086;&#1089;&#1090;&#1099;%202022%20&#1079;&#1072;&#1075;&#1086;&#1090;&#1086;&#1074;&#1082;&#1072;_1_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DChuzhinova/Downloads/Renault%20(2).xlsx" TargetMode="External"/><Relationship Id="rId1" Type="http://schemas.openxmlformats.org/officeDocument/2006/relationships/externalLinkPath" Target="/Users/DChuzhinova/Downloads/Renault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an1k/YandexDisk/&#1040;&#1053;&#1044;&#1056;&#1045;&#1049;/PlantMarket/&#1056;&#1072;&#1073;&#1086;&#1095;&#1080;&#1077;%20&#1087;&#1088;&#1072;&#1081;&#1089;-&#1083;&#1080;&#1089;&#1090;&#1099;/&#1052;&#1085;&#1086;&#1075;&#1086;&#1083;&#1077;&#1090;&#1085;&#1080;&#1082;&#1080;%20&#1089;%20&#1054;&#1050;&#1057;%20&#1040;&#1057;&#1058;%202025,%20&#1088;&#1072;&#1073;&#1086;&#1095;&#1080;&#1081;.xlsx" TargetMode="External"/><Relationship Id="rId1" Type="http://schemas.openxmlformats.org/officeDocument/2006/relationships/externalLinkPath" Target="/Users/Man1k/YandexDisk/&#1040;&#1053;&#1044;&#1056;&#1045;&#1049;/PlantMarket/&#1056;&#1072;&#1073;&#1086;&#1095;&#1080;&#1077;%20&#1087;&#1088;&#1072;&#1081;&#1089;-&#1083;&#1080;&#1089;&#1090;&#1099;/&#1052;&#1085;&#1086;&#1075;&#1086;&#1083;&#1077;&#1090;&#1085;&#1080;&#1082;&#1080;%20&#1089;%20&#1054;&#1050;&#1057;%20&#1040;&#1057;&#1058;%202025,%20&#1088;&#1072;&#1073;&#1086;&#1095;&#1080;&#108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0;&#1072;\&#1042;&#1089;&#1077;%20&#1087;&#1088;&#1072;&#1081;&#1089;-&#1083;&#1080;&#1089;&#1090;&#1099;\hosta_202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0;&#1072;\&#1055;&#1088;&#1072;&#1081;&#1089;-&#1083;&#1080;&#1089;&#1090;&#1099;\&#1061;&#1086;&#1089;&#1090;&#1099;%20&#1054;&#1050;&#1057;\&#1061;&#1086;&#1089;&#1090;&#1099;%20&#1089;%20&#1054;&#1050;&#1057;%202023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 (2)"/>
      <sheetName val="2021"/>
      <sheetName val="2022"/>
    </sheetNames>
    <sheetDataSet>
      <sheetData sheetId="0" refreshError="1"/>
      <sheetData sheetId="1">
        <row r="22">
          <cell r="A22" t="str">
            <v>Артикул</v>
          </cell>
          <cell r="C22" t="str">
            <v>Сорт</v>
          </cell>
          <cell r="D22" t="str">
            <v>Размер корней</v>
          </cell>
          <cell r="E22" t="str">
            <v>Вместимость в ящик, шт.</v>
          </cell>
          <cell r="F22" t="str">
            <v>Цена, €       при заказе целого ящика</v>
          </cell>
          <cell r="G22" t="str">
            <v>Цена, €           при заказе менее ящика на сорт</v>
          </cell>
          <cell r="H22" t="str">
            <v>Заказ шт, кратно 25</v>
          </cell>
          <cell r="I22" t="str">
            <v>Целых ящиков</v>
          </cell>
          <cell r="J22" t="str">
            <v>Остаток (не целых)</v>
          </cell>
          <cell r="K22" t="str">
            <v>Ящиков (рассчетно)</v>
          </cell>
          <cell r="L22" t="str">
            <v xml:space="preserve">Сумма за корни, €  </v>
          </cell>
          <cell r="M22" t="str">
            <v>Награды и ремарки</v>
          </cell>
          <cell r="N22" t="str">
            <v>Основной цвет листьев</v>
          </cell>
          <cell r="O22" t="str">
            <v>Цвет середины листа</v>
          </cell>
          <cell r="P22" t="str">
            <v>Цвет края листа</v>
          </cell>
          <cell r="Q22" t="str">
            <v>Размер взрослого растения (S - small, m - medium, l - large)</v>
          </cell>
          <cell r="R22" t="str">
            <v>Запах</v>
          </cell>
          <cell r="S22" t="str">
            <v>Особенность</v>
          </cell>
          <cell r="T22" t="str">
            <v>Устойчивость к солнцу</v>
          </cell>
          <cell r="U22" t="str">
            <v>Устойчивость к слизням</v>
          </cell>
        </row>
        <row r="23">
          <cell r="A23" t="str">
            <v>*</v>
          </cell>
          <cell r="C23" t="str">
            <v>Коллекция 1</v>
          </cell>
        </row>
        <row r="24">
          <cell r="A24" t="str">
            <v>87-107-0001</v>
          </cell>
          <cell r="B24" t="str">
            <v>фото</v>
          </cell>
          <cell r="C24" t="str">
            <v>Abiqua Drinking Gourd</v>
          </cell>
          <cell r="D24" t="str">
            <v>стандартный</v>
          </cell>
          <cell r="E24">
            <v>250</v>
          </cell>
          <cell r="F24">
            <v>0.52</v>
          </cell>
          <cell r="G24">
            <v>0.92</v>
          </cell>
          <cell r="I24">
            <v>0</v>
          </cell>
          <cell r="J24">
            <v>0</v>
          </cell>
          <cell r="K24" t="str">
            <v>-</v>
          </cell>
          <cell r="L24">
            <v>0</v>
          </cell>
          <cell r="N24" t="str">
            <v>голубой</v>
          </cell>
          <cell r="O24" t="str">
            <v xml:space="preserve"> </v>
          </cell>
          <cell r="P24" t="str">
            <v xml:space="preserve"> </v>
          </cell>
          <cell r="Q24" t="str">
            <v>ML</v>
          </cell>
          <cell r="S24" t="str">
            <v>морщинистая</v>
          </cell>
          <cell r="T24" t="str">
            <v xml:space="preserve"> </v>
          </cell>
        </row>
        <row r="25">
          <cell r="A25" t="str">
            <v>87-107-0002</v>
          </cell>
          <cell r="B25" t="str">
            <v>фото</v>
          </cell>
          <cell r="C25" t="str">
            <v>American Halo</v>
          </cell>
          <cell r="D25" t="str">
            <v>стандартный</v>
          </cell>
          <cell r="E25">
            <v>250</v>
          </cell>
          <cell r="F25">
            <v>0.76</v>
          </cell>
          <cell r="G25">
            <v>1.17</v>
          </cell>
          <cell r="I25">
            <v>0</v>
          </cell>
          <cell r="J25">
            <v>0</v>
          </cell>
          <cell r="K25" t="str">
            <v>-</v>
          </cell>
          <cell r="L25">
            <v>0</v>
          </cell>
          <cell r="N25" t="str">
            <v xml:space="preserve"> </v>
          </cell>
          <cell r="O25" t="str">
            <v>голубой</v>
          </cell>
          <cell r="P25" t="str">
            <v>кремовый</v>
          </cell>
          <cell r="Q25" t="str">
            <v>L</v>
          </cell>
          <cell r="T25" t="str">
            <v xml:space="preserve"> </v>
          </cell>
        </row>
        <row r="26">
          <cell r="A26" t="str">
            <v>87-107-0004</v>
          </cell>
          <cell r="B26" t="str">
            <v>фото</v>
          </cell>
          <cell r="C26" t="str">
            <v>Band of Gold</v>
          </cell>
          <cell r="D26" t="str">
            <v>стандартный</v>
          </cell>
          <cell r="E26">
            <v>250</v>
          </cell>
          <cell r="F26">
            <v>0.76</v>
          </cell>
          <cell r="G26">
            <v>1.17</v>
          </cell>
          <cell r="I26">
            <v>0</v>
          </cell>
          <cell r="J26">
            <v>0</v>
          </cell>
          <cell r="K26" t="str">
            <v>-</v>
          </cell>
          <cell r="L26">
            <v>0</v>
          </cell>
          <cell r="N26" t="str">
            <v>зеленый</v>
          </cell>
          <cell r="O26" t="str">
            <v xml:space="preserve"> </v>
          </cell>
          <cell r="P26" t="str">
            <v>золотой</v>
          </cell>
          <cell r="Q26" t="str">
            <v>M</v>
          </cell>
          <cell r="S26" t="str">
            <v>большие листя с золотыми краями</v>
          </cell>
          <cell r="T26" t="str">
            <v xml:space="preserve"> </v>
          </cell>
        </row>
        <row r="27">
          <cell r="A27" t="str">
            <v>87-107-0003</v>
          </cell>
          <cell r="B27" t="str">
            <v>фото</v>
          </cell>
          <cell r="C27" t="str">
            <v>Barbara Ann</v>
          </cell>
          <cell r="D27" t="str">
            <v>стандартный</v>
          </cell>
          <cell r="E27">
            <v>250</v>
          </cell>
          <cell r="F27">
            <v>0.88</v>
          </cell>
          <cell r="G27">
            <v>1.28</v>
          </cell>
          <cell r="I27">
            <v>0</v>
          </cell>
          <cell r="J27">
            <v>0</v>
          </cell>
          <cell r="K27" t="str">
            <v>-</v>
          </cell>
          <cell r="L27">
            <v>0</v>
          </cell>
          <cell r="M27" t="str">
            <v>new</v>
          </cell>
          <cell r="N27" t="str">
            <v>зеленый</v>
          </cell>
          <cell r="O27" t="str">
            <v>зеленый с серо-голубыми полосами</v>
          </cell>
          <cell r="P27" t="str">
            <v>светлый, кремовый</v>
          </cell>
          <cell r="Q27" t="str">
            <v xml:space="preserve">l </v>
          </cell>
          <cell r="T27" t="str">
            <v xml:space="preserve"> </v>
          </cell>
        </row>
        <row r="28">
          <cell r="A28" t="str">
            <v>87-107-0005</v>
          </cell>
          <cell r="B28" t="str">
            <v>фото</v>
          </cell>
          <cell r="C28" t="str">
            <v>Bedazzled</v>
          </cell>
          <cell r="D28" t="str">
            <v>стандартный</v>
          </cell>
          <cell r="E28">
            <v>250</v>
          </cell>
          <cell r="F28">
            <v>0.64</v>
          </cell>
          <cell r="G28">
            <v>1.04</v>
          </cell>
          <cell r="I28">
            <v>0</v>
          </cell>
          <cell r="J28">
            <v>0</v>
          </cell>
          <cell r="K28" t="str">
            <v>-</v>
          </cell>
          <cell r="L28">
            <v>0</v>
          </cell>
          <cell r="M28" t="str">
            <v>new</v>
          </cell>
          <cell r="N28" t="str">
            <v>сине-зеленый</v>
          </cell>
          <cell r="O28" t="str">
            <v>сине-зеленый</v>
          </cell>
          <cell r="P28" t="str">
            <v>белый</v>
          </cell>
          <cell r="Q28" t="str">
            <v>L</v>
          </cell>
          <cell r="R28" t="str">
            <v>да</v>
          </cell>
          <cell r="S28" t="str">
            <v>пышное цветение, гофре на листьях</v>
          </cell>
          <cell r="T28" t="str">
            <v xml:space="preserve"> </v>
          </cell>
        </row>
        <row r="29">
          <cell r="A29" t="str">
            <v>87-107-0006</v>
          </cell>
          <cell r="B29" t="str">
            <v>фото</v>
          </cell>
          <cell r="C29" t="str">
            <v>Ben Vernooij</v>
          </cell>
          <cell r="D29" t="str">
            <v>стандартный</v>
          </cell>
          <cell r="E29">
            <v>250</v>
          </cell>
          <cell r="F29">
            <v>1.57</v>
          </cell>
          <cell r="G29">
            <v>1.97</v>
          </cell>
          <cell r="I29">
            <v>0</v>
          </cell>
          <cell r="J29">
            <v>0</v>
          </cell>
          <cell r="K29" t="str">
            <v>-</v>
          </cell>
          <cell r="L29">
            <v>0</v>
          </cell>
          <cell r="M29" t="str">
            <v>new</v>
          </cell>
          <cell r="N29" t="str">
            <v>зеленый</v>
          </cell>
          <cell r="O29" t="str">
            <v>зеленый с переходом в желтый</v>
          </cell>
          <cell r="P29" t="str">
            <v>желтый</v>
          </cell>
          <cell r="Q29" t="str">
            <v>M</v>
          </cell>
          <cell r="S29" t="str">
            <v>скругленные листья</v>
          </cell>
          <cell r="T29" t="str">
            <v xml:space="preserve"> </v>
          </cell>
        </row>
        <row r="30">
          <cell r="A30" t="str">
            <v>87-107-0007</v>
          </cell>
          <cell r="B30" t="str">
            <v>фото</v>
          </cell>
          <cell r="C30" t="str">
            <v>Blue Angel</v>
          </cell>
          <cell r="D30" t="str">
            <v>стандартный</v>
          </cell>
          <cell r="E30">
            <v>250</v>
          </cell>
          <cell r="F30">
            <v>0.8</v>
          </cell>
          <cell r="G30">
            <v>1.21</v>
          </cell>
          <cell r="I30">
            <v>0</v>
          </cell>
          <cell r="J30">
            <v>0</v>
          </cell>
          <cell r="K30" t="str">
            <v>-</v>
          </cell>
          <cell r="L30">
            <v>0</v>
          </cell>
          <cell r="N30" t="str">
            <v>голубой/ зеленый</v>
          </cell>
          <cell r="O30" t="str">
            <v xml:space="preserve"> </v>
          </cell>
          <cell r="P30" t="str">
            <v xml:space="preserve"> </v>
          </cell>
          <cell r="Q30" t="str">
            <v>L</v>
          </cell>
          <cell r="T30" t="str">
            <v xml:space="preserve"> </v>
          </cell>
        </row>
        <row r="31">
          <cell r="A31" t="str">
            <v>87-107-0008</v>
          </cell>
          <cell r="B31" t="str">
            <v>фото</v>
          </cell>
          <cell r="C31" t="str">
            <v>Blue Cadet</v>
          </cell>
          <cell r="D31" t="str">
            <v>стандартный</v>
          </cell>
          <cell r="E31">
            <v>250</v>
          </cell>
          <cell r="F31">
            <v>0.6</v>
          </cell>
          <cell r="G31">
            <v>1</v>
          </cell>
          <cell r="I31">
            <v>0</v>
          </cell>
          <cell r="J31">
            <v>0</v>
          </cell>
          <cell r="K31" t="str">
            <v>-</v>
          </cell>
          <cell r="L31">
            <v>0</v>
          </cell>
          <cell r="N31" t="str">
            <v>голубой</v>
          </cell>
          <cell r="O31" t="str">
            <v xml:space="preserve"> </v>
          </cell>
          <cell r="P31" t="str">
            <v xml:space="preserve"> </v>
          </cell>
          <cell r="Q31" t="str">
            <v>SM</v>
          </cell>
          <cell r="T31" t="str">
            <v xml:space="preserve"> </v>
          </cell>
        </row>
        <row r="32">
          <cell r="A32" t="str">
            <v>87-107-0009</v>
          </cell>
          <cell r="B32" t="str">
            <v>фото</v>
          </cell>
          <cell r="C32" t="str">
            <v>Blue Flame</v>
          </cell>
          <cell r="D32" t="str">
            <v>стандартный</v>
          </cell>
          <cell r="E32">
            <v>250</v>
          </cell>
          <cell r="F32">
            <v>0.72</v>
          </cell>
          <cell r="G32">
            <v>1.1200000000000001</v>
          </cell>
          <cell r="I32">
            <v>0</v>
          </cell>
          <cell r="J32">
            <v>0</v>
          </cell>
          <cell r="K32" t="str">
            <v>-</v>
          </cell>
          <cell r="L32">
            <v>0</v>
          </cell>
          <cell r="M32" t="str">
            <v>new</v>
          </cell>
          <cell r="N32" t="str">
            <v>зеленый</v>
          </cell>
          <cell r="O32" t="str">
            <v>сине-зеленый</v>
          </cell>
          <cell r="P32" t="str">
            <v>белый</v>
          </cell>
          <cell r="Q32" t="str">
            <v>M</v>
          </cell>
          <cell r="R32" t="str">
            <v xml:space="preserve"> </v>
          </cell>
          <cell r="S32" t="str">
            <v>оригинальная форма листьев</v>
          </cell>
          <cell r="T32" t="str">
            <v xml:space="preserve"> </v>
          </cell>
        </row>
        <row r="33">
          <cell r="A33" t="str">
            <v>87-107-0010</v>
          </cell>
          <cell r="B33" t="str">
            <v>фото</v>
          </cell>
          <cell r="C33" t="str">
            <v>Blue Hawaii</v>
          </cell>
          <cell r="D33" t="str">
            <v>стандартный</v>
          </cell>
          <cell r="E33">
            <v>250</v>
          </cell>
          <cell r="F33">
            <v>0.72</v>
          </cell>
          <cell r="G33">
            <v>1.1200000000000001</v>
          </cell>
          <cell r="I33">
            <v>0</v>
          </cell>
          <cell r="J33">
            <v>0</v>
          </cell>
          <cell r="K33" t="str">
            <v>-</v>
          </cell>
          <cell r="L33">
            <v>0</v>
          </cell>
          <cell r="M33" t="str">
            <v>new</v>
          </cell>
          <cell r="N33" t="str">
            <v>сине-зеленый</v>
          </cell>
          <cell r="O33" t="str">
            <v>сине-зеленый</v>
          </cell>
          <cell r="P33" t="str">
            <v>белый</v>
          </cell>
          <cell r="Q33" t="str">
            <v>L</v>
          </cell>
          <cell r="R33" t="str">
            <v>да</v>
          </cell>
          <cell r="S33" t="str">
            <v>пышное цветение, гофре на листьях</v>
          </cell>
          <cell r="T33" t="str">
            <v xml:space="preserve"> </v>
          </cell>
        </row>
        <row r="34">
          <cell r="A34" t="str">
            <v>87-107-0011</v>
          </cell>
          <cell r="B34" t="str">
            <v>фото</v>
          </cell>
          <cell r="C34" t="str">
            <v>Blue Mouse Ears</v>
          </cell>
          <cell r="D34" t="str">
            <v>стандартный</v>
          </cell>
          <cell r="E34">
            <v>250</v>
          </cell>
          <cell r="F34">
            <v>0.6</v>
          </cell>
          <cell r="G34">
            <v>1</v>
          </cell>
          <cell r="I34">
            <v>0</v>
          </cell>
          <cell r="J34">
            <v>0</v>
          </cell>
          <cell r="K34" t="str">
            <v>-</v>
          </cell>
          <cell r="L34">
            <v>0</v>
          </cell>
          <cell r="N34" t="str">
            <v>голубой</v>
          </cell>
          <cell r="O34" t="str">
            <v xml:space="preserve"> </v>
          </cell>
          <cell r="P34" t="str">
            <v xml:space="preserve"> </v>
          </cell>
          <cell r="Q34" t="str">
            <v>S</v>
          </cell>
          <cell r="T34" t="str">
            <v xml:space="preserve"> </v>
          </cell>
          <cell r="U34" t="str">
            <v>ДА</v>
          </cell>
        </row>
        <row r="35">
          <cell r="A35" t="str">
            <v>87-107-0012</v>
          </cell>
          <cell r="B35" t="str">
            <v>фото</v>
          </cell>
          <cell r="C35" t="str">
            <v>Bressingham Blue</v>
          </cell>
          <cell r="D35" t="str">
            <v>стандартный</v>
          </cell>
          <cell r="E35">
            <v>250</v>
          </cell>
          <cell r="F35">
            <v>0.48</v>
          </cell>
          <cell r="G35">
            <v>0.88</v>
          </cell>
          <cell r="I35">
            <v>0</v>
          </cell>
          <cell r="J35">
            <v>0</v>
          </cell>
          <cell r="K35" t="str">
            <v>-</v>
          </cell>
          <cell r="L35">
            <v>0</v>
          </cell>
          <cell r="N35" t="str">
            <v>голубой</v>
          </cell>
          <cell r="O35" t="str">
            <v xml:space="preserve"> </v>
          </cell>
          <cell r="P35" t="str">
            <v xml:space="preserve"> </v>
          </cell>
          <cell r="Q35" t="str">
            <v>ML</v>
          </cell>
          <cell r="T35" t="str">
            <v xml:space="preserve"> </v>
          </cell>
        </row>
        <row r="36">
          <cell r="A36" t="str">
            <v>87-107-0013</v>
          </cell>
          <cell r="B36" t="str">
            <v>фото</v>
          </cell>
          <cell r="C36" t="str">
            <v>Brother Stefan</v>
          </cell>
          <cell r="D36" t="str">
            <v>стандартный</v>
          </cell>
          <cell r="E36">
            <v>250</v>
          </cell>
          <cell r="F36">
            <v>1.57</v>
          </cell>
          <cell r="G36">
            <v>1.97</v>
          </cell>
          <cell r="I36">
            <v>0</v>
          </cell>
          <cell r="J36">
            <v>0</v>
          </cell>
          <cell r="K36" t="str">
            <v>-</v>
          </cell>
          <cell r="L36">
            <v>0</v>
          </cell>
          <cell r="M36" t="str">
            <v>new</v>
          </cell>
          <cell r="N36" t="str">
            <v>желтый</v>
          </cell>
          <cell r="O36" t="str">
            <v>желтый</v>
          </cell>
          <cell r="P36" t="str">
            <v>зеленый</v>
          </cell>
          <cell r="Q36" t="str">
            <v>L</v>
          </cell>
          <cell r="S36" t="str">
            <v>скругленные плотные листья, долго сохраняет свежесть</v>
          </cell>
          <cell r="T36" t="str">
            <v xml:space="preserve"> </v>
          </cell>
        </row>
        <row r="37">
          <cell r="A37" t="str">
            <v>87-107-0014</v>
          </cell>
          <cell r="B37" t="str">
            <v>фото</v>
          </cell>
          <cell r="C37" t="str">
            <v>Cherry Berry</v>
          </cell>
          <cell r="D37" t="str">
            <v>стандартный</v>
          </cell>
          <cell r="E37">
            <v>250</v>
          </cell>
          <cell r="F37">
            <v>1.26</v>
          </cell>
          <cell r="G37">
            <v>1.66</v>
          </cell>
          <cell r="I37">
            <v>0</v>
          </cell>
          <cell r="J37">
            <v>0</v>
          </cell>
          <cell r="K37" t="str">
            <v>-</v>
          </cell>
          <cell r="L37">
            <v>0</v>
          </cell>
          <cell r="M37" t="str">
            <v>new</v>
          </cell>
          <cell r="N37" t="str">
            <v>белый</v>
          </cell>
          <cell r="O37" t="str">
            <v>белый</v>
          </cell>
          <cell r="P37" t="str">
            <v>зеленый</v>
          </cell>
          <cell r="Q37" t="str">
            <v>M</v>
          </cell>
          <cell r="S37" t="str">
            <v>фиолетовые цветки</v>
          </cell>
          <cell r="T37" t="str">
            <v>ДА</v>
          </cell>
        </row>
        <row r="38">
          <cell r="A38" t="str">
            <v>87-107-0015</v>
          </cell>
          <cell r="B38" t="str">
            <v>фото</v>
          </cell>
          <cell r="C38" t="str">
            <v>Christmas Pageant</v>
          </cell>
          <cell r="D38" t="str">
            <v>стандартный</v>
          </cell>
          <cell r="E38">
            <v>250</v>
          </cell>
          <cell r="F38">
            <v>0.8</v>
          </cell>
          <cell r="G38">
            <v>1.2</v>
          </cell>
          <cell r="I38">
            <v>0</v>
          </cell>
          <cell r="J38">
            <v>0</v>
          </cell>
          <cell r="K38" t="str">
            <v>-</v>
          </cell>
          <cell r="L38">
            <v>0</v>
          </cell>
          <cell r="M38" t="str">
            <v>new</v>
          </cell>
          <cell r="N38" t="str">
            <v>зеленый</v>
          </cell>
          <cell r="O38" t="str">
            <v>зеленый</v>
          </cell>
          <cell r="P38" t="str">
            <v>белый</v>
          </cell>
          <cell r="Q38" t="str">
            <v>L</v>
          </cell>
          <cell r="R38" t="str">
            <v xml:space="preserve"> </v>
          </cell>
          <cell r="S38" t="str">
            <v>сиреневые цветки, округлые листья</v>
          </cell>
          <cell r="T38" t="str">
            <v xml:space="preserve"> </v>
          </cell>
        </row>
        <row r="39">
          <cell r="A39" t="str">
            <v>87-107-0016</v>
          </cell>
          <cell r="B39" t="str">
            <v>фото</v>
          </cell>
          <cell r="C39" t="str">
            <v>Cinderella</v>
          </cell>
          <cell r="D39" t="str">
            <v>стандартный</v>
          </cell>
          <cell r="E39">
            <v>250</v>
          </cell>
          <cell r="F39">
            <v>1.1100000000000001</v>
          </cell>
          <cell r="G39">
            <v>1.51</v>
          </cell>
          <cell r="I39">
            <v>0</v>
          </cell>
          <cell r="J39">
            <v>0</v>
          </cell>
          <cell r="K39" t="str">
            <v>-</v>
          </cell>
          <cell r="L39">
            <v>0</v>
          </cell>
          <cell r="M39" t="str">
            <v>new</v>
          </cell>
          <cell r="N39" t="str">
            <v>зеленый</v>
          </cell>
          <cell r="O39" t="str">
            <v>зеленый</v>
          </cell>
          <cell r="P39" t="str">
            <v>светло-зеленый</v>
          </cell>
          <cell r="Q39" t="str">
            <v>L</v>
          </cell>
          <cell r="T39" t="str">
            <v xml:space="preserve"> </v>
          </cell>
        </row>
        <row r="40">
          <cell r="A40" t="str">
            <v>87-107-0017</v>
          </cell>
          <cell r="B40" t="str">
            <v>фото</v>
          </cell>
          <cell r="C40" t="str">
            <v>Climax</v>
          </cell>
          <cell r="D40" t="str">
            <v>стандартный</v>
          </cell>
          <cell r="E40">
            <v>250</v>
          </cell>
          <cell r="F40">
            <v>1.41</v>
          </cell>
          <cell r="G40">
            <v>1.81</v>
          </cell>
          <cell r="I40">
            <v>0</v>
          </cell>
          <cell r="J40">
            <v>0</v>
          </cell>
          <cell r="K40" t="str">
            <v>-</v>
          </cell>
          <cell r="L40">
            <v>0</v>
          </cell>
          <cell r="N40" t="str">
            <v xml:space="preserve"> </v>
          </cell>
          <cell r="O40" t="str">
            <v>сине-зеленый</v>
          </cell>
          <cell r="P40" t="str">
            <v>желтый</v>
          </cell>
          <cell r="Q40" t="str">
            <v>L</v>
          </cell>
          <cell r="T40" t="str">
            <v xml:space="preserve"> </v>
          </cell>
        </row>
        <row r="41">
          <cell r="A41" t="str">
            <v>87-107-0018</v>
          </cell>
          <cell r="B41" t="str">
            <v>фото</v>
          </cell>
          <cell r="C41" t="str">
            <v>Curly Fries</v>
          </cell>
          <cell r="D41" t="str">
            <v>стандартный</v>
          </cell>
          <cell r="E41">
            <v>250</v>
          </cell>
          <cell r="F41">
            <v>1.57</v>
          </cell>
          <cell r="G41">
            <v>1.97</v>
          </cell>
          <cell r="I41">
            <v>0</v>
          </cell>
          <cell r="J41">
            <v>0</v>
          </cell>
          <cell r="K41" t="str">
            <v>-</v>
          </cell>
          <cell r="L41">
            <v>0</v>
          </cell>
          <cell r="M41" t="str">
            <v>new</v>
          </cell>
          <cell r="N41" t="str">
            <v>желтый с бронзовым оттенком</v>
          </cell>
          <cell r="O41" t="str">
            <v>желтый с бронзовым оттенком</v>
          </cell>
          <cell r="P41" t="str">
            <v>желтый с бронзовым оттенком</v>
          </cell>
          <cell r="Q41" t="str">
            <v>S</v>
          </cell>
          <cell r="S41" t="str">
            <v>быстрый рост, пышный куст</v>
          </cell>
          <cell r="T41" t="str">
            <v xml:space="preserve"> </v>
          </cell>
        </row>
        <row r="42">
          <cell r="A42" t="str">
            <v>87-107-0019</v>
          </cell>
          <cell r="B42" t="str">
            <v>фото</v>
          </cell>
          <cell r="C42" t="str">
            <v>Devon Green</v>
          </cell>
          <cell r="D42" t="str">
            <v>стандартный</v>
          </cell>
          <cell r="E42">
            <v>250</v>
          </cell>
          <cell r="F42">
            <v>0.84</v>
          </cell>
          <cell r="G42">
            <v>1.25</v>
          </cell>
          <cell r="I42">
            <v>0</v>
          </cell>
          <cell r="J42">
            <v>0</v>
          </cell>
          <cell r="K42" t="str">
            <v>-</v>
          </cell>
          <cell r="L42">
            <v>0</v>
          </cell>
          <cell r="N42" t="str">
            <v>темно- зеленый</v>
          </cell>
          <cell r="O42" t="str">
            <v xml:space="preserve"> </v>
          </cell>
          <cell r="P42" t="str">
            <v xml:space="preserve"> </v>
          </cell>
          <cell r="Q42" t="str">
            <v>M</v>
          </cell>
          <cell r="S42" t="str">
            <v>глянцевые листья</v>
          </cell>
          <cell r="T42" t="str">
            <v xml:space="preserve"> </v>
          </cell>
          <cell r="U42" t="str">
            <v>ДА</v>
          </cell>
        </row>
        <row r="43">
          <cell r="A43" t="str">
            <v>87-107-0020</v>
          </cell>
          <cell r="B43" t="str">
            <v>фото</v>
          </cell>
          <cell r="C43" t="str">
            <v>Dream Queen</v>
          </cell>
          <cell r="D43" t="str">
            <v>стандартный</v>
          </cell>
          <cell r="E43">
            <v>250</v>
          </cell>
          <cell r="F43">
            <v>1.41</v>
          </cell>
          <cell r="G43">
            <v>1.81</v>
          </cell>
          <cell r="I43">
            <v>0</v>
          </cell>
          <cell r="J43">
            <v>0</v>
          </cell>
          <cell r="K43" t="str">
            <v>-</v>
          </cell>
          <cell r="L43">
            <v>0</v>
          </cell>
          <cell r="N43" t="str">
            <v xml:space="preserve"> </v>
          </cell>
          <cell r="O43" t="str">
            <v>кремовый</v>
          </cell>
          <cell r="P43" t="str">
            <v>голубой</v>
          </cell>
          <cell r="Q43" t="str">
            <v>S</v>
          </cell>
          <cell r="T43" t="str">
            <v xml:space="preserve"> </v>
          </cell>
        </row>
        <row r="44">
          <cell r="A44" t="str">
            <v>87-107-0021</v>
          </cell>
          <cell r="B44" t="str">
            <v>фото</v>
          </cell>
          <cell r="C44" t="str">
            <v>Earth Angel</v>
          </cell>
          <cell r="D44" t="str">
            <v>стандартный</v>
          </cell>
          <cell r="E44">
            <v>250</v>
          </cell>
          <cell r="F44">
            <v>0.92</v>
          </cell>
          <cell r="G44">
            <v>1.33</v>
          </cell>
          <cell r="I44">
            <v>0</v>
          </cell>
          <cell r="J44">
            <v>0</v>
          </cell>
          <cell r="K44" t="str">
            <v>-</v>
          </cell>
          <cell r="L44">
            <v>0</v>
          </cell>
          <cell r="M44" t="str">
            <v>Хоста 2009 года</v>
          </cell>
          <cell r="N44" t="str">
            <v xml:space="preserve"> </v>
          </cell>
          <cell r="O44" t="str">
            <v>сине-зеленый</v>
          </cell>
          <cell r="P44" t="str">
            <v>желтый</v>
          </cell>
          <cell r="Q44" t="str">
            <v>L</v>
          </cell>
          <cell r="T44" t="str">
            <v xml:space="preserve"> </v>
          </cell>
        </row>
        <row r="45">
          <cell r="A45" t="str">
            <v>87-107-0060</v>
          </cell>
          <cell r="B45" t="str">
            <v>фото</v>
          </cell>
          <cell r="C45" t="str">
            <v>Elegans</v>
          </cell>
          <cell r="D45" t="str">
            <v>стандартный</v>
          </cell>
          <cell r="E45">
            <v>250</v>
          </cell>
          <cell r="F45">
            <v>0.48</v>
          </cell>
          <cell r="G45">
            <v>0.88</v>
          </cell>
          <cell r="I45">
            <v>0</v>
          </cell>
          <cell r="J45">
            <v>0</v>
          </cell>
          <cell r="K45" t="str">
            <v>-</v>
          </cell>
          <cell r="L45">
            <v>0</v>
          </cell>
          <cell r="N45" t="str">
            <v>голубой</v>
          </cell>
          <cell r="O45" t="str">
            <v xml:space="preserve"> </v>
          </cell>
          <cell r="P45" t="str">
            <v xml:space="preserve"> </v>
          </cell>
          <cell r="Q45" t="str">
            <v>L</v>
          </cell>
          <cell r="T45" t="str">
            <v xml:space="preserve"> </v>
          </cell>
        </row>
        <row r="46">
          <cell r="A46" t="str">
            <v>87-107-0022</v>
          </cell>
          <cell r="B46" t="str">
            <v>фото</v>
          </cell>
          <cell r="C46" t="str">
            <v>Fire and Ice</v>
          </cell>
          <cell r="D46" t="str">
            <v>стандартный</v>
          </cell>
          <cell r="E46">
            <v>250</v>
          </cell>
          <cell r="F46">
            <v>1.49</v>
          </cell>
          <cell r="G46">
            <v>1.89</v>
          </cell>
          <cell r="I46">
            <v>0</v>
          </cell>
          <cell r="J46">
            <v>0</v>
          </cell>
          <cell r="K46" t="str">
            <v>-</v>
          </cell>
          <cell r="L46">
            <v>0</v>
          </cell>
          <cell r="M46" t="str">
            <v>Special Attention</v>
          </cell>
          <cell r="N46" t="str">
            <v xml:space="preserve"> </v>
          </cell>
          <cell r="O46" t="str">
            <v>белый</v>
          </cell>
          <cell r="P46" t="str">
            <v>зеленый</v>
          </cell>
          <cell r="Q46" t="str">
            <v>M</v>
          </cell>
          <cell r="T46" t="str">
            <v xml:space="preserve"> </v>
          </cell>
        </row>
        <row r="47">
          <cell r="A47" t="str">
            <v>87-107-0023</v>
          </cell>
          <cell r="B47" t="str">
            <v>фото</v>
          </cell>
          <cell r="C47" t="str">
            <v>Firn Line</v>
          </cell>
          <cell r="D47" t="str">
            <v>стандартный</v>
          </cell>
          <cell r="E47">
            <v>250</v>
          </cell>
          <cell r="F47">
            <v>1.41</v>
          </cell>
          <cell r="G47">
            <v>1.81</v>
          </cell>
          <cell r="I47">
            <v>0</v>
          </cell>
          <cell r="J47">
            <v>0</v>
          </cell>
          <cell r="K47" t="str">
            <v>-</v>
          </cell>
          <cell r="L47">
            <v>0</v>
          </cell>
          <cell r="N47" t="str">
            <v>голубой</v>
          </cell>
          <cell r="O47" t="str">
            <v xml:space="preserve"> </v>
          </cell>
          <cell r="P47" t="str">
            <v>желтый</v>
          </cell>
          <cell r="Q47" t="str">
            <v>M</v>
          </cell>
          <cell r="T47" t="str">
            <v xml:space="preserve"> </v>
          </cell>
          <cell r="U47" t="str">
            <v>ДА</v>
          </cell>
        </row>
        <row r="48">
          <cell r="A48" t="str">
            <v>87-107-0024</v>
          </cell>
          <cell r="B48" t="str">
            <v>фото</v>
          </cell>
          <cell r="C48" t="str">
            <v>First Frost</v>
          </cell>
          <cell r="D48" t="str">
            <v>стандартный</v>
          </cell>
          <cell r="E48">
            <v>250</v>
          </cell>
          <cell r="F48">
            <v>0.68</v>
          </cell>
          <cell r="G48">
            <v>1.08</v>
          </cell>
          <cell r="I48">
            <v>0</v>
          </cell>
          <cell r="J48">
            <v>0</v>
          </cell>
          <cell r="K48" t="str">
            <v>-</v>
          </cell>
          <cell r="L48">
            <v>0</v>
          </cell>
          <cell r="M48" t="str">
            <v>Хоста 2010 года</v>
          </cell>
          <cell r="N48" t="str">
            <v xml:space="preserve"> </v>
          </cell>
          <cell r="O48" t="str">
            <v>голубой</v>
          </cell>
          <cell r="P48" t="str">
            <v>кремовый</v>
          </cell>
          <cell r="Q48" t="str">
            <v>SM</v>
          </cell>
          <cell r="T48" t="str">
            <v xml:space="preserve"> </v>
          </cell>
          <cell r="U48" t="str">
            <v>ДА</v>
          </cell>
        </row>
        <row r="49">
          <cell r="A49" t="str">
            <v>87-107-0025</v>
          </cell>
          <cell r="B49" t="str">
            <v>фото</v>
          </cell>
          <cell r="C49" t="str">
            <v>Forbidden Fruit</v>
          </cell>
          <cell r="D49" t="str">
            <v>стандартный</v>
          </cell>
          <cell r="E49">
            <v>250</v>
          </cell>
          <cell r="F49">
            <v>1.34</v>
          </cell>
          <cell r="G49">
            <v>1.74</v>
          </cell>
          <cell r="I49">
            <v>0</v>
          </cell>
          <cell r="J49">
            <v>0</v>
          </cell>
          <cell r="K49" t="str">
            <v>-</v>
          </cell>
          <cell r="L49">
            <v>0</v>
          </cell>
          <cell r="M49" t="str">
            <v>new</v>
          </cell>
          <cell r="N49" t="str">
            <v>желтый</v>
          </cell>
          <cell r="O49" t="str">
            <v>желтый</v>
          </cell>
          <cell r="P49" t="str">
            <v>зеленый</v>
          </cell>
          <cell r="Q49" t="str">
            <v>L</v>
          </cell>
          <cell r="S49" t="str">
            <v>плотные глянцевые листья, сиреневые цветки</v>
          </cell>
          <cell r="T49" t="str">
            <v xml:space="preserve"> </v>
          </cell>
        </row>
        <row r="50">
          <cell r="A50" t="str">
            <v>87-107-0026</v>
          </cell>
          <cell r="B50" t="str">
            <v>фото</v>
          </cell>
          <cell r="C50" t="str">
            <v>Fourteen Carats</v>
          </cell>
          <cell r="D50" t="str">
            <v>стандартный</v>
          </cell>
          <cell r="E50">
            <v>250</v>
          </cell>
          <cell r="F50">
            <v>0.72</v>
          </cell>
          <cell r="G50">
            <v>1.1200000000000001</v>
          </cell>
          <cell r="I50">
            <v>0</v>
          </cell>
          <cell r="J50">
            <v>0</v>
          </cell>
          <cell r="K50" t="str">
            <v>-</v>
          </cell>
          <cell r="L50">
            <v>0</v>
          </cell>
          <cell r="M50" t="str">
            <v>new</v>
          </cell>
          <cell r="N50" t="str">
            <v>желтый</v>
          </cell>
          <cell r="O50" t="str">
            <v>желтый</v>
          </cell>
          <cell r="P50" t="str">
            <v>желтый</v>
          </cell>
          <cell r="Q50" t="str">
            <v>M</v>
          </cell>
          <cell r="S50" t="str">
            <v>белые цветки, большие круглые листья</v>
          </cell>
          <cell r="T50" t="str">
            <v xml:space="preserve"> </v>
          </cell>
        </row>
        <row r="51">
          <cell r="A51" t="str">
            <v>87-107-0027</v>
          </cell>
          <cell r="B51" t="str">
            <v>фото</v>
          </cell>
          <cell r="C51" t="str">
            <v>Fragrant Bouquet</v>
          </cell>
          <cell r="D51" t="str">
            <v>стандартный</v>
          </cell>
          <cell r="E51">
            <v>250</v>
          </cell>
          <cell r="F51">
            <v>0.44</v>
          </cell>
          <cell r="G51">
            <v>0.84</v>
          </cell>
          <cell r="I51">
            <v>0</v>
          </cell>
          <cell r="J51">
            <v>0</v>
          </cell>
          <cell r="K51" t="str">
            <v>-</v>
          </cell>
          <cell r="L51">
            <v>0</v>
          </cell>
          <cell r="N51" t="str">
            <v xml:space="preserve"> </v>
          </cell>
          <cell r="O51" t="str">
            <v>светло-зеленый</v>
          </cell>
          <cell r="P51" t="str">
            <v>кремовый</v>
          </cell>
          <cell r="Q51" t="str">
            <v>ML</v>
          </cell>
          <cell r="R51" t="str">
            <v>да</v>
          </cell>
          <cell r="T51" t="str">
            <v>ДА</v>
          </cell>
        </row>
        <row r="52">
          <cell r="A52" t="str">
            <v>87-107-0028</v>
          </cell>
          <cell r="B52" t="str">
            <v>фото</v>
          </cell>
          <cell r="C52" t="str">
            <v>Francee</v>
          </cell>
          <cell r="D52" t="str">
            <v>стандартный</v>
          </cell>
          <cell r="E52">
            <v>250</v>
          </cell>
          <cell r="F52">
            <v>0.41000000000000003</v>
          </cell>
          <cell r="G52">
            <v>0.81</v>
          </cell>
          <cell r="I52">
            <v>0</v>
          </cell>
          <cell r="J52">
            <v>0</v>
          </cell>
          <cell r="K52" t="str">
            <v>-</v>
          </cell>
          <cell r="L52">
            <v>0</v>
          </cell>
          <cell r="N52" t="str">
            <v xml:space="preserve"> </v>
          </cell>
          <cell r="O52" t="str">
            <v>зеленый</v>
          </cell>
          <cell r="P52" t="str">
            <v>белый</v>
          </cell>
          <cell r="Q52" t="str">
            <v>M</v>
          </cell>
          <cell r="T52" t="str">
            <v xml:space="preserve"> </v>
          </cell>
        </row>
        <row r="53">
          <cell r="A53" t="str">
            <v>87-107-0062</v>
          </cell>
          <cell r="B53" t="str">
            <v>фото</v>
          </cell>
          <cell r="C53" t="str">
            <v>Frances Williams</v>
          </cell>
          <cell r="D53" t="str">
            <v>стандартный</v>
          </cell>
          <cell r="E53">
            <v>250</v>
          </cell>
          <cell r="F53">
            <v>0.44</v>
          </cell>
          <cell r="G53">
            <v>0.84</v>
          </cell>
          <cell r="I53">
            <v>0</v>
          </cell>
          <cell r="J53">
            <v>0</v>
          </cell>
          <cell r="K53" t="str">
            <v>-</v>
          </cell>
          <cell r="L53">
            <v>0</v>
          </cell>
          <cell r="M53" t="str">
            <v>Special Attention</v>
          </cell>
          <cell r="N53" t="str">
            <v xml:space="preserve"> </v>
          </cell>
          <cell r="O53" t="str">
            <v>голубой</v>
          </cell>
          <cell r="P53" t="str">
            <v>желтый</v>
          </cell>
          <cell r="Q53" t="str">
            <v>ML</v>
          </cell>
          <cell r="T53" t="str">
            <v xml:space="preserve"> </v>
          </cell>
        </row>
        <row r="54">
          <cell r="A54" t="str">
            <v>87-107-0030</v>
          </cell>
          <cell r="B54" t="str">
            <v>фото</v>
          </cell>
          <cell r="C54" t="str">
            <v>Frozen Margarita</v>
          </cell>
          <cell r="D54" t="str">
            <v>стандартный</v>
          </cell>
          <cell r="E54">
            <v>250</v>
          </cell>
          <cell r="F54">
            <v>0.64</v>
          </cell>
          <cell r="G54">
            <v>1.04</v>
          </cell>
          <cell r="I54">
            <v>0</v>
          </cell>
          <cell r="J54">
            <v>0</v>
          </cell>
          <cell r="K54" t="str">
            <v>-</v>
          </cell>
          <cell r="L54">
            <v>0</v>
          </cell>
          <cell r="M54" t="str">
            <v>new</v>
          </cell>
          <cell r="N54" t="str">
            <v>зеленый</v>
          </cell>
          <cell r="O54" t="str">
            <v>зеленый</v>
          </cell>
          <cell r="P54" t="str">
            <v>белый</v>
          </cell>
          <cell r="Q54" t="str">
            <v>M</v>
          </cell>
          <cell r="R54" t="str">
            <v>да</v>
          </cell>
          <cell r="S54" t="str">
            <v>сиреневые цветки</v>
          </cell>
          <cell r="T54" t="str">
            <v xml:space="preserve"> </v>
          </cell>
        </row>
        <row r="55">
          <cell r="A55" t="str">
            <v>87-107-0031</v>
          </cell>
          <cell r="B55" t="str">
            <v>фото</v>
          </cell>
          <cell r="C55" t="str">
            <v>Funny Mouse</v>
          </cell>
          <cell r="D55" t="str">
            <v>стандартный</v>
          </cell>
          <cell r="E55">
            <v>250</v>
          </cell>
          <cell r="F55">
            <v>1.42</v>
          </cell>
          <cell r="G55">
            <v>1.82</v>
          </cell>
          <cell r="I55">
            <v>0</v>
          </cell>
          <cell r="J55">
            <v>0</v>
          </cell>
          <cell r="K55" t="str">
            <v>-</v>
          </cell>
          <cell r="L55">
            <v>0</v>
          </cell>
          <cell r="M55" t="str">
            <v>new</v>
          </cell>
          <cell r="N55" t="str">
            <v>сине-зеленый</v>
          </cell>
          <cell r="O55" t="str">
            <v>сине-зеленый</v>
          </cell>
          <cell r="P55" t="str">
            <v>белый</v>
          </cell>
          <cell r="Q55" t="str">
            <v>S</v>
          </cell>
          <cell r="S55" t="str">
            <v>лавандовые цветки, округлая форма листьев</v>
          </cell>
          <cell r="T55" t="str">
            <v xml:space="preserve"> </v>
          </cell>
        </row>
        <row r="56">
          <cell r="A56" t="str">
            <v>87-107-0032</v>
          </cell>
          <cell r="B56" t="str">
            <v>фото</v>
          </cell>
          <cell r="C56" t="str">
            <v>George Smith</v>
          </cell>
          <cell r="D56" t="str">
            <v>стандартный</v>
          </cell>
          <cell r="E56">
            <v>250</v>
          </cell>
          <cell r="F56">
            <v>1.1100000000000001</v>
          </cell>
          <cell r="G56">
            <v>1.51</v>
          </cell>
          <cell r="I56">
            <v>0</v>
          </cell>
          <cell r="J56">
            <v>0</v>
          </cell>
          <cell r="K56" t="str">
            <v>-</v>
          </cell>
          <cell r="L56">
            <v>0</v>
          </cell>
          <cell r="M56" t="str">
            <v>new</v>
          </cell>
          <cell r="N56" t="str">
            <v>желтый</v>
          </cell>
          <cell r="O56" t="str">
            <v>желтый</v>
          </cell>
          <cell r="P56" t="str">
            <v>зеленый</v>
          </cell>
          <cell r="Q56" t="str">
            <v>M</v>
          </cell>
          <cell r="S56" t="str">
            <v>белые цветки, большие листья изящной округлой формы</v>
          </cell>
          <cell r="T56" t="str">
            <v>ДА</v>
          </cell>
        </row>
        <row r="57">
          <cell r="A57" t="str">
            <v>87-107-0033</v>
          </cell>
          <cell r="B57" t="str">
            <v>фото</v>
          </cell>
          <cell r="C57" t="str">
            <v>Golden Tiara</v>
          </cell>
          <cell r="D57" t="str">
            <v>стандартный</v>
          </cell>
          <cell r="E57">
            <v>250</v>
          </cell>
          <cell r="F57">
            <v>0.52</v>
          </cell>
          <cell r="G57">
            <v>0.92</v>
          </cell>
          <cell r="I57">
            <v>0</v>
          </cell>
          <cell r="J57">
            <v>0</v>
          </cell>
          <cell r="K57" t="str">
            <v>-</v>
          </cell>
          <cell r="L57">
            <v>0</v>
          </cell>
          <cell r="N57" t="str">
            <v xml:space="preserve"> </v>
          </cell>
          <cell r="O57" t="str">
            <v>светло-зеленый</v>
          </cell>
          <cell r="P57" t="str">
            <v>золотой</v>
          </cell>
          <cell r="Q57" t="str">
            <v>SM</v>
          </cell>
          <cell r="T57" t="str">
            <v>ДА</v>
          </cell>
        </row>
        <row r="58">
          <cell r="A58" t="str">
            <v>87-107-0034</v>
          </cell>
          <cell r="B58" t="str">
            <v>фото</v>
          </cell>
          <cell r="C58" t="str">
            <v>Guacamole</v>
          </cell>
          <cell r="D58" t="str">
            <v>стандартный</v>
          </cell>
          <cell r="E58">
            <v>250</v>
          </cell>
          <cell r="F58">
            <v>0.52</v>
          </cell>
          <cell r="G58">
            <v>0.92</v>
          </cell>
          <cell r="I58">
            <v>0</v>
          </cell>
          <cell r="J58">
            <v>0</v>
          </cell>
          <cell r="K58" t="str">
            <v>-</v>
          </cell>
          <cell r="L58">
            <v>0</v>
          </cell>
          <cell r="N58" t="str">
            <v xml:space="preserve"> </v>
          </cell>
          <cell r="O58" t="str">
            <v>светло-зеленый</v>
          </cell>
          <cell r="P58" t="str">
            <v>темно-зеленый</v>
          </cell>
          <cell r="Q58" t="str">
            <v>ML</v>
          </cell>
          <cell r="R58" t="str">
            <v>да</v>
          </cell>
          <cell r="T58" t="str">
            <v xml:space="preserve"> </v>
          </cell>
        </row>
        <row r="59">
          <cell r="A59" t="str">
            <v>87-107-0035</v>
          </cell>
          <cell r="B59" t="str">
            <v>фото</v>
          </cell>
          <cell r="C59" t="str">
            <v>Guardian Angel</v>
          </cell>
          <cell r="D59" t="str">
            <v>стандартный</v>
          </cell>
          <cell r="E59">
            <v>250</v>
          </cell>
          <cell r="F59">
            <v>1.42</v>
          </cell>
          <cell r="G59">
            <v>1.82</v>
          </cell>
          <cell r="I59">
            <v>0</v>
          </cell>
          <cell r="J59">
            <v>0</v>
          </cell>
          <cell r="K59" t="str">
            <v>-</v>
          </cell>
          <cell r="L59">
            <v>0</v>
          </cell>
          <cell r="M59" t="str">
            <v>new</v>
          </cell>
          <cell r="N59" t="str">
            <v>желтый</v>
          </cell>
          <cell r="O59" t="str">
            <v>желтый</v>
          </cell>
          <cell r="P59" t="str">
            <v>синий</v>
          </cell>
          <cell r="Q59" t="str">
            <v>L</v>
          </cell>
          <cell r="S59" t="str">
            <v>быстрый рост, пышный куст</v>
          </cell>
          <cell r="T59" t="str">
            <v xml:space="preserve"> </v>
          </cell>
        </row>
        <row r="60">
          <cell r="A60" t="str">
            <v>87-107-0036</v>
          </cell>
          <cell r="B60" t="str">
            <v>фото</v>
          </cell>
          <cell r="C60" t="str">
            <v>Halcyon</v>
          </cell>
          <cell r="D60" t="str">
            <v>стандартный</v>
          </cell>
          <cell r="E60">
            <v>250</v>
          </cell>
          <cell r="F60">
            <v>0.52</v>
          </cell>
          <cell r="G60">
            <v>0.92</v>
          </cell>
          <cell r="I60">
            <v>0</v>
          </cell>
          <cell r="J60">
            <v>0</v>
          </cell>
          <cell r="K60" t="str">
            <v>-</v>
          </cell>
          <cell r="L60">
            <v>0</v>
          </cell>
          <cell r="N60" t="str">
            <v>голубой</v>
          </cell>
          <cell r="O60" t="str">
            <v xml:space="preserve"> </v>
          </cell>
          <cell r="P60" t="str">
            <v xml:space="preserve"> </v>
          </cell>
          <cell r="Q60" t="str">
            <v>M</v>
          </cell>
          <cell r="T60" t="str">
            <v xml:space="preserve"> </v>
          </cell>
          <cell r="U60" t="str">
            <v>ДА</v>
          </cell>
        </row>
        <row r="61">
          <cell r="A61" t="str">
            <v>87-107-0038</v>
          </cell>
          <cell r="B61" t="str">
            <v>фото</v>
          </cell>
          <cell r="C61" t="str">
            <v>Hands Up</v>
          </cell>
          <cell r="D61" t="str">
            <v>стандартный</v>
          </cell>
          <cell r="E61">
            <v>250</v>
          </cell>
          <cell r="F61">
            <v>1.57</v>
          </cell>
          <cell r="G61">
            <v>1.97</v>
          </cell>
          <cell r="I61">
            <v>0</v>
          </cell>
          <cell r="J61">
            <v>0</v>
          </cell>
          <cell r="K61" t="str">
            <v>-</v>
          </cell>
          <cell r="L61">
            <v>0</v>
          </cell>
          <cell r="M61" t="str">
            <v>new</v>
          </cell>
          <cell r="N61" t="str">
            <v>зеленый</v>
          </cell>
          <cell r="O61" t="str">
            <v>зеленый</v>
          </cell>
          <cell r="P61" t="str">
            <v>белый</v>
          </cell>
          <cell r="Q61" t="str">
            <v>M</v>
          </cell>
          <cell r="S61" t="str">
            <v>плотные листья, пышный куст</v>
          </cell>
          <cell r="T61" t="str">
            <v xml:space="preserve"> </v>
          </cell>
          <cell r="U61" t="str">
            <v>ДА</v>
          </cell>
        </row>
        <row r="62">
          <cell r="A62" t="str">
            <v>87-107-0039</v>
          </cell>
          <cell r="B62" t="str">
            <v>фото</v>
          </cell>
          <cell r="C62" t="str">
            <v>Hippodrome</v>
          </cell>
          <cell r="D62" t="str">
            <v>стандартный</v>
          </cell>
          <cell r="E62">
            <v>250</v>
          </cell>
          <cell r="F62">
            <v>1.08</v>
          </cell>
          <cell r="G62">
            <v>1.48</v>
          </cell>
          <cell r="I62">
            <v>0</v>
          </cell>
          <cell r="J62">
            <v>0</v>
          </cell>
          <cell r="K62" t="str">
            <v>-</v>
          </cell>
          <cell r="L62">
            <v>0</v>
          </cell>
          <cell r="M62" t="str">
            <v>new</v>
          </cell>
          <cell r="N62" t="str">
            <v>зеленый</v>
          </cell>
          <cell r="O62" t="str">
            <v>сине-зеленый</v>
          </cell>
          <cell r="P62" t="str">
            <v>белый</v>
          </cell>
          <cell r="Q62" t="str">
            <v>M</v>
          </cell>
          <cell r="R62" t="str">
            <v xml:space="preserve"> </v>
          </cell>
          <cell r="S62" t="str">
            <v>оригинальная форма листьев</v>
          </cell>
          <cell r="T62" t="str">
            <v xml:space="preserve"> </v>
          </cell>
        </row>
        <row r="63">
          <cell r="A63" t="str">
            <v>87-107-0040</v>
          </cell>
          <cell r="B63" t="str">
            <v>фото</v>
          </cell>
          <cell r="C63" t="str">
            <v>His Honor</v>
          </cell>
          <cell r="D63" t="str">
            <v>стандартный</v>
          </cell>
          <cell r="E63">
            <v>250</v>
          </cell>
          <cell r="F63">
            <v>1.18</v>
          </cell>
          <cell r="G63">
            <v>1.58</v>
          </cell>
          <cell r="I63">
            <v>0</v>
          </cell>
          <cell r="J63">
            <v>0</v>
          </cell>
          <cell r="K63" t="str">
            <v>-</v>
          </cell>
          <cell r="L63">
            <v>0</v>
          </cell>
          <cell r="M63" t="str">
            <v>new</v>
          </cell>
          <cell r="N63" t="str">
            <v>зеленый</v>
          </cell>
          <cell r="O63" t="str">
            <v>зеленый</v>
          </cell>
          <cell r="P63" t="str">
            <v>желтый</v>
          </cell>
          <cell r="Q63" t="str">
            <v>XL</v>
          </cell>
          <cell r="S63" t="str">
            <v>цветки почти белые</v>
          </cell>
          <cell r="T63" t="str">
            <v xml:space="preserve"> </v>
          </cell>
        </row>
        <row r="64">
          <cell r="A64" t="str">
            <v>87-107-0041</v>
          </cell>
          <cell r="B64" t="str">
            <v>фото</v>
          </cell>
          <cell r="C64" t="str">
            <v>Lakeside Cupcake</v>
          </cell>
          <cell r="D64" t="str">
            <v>стандартный</v>
          </cell>
          <cell r="E64">
            <v>250</v>
          </cell>
          <cell r="F64">
            <v>1.34</v>
          </cell>
          <cell r="G64">
            <v>1.74</v>
          </cell>
          <cell r="I64">
            <v>0</v>
          </cell>
          <cell r="J64">
            <v>0</v>
          </cell>
          <cell r="K64" t="str">
            <v>-</v>
          </cell>
          <cell r="L64">
            <v>0</v>
          </cell>
          <cell r="M64" t="str">
            <v>new</v>
          </cell>
          <cell r="N64" t="str">
            <v>зеленый</v>
          </cell>
          <cell r="O64" t="str">
            <v>кремово-белый</v>
          </cell>
          <cell r="P64" t="str">
            <v>голубовато-зеленая кайма</v>
          </cell>
          <cell r="Q64" t="str">
            <v>S</v>
          </cell>
          <cell r="S64" t="str">
            <v>с возрастом листья становятся чашевидными</v>
          </cell>
          <cell r="T64" t="str">
            <v xml:space="preserve"> </v>
          </cell>
        </row>
        <row r="65">
          <cell r="A65" t="str">
            <v>87-107-0042</v>
          </cell>
          <cell r="B65" t="str">
            <v>фото</v>
          </cell>
          <cell r="C65" t="str">
            <v>Lakeside Meter Maid</v>
          </cell>
          <cell r="D65" t="str">
            <v>стандартный</v>
          </cell>
          <cell r="E65">
            <v>250</v>
          </cell>
          <cell r="F65">
            <v>1.18</v>
          </cell>
          <cell r="G65">
            <v>1.58</v>
          </cell>
          <cell r="I65">
            <v>0</v>
          </cell>
          <cell r="J65">
            <v>0</v>
          </cell>
          <cell r="K65" t="str">
            <v>-</v>
          </cell>
          <cell r="L65">
            <v>0</v>
          </cell>
          <cell r="M65" t="str">
            <v>new</v>
          </cell>
          <cell r="N65" t="str">
            <v>темно-зеленый</v>
          </cell>
          <cell r="O65" t="str">
            <v>белый</v>
          </cell>
          <cell r="P65" t="str">
            <v>зеленый</v>
          </cell>
          <cell r="Q65" t="str">
            <v>M</v>
          </cell>
          <cell r="S65" t="str">
            <v>цветки лавандового цвета, быстро растет</v>
          </cell>
          <cell r="T65" t="str">
            <v xml:space="preserve"> </v>
          </cell>
        </row>
        <row r="66">
          <cell r="A66" t="str">
            <v>87-107-0043</v>
          </cell>
          <cell r="B66" t="str">
            <v>фото</v>
          </cell>
          <cell r="C66" t="str">
            <v>Lakeside Spruce Goose</v>
          </cell>
          <cell r="D66" t="str">
            <v>стандартный</v>
          </cell>
          <cell r="E66">
            <v>250</v>
          </cell>
          <cell r="F66">
            <v>0.8</v>
          </cell>
          <cell r="G66">
            <v>1.2</v>
          </cell>
          <cell r="I66">
            <v>0</v>
          </cell>
          <cell r="J66">
            <v>0</v>
          </cell>
          <cell r="K66" t="str">
            <v>-</v>
          </cell>
          <cell r="L66">
            <v>0</v>
          </cell>
          <cell r="M66" t="str">
            <v>new</v>
          </cell>
          <cell r="N66" t="str">
            <v>темно-зеленый</v>
          </cell>
          <cell r="O66" t="str">
            <v>зеленый</v>
          </cell>
          <cell r="P66" t="str">
            <v>кремово-белый</v>
          </cell>
          <cell r="Q66" t="str">
            <v>M</v>
          </cell>
          <cell r="S66" t="str">
            <v>заостренные листья</v>
          </cell>
          <cell r="T66" t="str">
            <v xml:space="preserve"> </v>
          </cell>
        </row>
        <row r="67">
          <cell r="A67" t="str">
            <v>87-107-0044</v>
          </cell>
          <cell r="B67" t="str">
            <v>фото</v>
          </cell>
          <cell r="C67" t="str">
            <v>Libby</v>
          </cell>
          <cell r="D67" t="str">
            <v>стандартный</v>
          </cell>
          <cell r="E67">
            <v>250</v>
          </cell>
          <cell r="F67">
            <v>0.72</v>
          </cell>
          <cell r="G67">
            <v>1.1200000000000001</v>
          </cell>
          <cell r="I67">
            <v>0</v>
          </cell>
          <cell r="J67">
            <v>0</v>
          </cell>
          <cell r="K67" t="str">
            <v>-</v>
          </cell>
          <cell r="L67">
            <v>0</v>
          </cell>
          <cell r="M67" t="str">
            <v>new</v>
          </cell>
          <cell r="N67" t="str">
            <v>темно-зеленый</v>
          </cell>
          <cell r="O67" t="str">
            <v>зеленый</v>
          </cell>
          <cell r="P67" t="str">
            <v>белый</v>
          </cell>
          <cell r="Q67" t="str">
            <v>M</v>
          </cell>
          <cell r="S67" t="str">
            <v>цветки лавандового цвета</v>
          </cell>
          <cell r="T67" t="str">
            <v xml:space="preserve"> </v>
          </cell>
        </row>
        <row r="68">
          <cell r="A68" t="str">
            <v>87-107-0045</v>
          </cell>
          <cell r="B68" t="str">
            <v>фото</v>
          </cell>
          <cell r="C68" t="str">
            <v>Majesty</v>
          </cell>
          <cell r="D68" t="str">
            <v>стандартный</v>
          </cell>
          <cell r="E68">
            <v>250</v>
          </cell>
          <cell r="F68">
            <v>1.96</v>
          </cell>
          <cell r="G68">
            <v>2.36</v>
          </cell>
          <cell r="I68">
            <v>0</v>
          </cell>
          <cell r="J68">
            <v>0</v>
          </cell>
          <cell r="K68" t="str">
            <v>-</v>
          </cell>
          <cell r="L68">
            <v>0</v>
          </cell>
          <cell r="M68" t="str">
            <v>new</v>
          </cell>
          <cell r="N68" t="str">
            <v>темно-зеленый</v>
          </cell>
          <cell r="O68" t="str">
            <v>зеленый</v>
          </cell>
          <cell r="P68" t="str">
            <v>белый</v>
          </cell>
          <cell r="Q68" t="str">
            <v>M</v>
          </cell>
          <cell r="S68" t="str">
            <v>цветки почти белые</v>
          </cell>
          <cell r="T68" t="str">
            <v xml:space="preserve"> </v>
          </cell>
        </row>
        <row r="69">
          <cell r="A69" t="str">
            <v>87-107-0046</v>
          </cell>
          <cell r="B69" t="str">
            <v>фото</v>
          </cell>
          <cell r="C69" t="str">
            <v>Minuteman</v>
          </cell>
          <cell r="D69" t="str">
            <v>стандартный</v>
          </cell>
          <cell r="E69">
            <v>250</v>
          </cell>
          <cell r="F69">
            <v>0.84</v>
          </cell>
          <cell r="G69">
            <v>1.25</v>
          </cell>
          <cell r="I69">
            <v>0</v>
          </cell>
          <cell r="J69">
            <v>0</v>
          </cell>
          <cell r="K69" t="str">
            <v>-</v>
          </cell>
          <cell r="L69">
            <v>0</v>
          </cell>
          <cell r="N69" t="str">
            <v xml:space="preserve"> </v>
          </cell>
          <cell r="O69" t="str">
            <v>темно-зеленый</v>
          </cell>
          <cell r="P69" t="str">
            <v>белый</v>
          </cell>
          <cell r="Q69" t="str">
            <v>SM</v>
          </cell>
          <cell r="T69" t="str">
            <v xml:space="preserve"> </v>
          </cell>
        </row>
        <row r="70">
          <cell r="A70" t="str">
            <v>87-107-0048</v>
          </cell>
          <cell r="B70" t="str">
            <v>фото</v>
          </cell>
          <cell r="C70" t="str">
            <v>Night Before Christmas</v>
          </cell>
          <cell r="D70" t="str">
            <v>стандартный</v>
          </cell>
          <cell r="E70">
            <v>250</v>
          </cell>
          <cell r="F70">
            <v>0.92</v>
          </cell>
          <cell r="G70">
            <v>1.33</v>
          </cell>
          <cell r="I70">
            <v>0</v>
          </cell>
          <cell r="J70">
            <v>0</v>
          </cell>
          <cell r="K70" t="str">
            <v>-</v>
          </cell>
          <cell r="L70">
            <v>0</v>
          </cell>
          <cell r="N70" t="str">
            <v xml:space="preserve"> </v>
          </cell>
          <cell r="O70" t="str">
            <v>белый</v>
          </cell>
          <cell r="P70" t="str">
            <v>зеленый</v>
          </cell>
          <cell r="Q70" t="str">
            <v>ML</v>
          </cell>
          <cell r="T70" t="str">
            <v xml:space="preserve"> </v>
          </cell>
        </row>
        <row r="71">
          <cell r="A71" t="str">
            <v>87-107-0049</v>
          </cell>
          <cell r="B71" t="str">
            <v>фото</v>
          </cell>
          <cell r="C71" t="str">
            <v>Oh Cindy</v>
          </cell>
          <cell r="D71" t="str">
            <v>стандартный</v>
          </cell>
          <cell r="E71">
            <v>250</v>
          </cell>
          <cell r="F71">
            <v>1.18</v>
          </cell>
          <cell r="G71">
            <v>1.58</v>
          </cell>
          <cell r="I71">
            <v>0</v>
          </cell>
          <cell r="J71">
            <v>0</v>
          </cell>
          <cell r="K71" t="str">
            <v>-</v>
          </cell>
          <cell r="L71">
            <v>0</v>
          </cell>
          <cell r="M71" t="str">
            <v>new</v>
          </cell>
          <cell r="N71" t="str">
            <v>темно-зеленый</v>
          </cell>
          <cell r="O71" t="str">
            <v>зеленый</v>
          </cell>
          <cell r="P71" t="str">
            <v>кремово-белый</v>
          </cell>
          <cell r="Q71" t="str">
            <v>ML</v>
          </cell>
          <cell r="S71" t="str">
            <v>листья овальные</v>
          </cell>
          <cell r="T71" t="str">
            <v xml:space="preserve"> </v>
          </cell>
        </row>
        <row r="72">
          <cell r="A72" t="str">
            <v>87-107-0050</v>
          </cell>
          <cell r="B72" t="str">
            <v>фото</v>
          </cell>
          <cell r="C72" t="str">
            <v>Orange Marmalade</v>
          </cell>
          <cell r="D72" t="str">
            <v>стандартный</v>
          </cell>
          <cell r="E72">
            <v>250</v>
          </cell>
          <cell r="F72">
            <v>1.65</v>
          </cell>
          <cell r="G72">
            <v>2.0599999999999996</v>
          </cell>
          <cell r="I72">
            <v>0</v>
          </cell>
          <cell r="J72">
            <v>0</v>
          </cell>
          <cell r="K72" t="str">
            <v>-</v>
          </cell>
          <cell r="L72">
            <v>0</v>
          </cell>
          <cell r="M72" t="str">
            <v>Special Attention</v>
          </cell>
          <cell r="N72" t="str">
            <v xml:space="preserve"> </v>
          </cell>
          <cell r="O72" t="str">
            <v>золотой</v>
          </cell>
          <cell r="P72" t="str">
            <v>зеленый</v>
          </cell>
          <cell r="Q72" t="str">
            <v>ML</v>
          </cell>
          <cell r="T72" t="str">
            <v xml:space="preserve"> </v>
          </cell>
        </row>
        <row r="73">
          <cell r="A73" t="str">
            <v>87-107-0051</v>
          </cell>
          <cell r="B73" t="str">
            <v>фото</v>
          </cell>
          <cell r="C73" t="str">
            <v>Patriot</v>
          </cell>
          <cell r="D73" t="str">
            <v>стандартный</v>
          </cell>
          <cell r="E73">
            <v>250</v>
          </cell>
          <cell r="F73">
            <v>0.84</v>
          </cell>
          <cell r="G73">
            <v>1.25</v>
          </cell>
          <cell r="I73">
            <v>0</v>
          </cell>
          <cell r="J73">
            <v>0</v>
          </cell>
          <cell r="K73" t="str">
            <v>-</v>
          </cell>
          <cell r="L73">
            <v>0</v>
          </cell>
          <cell r="M73" t="str">
            <v>Special Attention</v>
          </cell>
          <cell r="N73" t="str">
            <v xml:space="preserve"> </v>
          </cell>
          <cell r="O73" t="str">
            <v>зеленый</v>
          </cell>
          <cell r="P73" t="str">
            <v>белый</v>
          </cell>
          <cell r="Q73" t="str">
            <v>M</v>
          </cell>
          <cell r="T73" t="str">
            <v xml:space="preserve"> </v>
          </cell>
        </row>
        <row r="74">
          <cell r="A74" t="str">
            <v>87-107-0053</v>
          </cell>
          <cell r="B74" t="str">
            <v>фото</v>
          </cell>
          <cell r="C74" t="str">
            <v>Paul's Glory</v>
          </cell>
          <cell r="D74" t="str">
            <v>стандартный</v>
          </cell>
          <cell r="E74">
            <v>250</v>
          </cell>
          <cell r="F74">
            <v>0.8</v>
          </cell>
          <cell r="G74">
            <v>1.21</v>
          </cell>
          <cell r="I74">
            <v>0</v>
          </cell>
          <cell r="J74">
            <v>0</v>
          </cell>
          <cell r="K74" t="str">
            <v>-</v>
          </cell>
          <cell r="L74">
            <v>0</v>
          </cell>
          <cell r="N74" t="str">
            <v xml:space="preserve"> </v>
          </cell>
          <cell r="O74" t="str">
            <v>голубой</v>
          </cell>
          <cell r="P74" t="str">
            <v>желтый</v>
          </cell>
          <cell r="Q74" t="str">
            <v>ML</v>
          </cell>
          <cell r="T74" t="str">
            <v xml:space="preserve"> </v>
          </cell>
        </row>
        <row r="75">
          <cell r="A75" t="str">
            <v>87-107-0054</v>
          </cell>
          <cell r="B75" t="str">
            <v>фото</v>
          </cell>
          <cell r="C75" t="str">
            <v>Pilgrim</v>
          </cell>
          <cell r="D75" t="str">
            <v>стандартный</v>
          </cell>
          <cell r="E75">
            <v>250</v>
          </cell>
          <cell r="F75">
            <v>0.72</v>
          </cell>
          <cell r="G75">
            <v>1.1200000000000001</v>
          </cell>
          <cell r="I75">
            <v>0</v>
          </cell>
          <cell r="J75">
            <v>0</v>
          </cell>
          <cell r="K75" t="str">
            <v>-</v>
          </cell>
          <cell r="L75">
            <v>0</v>
          </cell>
          <cell r="M75" t="str">
            <v>new</v>
          </cell>
          <cell r="N75" t="str">
            <v>светло-зеленый</v>
          </cell>
          <cell r="O75" t="str">
            <v>зеленый</v>
          </cell>
          <cell r="P75" t="str">
            <v>светло-кремовый</v>
          </cell>
          <cell r="Q75" t="str">
            <v>SM</v>
          </cell>
          <cell r="S75" t="str">
            <v>цветки светло-лавандовые</v>
          </cell>
          <cell r="T75" t="str">
            <v xml:space="preserve"> </v>
          </cell>
        </row>
        <row r="76">
          <cell r="A76" t="str">
            <v>87-107-0055</v>
          </cell>
          <cell r="B76" t="str">
            <v>фото</v>
          </cell>
          <cell r="C76" t="str">
            <v>Queen Josephine</v>
          </cell>
          <cell r="D76" t="str">
            <v>стандартный</v>
          </cell>
          <cell r="E76">
            <v>250</v>
          </cell>
          <cell r="F76">
            <v>0.8</v>
          </cell>
          <cell r="G76">
            <v>1.21</v>
          </cell>
          <cell r="I76">
            <v>0</v>
          </cell>
          <cell r="J76">
            <v>0</v>
          </cell>
          <cell r="K76" t="str">
            <v>-</v>
          </cell>
          <cell r="L76">
            <v>0</v>
          </cell>
          <cell r="N76" t="str">
            <v xml:space="preserve"> </v>
          </cell>
          <cell r="O76" t="str">
            <v>зеленый</v>
          </cell>
          <cell r="P76" t="str">
            <v>кремовый</v>
          </cell>
          <cell r="Q76" t="str">
            <v>M</v>
          </cell>
          <cell r="T76" t="str">
            <v xml:space="preserve"> </v>
          </cell>
        </row>
        <row r="77">
          <cell r="A77" t="str">
            <v>87-107-0056</v>
          </cell>
          <cell r="B77" t="str">
            <v>фото</v>
          </cell>
          <cell r="C77" t="str">
            <v>Rainforest Sunrise</v>
          </cell>
          <cell r="D77" t="str">
            <v>стандартный</v>
          </cell>
          <cell r="E77">
            <v>250</v>
          </cell>
          <cell r="F77">
            <v>1.41</v>
          </cell>
          <cell r="G77">
            <v>1.81</v>
          </cell>
          <cell r="I77">
            <v>0</v>
          </cell>
          <cell r="J77">
            <v>0</v>
          </cell>
          <cell r="K77" t="str">
            <v>-</v>
          </cell>
          <cell r="L77">
            <v>0</v>
          </cell>
          <cell r="N77" t="str">
            <v xml:space="preserve"> </v>
          </cell>
          <cell r="O77" t="str">
            <v>желтый</v>
          </cell>
          <cell r="P77" t="str">
            <v>темно-зеленый</v>
          </cell>
          <cell r="Q77" t="str">
            <v>M</v>
          </cell>
          <cell r="S77" t="str">
            <v>морщинистая</v>
          </cell>
          <cell r="T77" t="str">
            <v xml:space="preserve"> </v>
          </cell>
        </row>
        <row r="78">
          <cell r="A78" t="str">
            <v>87-107-0057</v>
          </cell>
          <cell r="B78" t="str">
            <v>фото</v>
          </cell>
          <cell r="C78" t="str">
            <v>Royal Standard</v>
          </cell>
          <cell r="D78" t="str">
            <v>стандартный</v>
          </cell>
          <cell r="E78">
            <v>250</v>
          </cell>
          <cell r="F78">
            <v>0.48</v>
          </cell>
          <cell r="G78">
            <v>0.88</v>
          </cell>
          <cell r="I78">
            <v>0</v>
          </cell>
          <cell r="J78">
            <v>0</v>
          </cell>
          <cell r="K78" t="str">
            <v>-</v>
          </cell>
          <cell r="L78">
            <v>0</v>
          </cell>
          <cell r="N78" t="str">
            <v>темно- зеленый</v>
          </cell>
          <cell r="O78" t="str">
            <v xml:space="preserve"> </v>
          </cell>
          <cell r="P78" t="str">
            <v xml:space="preserve"> </v>
          </cell>
          <cell r="Q78" t="str">
            <v>ML</v>
          </cell>
          <cell r="R78" t="str">
            <v>да</v>
          </cell>
          <cell r="T78" t="str">
            <v>ДА</v>
          </cell>
        </row>
        <row r="79">
          <cell r="A79" t="str">
            <v>87-107-0059</v>
          </cell>
          <cell r="B79" t="str">
            <v>фото</v>
          </cell>
          <cell r="C79" t="str">
            <v>Sagae</v>
          </cell>
          <cell r="D79" t="str">
            <v>стандартный</v>
          </cell>
          <cell r="E79">
            <v>250</v>
          </cell>
          <cell r="F79">
            <v>1.41</v>
          </cell>
          <cell r="G79">
            <v>1.81</v>
          </cell>
          <cell r="I79">
            <v>0</v>
          </cell>
          <cell r="J79">
            <v>0</v>
          </cell>
          <cell r="K79" t="str">
            <v>-</v>
          </cell>
          <cell r="L79">
            <v>0</v>
          </cell>
          <cell r="N79" t="str">
            <v xml:space="preserve"> </v>
          </cell>
          <cell r="O79" t="str">
            <v>сине-зеленый</v>
          </cell>
          <cell r="P79" t="str">
            <v>кремовый</v>
          </cell>
          <cell r="Q79" t="str">
            <v>VL</v>
          </cell>
          <cell r="T79" t="str">
            <v>ДА</v>
          </cell>
        </row>
        <row r="80">
          <cell r="A80" t="str">
            <v>87-107-0064</v>
          </cell>
          <cell r="B80" t="str">
            <v>фото</v>
          </cell>
          <cell r="C80" t="str">
            <v>Silver Shadow</v>
          </cell>
          <cell r="D80" t="str">
            <v>стандартный</v>
          </cell>
          <cell r="E80">
            <v>250</v>
          </cell>
          <cell r="F80">
            <v>0.72</v>
          </cell>
          <cell r="G80">
            <v>1.1200000000000001</v>
          </cell>
          <cell r="I80">
            <v>0</v>
          </cell>
          <cell r="J80">
            <v>0</v>
          </cell>
          <cell r="K80" t="str">
            <v>-</v>
          </cell>
          <cell r="L80">
            <v>0</v>
          </cell>
          <cell r="M80" t="str">
            <v>new</v>
          </cell>
          <cell r="N80" t="str">
            <v>темно-зеленый</v>
          </cell>
          <cell r="O80" t="str">
            <v>зеленый</v>
          </cell>
          <cell r="P80" t="str">
            <v>тонкая серебристо-белая кайма</v>
          </cell>
          <cell r="Q80" t="str">
            <v>M</v>
          </cell>
          <cell r="S80" t="str">
            <v>цветки лавандового цвета</v>
          </cell>
          <cell r="T80" t="str">
            <v xml:space="preserve"> </v>
          </cell>
        </row>
        <row r="81">
          <cell r="A81" t="str">
            <v>87-107-0065</v>
          </cell>
          <cell r="B81" t="str">
            <v>фото</v>
          </cell>
          <cell r="C81" t="str">
            <v>Snow Cap</v>
          </cell>
          <cell r="D81" t="str">
            <v>стандартный</v>
          </cell>
          <cell r="E81">
            <v>250</v>
          </cell>
          <cell r="F81">
            <v>0.57000000000000006</v>
          </cell>
          <cell r="G81">
            <v>0.97</v>
          </cell>
          <cell r="I81">
            <v>0</v>
          </cell>
          <cell r="J81">
            <v>0</v>
          </cell>
          <cell r="K81" t="str">
            <v>-</v>
          </cell>
          <cell r="L81">
            <v>0</v>
          </cell>
          <cell r="M81" t="str">
            <v>new</v>
          </cell>
          <cell r="N81" t="str">
            <v>сине-зеленый</v>
          </cell>
          <cell r="O81" t="str">
            <v>зеленый</v>
          </cell>
          <cell r="P81" t="str">
            <v>кремово-желтый</v>
          </cell>
          <cell r="Q81" t="str">
            <v>M</v>
          </cell>
          <cell r="S81" t="str">
            <v>листья окурглые, морщинистые</v>
          </cell>
          <cell r="T81" t="str">
            <v xml:space="preserve"> </v>
          </cell>
        </row>
        <row r="82">
          <cell r="A82" t="str">
            <v>87-107-0066</v>
          </cell>
          <cell r="B82" t="str">
            <v>фото</v>
          </cell>
          <cell r="C82" t="str">
            <v>So Sweet</v>
          </cell>
          <cell r="D82" t="str">
            <v>стандартный</v>
          </cell>
          <cell r="E82">
            <v>250</v>
          </cell>
          <cell r="F82">
            <v>0.48</v>
          </cell>
          <cell r="G82">
            <v>0.88</v>
          </cell>
          <cell r="I82">
            <v>0</v>
          </cell>
          <cell r="J82">
            <v>0</v>
          </cell>
          <cell r="K82" t="str">
            <v>-</v>
          </cell>
          <cell r="L82">
            <v>0</v>
          </cell>
          <cell r="N82" t="str">
            <v xml:space="preserve"> </v>
          </cell>
          <cell r="O82" t="str">
            <v>зеленый</v>
          </cell>
          <cell r="P82" t="str">
            <v>желтый</v>
          </cell>
          <cell r="Q82" t="str">
            <v>SM</v>
          </cell>
          <cell r="R82" t="str">
            <v>да</v>
          </cell>
          <cell r="S82" t="str">
            <v>глянцевые листья</v>
          </cell>
          <cell r="T82" t="str">
            <v>ДА</v>
          </cell>
        </row>
        <row r="83">
          <cell r="A83" t="str">
            <v>87-107-0067</v>
          </cell>
          <cell r="B83" t="str">
            <v>фото</v>
          </cell>
          <cell r="C83" t="str">
            <v>Sugar and Spice</v>
          </cell>
          <cell r="D83" t="str">
            <v>стандартный</v>
          </cell>
          <cell r="E83">
            <v>250</v>
          </cell>
          <cell r="F83">
            <v>0.76</v>
          </cell>
          <cell r="G83">
            <v>1.17</v>
          </cell>
          <cell r="I83">
            <v>0</v>
          </cell>
          <cell r="J83">
            <v>0</v>
          </cell>
          <cell r="K83" t="str">
            <v>-</v>
          </cell>
          <cell r="L83">
            <v>0</v>
          </cell>
          <cell r="N83" t="str">
            <v xml:space="preserve"> </v>
          </cell>
          <cell r="O83" t="str">
            <v>темно-зеленый</v>
          </cell>
          <cell r="P83" t="str">
            <v>белый</v>
          </cell>
          <cell r="Q83" t="str">
            <v>M</v>
          </cell>
          <cell r="R83" t="str">
            <v>да</v>
          </cell>
          <cell r="T83" t="str">
            <v>ДА</v>
          </cell>
        </row>
        <row r="84">
          <cell r="A84" t="str">
            <v>87-107-0068</v>
          </cell>
          <cell r="B84" t="str">
            <v>фото</v>
          </cell>
          <cell r="C84" t="str">
            <v>Sugar Daddy</v>
          </cell>
          <cell r="D84" t="str">
            <v>стандартный</v>
          </cell>
          <cell r="E84">
            <v>250</v>
          </cell>
          <cell r="F84">
            <v>1.08</v>
          </cell>
          <cell r="G84">
            <v>1.49</v>
          </cell>
          <cell r="I84">
            <v>0</v>
          </cell>
          <cell r="J84">
            <v>0</v>
          </cell>
          <cell r="K84" t="str">
            <v>-</v>
          </cell>
          <cell r="L84">
            <v>0</v>
          </cell>
          <cell r="N84" t="str">
            <v xml:space="preserve"> </v>
          </cell>
          <cell r="O84" t="str">
            <v>голубой</v>
          </cell>
          <cell r="P84" t="str">
            <v>кремовый</v>
          </cell>
          <cell r="Q84" t="str">
            <v>ML</v>
          </cell>
          <cell r="S84" t="str">
            <v>морщинистая</v>
          </cell>
          <cell r="T84" t="str">
            <v xml:space="preserve"> </v>
          </cell>
          <cell r="U84" t="str">
            <v>ДА</v>
          </cell>
        </row>
        <row r="85">
          <cell r="A85" t="str">
            <v>87-107-0069</v>
          </cell>
          <cell r="B85" t="str">
            <v>фото</v>
          </cell>
          <cell r="C85" t="str">
            <v>Sum and Substance</v>
          </cell>
          <cell r="D85" t="str">
            <v>стандартный</v>
          </cell>
          <cell r="E85">
            <v>250</v>
          </cell>
          <cell r="F85">
            <v>0.96</v>
          </cell>
          <cell r="G85">
            <v>1.37</v>
          </cell>
          <cell r="I85">
            <v>0</v>
          </cell>
          <cell r="J85">
            <v>0</v>
          </cell>
          <cell r="K85" t="str">
            <v>-</v>
          </cell>
          <cell r="L85">
            <v>0</v>
          </cell>
          <cell r="N85" t="str">
            <v>желтый</v>
          </cell>
          <cell r="O85" t="str">
            <v xml:space="preserve"> </v>
          </cell>
          <cell r="P85" t="str">
            <v xml:space="preserve"> </v>
          </cell>
          <cell r="Q85" t="str">
            <v>XL</v>
          </cell>
          <cell r="T85" t="str">
            <v>ДА</v>
          </cell>
        </row>
        <row r="86">
          <cell r="A86" t="str">
            <v>87-107-0071</v>
          </cell>
          <cell r="B86" t="str">
            <v>фото</v>
          </cell>
          <cell r="C86" t="str">
            <v>Sunshine Glory</v>
          </cell>
          <cell r="D86" t="str">
            <v>стандартный</v>
          </cell>
          <cell r="E86">
            <v>250</v>
          </cell>
          <cell r="F86">
            <v>1.03</v>
          </cell>
          <cell r="G86">
            <v>1.43</v>
          </cell>
          <cell r="I86">
            <v>0</v>
          </cell>
          <cell r="J86">
            <v>0</v>
          </cell>
          <cell r="K86" t="str">
            <v>-</v>
          </cell>
          <cell r="L86">
            <v>0</v>
          </cell>
          <cell r="M86" t="str">
            <v>new</v>
          </cell>
          <cell r="N86" t="str">
            <v>ярко-зелный</v>
          </cell>
          <cell r="O86" t="str">
            <v>зеленый</v>
          </cell>
          <cell r="P86" t="str">
            <v>бело-кремовый</v>
          </cell>
          <cell r="Q86" t="str">
            <v>XL</v>
          </cell>
          <cell r="S86" t="str">
            <v>цветки бледно-лавандового цвета</v>
          </cell>
          <cell r="T86" t="str">
            <v xml:space="preserve"> </v>
          </cell>
        </row>
        <row r="87">
          <cell r="A87" t="str">
            <v>87-107-0072</v>
          </cell>
          <cell r="B87" t="str">
            <v>фото</v>
          </cell>
          <cell r="C87" t="str">
            <v>Sweet Innocence</v>
          </cell>
          <cell r="D87" t="str">
            <v>стандартный</v>
          </cell>
          <cell r="E87">
            <v>250</v>
          </cell>
          <cell r="F87">
            <v>1.18</v>
          </cell>
          <cell r="G87">
            <v>1.58</v>
          </cell>
          <cell r="I87">
            <v>0</v>
          </cell>
          <cell r="J87">
            <v>0</v>
          </cell>
          <cell r="K87" t="str">
            <v>-</v>
          </cell>
          <cell r="L87">
            <v>0</v>
          </cell>
          <cell r="M87" t="str">
            <v>new</v>
          </cell>
          <cell r="N87" t="str">
            <v>яблочно-зеленый</v>
          </cell>
          <cell r="O87" t="str">
            <v>зеленый</v>
          </cell>
          <cell r="P87" t="str">
            <v>бледно-желтый</v>
          </cell>
          <cell r="Q87" t="str">
            <v>ML</v>
          </cell>
          <cell r="S87" t="str">
            <v>на открытом солнце белый край листа не горит</v>
          </cell>
          <cell r="T87" t="str">
            <v xml:space="preserve"> </v>
          </cell>
        </row>
        <row r="88">
          <cell r="A88" t="str">
            <v>87-107-0073</v>
          </cell>
          <cell r="B88" t="str">
            <v>фото</v>
          </cell>
          <cell r="C88" t="str">
            <v>Tea at Betty</v>
          </cell>
          <cell r="D88" t="str">
            <v>стандартный</v>
          </cell>
          <cell r="E88">
            <v>250</v>
          </cell>
          <cell r="F88">
            <v>1.34</v>
          </cell>
          <cell r="G88">
            <v>1.74</v>
          </cell>
          <cell r="I88">
            <v>0</v>
          </cell>
          <cell r="J88">
            <v>0</v>
          </cell>
          <cell r="K88" t="str">
            <v>-</v>
          </cell>
          <cell r="L88">
            <v>0</v>
          </cell>
          <cell r="M88" t="str">
            <v>new</v>
          </cell>
          <cell r="N88" t="str">
            <v>зеленый</v>
          </cell>
          <cell r="O88" t="str">
            <v>зеленый</v>
          </cell>
          <cell r="P88" t="str">
            <v>желтый</v>
          </cell>
          <cell r="Q88" t="str">
            <v>ML</v>
          </cell>
          <cell r="S88" t="str">
            <v>цветки лавандового цвета</v>
          </cell>
          <cell r="T88" t="str">
            <v xml:space="preserve"> </v>
          </cell>
        </row>
        <row r="89">
          <cell r="A89" t="str">
            <v>87-107-0074</v>
          </cell>
          <cell r="B89" t="str">
            <v>фото</v>
          </cell>
          <cell r="C89" t="str">
            <v>Tokudama Flavocircinalis</v>
          </cell>
          <cell r="D89" t="str">
            <v>стандартный</v>
          </cell>
          <cell r="E89">
            <v>250</v>
          </cell>
          <cell r="F89">
            <v>0.8</v>
          </cell>
          <cell r="G89">
            <v>1.21</v>
          </cell>
          <cell r="I89">
            <v>0</v>
          </cell>
          <cell r="J89">
            <v>0</v>
          </cell>
          <cell r="K89" t="str">
            <v>-</v>
          </cell>
          <cell r="L89">
            <v>0</v>
          </cell>
          <cell r="N89" t="str">
            <v xml:space="preserve"> </v>
          </cell>
          <cell r="O89" t="str">
            <v>голубой</v>
          </cell>
          <cell r="P89" t="str">
            <v>желтый</v>
          </cell>
          <cell r="Q89" t="str">
            <v>M</v>
          </cell>
          <cell r="S89" t="str">
            <v>морщинистая</v>
          </cell>
          <cell r="T89" t="str">
            <v xml:space="preserve"> </v>
          </cell>
        </row>
        <row r="90">
          <cell r="A90" t="str">
            <v>87-107-0075</v>
          </cell>
          <cell r="B90" t="str">
            <v>фото</v>
          </cell>
          <cell r="C90" t="str">
            <v>Tootie Mae</v>
          </cell>
          <cell r="D90" t="str">
            <v>стандартный</v>
          </cell>
          <cell r="E90">
            <v>250</v>
          </cell>
          <cell r="F90">
            <v>1.18</v>
          </cell>
          <cell r="G90">
            <v>1.58</v>
          </cell>
          <cell r="I90">
            <v>0</v>
          </cell>
          <cell r="J90">
            <v>0</v>
          </cell>
          <cell r="K90" t="str">
            <v>-</v>
          </cell>
          <cell r="L90">
            <v>0</v>
          </cell>
          <cell r="M90" t="str">
            <v>new</v>
          </cell>
          <cell r="N90" t="str">
            <v>синевато-зеленые</v>
          </cell>
          <cell r="O90" t="str">
            <v>зеленый</v>
          </cell>
          <cell r="P90" t="str">
            <v>желтый</v>
          </cell>
          <cell r="Q90" t="str">
            <v>ML</v>
          </cell>
          <cell r="S90" t="str">
            <v>цветки почти белые</v>
          </cell>
          <cell r="T90" t="str">
            <v xml:space="preserve"> </v>
          </cell>
        </row>
        <row r="91">
          <cell r="A91" t="str">
            <v>87-107-0076</v>
          </cell>
          <cell r="B91" t="str">
            <v>фото</v>
          </cell>
          <cell r="C91" t="str">
            <v>Twilight</v>
          </cell>
          <cell r="D91" t="str">
            <v>стандартный</v>
          </cell>
          <cell r="E91">
            <v>250</v>
          </cell>
          <cell r="F91">
            <v>0.84</v>
          </cell>
          <cell r="G91">
            <v>1.25</v>
          </cell>
          <cell r="I91">
            <v>0</v>
          </cell>
          <cell r="J91">
            <v>0</v>
          </cell>
          <cell r="K91" t="str">
            <v>-</v>
          </cell>
          <cell r="L91">
            <v>0</v>
          </cell>
          <cell r="N91" t="str">
            <v xml:space="preserve"> </v>
          </cell>
          <cell r="O91" t="str">
            <v>зеленый</v>
          </cell>
          <cell r="P91" t="str">
            <v>золотой</v>
          </cell>
          <cell r="Q91" t="str">
            <v>M</v>
          </cell>
          <cell r="T91" t="str">
            <v xml:space="preserve"> </v>
          </cell>
        </row>
        <row r="92">
          <cell r="A92" t="str">
            <v>87-107-0077</v>
          </cell>
          <cell r="B92" t="str">
            <v>фото</v>
          </cell>
          <cell r="C92" t="str">
            <v>Volcano Island</v>
          </cell>
          <cell r="D92" t="str">
            <v>стандартный</v>
          </cell>
          <cell r="E92">
            <v>250</v>
          </cell>
          <cell r="F92">
            <v>2.34</v>
          </cell>
          <cell r="G92">
            <v>2.74</v>
          </cell>
          <cell r="I92">
            <v>0</v>
          </cell>
          <cell r="J92">
            <v>0</v>
          </cell>
          <cell r="K92" t="str">
            <v>-</v>
          </cell>
          <cell r="L92">
            <v>0</v>
          </cell>
          <cell r="M92" t="str">
            <v>new</v>
          </cell>
          <cell r="N92" t="str">
            <v>желтые с темно-зеленой каймой</v>
          </cell>
          <cell r="O92" t="str">
            <v>кремово-белый</v>
          </cell>
          <cell r="P92" t="str">
            <v>темно-зеленый</v>
          </cell>
          <cell r="Q92" t="str">
            <v>M</v>
          </cell>
          <cell r="S92" t="str">
            <v>цветки светло-лавандового цвета</v>
          </cell>
          <cell r="T92" t="str">
            <v xml:space="preserve"> </v>
          </cell>
          <cell r="U92" t="str">
            <v>ДА</v>
          </cell>
        </row>
        <row r="93">
          <cell r="A93" t="str">
            <v>87-107-0078</v>
          </cell>
          <cell r="B93" t="str">
            <v>фото</v>
          </cell>
          <cell r="C93" t="str">
            <v>Warwick Comet</v>
          </cell>
          <cell r="D93" t="str">
            <v>стандартный</v>
          </cell>
          <cell r="E93">
            <v>250</v>
          </cell>
          <cell r="F93">
            <v>1.34</v>
          </cell>
          <cell r="G93">
            <v>1.74</v>
          </cell>
          <cell r="I93">
            <v>0</v>
          </cell>
          <cell r="J93">
            <v>0</v>
          </cell>
          <cell r="K93" t="str">
            <v>-</v>
          </cell>
          <cell r="L93">
            <v>0</v>
          </cell>
          <cell r="M93" t="str">
            <v>new</v>
          </cell>
          <cell r="N93" t="str">
            <v>темно-зеленый</v>
          </cell>
          <cell r="O93" t="str">
            <v>золотисто-сливочный</v>
          </cell>
          <cell r="P93" t="str">
            <v>зеленый</v>
          </cell>
          <cell r="Q93" t="str">
            <v>M</v>
          </cell>
          <cell r="S93" t="str">
            <v>листья довольно плотные, с вафельной поверхностью</v>
          </cell>
          <cell r="T93" t="str">
            <v xml:space="preserve"> </v>
          </cell>
        </row>
        <row r="94">
          <cell r="A94" t="str">
            <v>87-107-0079</v>
          </cell>
          <cell r="B94" t="str">
            <v>фото</v>
          </cell>
          <cell r="C94" t="str">
            <v>Whirlwind</v>
          </cell>
          <cell r="D94" t="str">
            <v>стандартный</v>
          </cell>
          <cell r="E94">
            <v>250</v>
          </cell>
          <cell r="F94">
            <v>0.92</v>
          </cell>
          <cell r="G94">
            <v>1.33</v>
          </cell>
          <cell r="I94">
            <v>0</v>
          </cell>
          <cell r="J94">
            <v>0</v>
          </cell>
          <cell r="K94" t="str">
            <v>-</v>
          </cell>
          <cell r="L94">
            <v>0</v>
          </cell>
          <cell r="N94" t="str">
            <v xml:space="preserve"> </v>
          </cell>
          <cell r="O94" t="str">
            <v>кремовый</v>
          </cell>
          <cell r="P94" t="str">
            <v>темно-зеленый</v>
          </cell>
          <cell r="Q94" t="str">
            <v>M</v>
          </cell>
          <cell r="T94" t="str">
            <v>ДА</v>
          </cell>
        </row>
        <row r="95">
          <cell r="A95" t="str">
            <v>87-107-0080</v>
          </cell>
          <cell r="B95" t="str">
            <v>фото</v>
          </cell>
          <cell r="C95" t="str">
            <v>Wide Brim</v>
          </cell>
          <cell r="D95" t="str">
            <v>стандартный</v>
          </cell>
          <cell r="E95">
            <v>250</v>
          </cell>
          <cell r="F95">
            <v>0.52</v>
          </cell>
          <cell r="G95">
            <v>0.92</v>
          </cell>
          <cell r="I95">
            <v>0</v>
          </cell>
          <cell r="J95">
            <v>0</v>
          </cell>
          <cell r="K95" t="str">
            <v>-</v>
          </cell>
          <cell r="L95">
            <v>0</v>
          </cell>
          <cell r="N95" t="str">
            <v xml:space="preserve"> </v>
          </cell>
          <cell r="O95" t="str">
            <v>зеленый</v>
          </cell>
          <cell r="P95" t="str">
            <v>желтый</v>
          </cell>
          <cell r="Q95" t="str">
            <v>ML</v>
          </cell>
          <cell r="T95" t="str">
            <v xml:space="preserve"> </v>
          </cell>
        </row>
        <row r="96">
          <cell r="A96" t="str">
            <v>87-107-0082</v>
          </cell>
          <cell r="B96" t="str">
            <v>фото</v>
          </cell>
          <cell r="C96" t="str">
            <v>Winter Snow</v>
          </cell>
          <cell r="D96" t="str">
            <v>стандартный</v>
          </cell>
          <cell r="E96">
            <v>250</v>
          </cell>
          <cell r="F96">
            <v>0.95</v>
          </cell>
          <cell r="G96">
            <v>1.35</v>
          </cell>
          <cell r="I96">
            <v>0</v>
          </cell>
          <cell r="J96">
            <v>0</v>
          </cell>
          <cell r="K96" t="str">
            <v>-</v>
          </cell>
          <cell r="L96">
            <v>0</v>
          </cell>
          <cell r="M96" t="str">
            <v>new</v>
          </cell>
          <cell r="N96" t="str">
            <v>зеленый</v>
          </cell>
          <cell r="O96" t="str">
            <v>зеленый</v>
          </cell>
          <cell r="P96" t="str">
            <v>белый</v>
          </cell>
          <cell r="Q96" t="str">
            <v>XL</v>
          </cell>
          <cell r="S96" t="str">
            <v>цветки лавандового цвета</v>
          </cell>
          <cell r="T96" t="str">
            <v xml:space="preserve"> </v>
          </cell>
        </row>
        <row r="97">
          <cell r="A97" t="str">
            <v>87-107-0083</v>
          </cell>
          <cell r="B97" t="str">
            <v>фото</v>
          </cell>
          <cell r="C97" t="str">
            <v>Yellow Polka Dot Bikini</v>
          </cell>
          <cell r="D97" t="str">
            <v>стандартный</v>
          </cell>
          <cell r="E97">
            <v>250</v>
          </cell>
          <cell r="F97">
            <v>1.34</v>
          </cell>
          <cell r="G97">
            <v>1.74</v>
          </cell>
          <cell r="I97">
            <v>0</v>
          </cell>
          <cell r="J97">
            <v>0</v>
          </cell>
          <cell r="K97" t="str">
            <v>-</v>
          </cell>
          <cell r="L97">
            <v>0</v>
          </cell>
          <cell r="M97" t="str">
            <v>new</v>
          </cell>
          <cell r="N97" t="str">
            <v>зелено-желтый</v>
          </cell>
          <cell r="O97" t="str">
            <v>темно-зеленый</v>
          </cell>
          <cell r="P97" t="str">
            <v>яблочно-зеленый</v>
          </cell>
          <cell r="Q97" t="str">
            <v>SM</v>
          </cell>
          <cell r="S97" t="str">
            <v>цветки лавандового цвета</v>
          </cell>
          <cell r="T97" t="str">
            <v xml:space="preserve"> </v>
          </cell>
        </row>
        <row r="98">
          <cell r="A98" t="str">
            <v>87-107-0084</v>
          </cell>
          <cell r="B98" t="str">
            <v>фото</v>
          </cell>
          <cell r="C98" t="str">
            <v>Yellow River</v>
          </cell>
          <cell r="D98" t="str">
            <v>стандартный</v>
          </cell>
          <cell r="E98">
            <v>250</v>
          </cell>
          <cell r="F98">
            <v>0.6</v>
          </cell>
          <cell r="G98">
            <v>1</v>
          </cell>
          <cell r="I98">
            <v>0</v>
          </cell>
          <cell r="J98">
            <v>0</v>
          </cell>
          <cell r="K98" t="str">
            <v>-</v>
          </cell>
          <cell r="L98">
            <v>0</v>
          </cell>
          <cell r="N98" t="str">
            <v xml:space="preserve"> </v>
          </cell>
          <cell r="O98" t="str">
            <v>темно-зеленый</v>
          </cell>
          <cell r="P98" t="str">
            <v>желтый</v>
          </cell>
          <cell r="Q98" t="str">
            <v>ML</v>
          </cell>
          <cell r="T98" t="str">
            <v xml:space="preserve"> </v>
          </cell>
        </row>
        <row r="99">
          <cell r="C99" t="str">
            <v>Коллекция 2</v>
          </cell>
        </row>
        <row r="100">
          <cell r="A100" t="str">
            <v>87-77-0085</v>
          </cell>
          <cell r="B100" t="str">
            <v>фото</v>
          </cell>
          <cell r="C100" t="str">
            <v>Abiqua Moonbeam</v>
          </cell>
          <cell r="D100" t="str">
            <v>большой</v>
          </cell>
          <cell r="E100">
            <v>150</v>
          </cell>
          <cell r="F100">
            <v>0.68</v>
          </cell>
          <cell r="G100">
            <v>1.08</v>
          </cell>
          <cell r="I100">
            <v>0</v>
          </cell>
          <cell r="J100">
            <v>0</v>
          </cell>
          <cell r="K100" t="str">
            <v>-</v>
          </cell>
          <cell r="L100">
            <v>0</v>
          </cell>
          <cell r="N100" t="str">
            <v xml:space="preserve"> </v>
          </cell>
          <cell r="O100" t="str">
            <v>зеленый</v>
          </cell>
          <cell r="P100" t="str">
            <v>светло-зеленый</v>
          </cell>
          <cell r="Q100" t="str">
            <v>ML</v>
          </cell>
          <cell r="T100" t="str">
            <v xml:space="preserve"> </v>
          </cell>
        </row>
        <row r="101">
          <cell r="A101" t="str">
            <v>87-77-0200</v>
          </cell>
          <cell r="B101" t="str">
            <v>фото</v>
          </cell>
          <cell r="C101" t="str">
            <v>Abiqua Moonbeam</v>
          </cell>
          <cell r="D101" t="str">
            <v>стандартный</v>
          </cell>
          <cell r="E101">
            <v>250</v>
          </cell>
          <cell r="F101">
            <v>0.6</v>
          </cell>
          <cell r="G101">
            <v>1</v>
          </cell>
          <cell r="I101">
            <v>0</v>
          </cell>
          <cell r="J101">
            <v>0</v>
          </cell>
          <cell r="K101" t="str">
            <v>-</v>
          </cell>
          <cell r="L101">
            <v>0</v>
          </cell>
          <cell r="N101" t="str">
            <v xml:space="preserve"> </v>
          </cell>
          <cell r="O101" t="str">
            <v>зеленый</v>
          </cell>
          <cell r="P101" t="str">
            <v>светло-зеленый</v>
          </cell>
          <cell r="Q101" t="str">
            <v>ML</v>
          </cell>
          <cell r="T101" t="str">
            <v xml:space="preserve"> </v>
          </cell>
        </row>
        <row r="102">
          <cell r="A102" t="str">
            <v>87-77-0405</v>
          </cell>
          <cell r="B102" t="str">
            <v>фото</v>
          </cell>
          <cell r="C102" t="str">
            <v>Abiqua Moonbeam</v>
          </cell>
          <cell r="D102" t="str">
            <v>маленький</v>
          </cell>
          <cell r="E102">
            <v>500</v>
          </cell>
          <cell r="F102">
            <v>0.52</v>
          </cell>
          <cell r="G102">
            <v>0.92</v>
          </cell>
          <cell r="I102">
            <v>0</v>
          </cell>
          <cell r="J102">
            <v>0</v>
          </cell>
          <cell r="K102" t="str">
            <v>-</v>
          </cell>
          <cell r="L102">
            <v>0</v>
          </cell>
          <cell r="N102" t="str">
            <v xml:space="preserve"> </v>
          </cell>
          <cell r="O102" t="str">
            <v>зеленый</v>
          </cell>
          <cell r="P102" t="str">
            <v>светло-зеленый</v>
          </cell>
          <cell r="Q102" t="str">
            <v>ML</v>
          </cell>
          <cell r="T102" t="str">
            <v xml:space="preserve"> </v>
          </cell>
        </row>
        <row r="103">
          <cell r="A103" t="str">
            <v>87-77-0096</v>
          </cell>
          <cell r="B103" t="str">
            <v>фото</v>
          </cell>
          <cell r="C103" t="str">
            <v>Adorable</v>
          </cell>
          <cell r="D103" t="str">
            <v>большой</v>
          </cell>
          <cell r="E103">
            <v>150</v>
          </cell>
          <cell r="F103">
            <v>0.92</v>
          </cell>
          <cell r="G103">
            <v>1.33</v>
          </cell>
          <cell r="I103">
            <v>0</v>
          </cell>
          <cell r="J103">
            <v>0</v>
          </cell>
          <cell r="K103" t="str">
            <v>-</v>
          </cell>
          <cell r="L103">
            <v>0</v>
          </cell>
          <cell r="N103" t="str">
            <v xml:space="preserve"> </v>
          </cell>
          <cell r="O103" t="str">
            <v>желтый</v>
          </cell>
          <cell r="P103" t="str">
            <v>зеленый</v>
          </cell>
          <cell r="Q103" t="str">
            <v>M</v>
          </cell>
          <cell r="R103" t="str">
            <v>да</v>
          </cell>
          <cell r="S103" t="str">
            <v>блестящие листья</v>
          </cell>
          <cell r="T103" t="str">
            <v>ДА</v>
          </cell>
        </row>
        <row r="104">
          <cell r="A104" t="str">
            <v>87-77-0201</v>
          </cell>
          <cell r="B104" t="str">
            <v>фото</v>
          </cell>
          <cell r="C104" t="str">
            <v>Adorable</v>
          </cell>
          <cell r="D104" t="str">
            <v>стандартный</v>
          </cell>
          <cell r="E104">
            <v>250</v>
          </cell>
          <cell r="F104">
            <v>0.76</v>
          </cell>
          <cell r="G104">
            <v>1.17</v>
          </cell>
          <cell r="I104">
            <v>0</v>
          </cell>
          <cell r="J104">
            <v>0</v>
          </cell>
          <cell r="K104" t="str">
            <v>-</v>
          </cell>
          <cell r="L104">
            <v>0</v>
          </cell>
          <cell r="N104" t="str">
            <v xml:space="preserve"> </v>
          </cell>
          <cell r="O104" t="str">
            <v>желтый</v>
          </cell>
          <cell r="P104" t="str">
            <v>зеленый</v>
          </cell>
          <cell r="Q104" t="str">
            <v>M</v>
          </cell>
          <cell r="R104" t="str">
            <v>да</v>
          </cell>
          <cell r="S104" t="str">
            <v>блестящие листья</v>
          </cell>
          <cell r="T104" t="str">
            <v>ДА</v>
          </cell>
        </row>
        <row r="105">
          <cell r="A105" t="str">
            <v>87-77-0406</v>
          </cell>
          <cell r="B105" t="str">
            <v>фото</v>
          </cell>
          <cell r="C105" t="str">
            <v>Adorable</v>
          </cell>
          <cell r="D105" t="str">
            <v>маленький</v>
          </cell>
          <cell r="E105">
            <v>500</v>
          </cell>
          <cell r="F105">
            <v>0.6</v>
          </cell>
          <cell r="G105">
            <v>1</v>
          </cell>
          <cell r="I105">
            <v>0</v>
          </cell>
          <cell r="J105">
            <v>0</v>
          </cell>
          <cell r="K105" t="str">
            <v>-</v>
          </cell>
          <cell r="L105">
            <v>0</v>
          </cell>
          <cell r="N105" t="str">
            <v xml:space="preserve"> </v>
          </cell>
          <cell r="O105" t="str">
            <v>желтый</v>
          </cell>
          <cell r="P105" t="str">
            <v>зеленый</v>
          </cell>
          <cell r="Q105" t="str">
            <v>M</v>
          </cell>
          <cell r="R105" t="str">
            <v>да</v>
          </cell>
          <cell r="S105" t="str">
            <v>блестящие листья</v>
          </cell>
          <cell r="T105" t="str">
            <v>ДА</v>
          </cell>
        </row>
        <row r="106">
          <cell r="A106" t="str">
            <v>87-77-0202</v>
          </cell>
          <cell r="B106" t="str">
            <v>фото</v>
          </cell>
          <cell r="C106" t="str">
            <v>Alligator Alley</v>
          </cell>
          <cell r="D106" t="str">
            <v>стандартный</v>
          </cell>
          <cell r="E106">
            <v>250</v>
          </cell>
          <cell r="F106">
            <v>2.0599999999999996</v>
          </cell>
          <cell r="G106">
            <v>2.46</v>
          </cell>
          <cell r="I106">
            <v>0</v>
          </cell>
          <cell r="J106">
            <v>0</v>
          </cell>
          <cell r="K106" t="str">
            <v>-</v>
          </cell>
          <cell r="L106">
            <v>0</v>
          </cell>
          <cell r="N106" t="str">
            <v xml:space="preserve"> </v>
          </cell>
          <cell r="O106" t="str">
            <v>бело-желтый</v>
          </cell>
          <cell r="P106" t="str">
            <v>голубой</v>
          </cell>
          <cell r="Q106" t="str">
            <v>ML</v>
          </cell>
          <cell r="T106" t="str">
            <v xml:space="preserve"> </v>
          </cell>
        </row>
        <row r="107">
          <cell r="A107" t="str">
            <v>87-77-0407</v>
          </cell>
          <cell r="B107" t="str">
            <v>фото</v>
          </cell>
          <cell r="C107" t="str">
            <v>Alligator Alley</v>
          </cell>
          <cell r="D107" t="str">
            <v>маленький</v>
          </cell>
          <cell r="E107">
            <v>500</v>
          </cell>
          <cell r="F107">
            <v>1.65</v>
          </cell>
          <cell r="G107">
            <v>2.0599999999999996</v>
          </cell>
          <cell r="I107">
            <v>0</v>
          </cell>
          <cell r="J107">
            <v>0</v>
          </cell>
          <cell r="K107" t="str">
            <v>-</v>
          </cell>
          <cell r="L107">
            <v>0</v>
          </cell>
          <cell r="N107" t="str">
            <v xml:space="preserve"> </v>
          </cell>
          <cell r="O107" t="str">
            <v>бело-желтый</v>
          </cell>
          <cell r="P107" t="str">
            <v>голубой</v>
          </cell>
          <cell r="Q107" t="str">
            <v>ML</v>
          </cell>
          <cell r="T107" t="str">
            <v xml:space="preserve"> </v>
          </cell>
        </row>
        <row r="108">
          <cell r="A108" t="str">
            <v>87-77-0065</v>
          </cell>
          <cell r="B108" t="str">
            <v>фото</v>
          </cell>
          <cell r="C108" t="str">
            <v>Alvatine Taylor</v>
          </cell>
          <cell r="D108" t="str">
            <v>большой</v>
          </cell>
          <cell r="E108">
            <v>150</v>
          </cell>
          <cell r="F108">
            <v>0.52</v>
          </cell>
          <cell r="G108">
            <v>0.92</v>
          </cell>
          <cell r="I108">
            <v>0</v>
          </cell>
          <cell r="J108">
            <v>0</v>
          </cell>
          <cell r="K108" t="str">
            <v>-</v>
          </cell>
          <cell r="L108">
            <v>0</v>
          </cell>
          <cell r="N108" t="str">
            <v xml:space="preserve"> </v>
          </cell>
          <cell r="O108" t="str">
            <v>голубой</v>
          </cell>
          <cell r="P108" t="str">
            <v>желтый</v>
          </cell>
          <cell r="Q108" t="str">
            <v>L</v>
          </cell>
          <cell r="T108" t="str">
            <v xml:space="preserve"> </v>
          </cell>
        </row>
        <row r="109">
          <cell r="A109" t="str">
            <v>87-77-0203</v>
          </cell>
          <cell r="B109" t="str">
            <v>фото</v>
          </cell>
          <cell r="C109" t="str">
            <v>Alvatine Taylor</v>
          </cell>
          <cell r="D109" t="str">
            <v>стандартный</v>
          </cell>
          <cell r="E109">
            <v>250</v>
          </cell>
          <cell r="F109">
            <v>0.44</v>
          </cell>
          <cell r="G109">
            <v>0.84</v>
          </cell>
          <cell r="I109">
            <v>0</v>
          </cell>
          <cell r="J109">
            <v>0</v>
          </cell>
          <cell r="K109" t="str">
            <v>-</v>
          </cell>
          <cell r="L109">
            <v>0</v>
          </cell>
          <cell r="N109" t="str">
            <v xml:space="preserve"> </v>
          </cell>
          <cell r="O109" t="str">
            <v>голубой</v>
          </cell>
          <cell r="P109" t="str">
            <v>желтый</v>
          </cell>
          <cell r="Q109" t="str">
            <v>L</v>
          </cell>
          <cell r="T109" t="str">
            <v xml:space="preserve"> </v>
          </cell>
        </row>
        <row r="110">
          <cell r="A110" t="str">
            <v>87-77-0408</v>
          </cell>
          <cell r="B110" t="str">
            <v>фото</v>
          </cell>
          <cell r="C110" t="str">
            <v>Alvatine Taylor</v>
          </cell>
          <cell r="D110" t="str">
            <v>маленький</v>
          </cell>
          <cell r="E110">
            <v>500</v>
          </cell>
          <cell r="F110">
            <v>0.36</v>
          </cell>
          <cell r="G110">
            <v>0.76</v>
          </cell>
          <cell r="I110">
            <v>0</v>
          </cell>
          <cell r="J110">
            <v>0</v>
          </cell>
          <cell r="K110" t="str">
            <v>-</v>
          </cell>
          <cell r="L110">
            <v>0</v>
          </cell>
          <cell r="N110" t="str">
            <v xml:space="preserve"> </v>
          </cell>
          <cell r="O110" t="str">
            <v>голубой</v>
          </cell>
          <cell r="P110" t="str">
            <v>желтый</v>
          </cell>
          <cell r="Q110" t="str">
            <v>L</v>
          </cell>
          <cell r="T110" t="str">
            <v xml:space="preserve"> </v>
          </cell>
        </row>
        <row r="111">
          <cell r="A111" t="str">
            <v>87-77-0204</v>
          </cell>
          <cell r="B111" t="str">
            <v>фото</v>
          </cell>
          <cell r="C111" t="str">
            <v>Amazone</v>
          </cell>
          <cell r="D111" t="str">
            <v>стандартный</v>
          </cell>
          <cell r="E111">
            <v>250</v>
          </cell>
          <cell r="F111">
            <v>2.0599999999999996</v>
          </cell>
          <cell r="G111">
            <v>2.46</v>
          </cell>
          <cell r="I111">
            <v>0</v>
          </cell>
          <cell r="J111">
            <v>0</v>
          </cell>
          <cell r="K111" t="str">
            <v>-</v>
          </cell>
          <cell r="L111">
            <v>0</v>
          </cell>
          <cell r="N111" t="str">
            <v xml:space="preserve"> </v>
          </cell>
          <cell r="O111" t="str">
            <v>белый</v>
          </cell>
          <cell r="P111" t="str">
            <v>темно-зеленый</v>
          </cell>
          <cell r="Q111" t="str">
            <v>M</v>
          </cell>
          <cell r="T111" t="str">
            <v xml:space="preserve"> </v>
          </cell>
        </row>
        <row r="112">
          <cell r="A112" t="str">
            <v>87-77-0097</v>
          </cell>
          <cell r="B112" t="str">
            <v>фото</v>
          </cell>
          <cell r="C112" t="str">
            <v>American Halo</v>
          </cell>
          <cell r="D112" t="str">
            <v>большой</v>
          </cell>
          <cell r="E112">
            <v>150</v>
          </cell>
          <cell r="F112">
            <v>0.92</v>
          </cell>
          <cell r="G112">
            <v>1.33</v>
          </cell>
          <cell r="I112">
            <v>0</v>
          </cell>
          <cell r="J112">
            <v>0</v>
          </cell>
          <cell r="K112" t="str">
            <v>-</v>
          </cell>
          <cell r="L112">
            <v>0</v>
          </cell>
          <cell r="N112" t="str">
            <v xml:space="preserve"> </v>
          </cell>
          <cell r="O112" t="str">
            <v>голубой</v>
          </cell>
          <cell r="P112" t="str">
            <v>кремовый</v>
          </cell>
          <cell r="Q112" t="str">
            <v>L</v>
          </cell>
        </row>
        <row r="113">
          <cell r="A113" t="str">
            <v>87-77-0205</v>
          </cell>
          <cell r="B113" t="str">
            <v>фото</v>
          </cell>
          <cell r="C113" t="str">
            <v>American Halo</v>
          </cell>
          <cell r="D113" t="str">
            <v>стандартный</v>
          </cell>
          <cell r="E113">
            <v>250</v>
          </cell>
          <cell r="F113">
            <v>0.76</v>
          </cell>
          <cell r="G113">
            <v>1.17</v>
          </cell>
          <cell r="I113">
            <v>0</v>
          </cell>
          <cell r="J113">
            <v>0</v>
          </cell>
          <cell r="K113" t="str">
            <v>-</v>
          </cell>
          <cell r="L113">
            <v>0</v>
          </cell>
          <cell r="O113" t="str">
            <v>голубой</v>
          </cell>
          <cell r="P113" t="str">
            <v>кремовый</v>
          </cell>
          <cell r="Q113" t="str">
            <v>L</v>
          </cell>
        </row>
        <row r="114">
          <cell r="A114" t="str">
            <v>87-77-0409</v>
          </cell>
          <cell r="B114" t="str">
            <v>фото</v>
          </cell>
          <cell r="C114" t="str">
            <v>American Halo</v>
          </cell>
          <cell r="D114" t="str">
            <v>маленький</v>
          </cell>
          <cell r="E114">
            <v>500</v>
          </cell>
          <cell r="F114">
            <v>0.6</v>
          </cell>
          <cell r="G114">
            <v>1</v>
          </cell>
          <cell r="I114">
            <v>0</v>
          </cell>
          <cell r="J114">
            <v>0</v>
          </cell>
          <cell r="K114" t="str">
            <v>-</v>
          </cell>
          <cell r="L114">
            <v>0</v>
          </cell>
          <cell r="O114" t="str">
            <v>голубой</v>
          </cell>
          <cell r="P114" t="str">
            <v>кремовый</v>
          </cell>
          <cell r="Q114" t="str">
            <v>L</v>
          </cell>
        </row>
        <row r="115">
          <cell r="A115" t="str">
            <v>87-77-0206</v>
          </cell>
          <cell r="B115" t="str">
            <v>фото</v>
          </cell>
          <cell r="C115" t="str">
            <v>Ann Kulpa</v>
          </cell>
          <cell r="D115" t="str">
            <v>стандартный</v>
          </cell>
          <cell r="E115">
            <v>250</v>
          </cell>
          <cell r="F115">
            <v>1.41</v>
          </cell>
          <cell r="G115">
            <v>1.81</v>
          </cell>
          <cell r="I115">
            <v>0</v>
          </cell>
          <cell r="J115">
            <v>0</v>
          </cell>
          <cell r="K115" t="str">
            <v>-</v>
          </cell>
          <cell r="L115">
            <v>0</v>
          </cell>
          <cell r="N115" t="str">
            <v xml:space="preserve"> </v>
          </cell>
          <cell r="O115" t="str">
            <v>белый</v>
          </cell>
          <cell r="P115" t="str">
            <v>зеленый</v>
          </cell>
          <cell r="Q115" t="str">
            <v>M</v>
          </cell>
          <cell r="T115" t="str">
            <v xml:space="preserve"> </v>
          </cell>
        </row>
        <row r="116">
          <cell r="A116" t="str">
            <v>87-77-0410</v>
          </cell>
          <cell r="B116" t="str">
            <v>фото</v>
          </cell>
          <cell r="C116" t="str">
            <v>Ann Kulpa</v>
          </cell>
          <cell r="D116" t="str">
            <v>маленький</v>
          </cell>
          <cell r="E116">
            <v>500</v>
          </cell>
          <cell r="F116">
            <v>1.25</v>
          </cell>
          <cell r="G116">
            <v>1.65</v>
          </cell>
          <cell r="I116">
            <v>0</v>
          </cell>
          <cell r="J116">
            <v>0</v>
          </cell>
          <cell r="K116" t="str">
            <v>-</v>
          </cell>
          <cell r="L116">
            <v>0</v>
          </cell>
          <cell r="N116" t="str">
            <v xml:space="preserve"> </v>
          </cell>
          <cell r="O116" t="str">
            <v>белый</v>
          </cell>
          <cell r="P116" t="str">
            <v>зеленый</v>
          </cell>
          <cell r="Q116" t="str">
            <v>M</v>
          </cell>
          <cell r="T116" t="str">
            <v xml:space="preserve"> </v>
          </cell>
        </row>
        <row r="117">
          <cell r="A117" t="str">
            <v>87-77-0131</v>
          </cell>
          <cell r="B117" t="str">
            <v>фото</v>
          </cell>
          <cell r="C117" t="str">
            <v>Anne</v>
          </cell>
          <cell r="D117" t="str">
            <v>большой</v>
          </cell>
          <cell r="E117">
            <v>150</v>
          </cell>
          <cell r="F117">
            <v>0.98</v>
          </cell>
          <cell r="G117">
            <v>1.3800000000000001</v>
          </cell>
          <cell r="I117">
            <v>0</v>
          </cell>
          <cell r="J117">
            <v>0</v>
          </cell>
          <cell r="K117" t="str">
            <v>-</v>
          </cell>
          <cell r="L117">
            <v>0</v>
          </cell>
          <cell r="M117" t="str">
            <v>Special Attention</v>
          </cell>
          <cell r="N117" t="str">
            <v xml:space="preserve"> </v>
          </cell>
          <cell r="O117" t="str">
            <v>темно-зеленый</v>
          </cell>
          <cell r="P117" t="str">
            <v>золотой</v>
          </cell>
          <cell r="Q117" t="str">
            <v>M</v>
          </cell>
          <cell r="T117" t="str">
            <v xml:space="preserve"> </v>
          </cell>
        </row>
        <row r="118">
          <cell r="A118" t="str">
            <v>87-77-0207</v>
          </cell>
          <cell r="B118" t="str">
            <v>фото</v>
          </cell>
          <cell r="C118" t="str">
            <v>Anne</v>
          </cell>
          <cell r="D118" t="str">
            <v>стандартный</v>
          </cell>
          <cell r="E118">
            <v>250</v>
          </cell>
          <cell r="F118">
            <v>0.84</v>
          </cell>
          <cell r="G118">
            <v>1.25</v>
          </cell>
          <cell r="I118">
            <v>0</v>
          </cell>
          <cell r="J118">
            <v>0</v>
          </cell>
          <cell r="K118" t="str">
            <v>-</v>
          </cell>
          <cell r="L118">
            <v>0</v>
          </cell>
          <cell r="M118" t="str">
            <v>Special Attention</v>
          </cell>
          <cell r="N118" t="str">
            <v xml:space="preserve"> </v>
          </cell>
          <cell r="O118" t="str">
            <v>темно-зеленый</v>
          </cell>
          <cell r="P118" t="str">
            <v>золотой</v>
          </cell>
          <cell r="Q118" t="str">
            <v>M</v>
          </cell>
          <cell r="T118" t="str">
            <v xml:space="preserve"> </v>
          </cell>
        </row>
        <row r="119">
          <cell r="A119" t="str">
            <v>87-77-0411</v>
          </cell>
          <cell r="B119" t="str">
            <v>фото</v>
          </cell>
          <cell r="C119" t="str">
            <v>Anne</v>
          </cell>
          <cell r="D119" t="str">
            <v>маленький</v>
          </cell>
          <cell r="E119">
            <v>500</v>
          </cell>
          <cell r="F119">
            <v>0.68</v>
          </cell>
          <cell r="G119">
            <v>1.08</v>
          </cell>
          <cell r="I119">
            <v>0</v>
          </cell>
          <cell r="J119">
            <v>0</v>
          </cell>
          <cell r="K119" t="str">
            <v>-</v>
          </cell>
          <cell r="L119">
            <v>0</v>
          </cell>
          <cell r="M119" t="str">
            <v>Special Attention</v>
          </cell>
          <cell r="N119" t="str">
            <v xml:space="preserve"> </v>
          </cell>
          <cell r="O119" t="str">
            <v>темно-зеленый</v>
          </cell>
          <cell r="P119" t="str">
            <v>золотой</v>
          </cell>
          <cell r="Q119" t="str">
            <v>M</v>
          </cell>
          <cell r="T119" t="str">
            <v xml:space="preserve"> </v>
          </cell>
        </row>
        <row r="120">
          <cell r="A120" t="str">
            <v>87-77-0066</v>
          </cell>
          <cell r="B120" t="str">
            <v>фото</v>
          </cell>
          <cell r="C120" t="str">
            <v>Antioch</v>
          </cell>
          <cell r="D120" t="str">
            <v>большой</v>
          </cell>
          <cell r="E120">
            <v>150</v>
          </cell>
          <cell r="F120">
            <v>0.52</v>
          </cell>
          <cell r="G120">
            <v>0.92</v>
          </cell>
          <cell r="I120">
            <v>0</v>
          </cell>
          <cell r="J120">
            <v>0</v>
          </cell>
          <cell r="K120" t="str">
            <v>-</v>
          </cell>
          <cell r="L120">
            <v>0</v>
          </cell>
          <cell r="N120" t="str">
            <v xml:space="preserve"> </v>
          </cell>
          <cell r="O120" t="str">
            <v>зеленый</v>
          </cell>
          <cell r="P120" t="str">
            <v>кремовый</v>
          </cell>
          <cell r="Q120" t="str">
            <v>ML</v>
          </cell>
          <cell r="T120" t="str">
            <v xml:space="preserve"> </v>
          </cell>
        </row>
        <row r="121">
          <cell r="A121" t="str">
            <v>87-77-0208</v>
          </cell>
          <cell r="B121" t="str">
            <v>фото</v>
          </cell>
          <cell r="C121" t="str">
            <v>Antioch</v>
          </cell>
          <cell r="D121" t="str">
            <v>стандартный</v>
          </cell>
          <cell r="E121">
            <v>250</v>
          </cell>
          <cell r="F121">
            <v>0.44</v>
          </cell>
          <cell r="G121">
            <v>0.84</v>
          </cell>
          <cell r="I121">
            <v>0</v>
          </cell>
          <cell r="J121">
            <v>0</v>
          </cell>
          <cell r="K121" t="str">
            <v>-</v>
          </cell>
          <cell r="L121">
            <v>0</v>
          </cell>
          <cell r="N121" t="str">
            <v xml:space="preserve"> </v>
          </cell>
          <cell r="O121" t="str">
            <v>зеленый</v>
          </cell>
          <cell r="P121" t="str">
            <v>кремовый</v>
          </cell>
          <cell r="Q121" t="str">
            <v>ML</v>
          </cell>
          <cell r="T121" t="str">
            <v xml:space="preserve"> </v>
          </cell>
        </row>
        <row r="122">
          <cell r="A122" t="str">
            <v>87-77-0412</v>
          </cell>
          <cell r="B122" t="str">
            <v>фото</v>
          </cell>
          <cell r="C122" t="str">
            <v>Antioch</v>
          </cell>
          <cell r="D122" t="str">
            <v>маленький</v>
          </cell>
          <cell r="E122">
            <v>500</v>
          </cell>
          <cell r="F122">
            <v>0.33</v>
          </cell>
          <cell r="G122">
            <v>0.73</v>
          </cell>
          <cell r="I122">
            <v>0</v>
          </cell>
          <cell r="J122">
            <v>0</v>
          </cell>
          <cell r="K122" t="str">
            <v>-</v>
          </cell>
          <cell r="L122">
            <v>0</v>
          </cell>
          <cell r="N122" t="str">
            <v xml:space="preserve"> </v>
          </cell>
          <cell r="O122" t="str">
            <v>зеленый</v>
          </cell>
          <cell r="P122" t="str">
            <v>кремовый</v>
          </cell>
          <cell r="Q122" t="str">
            <v>ML</v>
          </cell>
          <cell r="T122" t="str">
            <v xml:space="preserve"> </v>
          </cell>
        </row>
        <row r="123">
          <cell r="A123" t="str">
            <v>87-77-0209</v>
          </cell>
          <cell r="B123" t="str">
            <v>фото</v>
          </cell>
          <cell r="C123" t="str">
            <v>Aphrodite</v>
          </cell>
          <cell r="D123" t="str">
            <v>стандартный</v>
          </cell>
          <cell r="E123">
            <v>250</v>
          </cell>
          <cell r="F123">
            <v>2.0599999999999996</v>
          </cell>
          <cell r="G123">
            <v>2.46</v>
          </cell>
          <cell r="I123">
            <v>0</v>
          </cell>
          <cell r="J123">
            <v>0</v>
          </cell>
          <cell r="K123" t="str">
            <v>-</v>
          </cell>
          <cell r="L123">
            <v>0</v>
          </cell>
          <cell r="N123" t="str">
            <v>светло-зеленый</v>
          </cell>
          <cell r="O123" t="str">
            <v xml:space="preserve"> </v>
          </cell>
          <cell r="P123" t="str">
            <v xml:space="preserve"> </v>
          </cell>
          <cell r="Q123" t="str">
            <v>M</v>
          </cell>
          <cell r="R123" t="str">
            <v>да</v>
          </cell>
          <cell r="T123" t="str">
            <v>ДА</v>
          </cell>
        </row>
        <row r="124">
          <cell r="A124" t="str">
            <v>87-77-0413</v>
          </cell>
          <cell r="B124" t="str">
            <v>фото</v>
          </cell>
          <cell r="C124" t="str">
            <v>Aphrodite</v>
          </cell>
          <cell r="D124" t="str">
            <v>маленький</v>
          </cell>
          <cell r="E124">
            <v>500</v>
          </cell>
          <cell r="F124">
            <v>1.65</v>
          </cell>
          <cell r="G124">
            <v>2.0599999999999996</v>
          </cell>
          <cell r="I124">
            <v>0</v>
          </cell>
          <cell r="J124">
            <v>0</v>
          </cell>
          <cell r="K124" t="str">
            <v>-</v>
          </cell>
          <cell r="L124">
            <v>0</v>
          </cell>
          <cell r="N124" t="str">
            <v>светло-зеленый</v>
          </cell>
          <cell r="O124" t="str">
            <v xml:space="preserve"> </v>
          </cell>
          <cell r="P124" t="str">
            <v xml:space="preserve"> </v>
          </cell>
          <cell r="Q124" t="str">
            <v>M</v>
          </cell>
          <cell r="R124" t="str">
            <v>да</v>
          </cell>
          <cell r="T124" t="str">
            <v>ДА</v>
          </cell>
        </row>
        <row r="125">
          <cell r="A125" t="str">
            <v>87-77-0095</v>
          </cell>
          <cell r="B125" t="str">
            <v>фото</v>
          </cell>
          <cell r="C125" t="str">
            <v>Atlantis</v>
          </cell>
          <cell r="D125" t="str">
            <v>большой</v>
          </cell>
          <cell r="E125">
            <v>150</v>
          </cell>
          <cell r="F125">
            <v>0.84</v>
          </cell>
          <cell r="G125">
            <v>1.25</v>
          </cell>
          <cell r="I125">
            <v>0</v>
          </cell>
          <cell r="J125">
            <v>0</v>
          </cell>
          <cell r="K125" t="str">
            <v>-</v>
          </cell>
          <cell r="L125">
            <v>0</v>
          </cell>
          <cell r="N125" t="str">
            <v xml:space="preserve"> </v>
          </cell>
          <cell r="O125" t="str">
            <v>темно-зеленый</v>
          </cell>
          <cell r="P125" t="str">
            <v>желтый</v>
          </cell>
          <cell r="Q125" t="str">
            <v>L</v>
          </cell>
          <cell r="T125" t="str">
            <v xml:space="preserve"> </v>
          </cell>
        </row>
        <row r="126">
          <cell r="A126" t="str">
            <v>87-77-0210</v>
          </cell>
          <cell r="B126" t="str">
            <v>фото</v>
          </cell>
          <cell r="C126" t="str">
            <v>Atlantis</v>
          </cell>
          <cell r="D126" t="str">
            <v>стандартный</v>
          </cell>
          <cell r="E126">
            <v>250</v>
          </cell>
          <cell r="F126">
            <v>0.68</v>
          </cell>
          <cell r="G126">
            <v>1.08</v>
          </cell>
          <cell r="I126">
            <v>0</v>
          </cell>
          <cell r="J126">
            <v>0</v>
          </cell>
          <cell r="K126" t="str">
            <v>-</v>
          </cell>
          <cell r="L126">
            <v>0</v>
          </cell>
          <cell r="N126" t="str">
            <v xml:space="preserve"> </v>
          </cell>
          <cell r="O126" t="str">
            <v>темно-зеленый</v>
          </cell>
          <cell r="P126" t="str">
            <v>желтый</v>
          </cell>
          <cell r="Q126" t="str">
            <v>L</v>
          </cell>
          <cell r="T126" t="str">
            <v xml:space="preserve"> </v>
          </cell>
        </row>
        <row r="127">
          <cell r="A127" t="str">
            <v>87-77-0414</v>
          </cell>
          <cell r="B127" t="str">
            <v>фото</v>
          </cell>
          <cell r="C127" t="str">
            <v>Atlantis</v>
          </cell>
          <cell r="D127" t="str">
            <v>маленький</v>
          </cell>
          <cell r="E127">
            <v>500</v>
          </cell>
          <cell r="F127">
            <v>0.6</v>
          </cell>
          <cell r="G127">
            <v>1</v>
          </cell>
          <cell r="I127">
            <v>0</v>
          </cell>
          <cell r="J127">
            <v>0</v>
          </cell>
          <cell r="K127" t="str">
            <v>-</v>
          </cell>
          <cell r="L127">
            <v>0</v>
          </cell>
          <cell r="N127" t="str">
            <v xml:space="preserve"> </v>
          </cell>
          <cell r="O127" t="str">
            <v>темно-зеленый</v>
          </cell>
          <cell r="P127" t="str">
            <v>желтый</v>
          </cell>
          <cell r="Q127" t="str">
            <v>L</v>
          </cell>
          <cell r="T127" t="str">
            <v xml:space="preserve"> </v>
          </cell>
        </row>
        <row r="128">
          <cell r="A128" t="str">
            <v>87-77-0067</v>
          </cell>
          <cell r="B128" t="str">
            <v>фото</v>
          </cell>
          <cell r="C128" t="str">
            <v>August Moon</v>
          </cell>
          <cell r="D128" t="str">
            <v>большой</v>
          </cell>
          <cell r="E128">
            <v>150</v>
          </cell>
          <cell r="F128">
            <v>0.52</v>
          </cell>
          <cell r="G128">
            <v>0.92</v>
          </cell>
          <cell r="I128">
            <v>0</v>
          </cell>
          <cell r="J128">
            <v>0</v>
          </cell>
          <cell r="K128" t="str">
            <v>-</v>
          </cell>
          <cell r="L128">
            <v>0</v>
          </cell>
          <cell r="N128" t="str">
            <v>желтый</v>
          </cell>
          <cell r="O128" t="str">
            <v xml:space="preserve"> </v>
          </cell>
          <cell r="P128" t="str">
            <v xml:space="preserve"> </v>
          </cell>
          <cell r="Q128" t="str">
            <v>ML</v>
          </cell>
          <cell r="T128" t="str">
            <v>ДА</v>
          </cell>
        </row>
        <row r="129">
          <cell r="A129" t="str">
            <v>87-77-0211</v>
          </cell>
          <cell r="B129" t="str">
            <v>фото</v>
          </cell>
          <cell r="C129" t="str">
            <v>August Moon</v>
          </cell>
          <cell r="D129" t="str">
            <v>стандартный</v>
          </cell>
          <cell r="E129">
            <v>250</v>
          </cell>
          <cell r="F129">
            <v>0.44</v>
          </cell>
          <cell r="G129">
            <v>0.84</v>
          </cell>
          <cell r="I129">
            <v>0</v>
          </cell>
          <cell r="J129">
            <v>0</v>
          </cell>
          <cell r="K129" t="str">
            <v>-</v>
          </cell>
          <cell r="L129">
            <v>0</v>
          </cell>
          <cell r="N129" t="str">
            <v>желтый</v>
          </cell>
          <cell r="O129" t="str">
            <v xml:space="preserve"> </v>
          </cell>
          <cell r="P129" t="str">
            <v xml:space="preserve"> </v>
          </cell>
          <cell r="Q129" t="str">
            <v>ML</v>
          </cell>
          <cell r="T129" t="str">
            <v>ДА</v>
          </cell>
        </row>
        <row r="130">
          <cell r="A130" t="str">
            <v>87-77-0415</v>
          </cell>
          <cell r="B130" t="str">
            <v>фото</v>
          </cell>
          <cell r="C130" t="str">
            <v>August Moon</v>
          </cell>
          <cell r="D130" t="str">
            <v>маленький</v>
          </cell>
          <cell r="E130">
            <v>500</v>
          </cell>
          <cell r="F130">
            <v>0.33</v>
          </cell>
          <cell r="G130">
            <v>0.73</v>
          </cell>
          <cell r="I130">
            <v>0</v>
          </cell>
          <cell r="J130">
            <v>0</v>
          </cell>
          <cell r="K130" t="str">
            <v>-</v>
          </cell>
          <cell r="L130">
            <v>0</v>
          </cell>
          <cell r="N130" t="str">
            <v>желтый</v>
          </cell>
          <cell r="O130" t="str">
            <v xml:space="preserve"> </v>
          </cell>
          <cell r="P130" t="str">
            <v xml:space="preserve"> </v>
          </cell>
          <cell r="Q130" t="str">
            <v>ML</v>
          </cell>
          <cell r="T130" t="str">
            <v>ДА</v>
          </cell>
        </row>
        <row r="131">
          <cell r="A131" t="str">
            <v>87-77-0086</v>
          </cell>
          <cell r="B131" t="str">
            <v>фото</v>
          </cell>
          <cell r="C131" t="str">
            <v>Austin Dickinson</v>
          </cell>
          <cell r="D131" t="str">
            <v>большой</v>
          </cell>
          <cell r="E131">
            <v>150</v>
          </cell>
          <cell r="F131">
            <v>0.68</v>
          </cell>
          <cell r="G131">
            <v>1.08</v>
          </cell>
          <cell r="I131">
            <v>0</v>
          </cell>
          <cell r="J131">
            <v>0</v>
          </cell>
          <cell r="K131" t="str">
            <v>-</v>
          </cell>
          <cell r="L131">
            <v>0</v>
          </cell>
          <cell r="N131" t="str">
            <v xml:space="preserve"> </v>
          </cell>
          <cell r="O131" t="str">
            <v>зеленый</v>
          </cell>
          <cell r="P131" t="str">
            <v>желтый</v>
          </cell>
          <cell r="Q131" t="str">
            <v>ML</v>
          </cell>
          <cell r="S131" t="str">
            <v>морщинистая</v>
          </cell>
          <cell r="T131" t="str">
            <v xml:space="preserve"> </v>
          </cell>
        </row>
        <row r="132">
          <cell r="A132" t="str">
            <v>87-77-0212</v>
          </cell>
          <cell r="B132" t="str">
            <v>фото</v>
          </cell>
          <cell r="C132" t="str">
            <v>Austin Dickinson</v>
          </cell>
          <cell r="D132" t="str">
            <v>стандартный</v>
          </cell>
          <cell r="E132">
            <v>250</v>
          </cell>
          <cell r="F132">
            <v>0.6</v>
          </cell>
          <cell r="G132">
            <v>1</v>
          </cell>
          <cell r="I132">
            <v>0</v>
          </cell>
          <cell r="J132">
            <v>0</v>
          </cell>
          <cell r="K132" t="str">
            <v>-</v>
          </cell>
          <cell r="L132">
            <v>0</v>
          </cell>
          <cell r="N132" t="str">
            <v xml:space="preserve"> </v>
          </cell>
          <cell r="O132" t="str">
            <v>зеленый</v>
          </cell>
          <cell r="P132" t="str">
            <v>желтый</v>
          </cell>
          <cell r="Q132" t="str">
            <v>ML</v>
          </cell>
          <cell r="S132" t="str">
            <v>морщинистая</v>
          </cell>
          <cell r="T132" t="str">
            <v xml:space="preserve"> </v>
          </cell>
        </row>
        <row r="133">
          <cell r="A133" t="str">
            <v>87-77-0416</v>
          </cell>
          <cell r="B133" t="str">
            <v>фото</v>
          </cell>
          <cell r="C133" t="str">
            <v>Austin Dickinson</v>
          </cell>
          <cell r="D133" t="str">
            <v>маленький</v>
          </cell>
          <cell r="E133">
            <v>500</v>
          </cell>
          <cell r="F133">
            <v>0.52</v>
          </cell>
          <cell r="G133">
            <v>0.92</v>
          </cell>
          <cell r="I133">
            <v>0</v>
          </cell>
          <cell r="J133">
            <v>0</v>
          </cell>
          <cell r="K133" t="str">
            <v>-</v>
          </cell>
          <cell r="L133">
            <v>0</v>
          </cell>
          <cell r="N133" t="str">
            <v xml:space="preserve"> </v>
          </cell>
          <cell r="O133" t="str">
            <v>зеленый</v>
          </cell>
          <cell r="P133" t="str">
            <v>желтый</v>
          </cell>
          <cell r="Q133" t="str">
            <v>ML</v>
          </cell>
          <cell r="S133" t="str">
            <v>морщинистая</v>
          </cell>
          <cell r="T133" t="str">
            <v xml:space="preserve"> </v>
          </cell>
        </row>
        <row r="134">
          <cell r="A134" t="str">
            <v>87-77-0137</v>
          </cell>
          <cell r="B134" t="str">
            <v>фото</v>
          </cell>
          <cell r="C134" t="str">
            <v>Autumn Frost</v>
          </cell>
          <cell r="D134" t="str">
            <v>большой</v>
          </cell>
          <cell r="E134">
            <v>150</v>
          </cell>
          <cell r="F134">
            <v>1.25</v>
          </cell>
          <cell r="G134">
            <v>1.65</v>
          </cell>
          <cell r="I134">
            <v>0</v>
          </cell>
          <cell r="J134">
            <v>0</v>
          </cell>
          <cell r="K134" t="str">
            <v>-</v>
          </cell>
          <cell r="L134">
            <v>0</v>
          </cell>
          <cell r="N134" t="str">
            <v xml:space="preserve"> </v>
          </cell>
          <cell r="O134" t="str">
            <v>голубой</v>
          </cell>
          <cell r="P134" t="str">
            <v>кремово-желтый</v>
          </cell>
          <cell r="Q134" t="str">
            <v>M</v>
          </cell>
          <cell r="T134" t="str">
            <v xml:space="preserve"> </v>
          </cell>
        </row>
        <row r="135">
          <cell r="A135" t="str">
            <v>87-77-0213</v>
          </cell>
          <cell r="B135" t="str">
            <v>фото</v>
          </cell>
          <cell r="C135" t="str">
            <v>Autumn Frost</v>
          </cell>
          <cell r="D135" t="str">
            <v>стандартный</v>
          </cell>
          <cell r="E135">
            <v>250</v>
          </cell>
          <cell r="F135">
            <v>1.08</v>
          </cell>
          <cell r="G135">
            <v>1.49</v>
          </cell>
          <cell r="I135">
            <v>0</v>
          </cell>
          <cell r="J135">
            <v>0</v>
          </cell>
          <cell r="K135" t="str">
            <v>-</v>
          </cell>
          <cell r="L135">
            <v>0</v>
          </cell>
          <cell r="N135" t="str">
            <v xml:space="preserve"> </v>
          </cell>
          <cell r="O135" t="str">
            <v>голубой</v>
          </cell>
          <cell r="P135" t="str">
            <v>кремово-желтый</v>
          </cell>
          <cell r="Q135" t="str">
            <v>M</v>
          </cell>
          <cell r="T135" t="str">
            <v xml:space="preserve"> </v>
          </cell>
        </row>
        <row r="136">
          <cell r="A136" t="str">
            <v>87-77-0417</v>
          </cell>
          <cell r="B136" t="str">
            <v>фото</v>
          </cell>
          <cell r="C136" t="str">
            <v>Autumn Frost</v>
          </cell>
          <cell r="D136" t="str">
            <v>маленький</v>
          </cell>
          <cell r="E136">
            <v>500</v>
          </cell>
          <cell r="F136">
            <v>0.92</v>
          </cell>
          <cell r="G136">
            <v>1.33</v>
          </cell>
          <cell r="I136">
            <v>0</v>
          </cell>
          <cell r="J136">
            <v>0</v>
          </cell>
          <cell r="K136" t="str">
            <v>-</v>
          </cell>
          <cell r="L136">
            <v>0</v>
          </cell>
          <cell r="N136" t="str">
            <v xml:space="preserve"> </v>
          </cell>
          <cell r="O136" t="str">
            <v>голубой</v>
          </cell>
          <cell r="P136" t="str">
            <v>кремово-желтый</v>
          </cell>
          <cell r="Q136" t="str">
            <v>M</v>
          </cell>
          <cell r="T136" t="str">
            <v xml:space="preserve"> </v>
          </cell>
        </row>
        <row r="137">
          <cell r="A137" t="str">
            <v>87-77-0098</v>
          </cell>
          <cell r="B137" t="str">
            <v>фото</v>
          </cell>
          <cell r="C137" t="str">
            <v>Avocado</v>
          </cell>
          <cell r="D137" t="str">
            <v>большой</v>
          </cell>
          <cell r="E137">
            <v>150</v>
          </cell>
          <cell r="F137">
            <v>0.92</v>
          </cell>
          <cell r="G137">
            <v>1.33</v>
          </cell>
          <cell r="I137">
            <v>0</v>
          </cell>
          <cell r="J137">
            <v>0</v>
          </cell>
          <cell r="K137" t="str">
            <v>-</v>
          </cell>
          <cell r="L137">
            <v>0</v>
          </cell>
          <cell r="N137" t="str">
            <v xml:space="preserve"> </v>
          </cell>
          <cell r="O137" t="str">
            <v>желтый</v>
          </cell>
          <cell r="P137" t="str">
            <v>зеленый</v>
          </cell>
          <cell r="Q137" t="str">
            <v>ML</v>
          </cell>
          <cell r="R137" t="str">
            <v>да</v>
          </cell>
          <cell r="T137" t="str">
            <v xml:space="preserve"> </v>
          </cell>
        </row>
        <row r="138">
          <cell r="A138" t="str">
            <v>87-77-0214</v>
          </cell>
          <cell r="B138" t="str">
            <v>фото</v>
          </cell>
          <cell r="C138" t="str">
            <v>Avocado</v>
          </cell>
          <cell r="D138" t="str">
            <v>стандартный</v>
          </cell>
          <cell r="E138">
            <v>250</v>
          </cell>
          <cell r="F138">
            <v>0.76</v>
          </cell>
          <cell r="G138">
            <v>1.17</v>
          </cell>
          <cell r="I138">
            <v>0</v>
          </cell>
          <cell r="J138">
            <v>0</v>
          </cell>
          <cell r="K138" t="str">
            <v>-</v>
          </cell>
          <cell r="L138">
            <v>0</v>
          </cell>
          <cell r="N138" t="str">
            <v xml:space="preserve"> </v>
          </cell>
          <cell r="O138" t="str">
            <v>желтый</v>
          </cell>
          <cell r="P138" t="str">
            <v>зеленый</v>
          </cell>
          <cell r="Q138" t="str">
            <v>ML</v>
          </cell>
          <cell r="R138" t="str">
            <v>да</v>
          </cell>
          <cell r="T138" t="str">
            <v xml:space="preserve"> </v>
          </cell>
        </row>
        <row r="139">
          <cell r="A139" t="str">
            <v>87-77-0418</v>
          </cell>
          <cell r="B139" t="str">
            <v>фото</v>
          </cell>
          <cell r="C139" t="str">
            <v>Avocado</v>
          </cell>
          <cell r="D139" t="str">
            <v>маленький</v>
          </cell>
          <cell r="E139">
            <v>500</v>
          </cell>
          <cell r="F139">
            <v>0.6</v>
          </cell>
          <cell r="G139">
            <v>1</v>
          </cell>
          <cell r="I139">
            <v>0</v>
          </cell>
          <cell r="J139">
            <v>0</v>
          </cell>
          <cell r="K139" t="str">
            <v>-</v>
          </cell>
          <cell r="L139">
            <v>0</v>
          </cell>
          <cell r="N139" t="str">
            <v xml:space="preserve"> </v>
          </cell>
          <cell r="O139" t="str">
            <v>желтый</v>
          </cell>
          <cell r="P139" t="str">
            <v>зеленый</v>
          </cell>
          <cell r="Q139" t="str">
            <v>ML</v>
          </cell>
          <cell r="R139" t="str">
            <v>да</v>
          </cell>
          <cell r="T139" t="str">
            <v xml:space="preserve"> </v>
          </cell>
        </row>
        <row r="140">
          <cell r="A140" t="str">
            <v>87-77-0099</v>
          </cell>
          <cell r="B140" t="str">
            <v>фото</v>
          </cell>
          <cell r="C140" t="str">
            <v>Banana Kid</v>
          </cell>
          <cell r="D140" t="str">
            <v>большой</v>
          </cell>
          <cell r="E140">
            <v>150</v>
          </cell>
          <cell r="F140">
            <v>0.92</v>
          </cell>
          <cell r="G140">
            <v>1.33</v>
          </cell>
          <cell r="I140">
            <v>0</v>
          </cell>
          <cell r="J140">
            <v>0</v>
          </cell>
          <cell r="K140" t="str">
            <v>-</v>
          </cell>
          <cell r="L140">
            <v>0</v>
          </cell>
          <cell r="N140" t="str">
            <v>желтый</v>
          </cell>
          <cell r="O140" t="str">
            <v xml:space="preserve"> </v>
          </cell>
          <cell r="P140" t="str">
            <v xml:space="preserve"> </v>
          </cell>
          <cell r="Q140" t="str">
            <v>M</v>
          </cell>
          <cell r="T140" t="str">
            <v>ДА</v>
          </cell>
        </row>
        <row r="141">
          <cell r="A141" t="str">
            <v>87-77-0215</v>
          </cell>
          <cell r="B141" t="str">
            <v>фото</v>
          </cell>
          <cell r="C141" t="str">
            <v>Banana Kid</v>
          </cell>
          <cell r="D141" t="str">
            <v>стандартный</v>
          </cell>
          <cell r="E141">
            <v>250</v>
          </cell>
          <cell r="F141">
            <v>0.76</v>
          </cell>
          <cell r="G141">
            <v>1.17</v>
          </cell>
          <cell r="I141">
            <v>0</v>
          </cell>
          <cell r="J141">
            <v>0</v>
          </cell>
          <cell r="K141" t="str">
            <v>-</v>
          </cell>
          <cell r="L141">
            <v>0</v>
          </cell>
          <cell r="N141" t="str">
            <v>желтый</v>
          </cell>
          <cell r="O141" t="str">
            <v xml:space="preserve"> </v>
          </cell>
          <cell r="P141" t="str">
            <v xml:space="preserve"> </v>
          </cell>
          <cell r="Q141" t="str">
            <v>M</v>
          </cell>
          <cell r="T141" t="str">
            <v>ДА</v>
          </cell>
        </row>
        <row r="142">
          <cell r="A142" t="str">
            <v>87-77-0419</v>
          </cell>
          <cell r="B142" t="str">
            <v>фото</v>
          </cell>
          <cell r="C142" t="str">
            <v>Banana Kid</v>
          </cell>
          <cell r="D142" t="str">
            <v>маленький</v>
          </cell>
          <cell r="E142">
            <v>500</v>
          </cell>
          <cell r="F142">
            <v>0.6</v>
          </cell>
          <cell r="G142">
            <v>1</v>
          </cell>
          <cell r="I142">
            <v>0</v>
          </cell>
          <cell r="J142">
            <v>0</v>
          </cell>
          <cell r="K142" t="str">
            <v>-</v>
          </cell>
          <cell r="L142">
            <v>0</v>
          </cell>
          <cell r="N142" t="str">
            <v>желтый</v>
          </cell>
          <cell r="O142" t="str">
            <v xml:space="preserve"> </v>
          </cell>
          <cell r="P142" t="str">
            <v xml:space="preserve"> </v>
          </cell>
          <cell r="Q142" t="str">
            <v>M</v>
          </cell>
          <cell r="T142" t="str">
            <v>ДА</v>
          </cell>
        </row>
        <row r="143">
          <cell r="A143" t="str">
            <v>87-77-0157</v>
          </cell>
          <cell r="B143" t="str">
            <v>фото</v>
          </cell>
          <cell r="C143" t="str">
            <v>Beach Boy</v>
          </cell>
          <cell r="D143" t="str">
            <v>большой</v>
          </cell>
          <cell r="E143">
            <v>150</v>
          </cell>
          <cell r="F143">
            <v>1.65</v>
          </cell>
          <cell r="G143">
            <v>2.0599999999999996</v>
          </cell>
          <cell r="I143">
            <v>0</v>
          </cell>
          <cell r="J143">
            <v>0</v>
          </cell>
          <cell r="K143" t="str">
            <v>-</v>
          </cell>
          <cell r="L143">
            <v>0</v>
          </cell>
          <cell r="N143" t="str">
            <v xml:space="preserve"> </v>
          </cell>
          <cell r="O143" t="str">
            <v>светло-зеленый</v>
          </cell>
          <cell r="P143" t="str">
            <v>голубой</v>
          </cell>
          <cell r="Q143" t="str">
            <v>ML</v>
          </cell>
          <cell r="T143" t="str">
            <v xml:space="preserve"> </v>
          </cell>
        </row>
        <row r="144">
          <cell r="A144" t="str">
            <v>87-77-0217</v>
          </cell>
          <cell r="B144" t="str">
            <v>фото</v>
          </cell>
          <cell r="C144" t="str">
            <v>Beach Boy</v>
          </cell>
          <cell r="D144" t="str">
            <v>стандартный</v>
          </cell>
          <cell r="E144">
            <v>250</v>
          </cell>
          <cell r="F144">
            <v>1.41</v>
          </cell>
          <cell r="G144">
            <v>1.81</v>
          </cell>
          <cell r="I144">
            <v>0</v>
          </cell>
          <cell r="J144">
            <v>0</v>
          </cell>
          <cell r="K144" t="str">
            <v>-</v>
          </cell>
          <cell r="L144">
            <v>0</v>
          </cell>
          <cell r="N144" t="str">
            <v xml:space="preserve"> </v>
          </cell>
          <cell r="O144" t="str">
            <v>светло-зеленый</v>
          </cell>
          <cell r="P144" t="str">
            <v>голубой</v>
          </cell>
          <cell r="Q144" t="str">
            <v>ML</v>
          </cell>
          <cell r="T144" t="str">
            <v xml:space="preserve"> </v>
          </cell>
        </row>
        <row r="145">
          <cell r="A145" t="str">
            <v>87-77-0421</v>
          </cell>
          <cell r="B145" t="str">
            <v>фото</v>
          </cell>
          <cell r="C145" t="str">
            <v>Beach Boy</v>
          </cell>
          <cell r="D145" t="str">
            <v>маленький</v>
          </cell>
          <cell r="E145">
            <v>500</v>
          </cell>
          <cell r="F145">
            <v>1.25</v>
          </cell>
          <cell r="G145">
            <v>1.65</v>
          </cell>
          <cell r="I145">
            <v>0</v>
          </cell>
          <cell r="J145">
            <v>0</v>
          </cell>
          <cell r="K145" t="str">
            <v>-</v>
          </cell>
          <cell r="L145">
            <v>0</v>
          </cell>
          <cell r="N145" t="str">
            <v xml:space="preserve"> </v>
          </cell>
          <cell r="O145" t="str">
            <v>светло-зеленый</v>
          </cell>
          <cell r="P145" t="str">
            <v>голубой</v>
          </cell>
          <cell r="Q145" t="str">
            <v>ML</v>
          </cell>
          <cell r="T145" t="str">
            <v xml:space="preserve"> </v>
          </cell>
        </row>
        <row r="146">
          <cell r="A146" t="str">
            <v>87-77-0100</v>
          </cell>
          <cell r="B146" t="str">
            <v>фото</v>
          </cell>
          <cell r="C146" t="str">
            <v>Big Daddy</v>
          </cell>
          <cell r="D146" t="str">
            <v>большой</v>
          </cell>
          <cell r="E146">
            <v>150</v>
          </cell>
          <cell r="F146">
            <v>0.96</v>
          </cell>
          <cell r="G146">
            <v>1.37</v>
          </cell>
          <cell r="I146">
            <v>0</v>
          </cell>
          <cell r="J146">
            <v>0</v>
          </cell>
          <cell r="K146" t="str">
            <v>-</v>
          </cell>
          <cell r="L146">
            <v>0</v>
          </cell>
          <cell r="N146" t="str">
            <v>голубой</v>
          </cell>
          <cell r="O146" t="str">
            <v xml:space="preserve"> </v>
          </cell>
          <cell r="P146" t="str">
            <v xml:space="preserve"> </v>
          </cell>
          <cell r="Q146" t="str">
            <v>VL</v>
          </cell>
          <cell r="S146" t="str">
            <v>морщинистая</v>
          </cell>
          <cell r="T146" t="str">
            <v xml:space="preserve"> </v>
          </cell>
          <cell r="U146" t="str">
            <v>ДА</v>
          </cell>
        </row>
        <row r="147">
          <cell r="A147" t="str">
            <v>87-77-0218</v>
          </cell>
          <cell r="B147" t="str">
            <v>фото</v>
          </cell>
          <cell r="C147" t="str">
            <v>Big Daddy</v>
          </cell>
          <cell r="D147" t="str">
            <v>стандартный</v>
          </cell>
          <cell r="E147">
            <v>250</v>
          </cell>
          <cell r="F147">
            <v>0.8</v>
          </cell>
          <cell r="G147">
            <v>1.21</v>
          </cell>
          <cell r="I147">
            <v>0</v>
          </cell>
          <cell r="J147">
            <v>0</v>
          </cell>
          <cell r="K147" t="str">
            <v>-</v>
          </cell>
          <cell r="L147">
            <v>0</v>
          </cell>
          <cell r="N147" t="str">
            <v>голубой</v>
          </cell>
          <cell r="O147" t="str">
            <v xml:space="preserve"> </v>
          </cell>
          <cell r="P147" t="str">
            <v xml:space="preserve"> </v>
          </cell>
          <cell r="Q147" t="str">
            <v>VL</v>
          </cell>
          <cell r="S147" t="str">
            <v>морщинистая</v>
          </cell>
          <cell r="T147" t="str">
            <v xml:space="preserve"> </v>
          </cell>
          <cell r="U147" t="str">
            <v>ДА</v>
          </cell>
        </row>
        <row r="148">
          <cell r="A148" t="str">
            <v>87-77-0422</v>
          </cell>
          <cell r="B148" t="str">
            <v>фото</v>
          </cell>
          <cell r="C148" t="str">
            <v>Big Daddy</v>
          </cell>
          <cell r="D148" t="str">
            <v>маленький</v>
          </cell>
          <cell r="E148">
            <v>500</v>
          </cell>
          <cell r="F148">
            <v>0.64</v>
          </cell>
          <cell r="G148">
            <v>1.04</v>
          </cell>
          <cell r="I148">
            <v>0</v>
          </cell>
          <cell r="J148">
            <v>0</v>
          </cell>
          <cell r="K148" t="str">
            <v>-</v>
          </cell>
          <cell r="L148">
            <v>0</v>
          </cell>
          <cell r="N148" t="str">
            <v>голубой</v>
          </cell>
          <cell r="O148" t="str">
            <v xml:space="preserve"> </v>
          </cell>
          <cell r="P148" t="str">
            <v xml:space="preserve"> </v>
          </cell>
          <cell r="Q148" t="str">
            <v>VL</v>
          </cell>
          <cell r="S148" t="str">
            <v>морщинистая</v>
          </cell>
          <cell r="T148" t="str">
            <v xml:space="preserve"> </v>
          </cell>
          <cell r="U148" t="str">
            <v>ДА</v>
          </cell>
        </row>
        <row r="149">
          <cell r="A149" t="str">
            <v>87-77-0158</v>
          </cell>
          <cell r="B149" t="str">
            <v>фото</v>
          </cell>
          <cell r="C149" t="str">
            <v>Big Mama</v>
          </cell>
          <cell r="D149" t="str">
            <v>большой</v>
          </cell>
          <cell r="E149">
            <v>150</v>
          </cell>
          <cell r="F149">
            <v>1.65</v>
          </cell>
          <cell r="G149">
            <v>2.0599999999999996</v>
          </cell>
          <cell r="I149">
            <v>0</v>
          </cell>
          <cell r="J149">
            <v>0</v>
          </cell>
          <cell r="K149" t="str">
            <v>-</v>
          </cell>
          <cell r="L149">
            <v>0</v>
          </cell>
          <cell r="N149" t="str">
            <v>голубой</v>
          </cell>
          <cell r="O149" t="str">
            <v xml:space="preserve"> </v>
          </cell>
          <cell r="P149" t="str">
            <v xml:space="preserve"> </v>
          </cell>
          <cell r="Q149" t="str">
            <v>L</v>
          </cell>
          <cell r="T149" t="str">
            <v xml:space="preserve"> </v>
          </cell>
        </row>
        <row r="150">
          <cell r="A150" t="str">
            <v>87-77-0219</v>
          </cell>
          <cell r="B150" t="str">
            <v>фото</v>
          </cell>
          <cell r="C150" t="str">
            <v>Big Mama</v>
          </cell>
          <cell r="D150" t="str">
            <v>стандартный</v>
          </cell>
          <cell r="E150">
            <v>250</v>
          </cell>
          <cell r="F150">
            <v>1.41</v>
          </cell>
          <cell r="G150">
            <v>1.81</v>
          </cell>
          <cell r="I150">
            <v>0</v>
          </cell>
          <cell r="J150">
            <v>0</v>
          </cell>
          <cell r="K150" t="str">
            <v>-</v>
          </cell>
          <cell r="L150">
            <v>0</v>
          </cell>
          <cell r="N150" t="str">
            <v>голубой</v>
          </cell>
          <cell r="O150" t="str">
            <v xml:space="preserve"> </v>
          </cell>
          <cell r="P150" t="str">
            <v xml:space="preserve"> </v>
          </cell>
          <cell r="Q150" t="str">
            <v>L</v>
          </cell>
          <cell r="T150" t="str">
            <v xml:space="preserve"> </v>
          </cell>
        </row>
        <row r="151">
          <cell r="A151" t="str">
            <v>87-77-0423</v>
          </cell>
          <cell r="B151" t="str">
            <v>фото</v>
          </cell>
          <cell r="C151" t="str">
            <v>Big Mama</v>
          </cell>
          <cell r="D151" t="str">
            <v>маленький</v>
          </cell>
          <cell r="E151">
            <v>500</v>
          </cell>
          <cell r="F151">
            <v>1.17</v>
          </cell>
          <cell r="G151">
            <v>1.57</v>
          </cell>
          <cell r="I151">
            <v>0</v>
          </cell>
          <cell r="J151">
            <v>0</v>
          </cell>
          <cell r="K151" t="str">
            <v>-</v>
          </cell>
          <cell r="L151">
            <v>0</v>
          </cell>
          <cell r="N151" t="str">
            <v>голубой</v>
          </cell>
          <cell r="O151" t="str">
            <v xml:space="preserve"> </v>
          </cell>
          <cell r="P151" t="str">
            <v xml:space="preserve"> </v>
          </cell>
          <cell r="Q151" t="str">
            <v>L</v>
          </cell>
          <cell r="T151" t="str">
            <v xml:space="preserve"> </v>
          </cell>
        </row>
        <row r="152">
          <cell r="A152" t="str">
            <v>87-77-0132</v>
          </cell>
          <cell r="B152" t="str">
            <v>фото</v>
          </cell>
          <cell r="C152" t="str">
            <v>Blue Angel</v>
          </cell>
          <cell r="D152" t="str">
            <v>большой</v>
          </cell>
          <cell r="E152">
            <v>150</v>
          </cell>
          <cell r="F152">
            <v>0.98</v>
          </cell>
          <cell r="G152">
            <v>1.3800000000000001</v>
          </cell>
          <cell r="I152">
            <v>0</v>
          </cell>
          <cell r="J152">
            <v>0</v>
          </cell>
          <cell r="K152" t="str">
            <v>-</v>
          </cell>
          <cell r="L152">
            <v>0</v>
          </cell>
          <cell r="N152" t="str">
            <v>голубой/ зеленый</v>
          </cell>
          <cell r="O152" t="str">
            <v xml:space="preserve"> </v>
          </cell>
          <cell r="P152" t="str">
            <v xml:space="preserve"> </v>
          </cell>
          <cell r="Q152" t="str">
            <v>L</v>
          </cell>
          <cell r="T152" t="str">
            <v xml:space="preserve"> </v>
          </cell>
        </row>
        <row r="153">
          <cell r="A153" t="str">
            <v>87-77-0220</v>
          </cell>
          <cell r="B153" t="str">
            <v>фото</v>
          </cell>
          <cell r="C153" t="str">
            <v>Blue Angel</v>
          </cell>
          <cell r="D153" t="str">
            <v>стандартный</v>
          </cell>
          <cell r="E153">
            <v>250</v>
          </cell>
          <cell r="F153">
            <v>0.8</v>
          </cell>
          <cell r="G153">
            <v>1.21</v>
          </cell>
          <cell r="I153">
            <v>0</v>
          </cell>
          <cell r="J153">
            <v>0</v>
          </cell>
          <cell r="K153" t="str">
            <v>-</v>
          </cell>
          <cell r="L153">
            <v>0</v>
          </cell>
          <cell r="N153" t="str">
            <v>голубой/ зеленый</v>
          </cell>
          <cell r="O153" t="str">
            <v xml:space="preserve"> </v>
          </cell>
          <cell r="P153" t="str">
            <v xml:space="preserve"> </v>
          </cell>
          <cell r="Q153" t="str">
            <v>L</v>
          </cell>
          <cell r="T153" t="str">
            <v xml:space="preserve"> </v>
          </cell>
        </row>
        <row r="154">
          <cell r="A154" t="str">
            <v>87-77-0424</v>
          </cell>
          <cell r="B154" t="str">
            <v>фото</v>
          </cell>
          <cell r="C154" t="str">
            <v>Blue Angel</v>
          </cell>
          <cell r="D154" t="str">
            <v>маленький</v>
          </cell>
          <cell r="E154">
            <v>500</v>
          </cell>
          <cell r="F154">
            <v>0.6</v>
          </cell>
          <cell r="G154">
            <v>1</v>
          </cell>
          <cell r="I154">
            <v>0</v>
          </cell>
          <cell r="J154">
            <v>0</v>
          </cell>
          <cell r="K154" t="str">
            <v>-</v>
          </cell>
          <cell r="L154">
            <v>0</v>
          </cell>
          <cell r="N154" t="str">
            <v>голубой/ зеленый</v>
          </cell>
          <cell r="O154" t="str">
            <v xml:space="preserve"> </v>
          </cell>
          <cell r="P154" t="str">
            <v xml:space="preserve"> </v>
          </cell>
          <cell r="Q154" t="str">
            <v>L</v>
          </cell>
          <cell r="T154" t="str">
            <v xml:space="preserve"> </v>
          </cell>
        </row>
        <row r="155">
          <cell r="A155" t="str">
            <v>87-77-0198</v>
          </cell>
          <cell r="B155" t="str">
            <v>фото</v>
          </cell>
          <cell r="C155" t="str">
            <v>Blue Ivory</v>
          </cell>
          <cell r="D155" t="str">
            <v>большой</v>
          </cell>
          <cell r="E155">
            <v>150</v>
          </cell>
          <cell r="F155">
            <v>2.5</v>
          </cell>
          <cell r="G155">
            <v>2.9099999999999997</v>
          </cell>
          <cell r="I155">
            <v>0</v>
          </cell>
          <cell r="J155">
            <v>0</v>
          </cell>
          <cell r="K155" t="str">
            <v>-</v>
          </cell>
          <cell r="L155">
            <v>0</v>
          </cell>
          <cell r="N155" t="str">
            <v xml:space="preserve"> </v>
          </cell>
          <cell r="O155" t="str">
            <v>голубой</v>
          </cell>
          <cell r="P155" t="str">
            <v>белый</v>
          </cell>
          <cell r="Q155" t="str">
            <v>M</v>
          </cell>
          <cell r="T155" t="str">
            <v xml:space="preserve"> </v>
          </cell>
          <cell r="U155" t="str">
            <v>ДА</v>
          </cell>
        </row>
        <row r="156">
          <cell r="A156" t="str">
            <v>87-77-0222</v>
          </cell>
          <cell r="B156" t="str">
            <v>фото</v>
          </cell>
          <cell r="C156" t="str">
            <v>Blue Ivory</v>
          </cell>
          <cell r="D156" t="str">
            <v>стандартный</v>
          </cell>
          <cell r="E156">
            <v>250</v>
          </cell>
          <cell r="F156">
            <v>2.1799999999999997</v>
          </cell>
          <cell r="G156">
            <v>2.5799999999999996</v>
          </cell>
          <cell r="I156">
            <v>0</v>
          </cell>
          <cell r="J156">
            <v>0</v>
          </cell>
          <cell r="K156" t="str">
            <v>-</v>
          </cell>
          <cell r="L156">
            <v>0</v>
          </cell>
          <cell r="N156" t="str">
            <v xml:space="preserve"> </v>
          </cell>
          <cell r="O156" t="str">
            <v>голубой</v>
          </cell>
          <cell r="P156" t="str">
            <v>белый</v>
          </cell>
          <cell r="Q156" t="str">
            <v>M</v>
          </cell>
          <cell r="T156" t="str">
            <v xml:space="preserve"> </v>
          </cell>
          <cell r="U156" t="str">
            <v>ДА</v>
          </cell>
        </row>
        <row r="157">
          <cell r="A157" t="str">
            <v>87-77-0425</v>
          </cell>
          <cell r="B157" t="str">
            <v>фото</v>
          </cell>
          <cell r="C157" t="str">
            <v>Blue Ivory</v>
          </cell>
          <cell r="D157" t="str">
            <v>маленький</v>
          </cell>
          <cell r="E157">
            <v>500</v>
          </cell>
          <cell r="F157">
            <v>1.85</v>
          </cell>
          <cell r="G157">
            <v>2.2599999999999998</v>
          </cell>
          <cell r="I157">
            <v>0</v>
          </cell>
          <cell r="J157">
            <v>0</v>
          </cell>
          <cell r="K157" t="str">
            <v>-</v>
          </cell>
          <cell r="L157">
            <v>0</v>
          </cell>
          <cell r="N157" t="str">
            <v xml:space="preserve"> </v>
          </cell>
          <cell r="O157" t="str">
            <v>голубой</v>
          </cell>
          <cell r="P157" t="str">
            <v>белый</v>
          </cell>
          <cell r="Q157" t="str">
            <v>M</v>
          </cell>
          <cell r="T157" t="str">
            <v xml:space="preserve"> </v>
          </cell>
          <cell r="U157" t="str">
            <v>ДА</v>
          </cell>
        </row>
        <row r="158">
          <cell r="A158" t="str">
            <v>87-77-0159</v>
          </cell>
          <cell r="B158" t="str">
            <v>фото</v>
          </cell>
          <cell r="C158" t="str">
            <v>Blue Mammoth</v>
          </cell>
          <cell r="D158" t="str">
            <v>большой</v>
          </cell>
          <cell r="E158">
            <v>150</v>
          </cell>
          <cell r="F158">
            <v>1.65</v>
          </cell>
          <cell r="G158">
            <v>2.0599999999999996</v>
          </cell>
          <cell r="I158">
            <v>0</v>
          </cell>
          <cell r="J158">
            <v>0</v>
          </cell>
          <cell r="K158" t="str">
            <v>-</v>
          </cell>
          <cell r="L158">
            <v>0</v>
          </cell>
          <cell r="N158" t="str">
            <v>голубой</v>
          </cell>
          <cell r="O158" t="str">
            <v xml:space="preserve"> </v>
          </cell>
          <cell r="P158" t="str">
            <v xml:space="preserve"> </v>
          </cell>
          <cell r="Q158" t="str">
            <v>L</v>
          </cell>
          <cell r="T158" t="str">
            <v xml:space="preserve"> </v>
          </cell>
        </row>
        <row r="159">
          <cell r="A159" t="str">
            <v>87-77-0223</v>
          </cell>
          <cell r="B159" t="str">
            <v>фото</v>
          </cell>
          <cell r="C159" t="str">
            <v>Blue Mammoth</v>
          </cell>
          <cell r="D159" t="str">
            <v>стандартный</v>
          </cell>
          <cell r="E159">
            <v>250</v>
          </cell>
          <cell r="F159">
            <v>1.41</v>
          </cell>
          <cell r="G159">
            <v>1.81</v>
          </cell>
          <cell r="I159">
            <v>0</v>
          </cell>
          <cell r="J159">
            <v>0</v>
          </cell>
          <cell r="K159" t="str">
            <v>-</v>
          </cell>
          <cell r="L159">
            <v>0</v>
          </cell>
          <cell r="N159" t="str">
            <v>голубой</v>
          </cell>
          <cell r="O159" t="str">
            <v xml:space="preserve"> </v>
          </cell>
          <cell r="P159" t="str">
            <v xml:space="preserve"> </v>
          </cell>
          <cell r="Q159" t="str">
            <v>L</v>
          </cell>
          <cell r="T159" t="str">
            <v xml:space="preserve"> </v>
          </cell>
        </row>
        <row r="160">
          <cell r="A160" t="str">
            <v>87-77-0426</v>
          </cell>
          <cell r="B160" t="str">
            <v>фото</v>
          </cell>
          <cell r="C160" t="str">
            <v>Blue Mammoth</v>
          </cell>
          <cell r="D160" t="str">
            <v>маленький</v>
          </cell>
          <cell r="E160">
            <v>500</v>
          </cell>
          <cell r="F160">
            <v>1.17</v>
          </cell>
          <cell r="G160">
            <v>1.57</v>
          </cell>
          <cell r="I160">
            <v>0</v>
          </cell>
          <cell r="J160">
            <v>0</v>
          </cell>
          <cell r="K160" t="str">
            <v>-</v>
          </cell>
          <cell r="L160">
            <v>0</v>
          </cell>
          <cell r="N160" t="str">
            <v>голубой</v>
          </cell>
          <cell r="O160" t="str">
            <v xml:space="preserve"> </v>
          </cell>
          <cell r="P160" t="str">
            <v xml:space="preserve"> </v>
          </cell>
          <cell r="Q160" t="str">
            <v>L</v>
          </cell>
          <cell r="T160" t="str">
            <v xml:space="preserve"> </v>
          </cell>
        </row>
        <row r="161">
          <cell r="A161" t="str">
            <v>87-77-0225</v>
          </cell>
          <cell r="B161" t="str">
            <v>фото</v>
          </cell>
          <cell r="C161" t="str">
            <v>Blue Stilton</v>
          </cell>
          <cell r="D161" t="str">
            <v>стандартный</v>
          </cell>
          <cell r="E161">
            <v>250</v>
          </cell>
          <cell r="F161">
            <v>0.76</v>
          </cell>
          <cell r="G161">
            <v>1.17</v>
          </cell>
          <cell r="I161">
            <v>0</v>
          </cell>
          <cell r="J161">
            <v>0</v>
          </cell>
          <cell r="K161" t="str">
            <v>-</v>
          </cell>
          <cell r="L161">
            <v>0</v>
          </cell>
          <cell r="N161" t="str">
            <v>голубой</v>
          </cell>
          <cell r="O161" t="str">
            <v xml:space="preserve"> </v>
          </cell>
          <cell r="P161" t="str">
            <v xml:space="preserve"> </v>
          </cell>
          <cell r="Q161" t="str">
            <v>M</v>
          </cell>
          <cell r="S161" t="str">
            <v>улучшенная синяя листва</v>
          </cell>
          <cell r="T161" t="str">
            <v xml:space="preserve"> </v>
          </cell>
        </row>
        <row r="162">
          <cell r="A162" t="str">
            <v>87-77-0428</v>
          </cell>
          <cell r="B162" t="str">
            <v>фото</v>
          </cell>
          <cell r="C162" t="str">
            <v>Blue Stilton</v>
          </cell>
          <cell r="D162" t="str">
            <v>маленький</v>
          </cell>
          <cell r="E162">
            <v>500</v>
          </cell>
          <cell r="F162">
            <v>0.6</v>
          </cell>
          <cell r="G162">
            <v>1</v>
          </cell>
          <cell r="I162">
            <v>0</v>
          </cell>
          <cell r="J162">
            <v>0</v>
          </cell>
          <cell r="K162" t="str">
            <v>-</v>
          </cell>
          <cell r="L162">
            <v>0</v>
          </cell>
          <cell r="N162" t="str">
            <v>голубой</v>
          </cell>
          <cell r="O162" t="str">
            <v xml:space="preserve"> </v>
          </cell>
          <cell r="P162" t="str">
            <v xml:space="preserve"> </v>
          </cell>
          <cell r="Q162" t="str">
            <v>M</v>
          </cell>
          <cell r="S162" t="str">
            <v>улучшенная синяя листва</v>
          </cell>
          <cell r="T162" t="str">
            <v xml:space="preserve"> </v>
          </cell>
        </row>
        <row r="163">
          <cell r="A163" t="str">
            <v>87-77-0138</v>
          </cell>
          <cell r="B163" t="str">
            <v>фото</v>
          </cell>
          <cell r="C163" t="str">
            <v>Blue Umbrellas</v>
          </cell>
          <cell r="D163" t="str">
            <v>большой</v>
          </cell>
          <cell r="E163">
            <v>150</v>
          </cell>
          <cell r="F163">
            <v>1.25</v>
          </cell>
          <cell r="G163">
            <v>1.65</v>
          </cell>
          <cell r="I163">
            <v>0</v>
          </cell>
          <cell r="J163">
            <v>0</v>
          </cell>
          <cell r="K163" t="str">
            <v>-</v>
          </cell>
          <cell r="L163">
            <v>0</v>
          </cell>
          <cell r="N163" t="str">
            <v>голубой</v>
          </cell>
          <cell r="O163" t="str">
            <v xml:space="preserve"> </v>
          </cell>
          <cell r="P163" t="str">
            <v xml:space="preserve"> </v>
          </cell>
          <cell r="Q163" t="str">
            <v>L</v>
          </cell>
          <cell r="T163" t="str">
            <v xml:space="preserve"> </v>
          </cell>
        </row>
        <row r="164">
          <cell r="A164" t="str">
            <v>87-77-0226</v>
          </cell>
          <cell r="B164" t="str">
            <v>фото</v>
          </cell>
          <cell r="C164" t="str">
            <v>Blue Umbrellas</v>
          </cell>
          <cell r="D164" t="str">
            <v>стандартный</v>
          </cell>
          <cell r="E164">
            <v>250</v>
          </cell>
          <cell r="F164">
            <v>1.08</v>
          </cell>
          <cell r="G164">
            <v>1.49</v>
          </cell>
          <cell r="I164">
            <v>0</v>
          </cell>
          <cell r="J164">
            <v>0</v>
          </cell>
          <cell r="K164" t="str">
            <v>-</v>
          </cell>
          <cell r="L164">
            <v>0</v>
          </cell>
          <cell r="N164" t="str">
            <v>голубой</v>
          </cell>
          <cell r="O164" t="str">
            <v xml:space="preserve"> </v>
          </cell>
          <cell r="P164" t="str">
            <v xml:space="preserve"> </v>
          </cell>
          <cell r="Q164" t="str">
            <v>L</v>
          </cell>
          <cell r="T164" t="str">
            <v xml:space="preserve"> </v>
          </cell>
        </row>
        <row r="165">
          <cell r="A165" t="str">
            <v>87-77-0429</v>
          </cell>
          <cell r="B165" t="str">
            <v>фото</v>
          </cell>
          <cell r="C165" t="str">
            <v>Blue Umbrellas</v>
          </cell>
          <cell r="D165" t="str">
            <v>маленький</v>
          </cell>
          <cell r="E165">
            <v>500</v>
          </cell>
          <cell r="F165">
            <v>0.92</v>
          </cell>
          <cell r="G165">
            <v>1.33</v>
          </cell>
          <cell r="I165">
            <v>0</v>
          </cell>
          <cell r="J165">
            <v>0</v>
          </cell>
          <cell r="K165" t="str">
            <v>-</v>
          </cell>
          <cell r="L165">
            <v>0</v>
          </cell>
          <cell r="N165" t="str">
            <v>голубой</v>
          </cell>
          <cell r="O165" t="str">
            <v xml:space="preserve"> </v>
          </cell>
          <cell r="P165" t="str">
            <v xml:space="preserve"> </v>
          </cell>
          <cell r="Q165" t="str">
            <v>L</v>
          </cell>
          <cell r="T165" t="str">
            <v xml:space="preserve"> </v>
          </cell>
        </row>
        <row r="166">
          <cell r="A166" t="str">
            <v>87-77-0139</v>
          </cell>
          <cell r="B166" t="str">
            <v>фото</v>
          </cell>
          <cell r="C166" t="str">
            <v>Blue Vision</v>
          </cell>
          <cell r="D166" t="str">
            <v>большой</v>
          </cell>
          <cell r="E166">
            <v>150</v>
          </cell>
          <cell r="F166">
            <v>1.25</v>
          </cell>
          <cell r="G166">
            <v>1.65</v>
          </cell>
          <cell r="I166">
            <v>0</v>
          </cell>
          <cell r="J166">
            <v>0</v>
          </cell>
          <cell r="K166" t="str">
            <v>-</v>
          </cell>
          <cell r="L166">
            <v>0</v>
          </cell>
          <cell r="N166" t="str">
            <v>голубой</v>
          </cell>
          <cell r="O166" t="str">
            <v xml:space="preserve"> </v>
          </cell>
          <cell r="P166" t="str">
            <v xml:space="preserve"> </v>
          </cell>
          <cell r="Q166" t="str">
            <v>VL</v>
          </cell>
          <cell r="T166" t="str">
            <v xml:space="preserve"> </v>
          </cell>
        </row>
        <row r="167">
          <cell r="A167" t="str">
            <v>87-77-0227</v>
          </cell>
          <cell r="B167" t="str">
            <v>фото</v>
          </cell>
          <cell r="C167" t="str">
            <v>Blue Vision</v>
          </cell>
          <cell r="D167" t="str">
            <v>стандартный</v>
          </cell>
          <cell r="E167">
            <v>250</v>
          </cell>
          <cell r="F167">
            <v>1.08</v>
          </cell>
          <cell r="G167">
            <v>1.49</v>
          </cell>
          <cell r="I167">
            <v>0</v>
          </cell>
          <cell r="J167">
            <v>0</v>
          </cell>
          <cell r="K167" t="str">
            <v>-</v>
          </cell>
          <cell r="L167">
            <v>0</v>
          </cell>
          <cell r="N167" t="str">
            <v>голубой</v>
          </cell>
          <cell r="O167" t="str">
            <v xml:space="preserve"> </v>
          </cell>
          <cell r="P167" t="str">
            <v xml:space="preserve"> </v>
          </cell>
          <cell r="Q167" t="str">
            <v>VL</v>
          </cell>
          <cell r="T167" t="str">
            <v xml:space="preserve"> </v>
          </cell>
        </row>
        <row r="168">
          <cell r="A168" t="str">
            <v>87-77-0430</v>
          </cell>
          <cell r="B168" t="str">
            <v>фото</v>
          </cell>
          <cell r="C168" t="str">
            <v>Blue Vision</v>
          </cell>
          <cell r="D168" t="str">
            <v>маленький</v>
          </cell>
          <cell r="E168">
            <v>500</v>
          </cell>
          <cell r="F168">
            <v>0.92</v>
          </cell>
          <cell r="G168">
            <v>1.33</v>
          </cell>
          <cell r="I168">
            <v>0</v>
          </cell>
          <cell r="J168">
            <v>0</v>
          </cell>
          <cell r="K168" t="str">
            <v>-</v>
          </cell>
          <cell r="L168">
            <v>0</v>
          </cell>
          <cell r="N168" t="str">
            <v>голубой</v>
          </cell>
          <cell r="O168" t="str">
            <v xml:space="preserve"> </v>
          </cell>
          <cell r="P168" t="str">
            <v xml:space="preserve"> </v>
          </cell>
          <cell r="Q168" t="str">
            <v>VL</v>
          </cell>
          <cell r="T168" t="str">
            <v xml:space="preserve"> </v>
          </cell>
        </row>
        <row r="169">
          <cell r="A169" t="str">
            <v>87-77-0228</v>
          </cell>
          <cell r="B169" t="str">
            <v>фото</v>
          </cell>
          <cell r="C169" t="str">
            <v>Bobcat</v>
          </cell>
          <cell r="D169" t="str">
            <v>стандартный</v>
          </cell>
          <cell r="E169">
            <v>250</v>
          </cell>
          <cell r="F169">
            <v>1.41</v>
          </cell>
          <cell r="G169">
            <v>1.81</v>
          </cell>
          <cell r="I169">
            <v>0</v>
          </cell>
          <cell r="J169">
            <v>0</v>
          </cell>
          <cell r="K169" t="str">
            <v>-</v>
          </cell>
          <cell r="L169">
            <v>0</v>
          </cell>
          <cell r="N169" t="str">
            <v xml:space="preserve"> </v>
          </cell>
          <cell r="O169" t="str">
            <v>голубой</v>
          </cell>
          <cell r="P169" t="str">
            <v>кремовый</v>
          </cell>
          <cell r="Q169" t="str">
            <v>M</v>
          </cell>
          <cell r="T169" t="str">
            <v xml:space="preserve"> </v>
          </cell>
        </row>
        <row r="170">
          <cell r="A170" t="str">
            <v>87-77-0101</v>
          </cell>
          <cell r="B170" t="str">
            <v>фото</v>
          </cell>
          <cell r="C170" t="str">
            <v>Brim Cup</v>
          </cell>
          <cell r="D170" t="str">
            <v>большой</v>
          </cell>
          <cell r="E170">
            <v>150</v>
          </cell>
          <cell r="F170">
            <v>0.92</v>
          </cell>
          <cell r="G170">
            <v>1.33</v>
          </cell>
          <cell r="I170">
            <v>0</v>
          </cell>
          <cell r="J170">
            <v>0</v>
          </cell>
          <cell r="K170" t="str">
            <v>-</v>
          </cell>
          <cell r="L170">
            <v>0</v>
          </cell>
          <cell r="N170" t="str">
            <v xml:space="preserve"> </v>
          </cell>
          <cell r="O170" t="str">
            <v>темно-зеленый</v>
          </cell>
          <cell r="P170" t="str">
            <v>желтый</v>
          </cell>
          <cell r="Q170" t="str">
            <v>M</v>
          </cell>
          <cell r="S170" t="str">
            <v>чашевидная</v>
          </cell>
          <cell r="T170" t="str">
            <v xml:space="preserve"> </v>
          </cell>
        </row>
        <row r="171">
          <cell r="A171" t="str">
            <v>87-77-0230</v>
          </cell>
          <cell r="B171" t="str">
            <v>фото</v>
          </cell>
          <cell r="C171" t="str">
            <v>Brim Cup</v>
          </cell>
          <cell r="D171" t="str">
            <v>стандартный</v>
          </cell>
          <cell r="E171">
            <v>250</v>
          </cell>
          <cell r="F171">
            <v>0.8</v>
          </cell>
          <cell r="G171">
            <v>1.21</v>
          </cell>
          <cell r="I171">
            <v>0</v>
          </cell>
          <cell r="J171">
            <v>0</v>
          </cell>
          <cell r="K171" t="str">
            <v>-</v>
          </cell>
          <cell r="L171">
            <v>0</v>
          </cell>
          <cell r="N171" t="str">
            <v xml:space="preserve"> </v>
          </cell>
          <cell r="O171" t="str">
            <v>темно-зеленый</v>
          </cell>
          <cell r="P171" t="str">
            <v>желтый</v>
          </cell>
          <cell r="Q171" t="str">
            <v>M</v>
          </cell>
          <cell r="S171" t="str">
            <v>чашевидная</v>
          </cell>
          <cell r="T171" t="str">
            <v xml:space="preserve"> </v>
          </cell>
        </row>
        <row r="172">
          <cell r="A172" t="str">
            <v>87-77-0432</v>
          </cell>
          <cell r="B172" t="str">
            <v>фото</v>
          </cell>
          <cell r="C172" t="str">
            <v>Brim Cup</v>
          </cell>
          <cell r="D172" t="str">
            <v>маленький</v>
          </cell>
          <cell r="E172">
            <v>500</v>
          </cell>
          <cell r="F172">
            <v>0.64</v>
          </cell>
          <cell r="G172">
            <v>1.04</v>
          </cell>
          <cell r="I172">
            <v>0</v>
          </cell>
          <cell r="J172">
            <v>0</v>
          </cell>
          <cell r="K172" t="str">
            <v>-</v>
          </cell>
          <cell r="L172">
            <v>0</v>
          </cell>
          <cell r="N172" t="str">
            <v xml:space="preserve"> </v>
          </cell>
          <cell r="O172" t="str">
            <v>темно-зеленый</v>
          </cell>
          <cell r="P172" t="str">
            <v>желтый</v>
          </cell>
          <cell r="Q172" t="str">
            <v>M</v>
          </cell>
          <cell r="S172" t="str">
            <v>чашевидная</v>
          </cell>
          <cell r="T172" t="str">
            <v xml:space="preserve"> </v>
          </cell>
        </row>
        <row r="173">
          <cell r="A173" t="str">
            <v>87-77-0231</v>
          </cell>
          <cell r="B173" t="str">
            <v>фото</v>
          </cell>
          <cell r="C173" t="str">
            <v>Broad Street</v>
          </cell>
          <cell r="D173" t="str">
            <v>стандартный</v>
          </cell>
          <cell r="E173">
            <v>250</v>
          </cell>
          <cell r="F173">
            <v>2.0599999999999996</v>
          </cell>
          <cell r="G173">
            <v>2.46</v>
          </cell>
          <cell r="I173">
            <v>0</v>
          </cell>
          <cell r="J173">
            <v>0</v>
          </cell>
          <cell r="K173" t="str">
            <v>-</v>
          </cell>
          <cell r="L173">
            <v>0</v>
          </cell>
          <cell r="N173" t="str">
            <v>желтый</v>
          </cell>
          <cell r="O173" t="str">
            <v>кремовый</v>
          </cell>
          <cell r="P173" t="str">
            <v>зеленый</v>
          </cell>
          <cell r="Q173" t="str">
            <v>ML</v>
          </cell>
          <cell r="T173" t="str">
            <v xml:space="preserve"> </v>
          </cell>
        </row>
        <row r="174">
          <cell r="A174" t="str">
            <v>87-77-2180</v>
          </cell>
          <cell r="B174" t="str">
            <v>фото</v>
          </cell>
          <cell r="C174" t="str">
            <v>Broadband</v>
          </cell>
          <cell r="D174" t="str">
            <v>стандартный</v>
          </cell>
          <cell r="E174">
            <v>250</v>
          </cell>
          <cell r="F174">
            <v>2.0599999999999996</v>
          </cell>
          <cell r="G174">
            <v>2.46</v>
          </cell>
          <cell r="I174">
            <v>0</v>
          </cell>
          <cell r="J174">
            <v>0</v>
          </cell>
          <cell r="K174" t="str">
            <v>-</v>
          </cell>
          <cell r="L174">
            <v>0</v>
          </cell>
          <cell r="M174" t="str">
            <v>new</v>
          </cell>
          <cell r="N174" t="str">
            <v>Зеленый</v>
          </cell>
          <cell r="O174" t="str">
            <v>зеленый с переходом в желтый</v>
          </cell>
          <cell r="P174" t="str">
            <v>желтый</v>
          </cell>
          <cell r="Q174" t="str">
            <v>M</v>
          </cell>
          <cell r="S174" t="str">
            <v>скругленные листья</v>
          </cell>
          <cell r="T174" t="str">
            <v xml:space="preserve"> </v>
          </cell>
        </row>
        <row r="175">
          <cell r="A175" t="str">
            <v>87-77-0160</v>
          </cell>
          <cell r="B175" t="str">
            <v>фото</v>
          </cell>
          <cell r="C175" t="str">
            <v>Broadway</v>
          </cell>
          <cell r="D175" t="str">
            <v>большой</v>
          </cell>
          <cell r="E175">
            <v>150</v>
          </cell>
          <cell r="F175">
            <v>1.65</v>
          </cell>
          <cell r="G175">
            <v>2.0599999999999996</v>
          </cell>
          <cell r="I175">
            <v>0</v>
          </cell>
          <cell r="J175">
            <v>0</v>
          </cell>
          <cell r="K175" t="str">
            <v>-</v>
          </cell>
          <cell r="L175">
            <v>0</v>
          </cell>
          <cell r="N175" t="str">
            <v>зеленый</v>
          </cell>
          <cell r="O175" t="str">
            <v xml:space="preserve"> </v>
          </cell>
          <cell r="P175" t="str">
            <v>белый</v>
          </cell>
          <cell r="Q175" t="str">
            <v>M</v>
          </cell>
          <cell r="T175" t="str">
            <v>ДА</v>
          </cell>
          <cell r="U175" t="str">
            <v>ДА</v>
          </cell>
        </row>
        <row r="176">
          <cell r="A176" t="str">
            <v>87-77-0232</v>
          </cell>
          <cell r="B176" t="str">
            <v>фото</v>
          </cell>
          <cell r="C176" t="str">
            <v>Broadway</v>
          </cell>
          <cell r="D176" t="str">
            <v>стандартный</v>
          </cell>
          <cell r="E176">
            <v>250</v>
          </cell>
          <cell r="F176">
            <v>1.41</v>
          </cell>
          <cell r="G176">
            <v>1.81</v>
          </cell>
          <cell r="I176">
            <v>0</v>
          </cell>
          <cell r="J176">
            <v>0</v>
          </cell>
          <cell r="K176" t="str">
            <v>-</v>
          </cell>
          <cell r="L176">
            <v>0</v>
          </cell>
          <cell r="N176" t="str">
            <v>зеленый</v>
          </cell>
          <cell r="O176" t="str">
            <v xml:space="preserve"> </v>
          </cell>
          <cell r="P176" t="str">
            <v>белый</v>
          </cell>
          <cell r="Q176" t="str">
            <v>M</v>
          </cell>
          <cell r="T176" t="str">
            <v>ДА</v>
          </cell>
          <cell r="U176" t="str">
            <v>ДА</v>
          </cell>
        </row>
        <row r="177">
          <cell r="A177" t="str">
            <v>87-77-0433</v>
          </cell>
          <cell r="B177" t="str">
            <v>фото</v>
          </cell>
          <cell r="C177" t="str">
            <v>Broadway</v>
          </cell>
          <cell r="D177" t="str">
            <v>маленький</v>
          </cell>
          <cell r="E177">
            <v>500</v>
          </cell>
          <cell r="F177">
            <v>1.25</v>
          </cell>
          <cell r="G177">
            <v>1.65</v>
          </cell>
          <cell r="I177">
            <v>0</v>
          </cell>
          <cell r="J177">
            <v>0</v>
          </cell>
          <cell r="K177" t="str">
            <v>-</v>
          </cell>
          <cell r="L177">
            <v>0</v>
          </cell>
          <cell r="N177" t="str">
            <v>зеленый</v>
          </cell>
          <cell r="O177" t="str">
            <v xml:space="preserve"> </v>
          </cell>
          <cell r="P177" t="str">
            <v>белый</v>
          </cell>
          <cell r="Q177" t="str">
            <v>M</v>
          </cell>
          <cell r="T177" t="str">
            <v>ДА</v>
          </cell>
          <cell r="U177" t="str">
            <v>ДА</v>
          </cell>
        </row>
        <row r="178">
          <cell r="A178" t="str">
            <v>87-77-0102</v>
          </cell>
          <cell r="B178" t="str">
            <v>фото</v>
          </cell>
          <cell r="C178" t="str">
            <v>Buckshaw Blue</v>
          </cell>
          <cell r="D178" t="str">
            <v>большой</v>
          </cell>
          <cell r="E178">
            <v>150</v>
          </cell>
          <cell r="F178">
            <v>0.92</v>
          </cell>
          <cell r="G178">
            <v>1.33</v>
          </cell>
          <cell r="I178">
            <v>0</v>
          </cell>
          <cell r="J178">
            <v>0</v>
          </cell>
          <cell r="K178" t="str">
            <v>-</v>
          </cell>
          <cell r="L178">
            <v>0</v>
          </cell>
          <cell r="N178" t="str">
            <v>голубой</v>
          </cell>
          <cell r="O178" t="str">
            <v xml:space="preserve"> </v>
          </cell>
          <cell r="P178" t="str">
            <v xml:space="preserve"> </v>
          </cell>
          <cell r="Q178" t="str">
            <v>M</v>
          </cell>
          <cell r="T178" t="str">
            <v xml:space="preserve"> </v>
          </cell>
        </row>
        <row r="179">
          <cell r="A179" t="str">
            <v>87-77-0233</v>
          </cell>
          <cell r="B179" t="str">
            <v>фото</v>
          </cell>
          <cell r="C179" t="str">
            <v>Buckshaw Blue</v>
          </cell>
          <cell r="D179" t="str">
            <v>стандартный</v>
          </cell>
          <cell r="E179">
            <v>250</v>
          </cell>
          <cell r="F179">
            <v>0.76</v>
          </cell>
          <cell r="G179">
            <v>1.17</v>
          </cell>
          <cell r="I179">
            <v>0</v>
          </cell>
          <cell r="J179">
            <v>0</v>
          </cell>
          <cell r="K179" t="str">
            <v>-</v>
          </cell>
          <cell r="L179">
            <v>0</v>
          </cell>
          <cell r="N179" t="str">
            <v>голубой</v>
          </cell>
          <cell r="O179" t="str">
            <v xml:space="preserve"> </v>
          </cell>
          <cell r="P179" t="str">
            <v xml:space="preserve"> </v>
          </cell>
          <cell r="Q179" t="str">
            <v>M</v>
          </cell>
          <cell r="T179" t="str">
            <v xml:space="preserve"> </v>
          </cell>
        </row>
        <row r="180">
          <cell r="A180" t="str">
            <v>87-77-0434</v>
          </cell>
          <cell r="B180" t="str">
            <v>фото</v>
          </cell>
          <cell r="C180" t="str">
            <v>Buckshaw Blue</v>
          </cell>
          <cell r="D180" t="str">
            <v>маленький</v>
          </cell>
          <cell r="E180">
            <v>500</v>
          </cell>
          <cell r="F180">
            <v>0.6</v>
          </cell>
          <cell r="G180">
            <v>1</v>
          </cell>
          <cell r="I180">
            <v>0</v>
          </cell>
          <cell r="J180">
            <v>0</v>
          </cell>
          <cell r="K180" t="str">
            <v>-</v>
          </cell>
          <cell r="L180">
            <v>0</v>
          </cell>
          <cell r="N180" t="str">
            <v>голубой</v>
          </cell>
          <cell r="O180" t="str">
            <v xml:space="preserve"> </v>
          </cell>
          <cell r="P180" t="str">
            <v xml:space="preserve"> </v>
          </cell>
          <cell r="Q180" t="str">
            <v>M</v>
          </cell>
          <cell r="T180" t="str">
            <v xml:space="preserve"> </v>
          </cell>
        </row>
        <row r="181">
          <cell r="A181" t="str">
            <v>87-77-0234</v>
          </cell>
          <cell r="B181" t="str">
            <v>фото</v>
          </cell>
          <cell r="C181" t="str">
            <v>Bullet Proof</v>
          </cell>
          <cell r="D181" t="str">
            <v>стандартный</v>
          </cell>
          <cell r="E181">
            <v>250</v>
          </cell>
          <cell r="F181">
            <v>2.0599999999999996</v>
          </cell>
          <cell r="G181">
            <v>2.46</v>
          </cell>
          <cell r="I181">
            <v>0</v>
          </cell>
          <cell r="J181">
            <v>0</v>
          </cell>
          <cell r="K181" t="str">
            <v>-</v>
          </cell>
          <cell r="L181">
            <v>0</v>
          </cell>
          <cell r="N181" t="str">
            <v>голубой</v>
          </cell>
          <cell r="O181" t="str">
            <v xml:space="preserve"> </v>
          </cell>
          <cell r="P181" t="str">
            <v xml:space="preserve"> </v>
          </cell>
          <cell r="Q181" t="str">
            <v>M</v>
          </cell>
          <cell r="T181" t="str">
            <v xml:space="preserve"> </v>
          </cell>
        </row>
        <row r="182">
          <cell r="A182" t="str">
            <v>87-77-0435</v>
          </cell>
          <cell r="B182" t="str">
            <v>фото</v>
          </cell>
          <cell r="C182" t="str">
            <v>Bullet Proof</v>
          </cell>
          <cell r="D182" t="str">
            <v>маленький</v>
          </cell>
          <cell r="E182">
            <v>500</v>
          </cell>
          <cell r="F182">
            <v>1.65</v>
          </cell>
          <cell r="G182">
            <v>2.0599999999999996</v>
          </cell>
          <cell r="I182">
            <v>0</v>
          </cell>
          <cell r="J182">
            <v>0</v>
          </cell>
          <cell r="K182" t="str">
            <v>-</v>
          </cell>
          <cell r="L182">
            <v>0</v>
          </cell>
          <cell r="N182" t="str">
            <v>голубой</v>
          </cell>
          <cell r="O182" t="str">
            <v xml:space="preserve"> </v>
          </cell>
          <cell r="P182" t="str">
            <v xml:space="preserve"> </v>
          </cell>
          <cell r="Q182" t="str">
            <v>M</v>
          </cell>
          <cell r="T182" t="str">
            <v xml:space="preserve"> </v>
          </cell>
        </row>
        <row r="183">
          <cell r="A183" t="str">
            <v>87-77-0087</v>
          </cell>
          <cell r="B183" t="str">
            <v>фото</v>
          </cell>
          <cell r="C183" t="str">
            <v>Canadian Blue</v>
          </cell>
          <cell r="D183" t="str">
            <v>большой</v>
          </cell>
          <cell r="E183">
            <v>150</v>
          </cell>
          <cell r="F183">
            <v>0.68</v>
          </cell>
          <cell r="G183">
            <v>1.08</v>
          </cell>
          <cell r="I183">
            <v>0</v>
          </cell>
          <cell r="J183">
            <v>0</v>
          </cell>
          <cell r="K183" t="str">
            <v>-</v>
          </cell>
          <cell r="L183">
            <v>0</v>
          </cell>
          <cell r="N183" t="str">
            <v>голубой</v>
          </cell>
          <cell r="O183" t="str">
            <v xml:space="preserve"> </v>
          </cell>
          <cell r="P183" t="str">
            <v xml:space="preserve"> </v>
          </cell>
          <cell r="Q183" t="str">
            <v>SM</v>
          </cell>
          <cell r="T183" t="str">
            <v xml:space="preserve"> </v>
          </cell>
        </row>
        <row r="184">
          <cell r="A184" t="str">
            <v>87-77-0235</v>
          </cell>
          <cell r="B184" t="str">
            <v>фото</v>
          </cell>
          <cell r="C184" t="str">
            <v>Canadian Blue</v>
          </cell>
          <cell r="D184" t="str">
            <v>стандартный</v>
          </cell>
          <cell r="E184">
            <v>250</v>
          </cell>
          <cell r="F184">
            <v>0.6</v>
          </cell>
          <cell r="G184">
            <v>1</v>
          </cell>
          <cell r="I184">
            <v>0</v>
          </cell>
          <cell r="J184">
            <v>0</v>
          </cell>
          <cell r="K184" t="str">
            <v>-</v>
          </cell>
          <cell r="L184">
            <v>0</v>
          </cell>
          <cell r="N184" t="str">
            <v>голубой</v>
          </cell>
          <cell r="O184" t="str">
            <v xml:space="preserve"> </v>
          </cell>
          <cell r="P184" t="str">
            <v xml:space="preserve"> </v>
          </cell>
          <cell r="Q184" t="str">
            <v>SM</v>
          </cell>
          <cell r="T184" t="str">
            <v xml:space="preserve"> </v>
          </cell>
        </row>
        <row r="185">
          <cell r="A185" t="str">
            <v>87-77-0436</v>
          </cell>
          <cell r="B185" t="str">
            <v>фото</v>
          </cell>
          <cell r="C185" t="str">
            <v>Canadian Blue</v>
          </cell>
          <cell r="D185" t="str">
            <v>маленький</v>
          </cell>
          <cell r="E185">
            <v>500</v>
          </cell>
          <cell r="F185">
            <v>0.52</v>
          </cell>
          <cell r="G185">
            <v>0.92</v>
          </cell>
          <cell r="I185">
            <v>0</v>
          </cell>
          <cell r="J185">
            <v>0</v>
          </cell>
          <cell r="K185" t="str">
            <v>-</v>
          </cell>
          <cell r="L185">
            <v>0</v>
          </cell>
          <cell r="N185" t="str">
            <v>голубой</v>
          </cell>
          <cell r="O185" t="str">
            <v xml:space="preserve"> </v>
          </cell>
          <cell r="P185" t="str">
            <v xml:space="preserve"> </v>
          </cell>
          <cell r="Q185" t="str">
            <v>SM</v>
          </cell>
          <cell r="T185" t="str">
            <v xml:space="preserve"> </v>
          </cell>
        </row>
        <row r="186">
          <cell r="A186" t="str">
            <v>87-77-0140</v>
          </cell>
          <cell r="B186" t="str">
            <v>фото</v>
          </cell>
          <cell r="C186" t="str">
            <v>Captain's Adventure</v>
          </cell>
          <cell r="D186" t="str">
            <v>большой</v>
          </cell>
          <cell r="E186">
            <v>150</v>
          </cell>
          <cell r="F186">
            <v>1.25</v>
          </cell>
          <cell r="G186">
            <v>1.65</v>
          </cell>
          <cell r="I186">
            <v>0</v>
          </cell>
          <cell r="J186">
            <v>0</v>
          </cell>
          <cell r="K186" t="str">
            <v>-</v>
          </cell>
          <cell r="L186">
            <v>0</v>
          </cell>
          <cell r="N186" t="str">
            <v>желтый</v>
          </cell>
          <cell r="O186" t="str">
            <v>кремовый</v>
          </cell>
          <cell r="P186" t="str">
            <v>желтый</v>
          </cell>
          <cell r="Q186" t="str">
            <v>ML</v>
          </cell>
          <cell r="S186" t="str">
            <v>сложный лист</v>
          </cell>
          <cell r="T186" t="str">
            <v xml:space="preserve"> </v>
          </cell>
        </row>
        <row r="187">
          <cell r="A187" t="str">
            <v>87-77-0236</v>
          </cell>
          <cell r="B187" t="str">
            <v>фото</v>
          </cell>
          <cell r="C187" t="str">
            <v>Captain's Adventure</v>
          </cell>
          <cell r="D187" t="str">
            <v>стандартный</v>
          </cell>
          <cell r="E187">
            <v>250</v>
          </cell>
          <cell r="F187">
            <v>1.08</v>
          </cell>
          <cell r="G187">
            <v>1.49</v>
          </cell>
          <cell r="I187">
            <v>0</v>
          </cell>
          <cell r="J187">
            <v>0</v>
          </cell>
          <cell r="K187" t="str">
            <v>-</v>
          </cell>
          <cell r="L187">
            <v>0</v>
          </cell>
          <cell r="N187" t="str">
            <v>желтый</v>
          </cell>
          <cell r="O187" t="str">
            <v>кремовый</v>
          </cell>
          <cell r="P187" t="str">
            <v>желтый</v>
          </cell>
          <cell r="Q187" t="str">
            <v>ML</v>
          </cell>
          <cell r="S187" t="str">
            <v>сложный лист</v>
          </cell>
          <cell r="T187" t="str">
            <v xml:space="preserve"> </v>
          </cell>
        </row>
        <row r="188">
          <cell r="A188" t="str">
            <v>87-77-0437</v>
          </cell>
          <cell r="B188" t="str">
            <v>фото</v>
          </cell>
          <cell r="C188" t="str">
            <v>Captain's Adventure</v>
          </cell>
          <cell r="D188" t="str">
            <v>маленький</v>
          </cell>
          <cell r="E188">
            <v>500</v>
          </cell>
          <cell r="F188">
            <v>0.92</v>
          </cell>
          <cell r="G188">
            <v>1.33</v>
          </cell>
          <cell r="I188">
            <v>0</v>
          </cell>
          <cell r="J188">
            <v>0</v>
          </cell>
          <cell r="K188" t="str">
            <v>-</v>
          </cell>
          <cell r="L188">
            <v>0</v>
          </cell>
          <cell r="N188" t="str">
            <v>желтый</v>
          </cell>
          <cell r="O188" t="str">
            <v>кремовый</v>
          </cell>
          <cell r="P188" t="str">
            <v>желтый</v>
          </cell>
          <cell r="Q188" t="str">
            <v>ML</v>
          </cell>
          <cell r="S188" t="str">
            <v>сложный лист</v>
          </cell>
          <cell r="T188" t="str">
            <v xml:space="preserve"> </v>
          </cell>
        </row>
        <row r="189">
          <cell r="A189" t="str">
            <v>87-77-0060</v>
          </cell>
          <cell r="B189" t="str">
            <v>фото</v>
          </cell>
          <cell r="C189" t="str">
            <v>Carol</v>
          </cell>
          <cell r="D189" t="str">
            <v>большой</v>
          </cell>
          <cell r="E189">
            <v>150</v>
          </cell>
          <cell r="F189">
            <v>0.52</v>
          </cell>
          <cell r="G189">
            <v>0.92</v>
          </cell>
          <cell r="I189">
            <v>0</v>
          </cell>
          <cell r="J189">
            <v>0</v>
          </cell>
          <cell r="K189" t="str">
            <v>-</v>
          </cell>
          <cell r="L189">
            <v>0</v>
          </cell>
          <cell r="N189" t="str">
            <v xml:space="preserve"> </v>
          </cell>
          <cell r="O189" t="str">
            <v>зеленый</v>
          </cell>
          <cell r="P189" t="str">
            <v>белый</v>
          </cell>
          <cell r="Q189" t="str">
            <v>ML</v>
          </cell>
          <cell r="T189" t="str">
            <v xml:space="preserve"> </v>
          </cell>
        </row>
        <row r="190">
          <cell r="A190" t="str">
            <v>87-77-0237</v>
          </cell>
          <cell r="B190" t="str">
            <v>фото</v>
          </cell>
          <cell r="C190" t="str">
            <v>Carol</v>
          </cell>
          <cell r="D190" t="str">
            <v>стандартный</v>
          </cell>
          <cell r="E190">
            <v>250</v>
          </cell>
          <cell r="F190">
            <v>0.42</v>
          </cell>
          <cell r="G190">
            <v>0.83</v>
          </cell>
          <cell r="I190">
            <v>0</v>
          </cell>
          <cell r="J190">
            <v>0</v>
          </cell>
          <cell r="K190" t="str">
            <v>-</v>
          </cell>
          <cell r="L190">
            <v>0</v>
          </cell>
          <cell r="N190" t="str">
            <v xml:space="preserve"> </v>
          </cell>
          <cell r="O190" t="str">
            <v>зеленый</v>
          </cell>
          <cell r="P190" t="str">
            <v>белый</v>
          </cell>
          <cell r="Q190" t="str">
            <v>ML</v>
          </cell>
          <cell r="T190" t="str">
            <v xml:space="preserve"> </v>
          </cell>
        </row>
        <row r="191">
          <cell r="A191" t="str">
            <v>87-77-0438</v>
          </cell>
          <cell r="B191" t="str">
            <v>фото</v>
          </cell>
          <cell r="C191" t="str">
            <v>Carol</v>
          </cell>
          <cell r="D191" t="str">
            <v>маленький</v>
          </cell>
          <cell r="E191">
            <v>500</v>
          </cell>
          <cell r="F191">
            <v>0.36</v>
          </cell>
          <cell r="G191">
            <v>0.76</v>
          </cell>
          <cell r="I191">
            <v>0</v>
          </cell>
          <cell r="J191">
            <v>0</v>
          </cell>
          <cell r="K191" t="str">
            <v>-</v>
          </cell>
          <cell r="L191">
            <v>0</v>
          </cell>
          <cell r="N191" t="str">
            <v xml:space="preserve"> </v>
          </cell>
          <cell r="O191" t="str">
            <v>зеленый</v>
          </cell>
          <cell r="P191" t="str">
            <v>белый</v>
          </cell>
          <cell r="Q191" t="str">
            <v>ML</v>
          </cell>
          <cell r="T191" t="str">
            <v xml:space="preserve"> </v>
          </cell>
        </row>
        <row r="192">
          <cell r="A192" t="str">
            <v>87-77-0238</v>
          </cell>
          <cell r="B192" t="str">
            <v>фото</v>
          </cell>
          <cell r="C192" t="str">
            <v>Cathedral Windows</v>
          </cell>
          <cell r="D192" t="str">
            <v>стандартный</v>
          </cell>
          <cell r="E192">
            <v>250</v>
          </cell>
          <cell r="F192">
            <v>1.41</v>
          </cell>
          <cell r="G192">
            <v>1.81</v>
          </cell>
          <cell r="I192">
            <v>0</v>
          </cell>
          <cell r="J192">
            <v>0</v>
          </cell>
          <cell r="K192" t="str">
            <v>-</v>
          </cell>
          <cell r="L192">
            <v>0</v>
          </cell>
          <cell r="N192" t="str">
            <v xml:space="preserve"> </v>
          </cell>
          <cell r="O192" t="str">
            <v>желтый</v>
          </cell>
          <cell r="P192" t="str">
            <v>зеленый</v>
          </cell>
          <cell r="Q192" t="str">
            <v>L</v>
          </cell>
          <cell r="R192" t="str">
            <v>да</v>
          </cell>
          <cell r="T192" t="str">
            <v>ДА</v>
          </cell>
        </row>
        <row r="193">
          <cell r="A193" t="str">
            <v>87-77-0439</v>
          </cell>
          <cell r="B193" t="str">
            <v>фото</v>
          </cell>
          <cell r="C193" t="str">
            <v>Cathedral Windows</v>
          </cell>
          <cell r="D193" t="str">
            <v>маленький</v>
          </cell>
          <cell r="E193">
            <v>500</v>
          </cell>
          <cell r="F193">
            <v>1.25</v>
          </cell>
          <cell r="G193">
            <v>1.65</v>
          </cell>
          <cell r="I193">
            <v>0</v>
          </cell>
          <cell r="J193">
            <v>0</v>
          </cell>
          <cell r="K193" t="str">
            <v>-</v>
          </cell>
          <cell r="L193">
            <v>0</v>
          </cell>
          <cell r="N193" t="str">
            <v xml:space="preserve"> </v>
          </cell>
          <cell r="O193" t="str">
            <v>желтый</v>
          </cell>
          <cell r="P193" t="str">
            <v>зеленый</v>
          </cell>
          <cell r="Q193" t="str">
            <v>L</v>
          </cell>
          <cell r="R193" t="str">
            <v>да</v>
          </cell>
          <cell r="T193" t="str">
            <v>ДА</v>
          </cell>
        </row>
        <row r="194">
          <cell r="A194" t="str">
            <v>87-77-0141</v>
          </cell>
          <cell r="B194" t="str">
            <v>фото</v>
          </cell>
          <cell r="C194" t="str">
            <v>Catherine</v>
          </cell>
          <cell r="D194" t="str">
            <v>большой</v>
          </cell>
          <cell r="E194">
            <v>150</v>
          </cell>
          <cell r="F194">
            <v>1.25</v>
          </cell>
          <cell r="G194">
            <v>1.65</v>
          </cell>
          <cell r="I194">
            <v>0</v>
          </cell>
          <cell r="J194">
            <v>0</v>
          </cell>
          <cell r="K194" t="str">
            <v>-</v>
          </cell>
          <cell r="L194">
            <v>0</v>
          </cell>
          <cell r="N194" t="str">
            <v xml:space="preserve"> </v>
          </cell>
          <cell r="O194" t="str">
            <v>кремовый</v>
          </cell>
          <cell r="P194" t="str">
            <v>голубой</v>
          </cell>
          <cell r="Q194" t="str">
            <v>ML</v>
          </cell>
          <cell r="T194" t="str">
            <v xml:space="preserve"> </v>
          </cell>
          <cell r="U194" t="str">
            <v>ДА</v>
          </cell>
        </row>
        <row r="195">
          <cell r="A195" t="str">
            <v>87-77-0239</v>
          </cell>
          <cell r="B195" t="str">
            <v>фото</v>
          </cell>
          <cell r="C195" t="str">
            <v>Catherine</v>
          </cell>
          <cell r="D195" t="str">
            <v>стандартный</v>
          </cell>
          <cell r="E195">
            <v>250</v>
          </cell>
          <cell r="F195">
            <v>1.08</v>
          </cell>
          <cell r="G195">
            <v>1.49</v>
          </cell>
          <cell r="I195">
            <v>0</v>
          </cell>
          <cell r="J195">
            <v>0</v>
          </cell>
          <cell r="K195" t="str">
            <v>-</v>
          </cell>
          <cell r="L195">
            <v>0</v>
          </cell>
          <cell r="N195" t="str">
            <v xml:space="preserve"> </v>
          </cell>
          <cell r="O195" t="str">
            <v>кремовый</v>
          </cell>
          <cell r="P195" t="str">
            <v>голубой</v>
          </cell>
          <cell r="Q195" t="str">
            <v>ML</v>
          </cell>
          <cell r="T195" t="str">
            <v xml:space="preserve"> </v>
          </cell>
          <cell r="U195" t="str">
            <v>ДА</v>
          </cell>
        </row>
        <row r="196">
          <cell r="A196" t="str">
            <v>87-77-0440</v>
          </cell>
          <cell r="B196" t="str">
            <v>фото</v>
          </cell>
          <cell r="C196" t="str">
            <v>Catherine</v>
          </cell>
          <cell r="D196" t="str">
            <v>маленький</v>
          </cell>
          <cell r="E196">
            <v>500</v>
          </cell>
          <cell r="F196">
            <v>0.92</v>
          </cell>
          <cell r="G196">
            <v>1.33</v>
          </cell>
          <cell r="I196">
            <v>0</v>
          </cell>
          <cell r="J196">
            <v>0</v>
          </cell>
          <cell r="K196" t="str">
            <v>-</v>
          </cell>
          <cell r="L196">
            <v>0</v>
          </cell>
          <cell r="N196" t="str">
            <v xml:space="preserve"> </v>
          </cell>
          <cell r="O196" t="str">
            <v>кремовый</v>
          </cell>
          <cell r="P196" t="str">
            <v>голубой</v>
          </cell>
          <cell r="Q196" t="str">
            <v>ML</v>
          </cell>
          <cell r="T196" t="str">
            <v xml:space="preserve"> </v>
          </cell>
          <cell r="U196" t="str">
            <v>ДА</v>
          </cell>
        </row>
        <row r="197">
          <cell r="A197" t="str">
            <v>87-77-0161</v>
          </cell>
          <cell r="B197" t="str">
            <v>фото</v>
          </cell>
          <cell r="C197" t="str">
            <v>Chain Lightning</v>
          </cell>
          <cell r="D197" t="str">
            <v>большой</v>
          </cell>
          <cell r="E197">
            <v>150</v>
          </cell>
          <cell r="F197">
            <v>1.65</v>
          </cell>
          <cell r="G197">
            <v>2.0599999999999996</v>
          </cell>
          <cell r="I197">
            <v>0</v>
          </cell>
          <cell r="J197">
            <v>0</v>
          </cell>
          <cell r="K197" t="str">
            <v>-</v>
          </cell>
          <cell r="L197">
            <v>0</v>
          </cell>
          <cell r="M197" t="str">
            <v>Special Attention</v>
          </cell>
          <cell r="N197" t="str">
            <v xml:space="preserve"> </v>
          </cell>
          <cell r="O197" t="str">
            <v>белый</v>
          </cell>
          <cell r="P197" t="str">
            <v>зеленый</v>
          </cell>
          <cell r="Q197" t="str">
            <v>M</v>
          </cell>
          <cell r="T197" t="str">
            <v xml:space="preserve"> </v>
          </cell>
        </row>
        <row r="198">
          <cell r="A198" t="str">
            <v>87-77-0240</v>
          </cell>
          <cell r="B198" t="str">
            <v>фото</v>
          </cell>
          <cell r="C198" t="str">
            <v>Chain Lightning</v>
          </cell>
          <cell r="D198" t="str">
            <v>стандартный</v>
          </cell>
          <cell r="E198">
            <v>250</v>
          </cell>
          <cell r="F198">
            <v>1.41</v>
          </cell>
          <cell r="G198">
            <v>1.81</v>
          </cell>
          <cell r="I198">
            <v>0</v>
          </cell>
          <cell r="J198">
            <v>0</v>
          </cell>
          <cell r="K198" t="str">
            <v>-</v>
          </cell>
          <cell r="L198">
            <v>0</v>
          </cell>
          <cell r="M198" t="str">
            <v>Special Attention</v>
          </cell>
          <cell r="N198" t="str">
            <v xml:space="preserve"> </v>
          </cell>
          <cell r="O198" t="str">
            <v>белый</v>
          </cell>
          <cell r="P198" t="str">
            <v>зеленый</v>
          </cell>
          <cell r="Q198" t="str">
            <v>M</v>
          </cell>
          <cell r="T198" t="str">
            <v xml:space="preserve"> </v>
          </cell>
        </row>
        <row r="199">
          <cell r="A199" t="str">
            <v>87-77-0441</v>
          </cell>
          <cell r="B199" t="str">
            <v>фото</v>
          </cell>
          <cell r="C199" t="str">
            <v>Chain Lightning</v>
          </cell>
          <cell r="D199" t="str">
            <v>маленький</v>
          </cell>
          <cell r="E199">
            <v>500</v>
          </cell>
          <cell r="F199">
            <v>1.25</v>
          </cell>
          <cell r="G199">
            <v>1.65</v>
          </cell>
          <cell r="I199">
            <v>0</v>
          </cell>
          <cell r="J199">
            <v>0</v>
          </cell>
          <cell r="K199" t="str">
            <v>-</v>
          </cell>
          <cell r="L199">
            <v>0</v>
          </cell>
          <cell r="M199" t="str">
            <v>Special Attention</v>
          </cell>
          <cell r="N199" t="str">
            <v xml:space="preserve"> </v>
          </cell>
          <cell r="O199" t="str">
            <v>белый</v>
          </cell>
          <cell r="P199" t="str">
            <v>зеленый</v>
          </cell>
          <cell r="Q199" t="str">
            <v>M</v>
          </cell>
          <cell r="T199" t="str">
            <v xml:space="preserve"> </v>
          </cell>
        </row>
        <row r="200">
          <cell r="A200" t="str">
            <v>87-77-0162</v>
          </cell>
          <cell r="B200" t="str">
            <v>фото</v>
          </cell>
          <cell r="C200" t="str">
            <v>Christmas Candy</v>
          </cell>
          <cell r="D200" t="str">
            <v>большой</v>
          </cell>
          <cell r="E200">
            <v>150</v>
          </cell>
          <cell r="F200">
            <v>1.85</v>
          </cell>
          <cell r="G200">
            <v>2.2599999999999998</v>
          </cell>
          <cell r="I200">
            <v>0</v>
          </cell>
          <cell r="J200">
            <v>0</v>
          </cell>
          <cell r="K200" t="str">
            <v>-</v>
          </cell>
          <cell r="L200">
            <v>0</v>
          </cell>
          <cell r="N200" t="str">
            <v xml:space="preserve"> </v>
          </cell>
          <cell r="O200" t="str">
            <v>белый</v>
          </cell>
          <cell r="P200" t="str">
            <v>темно-зеленый</v>
          </cell>
          <cell r="Q200" t="str">
            <v>M</v>
          </cell>
          <cell r="T200" t="str">
            <v xml:space="preserve"> </v>
          </cell>
        </row>
        <row r="201">
          <cell r="A201" t="str">
            <v>87-77-0242</v>
          </cell>
          <cell r="B201" t="str">
            <v>фото</v>
          </cell>
          <cell r="C201" t="str">
            <v>Christmas Candy</v>
          </cell>
          <cell r="D201" t="str">
            <v>стандартный</v>
          </cell>
          <cell r="E201">
            <v>250</v>
          </cell>
          <cell r="F201">
            <v>1.61</v>
          </cell>
          <cell r="G201">
            <v>2.0199999999999996</v>
          </cell>
          <cell r="I201">
            <v>0</v>
          </cell>
          <cell r="J201">
            <v>0</v>
          </cell>
          <cell r="K201" t="str">
            <v>-</v>
          </cell>
          <cell r="L201">
            <v>0</v>
          </cell>
          <cell r="N201" t="str">
            <v xml:space="preserve"> </v>
          </cell>
          <cell r="O201" t="str">
            <v>белый</v>
          </cell>
          <cell r="P201" t="str">
            <v>темно-зеленый</v>
          </cell>
          <cell r="Q201" t="str">
            <v>M</v>
          </cell>
          <cell r="T201" t="str">
            <v xml:space="preserve"> </v>
          </cell>
        </row>
        <row r="202">
          <cell r="A202" t="str">
            <v>87-77-0442</v>
          </cell>
          <cell r="B202" t="str">
            <v>фото</v>
          </cell>
          <cell r="C202" t="str">
            <v>Christmas Candy</v>
          </cell>
          <cell r="D202" t="str">
            <v>маленький</v>
          </cell>
          <cell r="E202">
            <v>500</v>
          </cell>
          <cell r="F202">
            <v>1.37</v>
          </cell>
          <cell r="G202">
            <v>1.77</v>
          </cell>
          <cell r="I202">
            <v>0</v>
          </cell>
          <cell r="J202">
            <v>0</v>
          </cell>
          <cell r="K202" t="str">
            <v>-</v>
          </cell>
          <cell r="L202">
            <v>0</v>
          </cell>
          <cell r="N202" t="str">
            <v xml:space="preserve"> </v>
          </cell>
          <cell r="O202" t="str">
            <v>белый</v>
          </cell>
          <cell r="P202" t="str">
            <v>темно-зеленый</v>
          </cell>
          <cell r="Q202" t="str">
            <v>M</v>
          </cell>
          <cell r="T202" t="str">
            <v xml:space="preserve"> </v>
          </cell>
        </row>
        <row r="203">
          <cell r="A203" t="str">
            <v>87-77-0243</v>
          </cell>
          <cell r="B203" t="str">
            <v>фото</v>
          </cell>
          <cell r="C203" t="str">
            <v>Christmas Island</v>
          </cell>
          <cell r="D203" t="str">
            <v>стандартный</v>
          </cell>
          <cell r="E203">
            <v>250</v>
          </cell>
          <cell r="F203">
            <v>1.41</v>
          </cell>
          <cell r="G203">
            <v>1.81</v>
          </cell>
          <cell r="I203">
            <v>0</v>
          </cell>
          <cell r="J203">
            <v>0</v>
          </cell>
          <cell r="K203" t="str">
            <v>-</v>
          </cell>
          <cell r="L203">
            <v>0</v>
          </cell>
          <cell r="N203" t="str">
            <v xml:space="preserve"> </v>
          </cell>
          <cell r="O203" t="str">
            <v>белый</v>
          </cell>
          <cell r="P203" t="str">
            <v>темно-зеленый</v>
          </cell>
          <cell r="Q203" t="str">
            <v>M</v>
          </cell>
          <cell r="S203" t="str">
            <v>з-х цветная</v>
          </cell>
          <cell r="T203" t="str">
            <v xml:space="preserve"> </v>
          </cell>
        </row>
        <row r="204">
          <cell r="A204" t="str">
            <v>87-77-0068</v>
          </cell>
          <cell r="B204" t="str">
            <v>фото</v>
          </cell>
          <cell r="C204" t="str">
            <v>Christmas Tree</v>
          </cell>
          <cell r="D204" t="str">
            <v>большой</v>
          </cell>
          <cell r="E204">
            <v>150</v>
          </cell>
          <cell r="F204">
            <v>0.57000000000000006</v>
          </cell>
          <cell r="G204">
            <v>0.98</v>
          </cell>
          <cell r="I204">
            <v>0</v>
          </cell>
          <cell r="J204">
            <v>0</v>
          </cell>
          <cell r="K204" t="str">
            <v>-</v>
          </cell>
          <cell r="L204">
            <v>0</v>
          </cell>
          <cell r="N204" t="str">
            <v xml:space="preserve"> </v>
          </cell>
          <cell r="O204" t="str">
            <v>темно-зеленый</v>
          </cell>
          <cell r="P204" t="str">
            <v>желтый</v>
          </cell>
          <cell r="Q204" t="str">
            <v>ML</v>
          </cell>
          <cell r="S204" t="str">
            <v>морщинистая</v>
          </cell>
          <cell r="T204" t="str">
            <v xml:space="preserve"> </v>
          </cell>
        </row>
        <row r="205">
          <cell r="A205" t="str">
            <v>87-77-0244</v>
          </cell>
          <cell r="B205" t="str">
            <v>фото</v>
          </cell>
          <cell r="C205" t="str">
            <v>Christmas Tree</v>
          </cell>
          <cell r="D205" t="str">
            <v>стандартный</v>
          </cell>
          <cell r="E205">
            <v>250</v>
          </cell>
          <cell r="F205">
            <v>0.49</v>
          </cell>
          <cell r="G205">
            <v>0.9</v>
          </cell>
          <cell r="I205">
            <v>0</v>
          </cell>
          <cell r="J205">
            <v>0</v>
          </cell>
          <cell r="K205" t="str">
            <v>-</v>
          </cell>
          <cell r="L205">
            <v>0</v>
          </cell>
          <cell r="N205" t="str">
            <v xml:space="preserve"> </v>
          </cell>
          <cell r="O205" t="str">
            <v>темно-зеленый</v>
          </cell>
          <cell r="P205" t="str">
            <v>желтый</v>
          </cell>
          <cell r="Q205" t="str">
            <v>ML</v>
          </cell>
          <cell r="S205" t="str">
            <v>морщинистая</v>
          </cell>
          <cell r="T205" t="str">
            <v xml:space="preserve"> </v>
          </cell>
        </row>
        <row r="206">
          <cell r="A206" t="str">
            <v>87-77-0443</v>
          </cell>
          <cell r="B206" t="str">
            <v>фото</v>
          </cell>
          <cell r="C206" t="str">
            <v>Christmas Tree</v>
          </cell>
          <cell r="D206" t="str">
            <v>маленький</v>
          </cell>
          <cell r="E206">
            <v>500</v>
          </cell>
          <cell r="F206">
            <v>0.42</v>
          </cell>
          <cell r="G206">
            <v>0.83</v>
          </cell>
          <cell r="I206">
            <v>0</v>
          </cell>
          <cell r="J206">
            <v>0</v>
          </cell>
          <cell r="K206" t="str">
            <v>-</v>
          </cell>
          <cell r="L206">
            <v>0</v>
          </cell>
          <cell r="N206" t="str">
            <v xml:space="preserve"> </v>
          </cell>
          <cell r="O206" t="str">
            <v>темно-зеленый</v>
          </cell>
          <cell r="P206" t="str">
            <v>желтый</v>
          </cell>
          <cell r="Q206" t="str">
            <v>ML</v>
          </cell>
          <cell r="S206" t="str">
            <v>морщинистая</v>
          </cell>
          <cell r="T206" t="str">
            <v xml:space="preserve"> </v>
          </cell>
        </row>
        <row r="207">
          <cell r="A207" t="str">
            <v>87-77-0184</v>
          </cell>
          <cell r="B207" t="str">
            <v>фото</v>
          </cell>
          <cell r="C207" t="str">
            <v>Color Festival ®</v>
          </cell>
          <cell r="D207" t="str">
            <v>большой</v>
          </cell>
          <cell r="E207">
            <v>150</v>
          </cell>
          <cell r="F207">
            <v>2.0599999999999996</v>
          </cell>
          <cell r="G207">
            <v>2.46</v>
          </cell>
          <cell r="I207">
            <v>0</v>
          </cell>
          <cell r="J207">
            <v>0</v>
          </cell>
          <cell r="K207" t="str">
            <v>-</v>
          </cell>
          <cell r="L207">
            <v>0</v>
          </cell>
          <cell r="M207" t="str">
            <v>Special Attention</v>
          </cell>
          <cell r="N207" t="str">
            <v>белый</v>
          </cell>
          <cell r="O207" t="str">
            <v>желтый</v>
          </cell>
          <cell r="P207" t="str">
            <v>зеленый</v>
          </cell>
          <cell r="Q207" t="str">
            <v>SM</v>
          </cell>
          <cell r="S207" t="str">
            <v>з-х цветная</v>
          </cell>
          <cell r="T207" t="str">
            <v xml:space="preserve"> </v>
          </cell>
        </row>
        <row r="208">
          <cell r="A208" t="str">
            <v>87-77-0246</v>
          </cell>
          <cell r="B208" t="str">
            <v>фото</v>
          </cell>
          <cell r="C208" t="str">
            <v>Color Festival ®</v>
          </cell>
          <cell r="D208" t="str">
            <v>стандартный</v>
          </cell>
          <cell r="E208">
            <v>250</v>
          </cell>
          <cell r="F208">
            <v>1.65</v>
          </cell>
          <cell r="G208">
            <v>2.0599999999999996</v>
          </cell>
          <cell r="I208">
            <v>0</v>
          </cell>
          <cell r="J208">
            <v>0</v>
          </cell>
          <cell r="K208" t="str">
            <v>-</v>
          </cell>
          <cell r="L208">
            <v>0</v>
          </cell>
          <cell r="M208" t="str">
            <v>Special Attention</v>
          </cell>
          <cell r="N208" t="str">
            <v>белый</v>
          </cell>
          <cell r="O208" t="str">
            <v>желтый</v>
          </cell>
          <cell r="P208" t="str">
            <v>зеленый</v>
          </cell>
          <cell r="Q208" t="str">
            <v>SM</v>
          </cell>
          <cell r="S208" t="str">
            <v>з-х цветная</v>
          </cell>
          <cell r="T208" t="str">
            <v xml:space="preserve"> </v>
          </cell>
        </row>
        <row r="209">
          <cell r="A209" t="str">
            <v>87-77-0445</v>
          </cell>
          <cell r="B209" t="str">
            <v>фото</v>
          </cell>
          <cell r="C209" t="str">
            <v>Color Festival ®</v>
          </cell>
          <cell r="D209" t="str">
            <v>маленький</v>
          </cell>
          <cell r="E209">
            <v>500</v>
          </cell>
          <cell r="F209">
            <v>1.41</v>
          </cell>
          <cell r="G209">
            <v>1.81</v>
          </cell>
          <cell r="I209">
            <v>0</v>
          </cell>
          <cell r="J209">
            <v>0</v>
          </cell>
          <cell r="K209" t="str">
            <v>-</v>
          </cell>
          <cell r="L209">
            <v>0</v>
          </cell>
          <cell r="M209" t="str">
            <v>Special Attention</v>
          </cell>
          <cell r="N209" t="str">
            <v>белый</v>
          </cell>
          <cell r="O209" t="str">
            <v>желтый</v>
          </cell>
          <cell r="P209" t="str">
            <v>зеленый</v>
          </cell>
          <cell r="Q209" t="str">
            <v>SM</v>
          </cell>
          <cell r="S209" t="str">
            <v>з-х цветная</v>
          </cell>
          <cell r="T209" t="str">
            <v xml:space="preserve"> </v>
          </cell>
        </row>
        <row r="210">
          <cell r="A210" t="str">
            <v>87-77-0142</v>
          </cell>
          <cell r="B210" t="str">
            <v>фото</v>
          </cell>
          <cell r="C210" t="str">
            <v>Color Glory</v>
          </cell>
          <cell r="D210" t="str">
            <v>большой</v>
          </cell>
          <cell r="E210">
            <v>150</v>
          </cell>
          <cell r="F210">
            <v>1.25</v>
          </cell>
          <cell r="G210">
            <v>1.65</v>
          </cell>
          <cell r="I210">
            <v>0</v>
          </cell>
          <cell r="J210">
            <v>0</v>
          </cell>
          <cell r="K210" t="str">
            <v>-</v>
          </cell>
          <cell r="L210">
            <v>0</v>
          </cell>
          <cell r="N210" t="str">
            <v xml:space="preserve"> </v>
          </cell>
          <cell r="O210" t="str">
            <v>кремовый</v>
          </cell>
          <cell r="P210" t="str">
            <v>голубой</v>
          </cell>
          <cell r="Q210" t="str">
            <v>ML</v>
          </cell>
          <cell r="T210" t="str">
            <v xml:space="preserve"> </v>
          </cell>
        </row>
        <row r="211">
          <cell r="A211" t="str">
            <v>87-77-0247</v>
          </cell>
          <cell r="B211" t="str">
            <v>фото</v>
          </cell>
          <cell r="C211" t="str">
            <v>Color Glory</v>
          </cell>
          <cell r="D211" t="str">
            <v>стандартный</v>
          </cell>
          <cell r="E211">
            <v>250</v>
          </cell>
          <cell r="F211">
            <v>1.08</v>
          </cell>
          <cell r="G211">
            <v>1.49</v>
          </cell>
          <cell r="I211">
            <v>0</v>
          </cell>
          <cell r="J211">
            <v>0</v>
          </cell>
          <cell r="K211" t="str">
            <v>-</v>
          </cell>
          <cell r="L211">
            <v>0</v>
          </cell>
          <cell r="N211" t="str">
            <v xml:space="preserve"> </v>
          </cell>
          <cell r="O211" t="str">
            <v>кремовый</v>
          </cell>
          <cell r="P211" t="str">
            <v>голубой</v>
          </cell>
          <cell r="Q211" t="str">
            <v>ML</v>
          </cell>
          <cell r="T211" t="str">
            <v xml:space="preserve"> </v>
          </cell>
        </row>
        <row r="212">
          <cell r="A212" t="str">
            <v>87-77-0446</v>
          </cell>
          <cell r="B212" t="str">
            <v>фото</v>
          </cell>
          <cell r="C212" t="str">
            <v>Color Glory</v>
          </cell>
          <cell r="D212" t="str">
            <v>маленький</v>
          </cell>
          <cell r="E212">
            <v>500</v>
          </cell>
          <cell r="F212">
            <v>0.92</v>
          </cell>
          <cell r="G212">
            <v>1.33</v>
          </cell>
          <cell r="I212">
            <v>0</v>
          </cell>
          <cell r="J212">
            <v>0</v>
          </cell>
          <cell r="K212" t="str">
            <v>-</v>
          </cell>
          <cell r="L212">
            <v>0</v>
          </cell>
          <cell r="N212" t="str">
            <v xml:space="preserve"> </v>
          </cell>
          <cell r="O212" t="str">
            <v>кремовый</v>
          </cell>
          <cell r="P212" t="str">
            <v>голубой</v>
          </cell>
          <cell r="Q212" t="str">
            <v>ML</v>
          </cell>
          <cell r="T212" t="str">
            <v xml:space="preserve"> </v>
          </cell>
        </row>
        <row r="213">
          <cell r="A213" t="str">
            <v>87-77-0076</v>
          </cell>
          <cell r="B213" t="str">
            <v>фото</v>
          </cell>
          <cell r="C213" t="str">
            <v>Colored Hulk</v>
          </cell>
          <cell r="D213" t="str">
            <v>большой</v>
          </cell>
          <cell r="E213">
            <v>150</v>
          </cell>
          <cell r="F213">
            <v>0.57000000000000006</v>
          </cell>
          <cell r="G213">
            <v>0.98</v>
          </cell>
          <cell r="I213">
            <v>0</v>
          </cell>
          <cell r="J213">
            <v>0</v>
          </cell>
          <cell r="K213" t="str">
            <v>-</v>
          </cell>
          <cell r="L213">
            <v>0</v>
          </cell>
          <cell r="N213" t="str">
            <v xml:space="preserve"> </v>
          </cell>
          <cell r="O213" t="str">
            <v>белый</v>
          </cell>
          <cell r="P213" t="str">
            <v>зеленый</v>
          </cell>
          <cell r="Q213" t="str">
            <v>M</v>
          </cell>
          <cell r="S213" t="str">
            <v>меняет цвет</v>
          </cell>
          <cell r="T213" t="str">
            <v>ДА</v>
          </cell>
        </row>
        <row r="214">
          <cell r="A214" t="str">
            <v>87-77-0248</v>
          </cell>
          <cell r="B214" t="str">
            <v>фото</v>
          </cell>
          <cell r="C214" t="str">
            <v>Colored Hulk</v>
          </cell>
          <cell r="D214" t="str">
            <v>стандартный</v>
          </cell>
          <cell r="E214">
            <v>250</v>
          </cell>
          <cell r="F214">
            <v>0.49</v>
          </cell>
          <cell r="G214">
            <v>0.9</v>
          </cell>
          <cell r="I214">
            <v>0</v>
          </cell>
          <cell r="J214">
            <v>0</v>
          </cell>
          <cell r="K214" t="str">
            <v>-</v>
          </cell>
          <cell r="L214">
            <v>0</v>
          </cell>
          <cell r="N214" t="str">
            <v xml:space="preserve"> </v>
          </cell>
          <cell r="O214" t="str">
            <v>белый</v>
          </cell>
          <cell r="P214" t="str">
            <v>зеленый</v>
          </cell>
          <cell r="Q214" t="str">
            <v>M</v>
          </cell>
          <cell r="S214" t="str">
            <v>меняет цвет</v>
          </cell>
          <cell r="T214" t="str">
            <v>ДА</v>
          </cell>
        </row>
        <row r="215">
          <cell r="A215" t="str">
            <v>87-77-0447</v>
          </cell>
          <cell r="B215" t="str">
            <v>фото</v>
          </cell>
          <cell r="C215" t="str">
            <v>Colored Hulk</v>
          </cell>
          <cell r="D215" t="str">
            <v>маленький</v>
          </cell>
          <cell r="E215">
            <v>500</v>
          </cell>
          <cell r="F215">
            <v>0.42</v>
          </cell>
          <cell r="G215">
            <v>0.83</v>
          </cell>
          <cell r="I215">
            <v>0</v>
          </cell>
          <cell r="J215">
            <v>0</v>
          </cell>
          <cell r="K215" t="str">
            <v>-</v>
          </cell>
          <cell r="L215">
            <v>0</v>
          </cell>
          <cell r="N215" t="str">
            <v xml:space="preserve"> </v>
          </cell>
          <cell r="O215" t="str">
            <v>белый</v>
          </cell>
          <cell r="P215" t="str">
            <v>зеленый</v>
          </cell>
          <cell r="Q215" t="str">
            <v>M</v>
          </cell>
          <cell r="S215" t="str">
            <v>меняет цвет</v>
          </cell>
          <cell r="T215" t="str">
            <v>ДА</v>
          </cell>
        </row>
        <row r="216">
          <cell r="A216" t="str">
            <v>87-77-0103</v>
          </cell>
          <cell r="B216" t="str">
            <v>фото</v>
          </cell>
          <cell r="C216" t="str">
            <v>Delta Dawn</v>
          </cell>
          <cell r="D216" t="str">
            <v>большой</v>
          </cell>
          <cell r="E216">
            <v>150</v>
          </cell>
          <cell r="F216">
            <v>0.92</v>
          </cell>
          <cell r="G216">
            <v>1.33</v>
          </cell>
          <cell r="I216">
            <v>0</v>
          </cell>
          <cell r="J216">
            <v>0</v>
          </cell>
          <cell r="K216" t="str">
            <v>-</v>
          </cell>
          <cell r="L216">
            <v>0</v>
          </cell>
          <cell r="N216" t="str">
            <v xml:space="preserve"> </v>
          </cell>
          <cell r="O216" t="str">
            <v>светло-зеленый</v>
          </cell>
          <cell r="P216" t="str">
            <v>белый</v>
          </cell>
          <cell r="Q216" t="str">
            <v>L</v>
          </cell>
          <cell r="T216" t="str">
            <v xml:space="preserve"> </v>
          </cell>
        </row>
        <row r="217">
          <cell r="A217" t="str">
            <v>87-77-0249</v>
          </cell>
          <cell r="B217" t="str">
            <v>фото</v>
          </cell>
          <cell r="C217" t="str">
            <v>Delta Dawn</v>
          </cell>
          <cell r="D217" t="str">
            <v>стандартный</v>
          </cell>
          <cell r="E217">
            <v>250</v>
          </cell>
          <cell r="F217">
            <v>0.76</v>
          </cell>
          <cell r="G217">
            <v>1.17</v>
          </cell>
          <cell r="I217">
            <v>0</v>
          </cell>
          <cell r="J217">
            <v>0</v>
          </cell>
          <cell r="K217" t="str">
            <v>-</v>
          </cell>
          <cell r="L217">
            <v>0</v>
          </cell>
          <cell r="N217" t="str">
            <v xml:space="preserve"> </v>
          </cell>
          <cell r="O217" t="str">
            <v>светло-зеленый</v>
          </cell>
          <cell r="P217" t="str">
            <v>белый</v>
          </cell>
          <cell r="Q217" t="str">
            <v>L</v>
          </cell>
          <cell r="T217" t="str">
            <v xml:space="preserve"> </v>
          </cell>
        </row>
        <row r="218">
          <cell r="A218" t="str">
            <v>87-77-0448</v>
          </cell>
          <cell r="B218" t="str">
            <v>фото</v>
          </cell>
          <cell r="C218" t="str">
            <v>Delta Dawn</v>
          </cell>
          <cell r="D218" t="str">
            <v>маленький</v>
          </cell>
          <cell r="E218">
            <v>500</v>
          </cell>
          <cell r="F218">
            <v>0.6</v>
          </cell>
          <cell r="G218">
            <v>1</v>
          </cell>
          <cell r="I218">
            <v>0</v>
          </cell>
          <cell r="J218">
            <v>0</v>
          </cell>
          <cell r="K218" t="str">
            <v>-</v>
          </cell>
          <cell r="L218">
            <v>0</v>
          </cell>
          <cell r="N218" t="str">
            <v xml:space="preserve"> </v>
          </cell>
          <cell r="O218" t="str">
            <v>светло-зеленый</v>
          </cell>
          <cell r="P218" t="str">
            <v>белый</v>
          </cell>
          <cell r="Q218" t="str">
            <v>L</v>
          </cell>
          <cell r="T218" t="str">
            <v xml:space="preserve"> </v>
          </cell>
        </row>
        <row r="219">
          <cell r="A219" t="str">
            <v>87-77-0250</v>
          </cell>
          <cell r="B219" t="str">
            <v>фото</v>
          </cell>
          <cell r="C219" t="str">
            <v>Devon Green</v>
          </cell>
          <cell r="D219" t="str">
            <v>стандартный</v>
          </cell>
          <cell r="E219">
            <v>250</v>
          </cell>
          <cell r="F219">
            <v>0.84</v>
          </cell>
          <cell r="G219">
            <v>1.25</v>
          </cell>
          <cell r="I219">
            <v>0</v>
          </cell>
          <cell r="J219">
            <v>0</v>
          </cell>
          <cell r="K219" t="str">
            <v>-</v>
          </cell>
          <cell r="L219">
            <v>0</v>
          </cell>
          <cell r="N219" t="str">
            <v>темно- зеленый</v>
          </cell>
          <cell r="O219" t="str">
            <v xml:space="preserve"> </v>
          </cell>
          <cell r="P219" t="str">
            <v xml:space="preserve"> </v>
          </cell>
          <cell r="Q219" t="str">
            <v>M</v>
          </cell>
          <cell r="S219" t="str">
            <v>глянцевые листья</v>
          </cell>
          <cell r="T219" t="str">
            <v xml:space="preserve"> </v>
          </cell>
          <cell r="U219" t="str">
            <v>ДА</v>
          </cell>
        </row>
        <row r="220">
          <cell r="A220" t="str">
            <v>87-77-0251</v>
          </cell>
          <cell r="B220" t="str">
            <v>фото</v>
          </cell>
          <cell r="C220" t="str">
            <v>Diamond Tiara</v>
          </cell>
          <cell r="D220" t="str">
            <v>стандартный</v>
          </cell>
          <cell r="E220">
            <v>250</v>
          </cell>
          <cell r="F220">
            <v>1.65</v>
          </cell>
          <cell r="G220">
            <v>2.0599999999999996</v>
          </cell>
          <cell r="I220">
            <v>0</v>
          </cell>
          <cell r="J220">
            <v>0</v>
          </cell>
          <cell r="K220" t="str">
            <v>-</v>
          </cell>
          <cell r="L220">
            <v>0</v>
          </cell>
          <cell r="N220" t="str">
            <v>зеленый</v>
          </cell>
          <cell r="O220" t="str">
            <v xml:space="preserve"> </v>
          </cell>
          <cell r="P220" t="str">
            <v>белый</v>
          </cell>
          <cell r="Q220" t="str">
            <v>SM</v>
          </cell>
          <cell r="T220" t="str">
            <v xml:space="preserve"> </v>
          </cell>
        </row>
        <row r="221">
          <cell r="A221" t="str">
            <v>87-77-0104</v>
          </cell>
          <cell r="B221" t="str">
            <v>фото</v>
          </cell>
          <cell r="C221" t="str">
            <v>Diana Remembered</v>
          </cell>
          <cell r="D221" t="str">
            <v>большой</v>
          </cell>
          <cell r="E221">
            <v>150</v>
          </cell>
          <cell r="F221">
            <v>0.92</v>
          </cell>
          <cell r="G221">
            <v>1.33</v>
          </cell>
          <cell r="I221">
            <v>0</v>
          </cell>
          <cell r="J221">
            <v>0</v>
          </cell>
          <cell r="K221" t="str">
            <v>-</v>
          </cell>
          <cell r="L221">
            <v>0</v>
          </cell>
          <cell r="N221" t="str">
            <v xml:space="preserve"> </v>
          </cell>
          <cell r="O221" t="str">
            <v>зеленый</v>
          </cell>
          <cell r="P221" t="str">
            <v>кремовый</v>
          </cell>
          <cell r="Q221" t="str">
            <v>M</v>
          </cell>
          <cell r="R221" t="str">
            <v>да</v>
          </cell>
          <cell r="T221" t="str">
            <v xml:space="preserve"> </v>
          </cell>
        </row>
        <row r="222">
          <cell r="A222" t="str">
            <v>87-77-0252</v>
          </cell>
          <cell r="B222" t="str">
            <v>фото</v>
          </cell>
          <cell r="C222" t="str">
            <v>Diana Remembered</v>
          </cell>
          <cell r="D222" t="str">
            <v>стандартный</v>
          </cell>
          <cell r="E222">
            <v>250</v>
          </cell>
          <cell r="F222">
            <v>0.76</v>
          </cell>
          <cell r="G222">
            <v>1.17</v>
          </cell>
          <cell r="I222">
            <v>0</v>
          </cell>
          <cell r="J222">
            <v>0</v>
          </cell>
          <cell r="K222" t="str">
            <v>-</v>
          </cell>
          <cell r="L222">
            <v>0</v>
          </cell>
          <cell r="N222" t="str">
            <v xml:space="preserve"> </v>
          </cell>
          <cell r="O222" t="str">
            <v>зеленый</v>
          </cell>
          <cell r="P222" t="str">
            <v>кремовый</v>
          </cell>
          <cell r="Q222" t="str">
            <v>M</v>
          </cell>
          <cell r="R222" t="str">
            <v>да</v>
          </cell>
          <cell r="T222" t="str">
            <v xml:space="preserve"> </v>
          </cell>
        </row>
        <row r="223">
          <cell r="A223" t="str">
            <v>87-77-0449</v>
          </cell>
          <cell r="B223" t="str">
            <v>фото</v>
          </cell>
          <cell r="C223" t="str">
            <v>Diana Remembered</v>
          </cell>
          <cell r="D223" t="str">
            <v>маленький</v>
          </cell>
          <cell r="E223">
            <v>500</v>
          </cell>
          <cell r="F223">
            <v>0.6</v>
          </cell>
          <cell r="G223">
            <v>1</v>
          </cell>
          <cell r="I223">
            <v>0</v>
          </cell>
          <cell r="J223">
            <v>0</v>
          </cell>
          <cell r="K223" t="str">
            <v>-</v>
          </cell>
          <cell r="L223">
            <v>0</v>
          </cell>
          <cell r="N223" t="str">
            <v xml:space="preserve"> </v>
          </cell>
          <cell r="O223" t="str">
            <v>зеленый</v>
          </cell>
          <cell r="P223" t="str">
            <v>кремовый</v>
          </cell>
          <cell r="Q223" t="str">
            <v>M</v>
          </cell>
          <cell r="R223" t="str">
            <v>да</v>
          </cell>
          <cell r="T223" t="str">
            <v xml:space="preserve"> </v>
          </cell>
        </row>
        <row r="224">
          <cell r="A224" t="str">
            <v>87-77-0077</v>
          </cell>
          <cell r="B224" t="str">
            <v>фото</v>
          </cell>
          <cell r="C224" t="str">
            <v>Don Stevens</v>
          </cell>
          <cell r="D224" t="str">
            <v>большой</v>
          </cell>
          <cell r="E224">
            <v>150</v>
          </cell>
          <cell r="F224">
            <v>0.57000000000000006</v>
          </cell>
          <cell r="G224">
            <v>0.98</v>
          </cell>
          <cell r="I224">
            <v>0</v>
          </cell>
          <cell r="J224">
            <v>0</v>
          </cell>
          <cell r="K224" t="str">
            <v>-</v>
          </cell>
          <cell r="L224">
            <v>0</v>
          </cell>
          <cell r="N224" t="str">
            <v xml:space="preserve"> </v>
          </cell>
          <cell r="O224" t="str">
            <v>зеленый</v>
          </cell>
          <cell r="P224" t="str">
            <v>желтый</v>
          </cell>
          <cell r="Q224" t="str">
            <v>M</v>
          </cell>
          <cell r="S224" t="str">
            <v>блестящая с красными стеблями</v>
          </cell>
          <cell r="T224" t="str">
            <v xml:space="preserve"> </v>
          </cell>
        </row>
        <row r="225">
          <cell r="A225" t="str">
            <v>87-77-0253</v>
          </cell>
          <cell r="B225" t="str">
            <v>фото</v>
          </cell>
          <cell r="C225" t="str">
            <v>Don Stevens</v>
          </cell>
          <cell r="D225" t="str">
            <v>стандартный</v>
          </cell>
          <cell r="E225">
            <v>250</v>
          </cell>
          <cell r="F225">
            <v>0.49</v>
          </cell>
          <cell r="G225">
            <v>0.9</v>
          </cell>
          <cell r="I225">
            <v>0</v>
          </cell>
          <cell r="J225">
            <v>0</v>
          </cell>
          <cell r="K225" t="str">
            <v>-</v>
          </cell>
          <cell r="L225">
            <v>0</v>
          </cell>
          <cell r="N225" t="str">
            <v xml:space="preserve"> </v>
          </cell>
          <cell r="O225" t="str">
            <v>зеленый</v>
          </cell>
          <cell r="P225" t="str">
            <v>желтый</v>
          </cell>
          <cell r="Q225" t="str">
            <v>M</v>
          </cell>
          <cell r="S225" t="str">
            <v>блестящая с красными стеблями</v>
          </cell>
          <cell r="T225" t="str">
            <v xml:space="preserve"> </v>
          </cell>
        </row>
        <row r="226">
          <cell r="A226" t="str">
            <v>87-77-0450</v>
          </cell>
          <cell r="B226" t="str">
            <v>фото</v>
          </cell>
          <cell r="C226" t="str">
            <v>Don Stevens</v>
          </cell>
          <cell r="D226" t="str">
            <v>маленький</v>
          </cell>
          <cell r="E226">
            <v>500</v>
          </cell>
          <cell r="F226">
            <v>0.42</v>
          </cell>
          <cell r="G226">
            <v>0.83</v>
          </cell>
          <cell r="I226">
            <v>0</v>
          </cell>
          <cell r="J226">
            <v>0</v>
          </cell>
          <cell r="K226" t="str">
            <v>-</v>
          </cell>
          <cell r="L226">
            <v>0</v>
          </cell>
          <cell r="N226" t="str">
            <v xml:space="preserve"> </v>
          </cell>
          <cell r="O226" t="str">
            <v>зеленый</v>
          </cell>
          <cell r="P226" t="str">
            <v>желтый</v>
          </cell>
          <cell r="Q226" t="str">
            <v>M</v>
          </cell>
          <cell r="S226" t="str">
            <v>блестящая с красными стеблями</v>
          </cell>
          <cell r="T226" t="str">
            <v xml:space="preserve"> </v>
          </cell>
        </row>
        <row r="227">
          <cell r="A227" t="str">
            <v>87-77-0165</v>
          </cell>
          <cell r="B227" t="str">
            <v>фото</v>
          </cell>
          <cell r="C227" t="str">
            <v>Dream Weaver</v>
          </cell>
          <cell r="D227" t="str">
            <v>большой</v>
          </cell>
          <cell r="E227">
            <v>150</v>
          </cell>
          <cell r="F227">
            <v>1.65</v>
          </cell>
          <cell r="G227">
            <v>2.0599999999999996</v>
          </cell>
          <cell r="I227">
            <v>0</v>
          </cell>
          <cell r="J227">
            <v>0</v>
          </cell>
          <cell r="K227" t="str">
            <v>-</v>
          </cell>
          <cell r="L227">
            <v>0</v>
          </cell>
          <cell r="N227" t="str">
            <v xml:space="preserve"> </v>
          </cell>
          <cell r="O227" t="str">
            <v>кремовый</v>
          </cell>
          <cell r="P227" t="str">
            <v>голубой</v>
          </cell>
          <cell r="Q227" t="str">
            <v>ML</v>
          </cell>
          <cell r="T227" t="str">
            <v xml:space="preserve"> </v>
          </cell>
        </row>
        <row r="228">
          <cell r="A228" t="str">
            <v>87-77-0255</v>
          </cell>
          <cell r="B228" t="str">
            <v>фото</v>
          </cell>
          <cell r="C228" t="str">
            <v>Dream Weaver</v>
          </cell>
          <cell r="D228" t="str">
            <v>стандартный</v>
          </cell>
          <cell r="E228">
            <v>250</v>
          </cell>
          <cell r="F228">
            <v>1.41</v>
          </cell>
          <cell r="G228">
            <v>1.81</v>
          </cell>
          <cell r="I228">
            <v>0</v>
          </cell>
          <cell r="J228">
            <v>0</v>
          </cell>
          <cell r="K228" t="str">
            <v>-</v>
          </cell>
          <cell r="L228">
            <v>0</v>
          </cell>
          <cell r="N228" t="str">
            <v xml:space="preserve"> </v>
          </cell>
          <cell r="O228" t="str">
            <v>кремовый</v>
          </cell>
          <cell r="P228" t="str">
            <v>голубой</v>
          </cell>
          <cell r="Q228" t="str">
            <v>ML</v>
          </cell>
          <cell r="T228" t="str">
            <v xml:space="preserve"> </v>
          </cell>
        </row>
        <row r="229">
          <cell r="A229" t="str">
            <v>87-77-0452</v>
          </cell>
          <cell r="B229" t="str">
            <v>фото</v>
          </cell>
          <cell r="C229" t="str">
            <v>Dream Weaver</v>
          </cell>
          <cell r="D229" t="str">
            <v>маленький</v>
          </cell>
          <cell r="E229">
            <v>500</v>
          </cell>
          <cell r="F229">
            <v>1.17</v>
          </cell>
          <cell r="G229">
            <v>1.57</v>
          </cell>
          <cell r="I229">
            <v>0</v>
          </cell>
          <cell r="J229">
            <v>0</v>
          </cell>
          <cell r="K229" t="str">
            <v>-</v>
          </cell>
          <cell r="L229">
            <v>0</v>
          </cell>
          <cell r="N229" t="str">
            <v xml:space="preserve"> </v>
          </cell>
          <cell r="O229" t="str">
            <v>кремовый</v>
          </cell>
          <cell r="P229" t="str">
            <v>голубой</v>
          </cell>
          <cell r="Q229" t="str">
            <v>ML</v>
          </cell>
          <cell r="T229" t="str">
            <v xml:space="preserve"> </v>
          </cell>
        </row>
        <row r="230">
          <cell r="A230" t="str">
            <v>87-77-0105</v>
          </cell>
          <cell r="B230" t="str">
            <v>фото</v>
          </cell>
          <cell r="C230" t="str">
            <v>Elisabeth</v>
          </cell>
          <cell r="D230" t="str">
            <v>большой</v>
          </cell>
          <cell r="E230">
            <v>150</v>
          </cell>
          <cell r="F230">
            <v>0.92</v>
          </cell>
          <cell r="G230">
            <v>1.33</v>
          </cell>
          <cell r="I230">
            <v>0</v>
          </cell>
          <cell r="J230">
            <v>0</v>
          </cell>
          <cell r="K230" t="str">
            <v>-</v>
          </cell>
          <cell r="L230">
            <v>0</v>
          </cell>
          <cell r="N230" t="str">
            <v>зеленый</v>
          </cell>
          <cell r="O230" t="str">
            <v xml:space="preserve"> </v>
          </cell>
          <cell r="P230" t="str">
            <v xml:space="preserve"> </v>
          </cell>
          <cell r="Q230" t="str">
            <v>M</v>
          </cell>
          <cell r="S230" t="str">
            <v>много цветов</v>
          </cell>
          <cell r="T230" t="str">
            <v xml:space="preserve"> </v>
          </cell>
        </row>
        <row r="231">
          <cell r="A231" t="str">
            <v>87-77-0259</v>
          </cell>
          <cell r="B231" t="str">
            <v>фото</v>
          </cell>
          <cell r="C231" t="str">
            <v>Elisabeth</v>
          </cell>
          <cell r="D231" t="str">
            <v>стандартный</v>
          </cell>
          <cell r="E231">
            <v>250</v>
          </cell>
          <cell r="F231">
            <v>0.76</v>
          </cell>
          <cell r="G231">
            <v>1.17</v>
          </cell>
          <cell r="I231">
            <v>0</v>
          </cell>
          <cell r="J231">
            <v>0</v>
          </cell>
          <cell r="K231" t="str">
            <v>-</v>
          </cell>
          <cell r="L231">
            <v>0</v>
          </cell>
          <cell r="N231" t="str">
            <v>зеленый</v>
          </cell>
          <cell r="O231" t="str">
            <v xml:space="preserve"> </v>
          </cell>
          <cell r="P231" t="str">
            <v xml:space="preserve"> </v>
          </cell>
          <cell r="Q231" t="str">
            <v>M</v>
          </cell>
          <cell r="S231" t="str">
            <v>много цветов</v>
          </cell>
          <cell r="T231" t="str">
            <v xml:space="preserve"> </v>
          </cell>
        </row>
        <row r="232">
          <cell r="A232" t="str">
            <v>87-77-0456</v>
          </cell>
          <cell r="B232" t="str">
            <v>фото</v>
          </cell>
          <cell r="C232" t="str">
            <v>Elisabeth</v>
          </cell>
          <cell r="D232" t="str">
            <v>маленький</v>
          </cell>
          <cell r="E232">
            <v>500</v>
          </cell>
          <cell r="F232">
            <v>0.6</v>
          </cell>
          <cell r="G232">
            <v>1</v>
          </cell>
          <cell r="I232">
            <v>0</v>
          </cell>
          <cell r="J232">
            <v>0</v>
          </cell>
          <cell r="K232" t="str">
            <v>-</v>
          </cell>
          <cell r="L232">
            <v>0</v>
          </cell>
          <cell r="N232" t="str">
            <v>зеленый</v>
          </cell>
          <cell r="O232" t="str">
            <v xml:space="preserve"> </v>
          </cell>
          <cell r="P232" t="str">
            <v xml:space="preserve"> </v>
          </cell>
          <cell r="Q232" t="str">
            <v>M</v>
          </cell>
          <cell r="S232" t="str">
            <v>много цветов</v>
          </cell>
          <cell r="T232" t="str">
            <v xml:space="preserve"> </v>
          </cell>
        </row>
        <row r="233">
          <cell r="A233" t="str">
            <v>87-77-0260</v>
          </cell>
          <cell r="B233" t="str">
            <v>фото</v>
          </cell>
          <cell r="C233" t="str">
            <v>Emerald Charger</v>
          </cell>
          <cell r="D233" t="str">
            <v>стандартный</v>
          </cell>
          <cell r="E233">
            <v>250</v>
          </cell>
          <cell r="F233">
            <v>1.65</v>
          </cell>
          <cell r="G233">
            <v>2.0599999999999996</v>
          </cell>
          <cell r="I233">
            <v>0</v>
          </cell>
          <cell r="J233">
            <v>0</v>
          </cell>
          <cell r="K233" t="str">
            <v>-</v>
          </cell>
          <cell r="L233">
            <v>0</v>
          </cell>
          <cell r="N233" t="str">
            <v xml:space="preserve"> </v>
          </cell>
          <cell r="O233" t="str">
            <v>желтый</v>
          </cell>
          <cell r="P233" t="str">
            <v>темно-зеленый</v>
          </cell>
          <cell r="Q233" t="str">
            <v>M</v>
          </cell>
          <cell r="R233" t="str">
            <v>да</v>
          </cell>
          <cell r="S233" t="str">
            <v>волнистые листья</v>
          </cell>
          <cell r="T233" t="str">
            <v xml:space="preserve"> </v>
          </cell>
        </row>
        <row r="234">
          <cell r="A234" t="str">
            <v>87-77-0457</v>
          </cell>
          <cell r="B234" t="str">
            <v>фото</v>
          </cell>
          <cell r="C234" t="str">
            <v>Emerald Charger</v>
          </cell>
          <cell r="D234" t="str">
            <v>маленький</v>
          </cell>
          <cell r="E234">
            <v>500</v>
          </cell>
          <cell r="F234">
            <v>1.41</v>
          </cell>
          <cell r="G234">
            <v>1.81</v>
          </cell>
          <cell r="I234">
            <v>0</v>
          </cell>
          <cell r="J234">
            <v>0</v>
          </cell>
          <cell r="K234" t="str">
            <v>-</v>
          </cell>
          <cell r="L234">
            <v>0</v>
          </cell>
          <cell r="N234" t="str">
            <v xml:space="preserve"> </v>
          </cell>
          <cell r="O234" t="str">
            <v>желтый</v>
          </cell>
          <cell r="P234" t="str">
            <v>темно-зеленый</v>
          </cell>
          <cell r="Q234" t="str">
            <v>M</v>
          </cell>
          <cell r="R234" t="str">
            <v>да</v>
          </cell>
          <cell r="S234" t="str">
            <v>волнистые листья</v>
          </cell>
          <cell r="T234" t="str">
            <v xml:space="preserve"> </v>
          </cell>
        </row>
        <row r="235">
          <cell r="A235" t="str">
            <v>87-77-0185</v>
          </cell>
          <cell r="B235" t="str">
            <v>фото</v>
          </cell>
          <cell r="C235" t="str">
            <v>Enchiladas</v>
          </cell>
          <cell r="D235" t="str">
            <v>большой</v>
          </cell>
          <cell r="E235">
            <v>150</v>
          </cell>
          <cell r="F235">
            <v>2.0599999999999996</v>
          </cell>
          <cell r="G235">
            <v>2.46</v>
          </cell>
          <cell r="I235">
            <v>0</v>
          </cell>
          <cell r="J235">
            <v>0</v>
          </cell>
          <cell r="K235" t="str">
            <v>-</v>
          </cell>
          <cell r="L235">
            <v>0</v>
          </cell>
          <cell r="N235" t="str">
            <v xml:space="preserve"> </v>
          </cell>
          <cell r="O235" t="str">
            <v>желтый</v>
          </cell>
          <cell r="P235" t="str">
            <v>зеленый</v>
          </cell>
          <cell r="Q235" t="str">
            <v>L</v>
          </cell>
          <cell r="R235" t="str">
            <v>да</v>
          </cell>
          <cell r="T235" t="str">
            <v>ДА</v>
          </cell>
        </row>
        <row r="236">
          <cell r="A236" t="str">
            <v>87-77-0261</v>
          </cell>
          <cell r="B236" t="str">
            <v>фото</v>
          </cell>
          <cell r="C236" t="str">
            <v>Enchiladas</v>
          </cell>
          <cell r="D236" t="str">
            <v>стандартный</v>
          </cell>
          <cell r="E236">
            <v>250</v>
          </cell>
          <cell r="F236">
            <v>1.65</v>
          </cell>
          <cell r="G236">
            <v>2.0599999999999996</v>
          </cell>
          <cell r="I236">
            <v>0</v>
          </cell>
          <cell r="J236">
            <v>0</v>
          </cell>
          <cell r="K236" t="str">
            <v>-</v>
          </cell>
          <cell r="L236">
            <v>0</v>
          </cell>
          <cell r="N236" t="str">
            <v xml:space="preserve"> </v>
          </cell>
          <cell r="O236" t="str">
            <v>желтый</v>
          </cell>
          <cell r="P236" t="str">
            <v>зеленый</v>
          </cell>
          <cell r="Q236" t="str">
            <v>L</v>
          </cell>
          <cell r="R236" t="str">
            <v>да</v>
          </cell>
          <cell r="T236" t="str">
            <v>ДА</v>
          </cell>
        </row>
        <row r="237">
          <cell r="A237" t="str">
            <v>87-77-0458</v>
          </cell>
          <cell r="B237" t="str">
            <v>фото</v>
          </cell>
          <cell r="C237" t="str">
            <v>Enchiladas</v>
          </cell>
          <cell r="D237" t="str">
            <v>маленький</v>
          </cell>
          <cell r="E237">
            <v>500</v>
          </cell>
          <cell r="F237">
            <v>1.41</v>
          </cell>
          <cell r="G237">
            <v>1.81</v>
          </cell>
          <cell r="I237">
            <v>0</v>
          </cell>
          <cell r="J237">
            <v>0</v>
          </cell>
          <cell r="K237" t="str">
            <v>-</v>
          </cell>
          <cell r="L237">
            <v>0</v>
          </cell>
          <cell r="N237" t="str">
            <v xml:space="preserve"> </v>
          </cell>
          <cell r="O237" t="str">
            <v>желтый</v>
          </cell>
          <cell r="P237" t="str">
            <v>зеленый</v>
          </cell>
          <cell r="Q237" t="str">
            <v>L</v>
          </cell>
          <cell r="R237" t="str">
            <v>да</v>
          </cell>
          <cell r="T237" t="str">
            <v>ДА</v>
          </cell>
        </row>
        <row r="238">
          <cell r="A238" t="str">
            <v>87-77-0186</v>
          </cell>
          <cell r="B238" t="str">
            <v>фото</v>
          </cell>
          <cell r="C238" t="str">
            <v>Enterprise</v>
          </cell>
          <cell r="D238" t="str">
            <v>большой</v>
          </cell>
          <cell r="E238">
            <v>150</v>
          </cell>
          <cell r="F238">
            <v>2.0599999999999996</v>
          </cell>
          <cell r="G238">
            <v>2.46</v>
          </cell>
          <cell r="I238">
            <v>0</v>
          </cell>
          <cell r="J238">
            <v>0</v>
          </cell>
          <cell r="K238" t="str">
            <v>-</v>
          </cell>
          <cell r="L238">
            <v>0</v>
          </cell>
          <cell r="N238" t="str">
            <v xml:space="preserve"> </v>
          </cell>
          <cell r="O238" t="str">
            <v>белый</v>
          </cell>
          <cell r="P238" t="str">
            <v>темно-зеленый</v>
          </cell>
          <cell r="Q238" t="str">
            <v>M</v>
          </cell>
          <cell r="S238" t="str">
            <v>фактурные листья</v>
          </cell>
          <cell r="T238" t="str">
            <v xml:space="preserve"> </v>
          </cell>
        </row>
        <row r="239">
          <cell r="A239" t="str">
            <v>87-77-0262</v>
          </cell>
          <cell r="B239" t="str">
            <v>фото</v>
          </cell>
          <cell r="C239" t="str">
            <v>Enterprise</v>
          </cell>
          <cell r="D239" t="str">
            <v>стандартный</v>
          </cell>
          <cell r="E239">
            <v>250</v>
          </cell>
          <cell r="F239">
            <v>1.65</v>
          </cell>
          <cell r="G239">
            <v>2.0599999999999996</v>
          </cell>
          <cell r="I239">
            <v>0</v>
          </cell>
          <cell r="J239">
            <v>0</v>
          </cell>
          <cell r="K239" t="str">
            <v>-</v>
          </cell>
          <cell r="L239">
            <v>0</v>
          </cell>
          <cell r="N239" t="str">
            <v xml:space="preserve"> </v>
          </cell>
          <cell r="O239" t="str">
            <v>белый</v>
          </cell>
          <cell r="P239" t="str">
            <v>темно-зеленый</v>
          </cell>
          <cell r="Q239" t="str">
            <v>M</v>
          </cell>
          <cell r="S239" t="str">
            <v>фактурные листья</v>
          </cell>
          <cell r="T239" t="str">
            <v xml:space="preserve"> </v>
          </cell>
        </row>
        <row r="240">
          <cell r="A240" t="str">
            <v>87-77-0459</v>
          </cell>
          <cell r="B240" t="str">
            <v>фото</v>
          </cell>
          <cell r="C240" t="str">
            <v>Enterprise</v>
          </cell>
          <cell r="D240" t="str">
            <v>маленький</v>
          </cell>
          <cell r="E240">
            <v>500</v>
          </cell>
          <cell r="F240">
            <v>1.41</v>
          </cell>
          <cell r="G240">
            <v>1.81</v>
          </cell>
          <cell r="I240">
            <v>0</v>
          </cell>
          <cell r="J240">
            <v>0</v>
          </cell>
          <cell r="K240" t="str">
            <v>-</v>
          </cell>
          <cell r="L240">
            <v>0</v>
          </cell>
          <cell r="N240" t="str">
            <v xml:space="preserve"> </v>
          </cell>
          <cell r="O240" t="str">
            <v>белый</v>
          </cell>
          <cell r="P240" t="str">
            <v>темно-зеленый</v>
          </cell>
          <cell r="Q240" t="str">
            <v>M</v>
          </cell>
          <cell r="S240" t="str">
            <v>фактурные листья</v>
          </cell>
          <cell r="T240" t="str">
            <v xml:space="preserve"> </v>
          </cell>
        </row>
        <row r="241">
          <cell r="A241" t="str">
            <v>87-77-0263</v>
          </cell>
          <cell r="B241" t="str">
            <v>фото</v>
          </cell>
          <cell r="C241" t="str">
            <v>Final Victory</v>
          </cell>
          <cell r="D241" t="str">
            <v>стандартный</v>
          </cell>
          <cell r="E241">
            <v>250</v>
          </cell>
          <cell r="F241">
            <v>2.0599999999999996</v>
          </cell>
          <cell r="G241">
            <v>2.46</v>
          </cell>
          <cell r="I241">
            <v>0</v>
          </cell>
          <cell r="J241">
            <v>0</v>
          </cell>
          <cell r="K241" t="str">
            <v>-</v>
          </cell>
          <cell r="L241">
            <v>0</v>
          </cell>
          <cell r="N241" t="str">
            <v>зеленый</v>
          </cell>
          <cell r="O241" t="str">
            <v xml:space="preserve"> </v>
          </cell>
          <cell r="P241" t="str">
            <v>желтый</v>
          </cell>
          <cell r="Q241" t="str">
            <v>XL</v>
          </cell>
          <cell r="S241" t="str">
            <v>плотные листья с волнистыми краями</v>
          </cell>
          <cell r="T241" t="str">
            <v xml:space="preserve"> </v>
          </cell>
        </row>
        <row r="242">
          <cell r="A242" t="str">
            <v>87-77-0264</v>
          </cell>
          <cell r="B242" t="str">
            <v>фото</v>
          </cell>
          <cell r="C242" t="str">
            <v>Fire and Ice</v>
          </cell>
          <cell r="D242" t="str">
            <v>стандартный</v>
          </cell>
          <cell r="E242">
            <v>250</v>
          </cell>
          <cell r="F242">
            <v>1.49</v>
          </cell>
          <cell r="G242">
            <v>1.89</v>
          </cell>
          <cell r="I242">
            <v>0</v>
          </cell>
          <cell r="J242">
            <v>0</v>
          </cell>
          <cell r="K242" t="str">
            <v>-</v>
          </cell>
          <cell r="L242">
            <v>0</v>
          </cell>
          <cell r="M242" t="str">
            <v>Special Attention</v>
          </cell>
          <cell r="N242" t="str">
            <v xml:space="preserve"> </v>
          </cell>
          <cell r="O242" t="str">
            <v>белый</v>
          </cell>
          <cell r="P242" t="str">
            <v>зеленый</v>
          </cell>
          <cell r="Q242" t="str">
            <v>M</v>
          </cell>
          <cell r="T242" t="str">
            <v xml:space="preserve"> </v>
          </cell>
        </row>
        <row r="243">
          <cell r="A243" t="str">
            <v>87-77-0460</v>
          </cell>
          <cell r="B243" t="str">
            <v>фото</v>
          </cell>
          <cell r="C243" t="str">
            <v>Fire and Ice</v>
          </cell>
          <cell r="D243" t="str">
            <v>маленький</v>
          </cell>
          <cell r="E243">
            <v>500</v>
          </cell>
          <cell r="F243">
            <v>1.25</v>
          </cell>
          <cell r="G243">
            <v>1.65</v>
          </cell>
          <cell r="I243">
            <v>0</v>
          </cell>
          <cell r="J243">
            <v>0</v>
          </cell>
          <cell r="K243" t="str">
            <v>-</v>
          </cell>
          <cell r="L243">
            <v>0</v>
          </cell>
          <cell r="M243" t="str">
            <v>Special Attention</v>
          </cell>
          <cell r="N243" t="str">
            <v xml:space="preserve"> </v>
          </cell>
          <cell r="O243" t="str">
            <v>белый</v>
          </cell>
          <cell r="P243" t="str">
            <v>зеленый</v>
          </cell>
          <cell r="Q243" t="str">
            <v>M</v>
          </cell>
          <cell r="T243" t="str">
            <v xml:space="preserve"> </v>
          </cell>
        </row>
        <row r="244">
          <cell r="A244" t="str">
            <v>87-77-0166</v>
          </cell>
          <cell r="B244" t="str">
            <v>фото</v>
          </cell>
          <cell r="C244" t="str">
            <v>Firn Line</v>
          </cell>
          <cell r="D244" t="str">
            <v>большой</v>
          </cell>
          <cell r="E244">
            <v>150</v>
          </cell>
          <cell r="F244">
            <v>1.65</v>
          </cell>
          <cell r="G244">
            <v>2.0599999999999996</v>
          </cell>
          <cell r="I244">
            <v>0</v>
          </cell>
          <cell r="J244">
            <v>0</v>
          </cell>
          <cell r="K244" t="str">
            <v>-</v>
          </cell>
          <cell r="L244">
            <v>0</v>
          </cell>
          <cell r="N244" t="str">
            <v>голубой</v>
          </cell>
          <cell r="O244" t="str">
            <v xml:space="preserve"> </v>
          </cell>
          <cell r="P244" t="str">
            <v>желтый</v>
          </cell>
          <cell r="Q244" t="str">
            <v>M</v>
          </cell>
          <cell r="T244" t="str">
            <v xml:space="preserve"> </v>
          </cell>
          <cell r="U244" t="str">
            <v>ДА</v>
          </cell>
        </row>
        <row r="245">
          <cell r="A245" t="str">
            <v>87-77-0265</v>
          </cell>
          <cell r="B245" t="str">
            <v>фото</v>
          </cell>
          <cell r="C245" t="str">
            <v>Firn Line</v>
          </cell>
          <cell r="D245" t="str">
            <v>стандартный</v>
          </cell>
          <cell r="E245">
            <v>250</v>
          </cell>
          <cell r="F245">
            <v>1.41</v>
          </cell>
          <cell r="G245">
            <v>1.81</v>
          </cell>
          <cell r="I245">
            <v>0</v>
          </cell>
          <cell r="J245">
            <v>0</v>
          </cell>
          <cell r="K245" t="str">
            <v>-</v>
          </cell>
          <cell r="L245">
            <v>0</v>
          </cell>
          <cell r="N245" t="str">
            <v>голубой</v>
          </cell>
          <cell r="O245" t="str">
            <v xml:space="preserve"> </v>
          </cell>
          <cell r="P245" t="str">
            <v>желтый</v>
          </cell>
          <cell r="Q245" t="str">
            <v>M</v>
          </cell>
          <cell r="T245" t="str">
            <v xml:space="preserve"> </v>
          </cell>
          <cell r="U245" t="str">
            <v>ДА</v>
          </cell>
        </row>
        <row r="246">
          <cell r="A246" t="str">
            <v>87-77-0461</v>
          </cell>
          <cell r="B246" t="str">
            <v>фото</v>
          </cell>
          <cell r="C246" t="str">
            <v>Firn Line</v>
          </cell>
          <cell r="D246" t="str">
            <v>маленький</v>
          </cell>
          <cell r="E246">
            <v>500</v>
          </cell>
          <cell r="F246">
            <v>1.25</v>
          </cell>
          <cell r="G246">
            <v>1.65</v>
          </cell>
          <cell r="I246">
            <v>0</v>
          </cell>
          <cell r="J246">
            <v>0</v>
          </cell>
          <cell r="K246" t="str">
            <v>-</v>
          </cell>
          <cell r="L246">
            <v>0</v>
          </cell>
          <cell r="N246" t="str">
            <v>голубой</v>
          </cell>
          <cell r="O246" t="str">
            <v xml:space="preserve"> </v>
          </cell>
          <cell r="P246" t="str">
            <v>желтый</v>
          </cell>
          <cell r="Q246" t="str">
            <v>M</v>
          </cell>
          <cell r="T246" t="str">
            <v xml:space="preserve"> </v>
          </cell>
          <cell r="U246" t="str">
            <v>ДА</v>
          </cell>
        </row>
        <row r="247">
          <cell r="A247" t="str">
            <v>87-77-0094</v>
          </cell>
          <cell r="B247" t="str">
            <v>фото</v>
          </cell>
          <cell r="C247" t="str">
            <v>First Frost</v>
          </cell>
          <cell r="D247" t="str">
            <v>большой</v>
          </cell>
          <cell r="E247">
            <v>150</v>
          </cell>
          <cell r="F247">
            <v>0.76</v>
          </cell>
          <cell r="G247">
            <v>1.17</v>
          </cell>
          <cell r="I247">
            <v>0</v>
          </cell>
          <cell r="J247">
            <v>0</v>
          </cell>
          <cell r="K247" t="str">
            <v>-</v>
          </cell>
          <cell r="L247">
            <v>0</v>
          </cell>
          <cell r="M247" t="str">
            <v>Хоста 2010 года</v>
          </cell>
          <cell r="N247" t="str">
            <v xml:space="preserve"> </v>
          </cell>
          <cell r="O247" t="str">
            <v>голубой</v>
          </cell>
          <cell r="P247" t="str">
            <v>кремовый</v>
          </cell>
          <cell r="Q247" t="str">
            <v>SM</v>
          </cell>
          <cell r="T247" t="str">
            <v xml:space="preserve"> </v>
          </cell>
          <cell r="U247" t="str">
            <v>ДА</v>
          </cell>
        </row>
        <row r="248">
          <cell r="A248" t="str">
            <v>87-77-0266</v>
          </cell>
          <cell r="B248" t="str">
            <v>фото</v>
          </cell>
          <cell r="C248" t="str">
            <v>First Frost</v>
          </cell>
          <cell r="D248" t="str">
            <v>стандартный</v>
          </cell>
          <cell r="E248">
            <v>250</v>
          </cell>
          <cell r="F248">
            <v>0.68</v>
          </cell>
          <cell r="G248">
            <v>1.08</v>
          </cell>
          <cell r="I248">
            <v>0</v>
          </cell>
          <cell r="J248">
            <v>0</v>
          </cell>
          <cell r="K248" t="str">
            <v>-</v>
          </cell>
          <cell r="L248">
            <v>0</v>
          </cell>
          <cell r="M248" t="str">
            <v>Хоста 2010 года</v>
          </cell>
          <cell r="N248" t="str">
            <v xml:space="preserve"> </v>
          </cell>
          <cell r="O248" t="str">
            <v>голубой</v>
          </cell>
          <cell r="P248" t="str">
            <v>кремовый</v>
          </cell>
          <cell r="Q248" t="str">
            <v>SM</v>
          </cell>
          <cell r="T248" t="str">
            <v xml:space="preserve"> </v>
          </cell>
          <cell r="U248" t="str">
            <v>ДА</v>
          </cell>
        </row>
        <row r="249">
          <cell r="A249" t="str">
            <v>87-77-0462</v>
          </cell>
          <cell r="B249" t="str">
            <v>фото</v>
          </cell>
          <cell r="C249" t="str">
            <v>First Frost</v>
          </cell>
          <cell r="D249" t="str">
            <v>маленький</v>
          </cell>
          <cell r="E249">
            <v>500</v>
          </cell>
          <cell r="F249">
            <v>0.52</v>
          </cell>
          <cell r="G249">
            <v>0.92</v>
          </cell>
          <cell r="I249">
            <v>0</v>
          </cell>
          <cell r="J249">
            <v>0</v>
          </cell>
          <cell r="K249" t="str">
            <v>-</v>
          </cell>
          <cell r="L249">
            <v>0</v>
          </cell>
          <cell r="M249" t="str">
            <v>Хоста 2010 года</v>
          </cell>
          <cell r="N249" t="str">
            <v xml:space="preserve"> </v>
          </cell>
          <cell r="O249" t="str">
            <v>голубой</v>
          </cell>
          <cell r="P249" t="str">
            <v>кремовый</v>
          </cell>
          <cell r="Q249" t="str">
            <v>SM</v>
          </cell>
          <cell r="T249" t="str">
            <v xml:space="preserve"> </v>
          </cell>
          <cell r="U249" t="str">
            <v>ДА</v>
          </cell>
        </row>
        <row r="250">
          <cell r="A250" t="str">
            <v>87-77-2181</v>
          </cell>
          <cell r="B250" t="str">
            <v>фото</v>
          </cell>
          <cell r="C250" t="str">
            <v>First Blush</v>
          </cell>
          <cell r="D250" t="str">
            <v>стандартный</v>
          </cell>
          <cell r="E250">
            <v>250</v>
          </cell>
          <cell r="F250">
            <v>3.2699999999999996</v>
          </cell>
          <cell r="G250">
            <v>3.6799999999999997</v>
          </cell>
          <cell r="I250">
            <v>0</v>
          </cell>
          <cell r="J250">
            <v>0</v>
          </cell>
          <cell r="K250" t="str">
            <v>-</v>
          </cell>
          <cell r="L250">
            <v>0</v>
          </cell>
          <cell r="M250" t="str">
            <v>new</v>
          </cell>
          <cell r="N250" t="str">
            <v>Зеленый</v>
          </cell>
          <cell r="O250" t="str">
            <v>зеленый с бордовыми прожилками</v>
          </cell>
          <cell r="P250" t="str">
            <v>бордовый</v>
          </cell>
          <cell r="Q250" t="str">
            <v>M</v>
          </cell>
          <cell r="R250" t="str">
            <v xml:space="preserve"> </v>
          </cell>
          <cell r="S250" t="str">
            <v>красные края и черешки</v>
          </cell>
          <cell r="T250" t="str">
            <v xml:space="preserve"> </v>
          </cell>
        </row>
        <row r="251">
          <cell r="A251" t="str">
            <v>87-77-0061</v>
          </cell>
          <cell r="B251" t="str">
            <v>фото</v>
          </cell>
          <cell r="C251" t="str">
            <v>Fortunei Aureomarginata</v>
          </cell>
          <cell r="D251" t="str">
            <v>большой</v>
          </cell>
          <cell r="E251">
            <v>150</v>
          </cell>
          <cell r="F251">
            <v>0.52</v>
          </cell>
          <cell r="G251">
            <v>0.92</v>
          </cell>
          <cell r="I251">
            <v>0</v>
          </cell>
          <cell r="J251">
            <v>0</v>
          </cell>
          <cell r="K251" t="str">
            <v>-</v>
          </cell>
          <cell r="L251">
            <v>0</v>
          </cell>
          <cell r="N251" t="str">
            <v xml:space="preserve"> </v>
          </cell>
          <cell r="O251" t="str">
            <v>зеленый</v>
          </cell>
          <cell r="P251" t="str">
            <v>желтый</v>
          </cell>
          <cell r="Q251" t="str">
            <v>ML</v>
          </cell>
          <cell r="T251" t="str">
            <v xml:space="preserve"> </v>
          </cell>
        </row>
        <row r="252">
          <cell r="A252" t="str">
            <v>87-77-0267</v>
          </cell>
          <cell r="B252" t="str">
            <v>фото</v>
          </cell>
          <cell r="C252" t="str">
            <v>Fortunei Aureomarginata</v>
          </cell>
          <cell r="D252" t="str">
            <v>стандартный</v>
          </cell>
          <cell r="E252">
            <v>250</v>
          </cell>
          <cell r="F252">
            <v>0.42</v>
          </cell>
          <cell r="G252">
            <v>0.83</v>
          </cell>
          <cell r="I252">
            <v>0</v>
          </cell>
          <cell r="J252">
            <v>0</v>
          </cell>
          <cell r="K252" t="str">
            <v>-</v>
          </cell>
          <cell r="L252">
            <v>0</v>
          </cell>
          <cell r="N252" t="str">
            <v xml:space="preserve"> </v>
          </cell>
          <cell r="O252" t="str">
            <v>зеленый</v>
          </cell>
          <cell r="P252" t="str">
            <v>желтый</v>
          </cell>
          <cell r="Q252" t="str">
            <v>ML</v>
          </cell>
          <cell r="T252" t="str">
            <v xml:space="preserve"> </v>
          </cell>
        </row>
        <row r="253">
          <cell r="A253" t="str">
            <v>87-77-0463</v>
          </cell>
          <cell r="B253" t="str">
            <v>фото</v>
          </cell>
          <cell r="C253" t="str">
            <v>Fortunei Aureomarginata</v>
          </cell>
          <cell r="D253" t="str">
            <v>маленький</v>
          </cell>
          <cell r="E253">
            <v>500</v>
          </cell>
          <cell r="F253">
            <v>0.36</v>
          </cell>
          <cell r="G253">
            <v>0.76</v>
          </cell>
          <cell r="I253">
            <v>0</v>
          </cell>
          <cell r="J253">
            <v>0</v>
          </cell>
          <cell r="K253" t="str">
            <v>-</v>
          </cell>
          <cell r="L253">
            <v>0</v>
          </cell>
          <cell r="N253" t="str">
            <v xml:space="preserve"> </v>
          </cell>
          <cell r="O253" t="str">
            <v>зеленый</v>
          </cell>
          <cell r="P253" t="str">
            <v>желтый</v>
          </cell>
          <cell r="Q253" t="str">
            <v>ML</v>
          </cell>
          <cell r="T253" t="str">
            <v xml:space="preserve"> </v>
          </cell>
        </row>
        <row r="254">
          <cell r="A254" t="str">
            <v>87-77-0106</v>
          </cell>
          <cell r="B254" t="str">
            <v>фото</v>
          </cell>
          <cell r="C254" t="str">
            <v>Fragrant Blue</v>
          </cell>
          <cell r="D254" t="str">
            <v>большой</v>
          </cell>
          <cell r="E254">
            <v>150</v>
          </cell>
          <cell r="F254">
            <v>0.92</v>
          </cell>
          <cell r="G254">
            <v>1.33</v>
          </cell>
          <cell r="I254">
            <v>0</v>
          </cell>
          <cell r="J254">
            <v>0</v>
          </cell>
          <cell r="K254" t="str">
            <v>-</v>
          </cell>
          <cell r="L254">
            <v>0</v>
          </cell>
          <cell r="N254" t="str">
            <v>голубой</v>
          </cell>
          <cell r="O254" t="str">
            <v xml:space="preserve"> </v>
          </cell>
          <cell r="P254" t="str">
            <v xml:space="preserve"> </v>
          </cell>
          <cell r="Q254" t="str">
            <v>SM</v>
          </cell>
          <cell r="R254" t="str">
            <v>да</v>
          </cell>
          <cell r="T254" t="str">
            <v xml:space="preserve"> </v>
          </cell>
        </row>
        <row r="255">
          <cell r="A255" t="str">
            <v>87-77-0268</v>
          </cell>
          <cell r="B255" t="str">
            <v>фото</v>
          </cell>
          <cell r="C255" t="str">
            <v>Fragrant Blue</v>
          </cell>
          <cell r="D255" t="str">
            <v>стандартный</v>
          </cell>
          <cell r="E255">
            <v>250</v>
          </cell>
          <cell r="F255">
            <v>0.76</v>
          </cell>
          <cell r="G255">
            <v>1.17</v>
          </cell>
          <cell r="I255">
            <v>0</v>
          </cell>
          <cell r="J255">
            <v>0</v>
          </cell>
          <cell r="K255" t="str">
            <v>-</v>
          </cell>
          <cell r="L255">
            <v>0</v>
          </cell>
          <cell r="N255" t="str">
            <v>голубой</v>
          </cell>
          <cell r="O255" t="str">
            <v xml:space="preserve"> </v>
          </cell>
          <cell r="P255" t="str">
            <v xml:space="preserve"> </v>
          </cell>
          <cell r="Q255" t="str">
            <v>SM</v>
          </cell>
          <cell r="R255" t="str">
            <v>да</v>
          </cell>
          <cell r="T255" t="str">
            <v xml:space="preserve"> </v>
          </cell>
        </row>
        <row r="256">
          <cell r="A256" t="str">
            <v>87-77-0464</v>
          </cell>
          <cell r="B256" t="str">
            <v>фото</v>
          </cell>
          <cell r="C256" t="str">
            <v>Fragrant Blue</v>
          </cell>
          <cell r="D256" t="str">
            <v>маленький</v>
          </cell>
          <cell r="E256">
            <v>500</v>
          </cell>
          <cell r="F256">
            <v>0.6</v>
          </cell>
          <cell r="G256">
            <v>1</v>
          </cell>
          <cell r="I256">
            <v>0</v>
          </cell>
          <cell r="J256">
            <v>0</v>
          </cell>
          <cell r="K256" t="str">
            <v>-</v>
          </cell>
          <cell r="L256">
            <v>0</v>
          </cell>
          <cell r="N256" t="str">
            <v>голубой</v>
          </cell>
          <cell r="O256" t="str">
            <v xml:space="preserve"> </v>
          </cell>
          <cell r="P256" t="str">
            <v xml:space="preserve"> </v>
          </cell>
          <cell r="Q256" t="str">
            <v>SM</v>
          </cell>
          <cell r="R256" t="str">
            <v>да</v>
          </cell>
          <cell r="T256" t="str">
            <v xml:space="preserve"> </v>
          </cell>
        </row>
        <row r="257">
          <cell r="A257" t="str">
            <v>87-77-0107</v>
          </cell>
          <cell r="B257" t="str">
            <v>фото</v>
          </cell>
          <cell r="C257" t="str">
            <v>Fragrant Dream</v>
          </cell>
          <cell r="D257" t="str">
            <v>большой</v>
          </cell>
          <cell r="E257">
            <v>150</v>
          </cell>
          <cell r="F257">
            <v>0.92</v>
          </cell>
          <cell r="G257">
            <v>1.33</v>
          </cell>
          <cell r="I257">
            <v>0</v>
          </cell>
          <cell r="J257">
            <v>0</v>
          </cell>
          <cell r="K257" t="str">
            <v>-</v>
          </cell>
          <cell r="L257">
            <v>0</v>
          </cell>
          <cell r="N257" t="str">
            <v xml:space="preserve"> </v>
          </cell>
          <cell r="O257" t="str">
            <v>зеленый</v>
          </cell>
          <cell r="P257" t="str">
            <v>желтый</v>
          </cell>
          <cell r="Q257" t="str">
            <v>ML</v>
          </cell>
          <cell r="R257" t="str">
            <v>да</v>
          </cell>
          <cell r="T257" t="str">
            <v xml:space="preserve"> </v>
          </cell>
        </row>
        <row r="258">
          <cell r="A258" t="str">
            <v>87-77-0270</v>
          </cell>
          <cell r="B258" t="str">
            <v>фото</v>
          </cell>
          <cell r="C258" t="str">
            <v>Fragrant Dream</v>
          </cell>
          <cell r="D258" t="str">
            <v>стандартный</v>
          </cell>
          <cell r="E258">
            <v>250</v>
          </cell>
          <cell r="F258">
            <v>0.76</v>
          </cell>
          <cell r="G258">
            <v>1.17</v>
          </cell>
          <cell r="I258">
            <v>0</v>
          </cell>
          <cell r="J258">
            <v>0</v>
          </cell>
          <cell r="K258" t="str">
            <v>-</v>
          </cell>
          <cell r="L258">
            <v>0</v>
          </cell>
          <cell r="N258" t="str">
            <v xml:space="preserve"> </v>
          </cell>
          <cell r="O258" t="str">
            <v>зеленый</v>
          </cell>
          <cell r="P258" t="str">
            <v>желтый</v>
          </cell>
          <cell r="Q258" t="str">
            <v>ML</v>
          </cell>
          <cell r="R258" t="str">
            <v>да</v>
          </cell>
          <cell r="T258" t="str">
            <v xml:space="preserve"> </v>
          </cell>
        </row>
        <row r="259">
          <cell r="A259" t="str">
            <v>87-77-0466</v>
          </cell>
          <cell r="B259" t="str">
            <v>фото</v>
          </cell>
          <cell r="C259" t="str">
            <v>Fragrant Dream</v>
          </cell>
          <cell r="D259" t="str">
            <v>маленький</v>
          </cell>
          <cell r="E259">
            <v>500</v>
          </cell>
          <cell r="F259">
            <v>0.6</v>
          </cell>
          <cell r="G259">
            <v>1</v>
          </cell>
          <cell r="I259">
            <v>0</v>
          </cell>
          <cell r="J259">
            <v>0</v>
          </cell>
          <cell r="K259" t="str">
            <v>-</v>
          </cell>
          <cell r="L259">
            <v>0</v>
          </cell>
          <cell r="N259" t="str">
            <v xml:space="preserve"> </v>
          </cell>
          <cell r="O259" t="str">
            <v>зеленый</v>
          </cell>
          <cell r="P259" t="str">
            <v>желтый</v>
          </cell>
          <cell r="Q259" t="str">
            <v>ML</v>
          </cell>
          <cell r="R259" t="str">
            <v>да</v>
          </cell>
          <cell r="T259" t="str">
            <v xml:space="preserve"> </v>
          </cell>
        </row>
        <row r="260">
          <cell r="A260" t="str">
            <v>87-77-0108</v>
          </cell>
          <cell r="B260" t="str">
            <v>фото</v>
          </cell>
          <cell r="C260" t="str">
            <v>Fragrant Fire</v>
          </cell>
          <cell r="D260" t="str">
            <v>большой</v>
          </cell>
          <cell r="E260">
            <v>150</v>
          </cell>
          <cell r="F260">
            <v>0.92</v>
          </cell>
          <cell r="G260">
            <v>1.33</v>
          </cell>
          <cell r="I260">
            <v>0</v>
          </cell>
          <cell r="J260">
            <v>0</v>
          </cell>
          <cell r="K260" t="str">
            <v>-</v>
          </cell>
          <cell r="L260">
            <v>0</v>
          </cell>
          <cell r="N260" t="str">
            <v xml:space="preserve"> </v>
          </cell>
          <cell r="O260" t="str">
            <v>темно-зеленый</v>
          </cell>
          <cell r="P260" t="str">
            <v>белый</v>
          </cell>
          <cell r="Q260" t="str">
            <v>L</v>
          </cell>
          <cell r="R260" t="str">
            <v>да</v>
          </cell>
          <cell r="T260" t="str">
            <v xml:space="preserve"> </v>
          </cell>
        </row>
        <row r="261">
          <cell r="A261" t="str">
            <v>87-77-0271</v>
          </cell>
          <cell r="B261" t="str">
            <v>фото</v>
          </cell>
          <cell r="C261" t="str">
            <v>Fragrant Fire</v>
          </cell>
          <cell r="D261" t="str">
            <v>стандартный</v>
          </cell>
          <cell r="E261">
            <v>250</v>
          </cell>
          <cell r="F261">
            <v>0.76</v>
          </cell>
          <cell r="G261">
            <v>1.17</v>
          </cell>
          <cell r="I261">
            <v>0</v>
          </cell>
          <cell r="J261">
            <v>0</v>
          </cell>
          <cell r="K261" t="str">
            <v>-</v>
          </cell>
          <cell r="L261">
            <v>0</v>
          </cell>
          <cell r="N261" t="str">
            <v xml:space="preserve"> </v>
          </cell>
          <cell r="O261" t="str">
            <v>темно-зеленый</v>
          </cell>
          <cell r="P261" t="str">
            <v>белый</v>
          </cell>
          <cell r="Q261" t="str">
            <v>L</v>
          </cell>
          <cell r="R261" t="str">
            <v>да</v>
          </cell>
          <cell r="T261" t="str">
            <v xml:space="preserve"> </v>
          </cell>
        </row>
        <row r="262">
          <cell r="A262" t="str">
            <v>87-77-0467</v>
          </cell>
          <cell r="B262" t="str">
            <v>фото</v>
          </cell>
          <cell r="C262" t="str">
            <v>Fragrant Fire</v>
          </cell>
          <cell r="D262" t="str">
            <v>маленький</v>
          </cell>
          <cell r="E262">
            <v>500</v>
          </cell>
          <cell r="F262">
            <v>0.6</v>
          </cell>
          <cell r="G262">
            <v>1</v>
          </cell>
          <cell r="I262">
            <v>0</v>
          </cell>
          <cell r="J262">
            <v>0</v>
          </cell>
          <cell r="K262" t="str">
            <v>-</v>
          </cell>
          <cell r="L262">
            <v>0</v>
          </cell>
          <cell r="N262" t="str">
            <v xml:space="preserve"> </v>
          </cell>
          <cell r="O262" t="str">
            <v>темно-зеленый</v>
          </cell>
          <cell r="P262" t="str">
            <v>белый</v>
          </cell>
          <cell r="Q262" t="str">
            <v>L</v>
          </cell>
          <cell r="R262" t="str">
            <v>да</v>
          </cell>
          <cell r="T262" t="str">
            <v xml:space="preserve"> </v>
          </cell>
        </row>
        <row r="263">
          <cell r="A263" t="str">
            <v>87-77-0070</v>
          </cell>
          <cell r="B263" t="str">
            <v>фото</v>
          </cell>
          <cell r="C263" t="str">
            <v>Frances Williams</v>
          </cell>
          <cell r="D263" t="str">
            <v>большой</v>
          </cell>
          <cell r="E263">
            <v>150</v>
          </cell>
          <cell r="F263">
            <v>0.52</v>
          </cell>
          <cell r="G263">
            <v>0.92</v>
          </cell>
          <cell r="I263">
            <v>0</v>
          </cell>
          <cell r="J263">
            <v>0</v>
          </cell>
          <cell r="K263" t="str">
            <v>-</v>
          </cell>
          <cell r="L263">
            <v>0</v>
          </cell>
          <cell r="M263" t="str">
            <v>Special Attention</v>
          </cell>
          <cell r="N263" t="str">
            <v xml:space="preserve"> </v>
          </cell>
          <cell r="O263" t="str">
            <v>голубой</v>
          </cell>
          <cell r="P263" t="str">
            <v>желтый</v>
          </cell>
          <cell r="Q263" t="str">
            <v>ML</v>
          </cell>
          <cell r="T263" t="str">
            <v xml:space="preserve"> </v>
          </cell>
        </row>
        <row r="264">
          <cell r="A264" t="str">
            <v>87-77-0273</v>
          </cell>
          <cell r="B264" t="str">
            <v>фото</v>
          </cell>
          <cell r="C264" t="str">
            <v>Frances Williams</v>
          </cell>
          <cell r="D264" t="str">
            <v>стандартный</v>
          </cell>
          <cell r="E264">
            <v>250</v>
          </cell>
          <cell r="F264">
            <v>0.44</v>
          </cell>
          <cell r="G264">
            <v>0.84</v>
          </cell>
          <cell r="I264">
            <v>0</v>
          </cell>
          <cell r="J264">
            <v>0</v>
          </cell>
          <cell r="K264" t="str">
            <v>-</v>
          </cell>
          <cell r="L264">
            <v>0</v>
          </cell>
          <cell r="M264" t="str">
            <v>Special Attention</v>
          </cell>
          <cell r="N264" t="str">
            <v xml:space="preserve"> </v>
          </cell>
          <cell r="O264" t="str">
            <v>голубой</v>
          </cell>
          <cell r="P264" t="str">
            <v>желтый</v>
          </cell>
          <cell r="Q264" t="str">
            <v>ML</v>
          </cell>
          <cell r="T264" t="str">
            <v xml:space="preserve"> </v>
          </cell>
        </row>
        <row r="265">
          <cell r="A265" t="str">
            <v>87-77-0469</v>
          </cell>
          <cell r="B265" t="str">
            <v>фото</v>
          </cell>
          <cell r="C265" t="str">
            <v>Frances Williams</v>
          </cell>
          <cell r="D265" t="str">
            <v>маленький</v>
          </cell>
          <cell r="E265">
            <v>500</v>
          </cell>
          <cell r="F265">
            <v>0.33</v>
          </cell>
          <cell r="G265">
            <v>0.73</v>
          </cell>
          <cell r="I265">
            <v>0</v>
          </cell>
          <cell r="J265">
            <v>0</v>
          </cell>
          <cell r="K265" t="str">
            <v>-</v>
          </cell>
          <cell r="L265">
            <v>0</v>
          </cell>
          <cell r="M265" t="str">
            <v>Special Attention</v>
          </cell>
          <cell r="N265" t="str">
            <v xml:space="preserve"> </v>
          </cell>
          <cell r="O265" t="str">
            <v>голубой</v>
          </cell>
          <cell r="P265" t="str">
            <v>желтый</v>
          </cell>
          <cell r="Q265" t="str">
            <v>ML</v>
          </cell>
          <cell r="T265" t="str">
            <v xml:space="preserve"> </v>
          </cell>
        </row>
        <row r="266">
          <cell r="A266" t="str">
            <v>87-77-0109</v>
          </cell>
          <cell r="B266" t="str">
            <v>фото</v>
          </cell>
          <cell r="C266" t="str">
            <v>Fried Bananas</v>
          </cell>
          <cell r="D266" t="str">
            <v>большой</v>
          </cell>
          <cell r="E266">
            <v>150</v>
          </cell>
          <cell r="F266">
            <v>0.92</v>
          </cell>
          <cell r="G266">
            <v>1.33</v>
          </cell>
          <cell r="I266">
            <v>0</v>
          </cell>
          <cell r="J266">
            <v>0</v>
          </cell>
          <cell r="K266" t="str">
            <v>-</v>
          </cell>
          <cell r="L266">
            <v>0</v>
          </cell>
          <cell r="N266" t="str">
            <v>желтый</v>
          </cell>
          <cell r="O266" t="str">
            <v xml:space="preserve"> </v>
          </cell>
          <cell r="P266" t="str">
            <v xml:space="preserve"> </v>
          </cell>
          <cell r="Q266" t="str">
            <v>ML</v>
          </cell>
          <cell r="S266" t="str">
            <v>золотистые листья</v>
          </cell>
          <cell r="T266" t="str">
            <v>ДА</v>
          </cell>
        </row>
        <row r="267">
          <cell r="A267" t="str">
            <v>87-77-0274</v>
          </cell>
          <cell r="B267" t="str">
            <v>фото</v>
          </cell>
          <cell r="C267" t="str">
            <v>Fried Bananas</v>
          </cell>
          <cell r="D267" t="str">
            <v>стандартный</v>
          </cell>
          <cell r="E267">
            <v>250</v>
          </cell>
          <cell r="F267">
            <v>0.8</v>
          </cell>
          <cell r="G267">
            <v>1.21</v>
          </cell>
          <cell r="I267">
            <v>0</v>
          </cell>
          <cell r="J267">
            <v>0</v>
          </cell>
          <cell r="K267" t="str">
            <v>-</v>
          </cell>
          <cell r="L267">
            <v>0</v>
          </cell>
          <cell r="N267" t="str">
            <v>желтый</v>
          </cell>
          <cell r="O267" t="str">
            <v xml:space="preserve"> </v>
          </cell>
          <cell r="P267" t="str">
            <v xml:space="preserve"> </v>
          </cell>
          <cell r="Q267" t="str">
            <v>ML</v>
          </cell>
          <cell r="S267" t="str">
            <v>золотистые листья</v>
          </cell>
          <cell r="T267" t="str">
            <v>ДА</v>
          </cell>
        </row>
        <row r="268">
          <cell r="A268" t="str">
            <v>87-77-0470</v>
          </cell>
          <cell r="B268" t="str">
            <v>фото</v>
          </cell>
          <cell r="C268" t="str">
            <v>Fried Bananas</v>
          </cell>
          <cell r="D268" t="str">
            <v>маленький</v>
          </cell>
          <cell r="E268">
            <v>500</v>
          </cell>
          <cell r="F268">
            <v>0.64</v>
          </cell>
          <cell r="G268">
            <v>1.04</v>
          </cell>
          <cell r="I268">
            <v>0</v>
          </cell>
          <cell r="J268">
            <v>0</v>
          </cell>
          <cell r="K268" t="str">
            <v>-</v>
          </cell>
          <cell r="L268">
            <v>0</v>
          </cell>
          <cell r="N268" t="str">
            <v>желтый</v>
          </cell>
          <cell r="O268" t="str">
            <v xml:space="preserve"> </v>
          </cell>
          <cell r="P268" t="str">
            <v xml:space="preserve"> </v>
          </cell>
          <cell r="Q268" t="str">
            <v>ML</v>
          </cell>
          <cell r="S268" t="str">
            <v>золотистые листья</v>
          </cell>
          <cell r="T268" t="str">
            <v>ДА</v>
          </cell>
        </row>
        <row r="269">
          <cell r="A269" t="str">
            <v>87-77-0275</v>
          </cell>
          <cell r="B269" t="str">
            <v>фото</v>
          </cell>
          <cell r="C269" t="str">
            <v>Georgia Sweetheart</v>
          </cell>
          <cell r="D269" t="str">
            <v>стандартный</v>
          </cell>
          <cell r="E269">
            <v>250</v>
          </cell>
          <cell r="F269">
            <v>2.0599999999999996</v>
          </cell>
          <cell r="G269">
            <v>2.46</v>
          </cell>
          <cell r="I269">
            <v>0</v>
          </cell>
          <cell r="J269">
            <v>0</v>
          </cell>
          <cell r="K269" t="str">
            <v>-</v>
          </cell>
          <cell r="L269">
            <v>0</v>
          </cell>
          <cell r="N269" t="str">
            <v>желтый</v>
          </cell>
          <cell r="O269" t="str">
            <v xml:space="preserve"> </v>
          </cell>
          <cell r="P269" t="str">
            <v>зеленый</v>
          </cell>
          <cell r="Q269" t="str">
            <v>M</v>
          </cell>
          <cell r="T269" t="str">
            <v xml:space="preserve"> </v>
          </cell>
        </row>
        <row r="270">
          <cell r="A270" t="str">
            <v>87-77-0276</v>
          </cell>
          <cell r="B270" t="str">
            <v>фото</v>
          </cell>
          <cell r="C270" t="str">
            <v>Get Nekkid</v>
          </cell>
          <cell r="D270" t="str">
            <v>стандартный</v>
          </cell>
          <cell r="E270">
            <v>250</v>
          </cell>
          <cell r="F270">
            <v>1.41</v>
          </cell>
          <cell r="G270">
            <v>1.81</v>
          </cell>
          <cell r="I270">
            <v>0</v>
          </cell>
          <cell r="J270">
            <v>0</v>
          </cell>
          <cell r="K270" t="str">
            <v>-</v>
          </cell>
          <cell r="L270">
            <v>0</v>
          </cell>
          <cell r="N270" t="str">
            <v>зеленый</v>
          </cell>
          <cell r="O270" t="str">
            <v xml:space="preserve"> </v>
          </cell>
          <cell r="P270" t="str">
            <v xml:space="preserve"> </v>
          </cell>
          <cell r="Q270" t="str">
            <v>M</v>
          </cell>
          <cell r="S270" t="str">
            <v>глянцевые листья</v>
          </cell>
          <cell r="T270" t="str">
            <v xml:space="preserve"> </v>
          </cell>
        </row>
        <row r="271">
          <cell r="A271" t="str">
            <v>87-77-0277</v>
          </cell>
          <cell r="B271" t="str">
            <v>фото</v>
          </cell>
          <cell r="C271" t="str">
            <v>Glad Tidings</v>
          </cell>
          <cell r="D271" t="str">
            <v>стандартный</v>
          </cell>
          <cell r="E271">
            <v>250</v>
          </cell>
          <cell r="F271">
            <v>1.41</v>
          </cell>
          <cell r="G271">
            <v>1.81</v>
          </cell>
          <cell r="I271">
            <v>0</v>
          </cell>
          <cell r="J271">
            <v>0</v>
          </cell>
          <cell r="K271" t="str">
            <v>-</v>
          </cell>
          <cell r="L271">
            <v>0</v>
          </cell>
          <cell r="N271" t="str">
            <v>желтый</v>
          </cell>
          <cell r="O271" t="str">
            <v xml:space="preserve"> </v>
          </cell>
          <cell r="P271" t="str">
            <v xml:space="preserve"> </v>
          </cell>
          <cell r="Q271" t="str">
            <v>M</v>
          </cell>
          <cell r="S271" t="str">
            <v>сердцевидной формы</v>
          </cell>
          <cell r="T271" t="str">
            <v xml:space="preserve"> </v>
          </cell>
        </row>
        <row r="272">
          <cell r="A272" t="str">
            <v>87-77-0471</v>
          </cell>
          <cell r="B272" t="str">
            <v>фото</v>
          </cell>
          <cell r="C272" t="str">
            <v>Glad Tidings</v>
          </cell>
          <cell r="D272" t="str">
            <v>маленький</v>
          </cell>
          <cell r="E272">
            <v>500</v>
          </cell>
          <cell r="F272">
            <v>1.17</v>
          </cell>
          <cell r="G272">
            <v>1.57</v>
          </cell>
          <cell r="I272">
            <v>0</v>
          </cell>
          <cell r="J272">
            <v>0</v>
          </cell>
          <cell r="K272" t="str">
            <v>-</v>
          </cell>
          <cell r="L272">
            <v>0</v>
          </cell>
          <cell r="N272" t="str">
            <v>желтый</v>
          </cell>
          <cell r="O272" t="str">
            <v xml:space="preserve"> </v>
          </cell>
          <cell r="P272" t="str">
            <v xml:space="preserve"> </v>
          </cell>
          <cell r="Q272" t="str">
            <v>M</v>
          </cell>
          <cell r="S272" t="str">
            <v>сердцевидной формы</v>
          </cell>
          <cell r="T272" t="str">
            <v xml:space="preserve"> </v>
          </cell>
        </row>
        <row r="273">
          <cell r="A273" t="str">
            <v>87-77-0278</v>
          </cell>
          <cell r="B273" t="str">
            <v>фото</v>
          </cell>
          <cell r="C273" t="str">
            <v>Gold Standard</v>
          </cell>
          <cell r="D273" t="str">
            <v>стандартный</v>
          </cell>
          <cell r="E273">
            <v>250</v>
          </cell>
          <cell r="F273">
            <v>0.49</v>
          </cell>
          <cell r="G273">
            <v>0.9</v>
          </cell>
          <cell r="I273">
            <v>0</v>
          </cell>
          <cell r="J273">
            <v>0</v>
          </cell>
          <cell r="K273" t="str">
            <v>-</v>
          </cell>
          <cell r="L273">
            <v>0</v>
          </cell>
          <cell r="N273" t="str">
            <v xml:space="preserve"> </v>
          </cell>
          <cell r="O273" t="str">
            <v>желтый</v>
          </cell>
          <cell r="P273" t="str">
            <v>зеленый</v>
          </cell>
          <cell r="Q273" t="str">
            <v>ML</v>
          </cell>
          <cell r="T273" t="str">
            <v xml:space="preserve"> </v>
          </cell>
        </row>
        <row r="274">
          <cell r="A274" t="str">
            <v>87-77-0279</v>
          </cell>
          <cell r="B274" t="str">
            <v>фото</v>
          </cell>
          <cell r="C274" t="str">
            <v>Golden Meadows</v>
          </cell>
          <cell r="D274" t="str">
            <v>стандартный</v>
          </cell>
          <cell r="E274">
            <v>250</v>
          </cell>
          <cell r="F274">
            <v>1.41</v>
          </cell>
          <cell r="G274">
            <v>1.81</v>
          </cell>
          <cell r="I274">
            <v>0</v>
          </cell>
          <cell r="J274">
            <v>0</v>
          </cell>
          <cell r="K274" t="str">
            <v>-</v>
          </cell>
          <cell r="L274">
            <v>0</v>
          </cell>
          <cell r="N274" t="str">
            <v xml:space="preserve"> </v>
          </cell>
          <cell r="O274" t="str">
            <v>светло-зеленый</v>
          </cell>
          <cell r="P274" t="str">
            <v>темно-зеленый</v>
          </cell>
          <cell r="Q274" t="str">
            <v>ML</v>
          </cell>
          <cell r="S274" t="str">
            <v>зеленые полосы</v>
          </cell>
          <cell r="T274" t="str">
            <v xml:space="preserve"> </v>
          </cell>
        </row>
        <row r="275">
          <cell r="A275" t="str">
            <v>87-77-0088</v>
          </cell>
          <cell r="B275" t="str">
            <v>фото</v>
          </cell>
          <cell r="C275" t="str">
            <v>Golden Medallion</v>
          </cell>
          <cell r="D275" t="str">
            <v>большой</v>
          </cell>
          <cell r="E275">
            <v>150</v>
          </cell>
          <cell r="F275">
            <v>0.68</v>
          </cell>
          <cell r="G275">
            <v>1.08</v>
          </cell>
          <cell r="I275">
            <v>0</v>
          </cell>
          <cell r="J275">
            <v>0</v>
          </cell>
          <cell r="K275" t="str">
            <v>-</v>
          </cell>
          <cell r="L275">
            <v>0</v>
          </cell>
          <cell r="N275" t="str">
            <v>желтый</v>
          </cell>
          <cell r="O275" t="str">
            <v xml:space="preserve"> </v>
          </cell>
          <cell r="P275" t="str">
            <v xml:space="preserve"> </v>
          </cell>
          <cell r="Q275" t="str">
            <v>M</v>
          </cell>
          <cell r="T275" t="str">
            <v xml:space="preserve"> </v>
          </cell>
        </row>
        <row r="276">
          <cell r="A276" t="str">
            <v>87-77-0280</v>
          </cell>
          <cell r="B276" t="str">
            <v>фото</v>
          </cell>
          <cell r="C276" t="str">
            <v>Golden Medallion</v>
          </cell>
          <cell r="D276" t="str">
            <v>стандартный</v>
          </cell>
          <cell r="E276">
            <v>250</v>
          </cell>
          <cell r="F276">
            <v>0.6</v>
          </cell>
          <cell r="G276">
            <v>1</v>
          </cell>
          <cell r="I276">
            <v>0</v>
          </cell>
          <cell r="J276">
            <v>0</v>
          </cell>
          <cell r="K276" t="str">
            <v>-</v>
          </cell>
          <cell r="L276">
            <v>0</v>
          </cell>
          <cell r="N276" t="str">
            <v>желтый</v>
          </cell>
          <cell r="O276" t="str">
            <v xml:space="preserve"> </v>
          </cell>
          <cell r="P276" t="str">
            <v xml:space="preserve"> </v>
          </cell>
          <cell r="Q276" t="str">
            <v>M</v>
          </cell>
          <cell r="T276" t="str">
            <v xml:space="preserve"> </v>
          </cell>
        </row>
        <row r="277">
          <cell r="A277" t="str">
            <v>87-77-0472</v>
          </cell>
          <cell r="B277" t="str">
            <v>фото</v>
          </cell>
          <cell r="C277" t="str">
            <v>Golden Medallion</v>
          </cell>
          <cell r="D277" t="str">
            <v>маленький</v>
          </cell>
          <cell r="E277">
            <v>500</v>
          </cell>
          <cell r="F277">
            <v>0.52</v>
          </cell>
          <cell r="G277">
            <v>0.92</v>
          </cell>
          <cell r="I277">
            <v>0</v>
          </cell>
          <cell r="J277">
            <v>0</v>
          </cell>
          <cell r="K277" t="str">
            <v>-</v>
          </cell>
          <cell r="L277">
            <v>0</v>
          </cell>
          <cell r="N277" t="str">
            <v>желтый</v>
          </cell>
          <cell r="O277" t="str">
            <v xml:space="preserve"> </v>
          </cell>
          <cell r="P277" t="str">
            <v xml:space="preserve"> </v>
          </cell>
          <cell r="Q277" t="str">
            <v>M</v>
          </cell>
          <cell r="T277" t="str">
            <v xml:space="preserve"> </v>
          </cell>
        </row>
        <row r="278">
          <cell r="A278" t="str">
            <v>87-77-0281</v>
          </cell>
          <cell r="B278" t="str">
            <v>фото</v>
          </cell>
          <cell r="C278" t="str">
            <v>Golden Tiara</v>
          </cell>
          <cell r="D278" t="str">
            <v>стандартный</v>
          </cell>
          <cell r="E278">
            <v>250</v>
          </cell>
          <cell r="F278">
            <v>0.52</v>
          </cell>
          <cell r="G278">
            <v>0.92</v>
          </cell>
          <cell r="I278">
            <v>0</v>
          </cell>
          <cell r="J278">
            <v>0</v>
          </cell>
          <cell r="K278" t="str">
            <v>-</v>
          </cell>
          <cell r="L278">
            <v>0</v>
          </cell>
          <cell r="N278" t="str">
            <v>светло-зеленый</v>
          </cell>
          <cell r="O278" t="str">
            <v>золотой</v>
          </cell>
          <cell r="P278" t="str">
            <v>SM</v>
          </cell>
          <cell r="S278" t="str">
            <v>ДА</v>
          </cell>
        </row>
        <row r="279">
          <cell r="A279" t="str">
            <v>87-77-0473</v>
          </cell>
          <cell r="B279" t="str">
            <v>фото</v>
          </cell>
          <cell r="C279" t="str">
            <v>Golden Tiara</v>
          </cell>
          <cell r="D279" t="str">
            <v>маленький</v>
          </cell>
          <cell r="E279">
            <v>500</v>
          </cell>
          <cell r="F279">
            <v>0.42</v>
          </cell>
          <cell r="G279">
            <v>0.83</v>
          </cell>
          <cell r="I279">
            <v>0</v>
          </cell>
          <cell r="J279">
            <v>0</v>
          </cell>
          <cell r="K279" t="str">
            <v>-</v>
          </cell>
          <cell r="L279">
            <v>0</v>
          </cell>
          <cell r="N279" t="str">
            <v>светло-зеленый</v>
          </cell>
          <cell r="O279" t="str">
            <v>золотой</v>
          </cell>
          <cell r="P279" t="str">
            <v>SM</v>
          </cell>
          <cell r="S279" t="str">
            <v>ДА</v>
          </cell>
        </row>
        <row r="280">
          <cell r="A280" t="str">
            <v>87-77-0110</v>
          </cell>
          <cell r="B280" t="str">
            <v>фото</v>
          </cell>
          <cell r="C280" t="str">
            <v>Goosberry Sundae</v>
          </cell>
          <cell r="D280" t="str">
            <v>большой</v>
          </cell>
          <cell r="E280">
            <v>150</v>
          </cell>
          <cell r="F280">
            <v>0.92</v>
          </cell>
          <cell r="G280">
            <v>1.33</v>
          </cell>
          <cell r="I280">
            <v>0</v>
          </cell>
          <cell r="J280">
            <v>0</v>
          </cell>
          <cell r="K280" t="str">
            <v>-</v>
          </cell>
          <cell r="L280">
            <v>0</v>
          </cell>
          <cell r="N280" t="str">
            <v>зеленый</v>
          </cell>
          <cell r="O280" t="str">
            <v xml:space="preserve"> </v>
          </cell>
          <cell r="P280" t="str">
            <v xml:space="preserve"> </v>
          </cell>
          <cell r="Q280" t="str">
            <v>M</v>
          </cell>
          <cell r="S280" t="str">
            <v>красные стебли</v>
          </cell>
          <cell r="T280" t="str">
            <v xml:space="preserve"> </v>
          </cell>
        </row>
        <row r="281">
          <cell r="A281" t="str">
            <v>87-77-0282</v>
          </cell>
          <cell r="B281" t="str">
            <v>фото</v>
          </cell>
          <cell r="C281" t="str">
            <v>Goosberry Sundae</v>
          </cell>
          <cell r="D281" t="str">
            <v>стандартный</v>
          </cell>
          <cell r="E281">
            <v>250</v>
          </cell>
          <cell r="F281">
            <v>0.8</v>
          </cell>
          <cell r="G281">
            <v>1.21</v>
          </cell>
          <cell r="I281">
            <v>0</v>
          </cell>
          <cell r="J281">
            <v>0</v>
          </cell>
          <cell r="K281" t="str">
            <v>-</v>
          </cell>
          <cell r="L281">
            <v>0</v>
          </cell>
          <cell r="N281" t="str">
            <v>зеленый</v>
          </cell>
          <cell r="O281" t="str">
            <v xml:space="preserve"> </v>
          </cell>
          <cell r="P281" t="str">
            <v xml:space="preserve"> </v>
          </cell>
          <cell r="Q281" t="str">
            <v>M</v>
          </cell>
          <cell r="S281" t="str">
            <v>красные стебли</v>
          </cell>
          <cell r="T281" t="str">
            <v xml:space="preserve"> </v>
          </cell>
        </row>
        <row r="282">
          <cell r="A282" t="str">
            <v>87-77-0474</v>
          </cell>
          <cell r="B282" t="str">
            <v>фото</v>
          </cell>
          <cell r="C282" t="str">
            <v>Goosberry Sundae</v>
          </cell>
          <cell r="D282" t="str">
            <v>маленький</v>
          </cell>
          <cell r="E282">
            <v>500</v>
          </cell>
          <cell r="F282">
            <v>0.6</v>
          </cell>
          <cell r="G282">
            <v>1</v>
          </cell>
          <cell r="I282">
            <v>0</v>
          </cell>
          <cell r="J282">
            <v>0</v>
          </cell>
          <cell r="K282" t="str">
            <v>-</v>
          </cell>
          <cell r="L282">
            <v>0</v>
          </cell>
          <cell r="N282" t="str">
            <v>зеленый</v>
          </cell>
          <cell r="O282" t="str">
            <v xml:space="preserve"> </v>
          </cell>
          <cell r="P282" t="str">
            <v xml:space="preserve"> </v>
          </cell>
          <cell r="Q282" t="str">
            <v>M</v>
          </cell>
          <cell r="S282" t="str">
            <v>красные стебли</v>
          </cell>
          <cell r="T282" t="str">
            <v xml:space="preserve"> </v>
          </cell>
        </row>
        <row r="283">
          <cell r="A283" t="str">
            <v>87-77-0187</v>
          </cell>
          <cell r="B283" t="str">
            <v>фото</v>
          </cell>
          <cell r="C283" t="str">
            <v>Grand Marquee</v>
          </cell>
          <cell r="D283" t="str">
            <v>большой</v>
          </cell>
          <cell r="E283">
            <v>150</v>
          </cell>
          <cell r="F283">
            <v>2.2699999999999996</v>
          </cell>
          <cell r="G283">
            <v>2.6799999999999997</v>
          </cell>
          <cell r="I283">
            <v>0</v>
          </cell>
          <cell r="J283">
            <v>0</v>
          </cell>
          <cell r="K283" t="str">
            <v>-</v>
          </cell>
          <cell r="L283">
            <v>0</v>
          </cell>
          <cell r="N283" t="str">
            <v xml:space="preserve"> </v>
          </cell>
          <cell r="O283" t="str">
            <v>кремовый</v>
          </cell>
          <cell r="P283" t="str">
            <v>голубой</v>
          </cell>
          <cell r="Q283" t="str">
            <v>M</v>
          </cell>
          <cell r="T283" t="str">
            <v xml:space="preserve"> </v>
          </cell>
          <cell r="U283" t="str">
            <v>ДА</v>
          </cell>
        </row>
        <row r="284">
          <cell r="A284" t="str">
            <v>87-77-0283</v>
          </cell>
          <cell r="B284" t="str">
            <v>фото</v>
          </cell>
          <cell r="C284" t="str">
            <v>Grand Marquee</v>
          </cell>
          <cell r="D284" t="str">
            <v>стандартный</v>
          </cell>
          <cell r="E284">
            <v>250</v>
          </cell>
          <cell r="F284">
            <v>1.87</v>
          </cell>
          <cell r="G284">
            <v>2.2699999999999996</v>
          </cell>
          <cell r="I284">
            <v>0</v>
          </cell>
          <cell r="J284">
            <v>0</v>
          </cell>
          <cell r="K284" t="str">
            <v>-</v>
          </cell>
          <cell r="L284">
            <v>0</v>
          </cell>
          <cell r="N284" t="str">
            <v xml:space="preserve"> </v>
          </cell>
          <cell r="O284" t="str">
            <v>кремовый</v>
          </cell>
          <cell r="P284" t="str">
            <v>голубой</v>
          </cell>
          <cell r="Q284" t="str">
            <v>M</v>
          </cell>
          <cell r="T284" t="str">
            <v xml:space="preserve"> </v>
          </cell>
          <cell r="U284" t="str">
            <v>ДА</v>
          </cell>
        </row>
        <row r="285">
          <cell r="A285" t="str">
            <v>87-77-0475</v>
          </cell>
          <cell r="B285" t="str">
            <v>фото</v>
          </cell>
          <cell r="C285" t="str">
            <v>Grand Marquee</v>
          </cell>
          <cell r="D285" t="str">
            <v>маленький</v>
          </cell>
          <cell r="E285">
            <v>500</v>
          </cell>
          <cell r="F285">
            <v>1.62</v>
          </cell>
          <cell r="G285">
            <v>2.0299999999999998</v>
          </cell>
          <cell r="I285">
            <v>0</v>
          </cell>
          <cell r="J285">
            <v>0</v>
          </cell>
          <cell r="K285" t="str">
            <v>-</v>
          </cell>
          <cell r="L285">
            <v>0</v>
          </cell>
          <cell r="N285" t="str">
            <v xml:space="preserve"> </v>
          </cell>
          <cell r="O285" t="str">
            <v>кремовый</v>
          </cell>
          <cell r="P285" t="str">
            <v>голубой</v>
          </cell>
          <cell r="Q285" t="str">
            <v>M</v>
          </cell>
          <cell r="T285" t="str">
            <v xml:space="preserve"> </v>
          </cell>
          <cell r="U285" t="str">
            <v>ДА</v>
          </cell>
        </row>
        <row r="286">
          <cell r="A286" t="str">
            <v>87-77-0188</v>
          </cell>
          <cell r="B286" t="str">
            <v>фото</v>
          </cell>
          <cell r="C286" t="str">
            <v>Great Expectations</v>
          </cell>
          <cell r="D286" t="str">
            <v>большой</v>
          </cell>
          <cell r="E286">
            <v>150</v>
          </cell>
          <cell r="F286">
            <v>2.0599999999999996</v>
          </cell>
          <cell r="G286">
            <v>2.46</v>
          </cell>
          <cell r="I286">
            <v>0</v>
          </cell>
          <cell r="J286">
            <v>0</v>
          </cell>
          <cell r="K286" t="str">
            <v>-</v>
          </cell>
          <cell r="L286">
            <v>0</v>
          </cell>
          <cell r="M286" t="str">
            <v>Special Attention</v>
          </cell>
          <cell r="N286" t="str">
            <v xml:space="preserve"> </v>
          </cell>
          <cell r="O286" t="str">
            <v>кремовый</v>
          </cell>
          <cell r="P286" t="str">
            <v>голубой</v>
          </cell>
          <cell r="Q286" t="str">
            <v>ML</v>
          </cell>
          <cell r="T286" t="str">
            <v>ДА</v>
          </cell>
        </row>
        <row r="287">
          <cell r="A287" t="str">
            <v>87-77-0284</v>
          </cell>
          <cell r="B287" t="str">
            <v>фото</v>
          </cell>
          <cell r="C287" t="str">
            <v>Great Expectations</v>
          </cell>
          <cell r="D287" t="str">
            <v>стандартный</v>
          </cell>
          <cell r="E287">
            <v>250</v>
          </cell>
          <cell r="F287">
            <v>1.65</v>
          </cell>
          <cell r="G287">
            <v>2.0599999999999996</v>
          </cell>
          <cell r="I287">
            <v>0</v>
          </cell>
          <cell r="J287">
            <v>0</v>
          </cell>
          <cell r="K287" t="str">
            <v>-</v>
          </cell>
          <cell r="L287">
            <v>0</v>
          </cell>
          <cell r="M287" t="str">
            <v>Special Attention</v>
          </cell>
          <cell r="N287" t="str">
            <v xml:space="preserve"> </v>
          </cell>
          <cell r="O287" t="str">
            <v>кремовый</v>
          </cell>
          <cell r="P287" t="str">
            <v>голубой</v>
          </cell>
          <cell r="Q287" t="str">
            <v>ML</v>
          </cell>
          <cell r="T287" t="str">
            <v>ДА</v>
          </cell>
        </row>
        <row r="288">
          <cell r="A288" t="str">
            <v>87-77-0476</v>
          </cell>
          <cell r="B288" t="str">
            <v>фото</v>
          </cell>
          <cell r="C288" t="str">
            <v>Great Expectations</v>
          </cell>
          <cell r="D288" t="str">
            <v>маленький</v>
          </cell>
          <cell r="E288">
            <v>500</v>
          </cell>
          <cell r="F288">
            <v>1.41</v>
          </cell>
          <cell r="G288">
            <v>1.81</v>
          </cell>
          <cell r="I288">
            <v>0</v>
          </cell>
          <cell r="J288">
            <v>0</v>
          </cell>
          <cell r="K288" t="str">
            <v>-</v>
          </cell>
          <cell r="L288">
            <v>0</v>
          </cell>
          <cell r="M288" t="str">
            <v>Special Attention</v>
          </cell>
          <cell r="N288" t="str">
            <v xml:space="preserve"> </v>
          </cell>
          <cell r="O288" t="str">
            <v>кремовый</v>
          </cell>
          <cell r="P288" t="str">
            <v>голубой</v>
          </cell>
          <cell r="Q288" t="str">
            <v>ML</v>
          </cell>
          <cell r="T288" t="str">
            <v>ДА</v>
          </cell>
        </row>
        <row r="289">
          <cell r="A289" t="str">
            <v>87-77-0285</v>
          </cell>
          <cell r="B289" t="str">
            <v>фото</v>
          </cell>
          <cell r="C289" t="str">
            <v>Green Bag</v>
          </cell>
          <cell r="D289" t="str">
            <v>стандартный</v>
          </cell>
          <cell r="E289">
            <v>250</v>
          </cell>
          <cell r="F289">
            <v>1.41</v>
          </cell>
          <cell r="G289">
            <v>1.81</v>
          </cell>
          <cell r="I289">
            <v>0</v>
          </cell>
          <cell r="J289">
            <v>0</v>
          </cell>
          <cell r="K289" t="str">
            <v>-</v>
          </cell>
          <cell r="L289">
            <v>0</v>
          </cell>
          <cell r="N289" t="str">
            <v>зеленый</v>
          </cell>
          <cell r="O289" t="str">
            <v xml:space="preserve"> </v>
          </cell>
          <cell r="P289" t="str">
            <v xml:space="preserve"> </v>
          </cell>
          <cell r="Q289" t="str">
            <v>S</v>
          </cell>
          <cell r="T289" t="str">
            <v xml:space="preserve"> </v>
          </cell>
        </row>
        <row r="290">
          <cell r="A290" t="str">
            <v>87-77-0477</v>
          </cell>
          <cell r="B290" t="str">
            <v>фото</v>
          </cell>
          <cell r="C290" t="str">
            <v>Green Bag</v>
          </cell>
          <cell r="D290" t="str">
            <v>маленький</v>
          </cell>
          <cell r="E290">
            <v>500</v>
          </cell>
          <cell r="F290">
            <v>1.25</v>
          </cell>
          <cell r="G290">
            <v>1.65</v>
          </cell>
          <cell r="I290">
            <v>0</v>
          </cell>
          <cell r="J290">
            <v>0</v>
          </cell>
          <cell r="K290" t="str">
            <v>-</v>
          </cell>
          <cell r="L290">
            <v>0</v>
          </cell>
          <cell r="N290" t="str">
            <v>зеленый</v>
          </cell>
          <cell r="O290" t="str">
            <v xml:space="preserve"> </v>
          </cell>
          <cell r="P290" t="str">
            <v xml:space="preserve"> </v>
          </cell>
          <cell r="Q290" t="str">
            <v>S</v>
          </cell>
          <cell r="T290" t="str">
            <v xml:space="preserve"> </v>
          </cell>
        </row>
        <row r="291">
          <cell r="A291" t="str">
            <v>87-77-0143</v>
          </cell>
          <cell r="B291" t="str">
            <v>фото</v>
          </cell>
          <cell r="C291" t="str">
            <v>Hadspen Blue</v>
          </cell>
          <cell r="D291" t="str">
            <v>большой</v>
          </cell>
          <cell r="E291">
            <v>150</v>
          </cell>
          <cell r="F291">
            <v>1.25</v>
          </cell>
          <cell r="G291">
            <v>1.65</v>
          </cell>
          <cell r="I291">
            <v>0</v>
          </cell>
          <cell r="J291">
            <v>0</v>
          </cell>
          <cell r="K291" t="str">
            <v>-</v>
          </cell>
          <cell r="L291">
            <v>0</v>
          </cell>
          <cell r="N291" t="str">
            <v>голубой</v>
          </cell>
          <cell r="O291" t="str">
            <v xml:space="preserve"> </v>
          </cell>
          <cell r="P291" t="str">
            <v xml:space="preserve"> </v>
          </cell>
          <cell r="Q291" t="str">
            <v>SM</v>
          </cell>
          <cell r="T291" t="str">
            <v xml:space="preserve"> </v>
          </cell>
          <cell r="U291" t="str">
            <v>ДА</v>
          </cell>
        </row>
        <row r="292">
          <cell r="A292" t="str">
            <v>87-77-0287</v>
          </cell>
          <cell r="B292" t="str">
            <v>фото</v>
          </cell>
          <cell r="C292" t="str">
            <v>Hadspen Blue</v>
          </cell>
          <cell r="D292" t="str">
            <v>стандартный</v>
          </cell>
          <cell r="E292">
            <v>250</v>
          </cell>
          <cell r="F292">
            <v>1.08</v>
          </cell>
          <cell r="G292">
            <v>1.49</v>
          </cell>
          <cell r="I292">
            <v>0</v>
          </cell>
          <cell r="J292">
            <v>0</v>
          </cell>
          <cell r="K292" t="str">
            <v>-</v>
          </cell>
          <cell r="L292">
            <v>0</v>
          </cell>
          <cell r="N292" t="str">
            <v>голубой</v>
          </cell>
          <cell r="O292" t="str">
            <v xml:space="preserve"> </v>
          </cell>
          <cell r="P292" t="str">
            <v xml:space="preserve"> </v>
          </cell>
          <cell r="Q292" t="str">
            <v>SM</v>
          </cell>
          <cell r="T292" t="str">
            <v xml:space="preserve"> </v>
          </cell>
          <cell r="U292" t="str">
            <v>ДА</v>
          </cell>
        </row>
        <row r="293">
          <cell r="A293" t="str">
            <v>87-77-0479</v>
          </cell>
          <cell r="B293" t="str">
            <v>фото</v>
          </cell>
          <cell r="C293" t="str">
            <v>Hadspen Blue</v>
          </cell>
          <cell r="D293" t="str">
            <v>маленький</v>
          </cell>
          <cell r="E293">
            <v>500</v>
          </cell>
          <cell r="F293">
            <v>0.92</v>
          </cell>
          <cell r="G293">
            <v>1.33</v>
          </cell>
          <cell r="I293">
            <v>0</v>
          </cell>
          <cell r="J293">
            <v>0</v>
          </cell>
          <cell r="K293" t="str">
            <v>-</v>
          </cell>
          <cell r="L293">
            <v>0</v>
          </cell>
          <cell r="N293" t="str">
            <v>голубой</v>
          </cell>
          <cell r="O293" t="str">
            <v xml:space="preserve"> </v>
          </cell>
          <cell r="P293" t="str">
            <v xml:space="preserve"> </v>
          </cell>
          <cell r="Q293" t="str">
            <v>SM</v>
          </cell>
          <cell r="T293" t="str">
            <v xml:space="preserve"> </v>
          </cell>
          <cell r="U293" t="str">
            <v>ДА</v>
          </cell>
        </row>
        <row r="294">
          <cell r="A294" t="str">
            <v>87-77-0079</v>
          </cell>
          <cell r="B294" t="str">
            <v>фото</v>
          </cell>
          <cell r="C294" t="str">
            <v>Invincible</v>
          </cell>
          <cell r="D294" t="str">
            <v>большой</v>
          </cell>
          <cell r="E294">
            <v>150</v>
          </cell>
          <cell r="F294">
            <v>0.57000000000000006</v>
          </cell>
          <cell r="G294">
            <v>0.98</v>
          </cell>
          <cell r="I294">
            <v>0</v>
          </cell>
          <cell r="J294">
            <v>0</v>
          </cell>
          <cell r="K294" t="str">
            <v>-</v>
          </cell>
          <cell r="L294">
            <v>0</v>
          </cell>
          <cell r="N294" t="str">
            <v>темно- зеленый</v>
          </cell>
          <cell r="O294" t="str">
            <v xml:space="preserve"> </v>
          </cell>
          <cell r="P294" t="str">
            <v xml:space="preserve"> </v>
          </cell>
          <cell r="Q294" t="str">
            <v>SM</v>
          </cell>
          <cell r="R294" t="str">
            <v>да</v>
          </cell>
          <cell r="S294" t="str">
            <v>глянцевые листья</v>
          </cell>
          <cell r="T294" t="str">
            <v>ДА</v>
          </cell>
        </row>
        <row r="295">
          <cell r="A295" t="str">
            <v>87-77-0290</v>
          </cell>
          <cell r="B295" t="str">
            <v>фото</v>
          </cell>
          <cell r="C295" t="str">
            <v>Invincible</v>
          </cell>
          <cell r="D295" t="str">
            <v>стандартный</v>
          </cell>
          <cell r="E295">
            <v>250</v>
          </cell>
          <cell r="F295">
            <v>0.49</v>
          </cell>
          <cell r="G295">
            <v>0.9</v>
          </cell>
          <cell r="I295">
            <v>0</v>
          </cell>
          <cell r="J295">
            <v>0</v>
          </cell>
          <cell r="K295" t="str">
            <v>-</v>
          </cell>
          <cell r="L295">
            <v>0</v>
          </cell>
          <cell r="N295" t="str">
            <v>темно- зеленый</v>
          </cell>
          <cell r="O295" t="str">
            <v xml:space="preserve"> </v>
          </cell>
          <cell r="P295" t="str">
            <v xml:space="preserve"> </v>
          </cell>
          <cell r="Q295" t="str">
            <v>SM</v>
          </cell>
          <cell r="R295" t="str">
            <v>да</v>
          </cell>
          <cell r="S295" t="str">
            <v>глянцевые листья</v>
          </cell>
          <cell r="T295" t="str">
            <v>ДА</v>
          </cell>
        </row>
        <row r="296">
          <cell r="A296" t="str">
            <v>87-77-0482</v>
          </cell>
          <cell r="B296" t="str">
            <v>фото</v>
          </cell>
          <cell r="C296" t="str">
            <v>Invincible</v>
          </cell>
          <cell r="D296" t="str">
            <v>маленький</v>
          </cell>
          <cell r="E296">
            <v>500</v>
          </cell>
          <cell r="F296">
            <v>0.42</v>
          </cell>
          <cell r="G296">
            <v>0.83</v>
          </cell>
          <cell r="I296">
            <v>0</v>
          </cell>
          <cell r="J296">
            <v>0</v>
          </cell>
          <cell r="K296" t="str">
            <v>-</v>
          </cell>
          <cell r="L296">
            <v>0</v>
          </cell>
          <cell r="N296" t="str">
            <v>темно- зеленый</v>
          </cell>
          <cell r="O296" t="str">
            <v xml:space="preserve"> </v>
          </cell>
          <cell r="P296" t="str">
            <v xml:space="preserve"> </v>
          </cell>
          <cell r="Q296" t="str">
            <v>SM</v>
          </cell>
          <cell r="R296" t="str">
            <v>да</v>
          </cell>
          <cell r="S296" t="str">
            <v>глянцевые листья</v>
          </cell>
          <cell r="T296" t="str">
            <v>ДА</v>
          </cell>
        </row>
        <row r="297">
          <cell r="A297" t="str">
            <v>87-77-0189</v>
          </cell>
          <cell r="B297" t="str">
            <v>фото</v>
          </cell>
          <cell r="C297" t="str">
            <v>June</v>
          </cell>
          <cell r="D297" t="str">
            <v>большой</v>
          </cell>
          <cell r="E297">
            <v>150</v>
          </cell>
          <cell r="F297">
            <v>2.2599999999999998</v>
          </cell>
          <cell r="G297">
            <v>2.6599999999999997</v>
          </cell>
          <cell r="I297">
            <v>0</v>
          </cell>
          <cell r="J297">
            <v>0</v>
          </cell>
          <cell r="K297" t="str">
            <v>-</v>
          </cell>
          <cell r="L297">
            <v>0</v>
          </cell>
          <cell r="N297" t="str">
            <v xml:space="preserve"> </v>
          </cell>
          <cell r="O297" t="str">
            <v>желтый</v>
          </cell>
          <cell r="P297" t="str">
            <v>голубой</v>
          </cell>
          <cell r="Q297" t="str">
            <v>SM</v>
          </cell>
          <cell r="T297" t="str">
            <v xml:space="preserve"> </v>
          </cell>
          <cell r="U297" t="str">
            <v>ДА</v>
          </cell>
        </row>
        <row r="298">
          <cell r="A298" t="str">
            <v>87-77-0291</v>
          </cell>
          <cell r="B298" t="str">
            <v>фото</v>
          </cell>
          <cell r="C298" t="str">
            <v>June</v>
          </cell>
          <cell r="D298" t="str">
            <v>стандартный</v>
          </cell>
          <cell r="E298">
            <v>250</v>
          </cell>
          <cell r="F298">
            <v>1.85</v>
          </cell>
          <cell r="G298">
            <v>2.2599999999999998</v>
          </cell>
          <cell r="I298">
            <v>0</v>
          </cell>
          <cell r="J298">
            <v>0</v>
          </cell>
          <cell r="K298" t="str">
            <v>-</v>
          </cell>
          <cell r="L298">
            <v>0</v>
          </cell>
          <cell r="N298" t="str">
            <v xml:space="preserve"> </v>
          </cell>
          <cell r="O298" t="str">
            <v>желтый</v>
          </cell>
          <cell r="P298" t="str">
            <v>голубой</v>
          </cell>
          <cell r="Q298" t="str">
            <v>SM</v>
          </cell>
          <cell r="T298" t="str">
            <v xml:space="preserve"> </v>
          </cell>
          <cell r="U298" t="str">
            <v>ДА</v>
          </cell>
        </row>
        <row r="299">
          <cell r="A299" t="str">
            <v>87-77-0483</v>
          </cell>
          <cell r="B299" t="str">
            <v>фото</v>
          </cell>
          <cell r="C299" t="str">
            <v>June</v>
          </cell>
          <cell r="D299" t="str">
            <v>маленький</v>
          </cell>
          <cell r="E299">
            <v>500</v>
          </cell>
          <cell r="F299">
            <v>1.61</v>
          </cell>
          <cell r="G299">
            <v>2.0199999999999996</v>
          </cell>
          <cell r="I299">
            <v>0</v>
          </cell>
          <cell r="J299">
            <v>0</v>
          </cell>
          <cell r="K299" t="str">
            <v>-</v>
          </cell>
          <cell r="L299">
            <v>0</v>
          </cell>
          <cell r="N299" t="str">
            <v xml:space="preserve"> </v>
          </cell>
          <cell r="O299" t="str">
            <v>желтый</v>
          </cell>
          <cell r="P299" t="str">
            <v>голубой</v>
          </cell>
          <cell r="Q299" t="str">
            <v>SM</v>
          </cell>
          <cell r="T299" t="str">
            <v xml:space="preserve"> </v>
          </cell>
          <cell r="U299" t="str">
            <v>ДА</v>
          </cell>
        </row>
        <row r="300">
          <cell r="A300" t="str">
            <v>87-77-0167</v>
          </cell>
          <cell r="B300" t="str">
            <v>фото</v>
          </cell>
          <cell r="C300" t="str">
            <v>Jurassic Park</v>
          </cell>
          <cell r="D300" t="str">
            <v>большой</v>
          </cell>
          <cell r="E300">
            <v>150</v>
          </cell>
          <cell r="F300">
            <v>1.65</v>
          </cell>
          <cell r="G300">
            <v>2.0599999999999996</v>
          </cell>
          <cell r="I300">
            <v>0</v>
          </cell>
          <cell r="J300">
            <v>0</v>
          </cell>
          <cell r="K300" t="str">
            <v>-</v>
          </cell>
          <cell r="L300">
            <v>0</v>
          </cell>
          <cell r="N300" t="str">
            <v>зеленый / голубой</v>
          </cell>
          <cell r="O300" t="str">
            <v xml:space="preserve"> </v>
          </cell>
          <cell r="P300" t="str">
            <v xml:space="preserve"> </v>
          </cell>
          <cell r="Q300" t="str">
            <v>XL</v>
          </cell>
          <cell r="T300" t="str">
            <v xml:space="preserve"> </v>
          </cell>
        </row>
        <row r="301">
          <cell r="A301" t="str">
            <v>87-77-0292</v>
          </cell>
          <cell r="B301" t="str">
            <v>фото</v>
          </cell>
          <cell r="C301" t="str">
            <v>Jurassic Park</v>
          </cell>
          <cell r="D301" t="str">
            <v>стандартный</v>
          </cell>
          <cell r="E301">
            <v>250</v>
          </cell>
          <cell r="F301">
            <v>1.41</v>
          </cell>
          <cell r="G301">
            <v>1.81</v>
          </cell>
          <cell r="I301">
            <v>0</v>
          </cell>
          <cell r="J301">
            <v>0</v>
          </cell>
          <cell r="K301" t="str">
            <v>-</v>
          </cell>
          <cell r="L301">
            <v>0</v>
          </cell>
          <cell r="N301" t="str">
            <v>зеленый / голубой</v>
          </cell>
          <cell r="O301" t="str">
            <v xml:space="preserve"> </v>
          </cell>
          <cell r="P301" t="str">
            <v xml:space="preserve"> </v>
          </cell>
          <cell r="Q301" t="str">
            <v>XL</v>
          </cell>
          <cell r="T301" t="str">
            <v xml:space="preserve"> </v>
          </cell>
        </row>
        <row r="302">
          <cell r="A302" t="str">
            <v>87-77-0484</v>
          </cell>
          <cell r="B302" t="str">
            <v>фото</v>
          </cell>
          <cell r="C302" t="str">
            <v>Jurassic Park</v>
          </cell>
          <cell r="D302" t="str">
            <v>маленький</v>
          </cell>
          <cell r="E302">
            <v>500</v>
          </cell>
          <cell r="F302">
            <v>1.17</v>
          </cell>
          <cell r="G302">
            <v>1.57</v>
          </cell>
          <cell r="I302">
            <v>0</v>
          </cell>
          <cell r="J302">
            <v>0</v>
          </cell>
          <cell r="K302" t="str">
            <v>-</v>
          </cell>
          <cell r="L302">
            <v>0</v>
          </cell>
          <cell r="N302" t="str">
            <v>зеленый / голубой</v>
          </cell>
          <cell r="O302" t="str">
            <v xml:space="preserve"> </v>
          </cell>
          <cell r="P302" t="str">
            <v xml:space="preserve"> </v>
          </cell>
          <cell r="Q302" t="str">
            <v>XL</v>
          </cell>
          <cell r="T302" t="str">
            <v xml:space="preserve"> </v>
          </cell>
        </row>
        <row r="303">
          <cell r="A303" t="str">
            <v>87-77-0125</v>
          </cell>
          <cell r="B303" t="str">
            <v>фото</v>
          </cell>
          <cell r="C303" t="str">
            <v>Karin</v>
          </cell>
          <cell r="D303" t="str">
            <v>большой</v>
          </cell>
          <cell r="E303">
            <v>150</v>
          </cell>
          <cell r="F303">
            <v>0.96</v>
          </cell>
          <cell r="G303">
            <v>1.37</v>
          </cell>
          <cell r="I303">
            <v>0</v>
          </cell>
          <cell r="J303">
            <v>0</v>
          </cell>
          <cell r="K303" t="str">
            <v>-</v>
          </cell>
          <cell r="L303">
            <v>0</v>
          </cell>
          <cell r="N303" t="str">
            <v xml:space="preserve"> </v>
          </cell>
          <cell r="O303" t="str">
            <v>темно-зеленый</v>
          </cell>
          <cell r="P303" t="str">
            <v>кремовый</v>
          </cell>
          <cell r="Q303" t="str">
            <v>ML</v>
          </cell>
          <cell r="S303" t="str">
            <v>чашевидная</v>
          </cell>
          <cell r="T303" t="str">
            <v xml:space="preserve"> </v>
          </cell>
          <cell r="U303" t="str">
            <v>ДА</v>
          </cell>
        </row>
        <row r="304">
          <cell r="A304" t="str">
            <v>87-77-0293</v>
          </cell>
          <cell r="B304" t="str">
            <v>фото</v>
          </cell>
          <cell r="C304" t="str">
            <v>Karin</v>
          </cell>
          <cell r="D304" t="str">
            <v>стандартный</v>
          </cell>
          <cell r="E304">
            <v>250</v>
          </cell>
          <cell r="F304">
            <v>0.8</v>
          </cell>
          <cell r="G304">
            <v>1.21</v>
          </cell>
          <cell r="I304">
            <v>0</v>
          </cell>
          <cell r="J304">
            <v>0</v>
          </cell>
          <cell r="K304" t="str">
            <v>-</v>
          </cell>
          <cell r="L304">
            <v>0</v>
          </cell>
          <cell r="N304" t="str">
            <v xml:space="preserve"> </v>
          </cell>
          <cell r="O304" t="str">
            <v>темно-зеленый</v>
          </cell>
          <cell r="P304" t="str">
            <v>кремовый</v>
          </cell>
          <cell r="Q304" t="str">
            <v>ML</v>
          </cell>
          <cell r="S304" t="str">
            <v>чашевидная</v>
          </cell>
          <cell r="T304" t="str">
            <v xml:space="preserve"> </v>
          </cell>
          <cell r="U304" t="str">
            <v>ДА</v>
          </cell>
        </row>
        <row r="305">
          <cell r="A305" t="str">
            <v>87-77-0485</v>
          </cell>
          <cell r="B305" t="str">
            <v>фото</v>
          </cell>
          <cell r="C305" t="str">
            <v>Karin</v>
          </cell>
          <cell r="D305" t="str">
            <v>маленький</v>
          </cell>
          <cell r="E305">
            <v>500</v>
          </cell>
          <cell r="F305">
            <v>0.6</v>
          </cell>
          <cell r="G305">
            <v>1</v>
          </cell>
          <cell r="I305">
            <v>0</v>
          </cell>
          <cell r="J305">
            <v>0</v>
          </cell>
          <cell r="K305" t="str">
            <v>-</v>
          </cell>
          <cell r="L305">
            <v>0</v>
          </cell>
          <cell r="N305" t="str">
            <v xml:space="preserve"> </v>
          </cell>
          <cell r="O305" t="str">
            <v>темно-зеленый</v>
          </cell>
          <cell r="P305" t="str">
            <v>кремовый</v>
          </cell>
          <cell r="Q305" t="str">
            <v>ML</v>
          </cell>
          <cell r="S305" t="str">
            <v>чашевидная</v>
          </cell>
          <cell r="T305" t="str">
            <v xml:space="preserve"> </v>
          </cell>
          <cell r="U305" t="str">
            <v>ДА</v>
          </cell>
        </row>
        <row r="306">
          <cell r="A306" t="str">
            <v>87-77-0168</v>
          </cell>
          <cell r="B306" t="str">
            <v>фото</v>
          </cell>
          <cell r="C306" t="str">
            <v>Kingsize</v>
          </cell>
          <cell r="D306" t="str">
            <v>большой</v>
          </cell>
          <cell r="E306">
            <v>150</v>
          </cell>
          <cell r="F306">
            <v>1.65</v>
          </cell>
          <cell r="G306">
            <v>2.0599999999999996</v>
          </cell>
          <cell r="I306">
            <v>0</v>
          </cell>
          <cell r="J306">
            <v>0</v>
          </cell>
          <cell r="K306" t="str">
            <v>-</v>
          </cell>
          <cell r="L306">
            <v>0</v>
          </cell>
          <cell r="N306" t="str">
            <v>зеленый</v>
          </cell>
          <cell r="O306" t="str">
            <v xml:space="preserve"> </v>
          </cell>
          <cell r="P306" t="str">
            <v xml:space="preserve"> </v>
          </cell>
          <cell r="Q306" t="str">
            <v>XL</v>
          </cell>
          <cell r="S306" t="str">
            <v>огромные листья</v>
          </cell>
          <cell r="T306" t="str">
            <v xml:space="preserve"> </v>
          </cell>
        </row>
        <row r="307">
          <cell r="A307" t="str">
            <v>87-77-0294</v>
          </cell>
          <cell r="B307" t="str">
            <v>фото</v>
          </cell>
          <cell r="C307" t="str">
            <v>Kingsize</v>
          </cell>
          <cell r="D307" t="str">
            <v>стандартный</v>
          </cell>
          <cell r="E307">
            <v>250</v>
          </cell>
          <cell r="F307">
            <v>1.41</v>
          </cell>
          <cell r="G307">
            <v>1.81</v>
          </cell>
          <cell r="I307">
            <v>0</v>
          </cell>
          <cell r="J307">
            <v>0</v>
          </cell>
          <cell r="K307" t="str">
            <v>-</v>
          </cell>
          <cell r="L307">
            <v>0</v>
          </cell>
          <cell r="N307" t="str">
            <v>зеленый</v>
          </cell>
          <cell r="O307" t="str">
            <v xml:space="preserve"> </v>
          </cell>
          <cell r="P307" t="str">
            <v xml:space="preserve"> </v>
          </cell>
          <cell r="Q307" t="str">
            <v>XL</v>
          </cell>
          <cell r="S307" t="str">
            <v>огромные листья</v>
          </cell>
          <cell r="T307" t="str">
            <v xml:space="preserve"> </v>
          </cell>
        </row>
        <row r="308">
          <cell r="A308" t="str">
            <v>87-77-0486</v>
          </cell>
          <cell r="B308" t="str">
            <v>фото</v>
          </cell>
          <cell r="C308" t="str">
            <v>Kingsize</v>
          </cell>
          <cell r="D308" t="str">
            <v>маленький</v>
          </cell>
          <cell r="E308">
            <v>500</v>
          </cell>
          <cell r="F308">
            <v>1.25</v>
          </cell>
          <cell r="G308">
            <v>1.65</v>
          </cell>
          <cell r="I308">
            <v>0</v>
          </cell>
          <cell r="J308">
            <v>0</v>
          </cell>
          <cell r="K308" t="str">
            <v>-</v>
          </cell>
          <cell r="L308">
            <v>0</v>
          </cell>
          <cell r="N308" t="str">
            <v>зеленый</v>
          </cell>
          <cell r="O308" t="str">
            <v xml:space="preserve"> </v>
          </cell>
          <cell r="P308" t="str">
            <v xml:space="preserve"> </v>
          </cell>
          <cell r="Q308" t="str">
            <v>XL</v>
          </cell>
          <cell r="S308" t="str">
            <v>огромные листья</v>
          </cell>
          <cell r="T308" t="str">
            <v xml:space="preserve"> </v>
          </cell>
        </row>
        <row r="309">
          <cell r="A309" t="str">
            <v>87-77-0295</v>
          </cell>
          <cell r="B309" t="str">
            <v>фото</v>
          </cell>
          <cell r="C309" t="str">
            <v>Kiwi Spearmint</v>
          </cell>
          <cell r="D309" t="str">
            <v>стандартный</v>
          </cell>
          <cell r="E309">
            <v>250</v>
          </cell>
          <cell r="F309">
            <v>1.41</v>
          </cell>
          <cell r="G309">
            <v>1.81</v>
          </cell>
          <cell r="I309">
            <v>0</v>
          </cell>
          <cell r="J309">
            <v>0</v>
          </cell>
          <cell r="K309" t="str">
            <v>-</v>
          </cell>
          <cell r="L309">
            <v>0</v>
          </cell>
          <cell r="N309" t="str">
            <v xml:space="preserve"> </v>
          </cell>
          <cell r="O309" t="str">
            <v>белый</v>
          </cell>
          <cell r="P309" t="str">
            <v>зеленый</v>
          </cell>
          <cell r="Q309" t="str">
            <v>M</v>
          </cell>
          <cell r="S309" t="str">
            <v>волнистые листья</v>
          </cell>
          <cell r="T309" t="str">
            <v xml:space="preserve"> </v>
          </cell>
        </row>
        <row r="310">
          <cell r="A310" t="str">
            <v>87-77-0487</v>
          </cell>
          <cell r="B310" t="str">
            <v>фото</v>
          </cell>
          <cell r="C310" t="str">
            <v>Kiwi Spearmint</v>
          </cell>
          <cell r="D310" t="str">
            <v>маленький</v>
          </cell>
          <cell r="E310">
            <v>500</v>
          </cell>
          <cell r="F310">
            <v>1.25</v>
          </cell>
          <cell r="G310">
            <v>1.65</v>
          </cell>
          <cell r="I310">
            <v>0</v>
          </cell>
          <cell r="J310">
            <v>0</v>
          </cell>
          <cell r="K310" t="str">
            <v>-</v>
          </cell>
          <cell r="L310">
            <v>0</v>
          </cell>
          <cell r="N310" t="str">
            <v xml:space="preserve"> </v>
          </cell>
          <cell r="O310" t="str">
            <v>белый</v>
          </cell>
          <cell r="P310" t="str">
            <v>зеленый</v>
          </cell>
          <cell r="Q310" t="str">
            <v>M</v>
          </cell>
          <cell r="S310" t="str">
            <v>волнистые листья</v>
          </cell>
          <cell r="T310" t="str">
            <v xml:space="preserve"> </v>
          </cell>
        </row>
        <row r="311">
          <cell r="A311" t="str">
            <v>87-77-0144</v>
          </cell>
          <cell r="B311" t="str">
            <v>фото</v>
          </cell>
          <cell r="C311" t="str">
            <v>Lady Guinevere</v>
          </cell>
          <cell r="D311" t="str">
            <v>большой</v>
          </cell>
          <cell r="E311">
            <v>150</v>
          </cell>
          <cell r="F311">
            <v>1.25</v>
          </cell>
          <cell r="G311">
            <v>1.65</v>
          </cell>
          <cell r="I311">
            <v>0</v>
          </cell>
          <cell r="J311">
            <v>0</v>
          </cell>
          <cell r="K311" t="str">
            <v>-</v>
          </cell>
          <cell r="L311">
            <v>0</v>
          </cell>
          <cell r="N311" t="str">
            <v>желтый</v>
          </cell>
          <cell r="O311" t="str">
            <v>кремовый</v>
          </cell>
          <cell r="P311" t="str">
            <v>зеленый</v>
          </cell>
          <cell r="Q311" t="str">
            <v>M</v>
          </cell>
          <cell r="T311" t="str">
            <v xml:space="preserve"> </v>
          </cell>
        </row>
        <row r="312">
          <cell r="A312" t="str">
            <v>87-77-0296</v>
          </cell>
          <cell r="B312" t="str">
            <v>фото</v>
          </cell>
          <cell r="C312" t="str">
            <v>Lady Guinevere</v>
          </cell>
          <cell r="D312" t="str">
            <v>стандартный</v>
          </cell>
          <cell r="E312">
            <v>250</v>
          </cell>
          <cell r="F312">
            <v>1.08</v>
          </cell>
          <cell r="G312">
            <v>1.49</v>
          </cell>
          <cell r="I312">
            <v>0</v>
          </cell>
          <cell r="J312">
            <v>0</v>
          </cell>
          <cell r="K312" t="str">
            <v>-</v>
          </cell>
          <cell r="L312">
            <v>0</v>
          </cell>
          <cell r="N312" t="str">
            <v>желтый</v>
          </cell>
          <cell r="O312" t="str">
            <v>кремовый</v>
          </cell>
          <cell r="P312" t="str">
            <v>зеленый</v>
          </cell>
          <cell r="Q312" t="str">
            <v>M</v>
          </cell>
          <cell r="T312" t="str">
            <v xml:space="preserve"> </v>
          </cell>
        </row>
        <row r="313">
          <cell r="A313" t="str">
            <v>87-77-0488</v>
          </cell>
          <cell r="B313" t="str">
            <v>фото</v>
          </cell>
          <cell r="C313" t="str">
            <v>Lady Guinevere</v>
          </cell>
          <cell r="D313" t="str">
            <v>маленький</v>
          </cell>
          <cell r="E313">
            <v>500</v>
          </cell>
          <cell r="F313">
            <v>0.92</v>
          </cell>
          <cell r="G313">
            <v>1.33</v>
          </cell>
          <cell r="I313">
            <v>0</v>
          </cell>
          <cell r="J313">
            <v>0</v>
          </cell>
          <cell r="K313" t="str">
            <v>-</v>
          </cell>
          <cell r="L313">
            <v>0</v>
          </cell>
          <cell r="N313" t="str">
            <v>желтый</v>
          </cell>
          <cell r="O313" t="str">
            <v>кремовый</v>
          </cell>
          <cell r="P313" t="str">
            <v>зеленый</v>
          </cell>
          <cell r="Q313" t="str">
            <v>M</v>
          </cell>
          <cell r="T313" t="str">
            <v xml:space="preserve"> </v>
          </cell>
        </row>
        <row r="314">
          <cell r="A314" t="str">
            <v>87-77-0145</v>
          </cell>
          <cell r="B314" t="str">
            <v>фото</v>
          </cell>
          <cell r="C314" t="str">
            <v>Lakeside Banana Bay</v>
          </cell>
          <cell r="D314" t="str">
            <v>большой</v>
          </cell>
          <cell r="E314">
            <v>150</v>
          </cell>
          <cell r="F314">
            <v>1.25</v>
          </cell>
          <cell r="G314">
            <v>1.65</v>
          </cell>
          <cell r="I314">
            <v>0</v>
          </cell>
          <cell r="J314">
            <v>0</v>
          </cell>
          <cell r="K314" t="str">
            <v>-</v>
          </cell>
          <cell r="L314">
            <v>0</v>
          </cell>
          <cell r="N314" t="str">
            <v xml:space="preserve"> </v>
          </cell>
          <cell r="O314" t="str">
            <v>желтый</v>
          </cell>
          <cell r="P314" t="str">
            <v>зеленый</v>
          </cell>
          <cell r="Q314" t="str">
            <v>M</v>
          </cell>
          <cell r="T314" t="str">
            <v xml:space="preserve"> </v>
          </cell>
        </row>
        <row r="315">
          <cell r="A315" t="str">
            <v>87-77-0297</v>
          </cell>
          <cell r="B315" t="str">
            <v>фото</v>
          </cell>
          <cell r="C315" t="str">
            <v>Lakeside Banana Bay</v>
          </cell>
          <cell r="D315" t="str">
            <v>стандартный</v>
          </cell>
          <cell r="E315">
            <v>250</v>
          </cell>
          <cell r="F315">
            <v>1.08</v>
          </cell>
          <cell r="G315">
            <v>1.49</v>
          </cell>
          <cell r="I315">
            <v>0</v>
          </cell>
          <cell r="J315">
            <v>0</v>
          </cell>
          <cell r="K315" t="str">
            <v>-</v>
          </cell>
          <cell r="L315">
            <v>0</v>
          </cell>
          <cell r="N315" t="str">
            <v xml:space="preserve"> </v>
          </cell>
          <cell r="O315" t="str">
            <v>желтый</v>
          </cell>
          <cell r="P315" t="str">
            <v>зеленый</v>
          </cell>
          <cell r="Q315" t="str">
            <v>M</v>
          </cell>
          <cell r="T315" t="str">
            <v xml:space="preserve"> </v>
          </cell>
        </row>
        <row r="316">
          <cell r="A316" t="str">
            <v>87-77-0489</v>
          </cell>
          <cell r="B316" t="str">
            <v>фото</v>
          </cell>
          <cell r="C316" t="str">
            <v>Lakeside Banana Bay</v>
          </cell>
          <cell r="D316" t="str">
            <v>маленький</v>
          </cell>
          <cell r="E316">
            <v>500</v>
          </cell>
          <cell r="F316">
            <v>0.92</v>
          </cell>
          <cell r="G316">
            <v>1.33</v>
          </cell>
          <cell r="I316">
            <v>0</v>
          </cell>
          <cell r="J316">
            <v>0</v>
          </cell>
          <cell r="K316" t="str">
            <v>-</v>
          </cell>
          <cell r="L316">
            <v>0</v>
          </cell>
          <cell r="N316" t="str">
            <v xml:space="preserve"> </v>
          </cell>
          <cell r="O316" t="str">
            <v>желтый</v>
          </cell>
          <cell r="P316" t="str">
            <v>зеленый</v>
          </cell>
          <cell r="Q316" t="str">
            <v>M</v>
          </cell>
          <cell r="T316" t="str">
            <v xml:space="preserve"> </v>
          </cell>
        </row>
        <row r="317">
          <cell r="A317" t="str">
            <v>87-77-0146</v>
          </cell>
          <cell r="B317" t="str">
            <v>фото</v>
          </cell>
          <cell r="C317" t="str">
            <v>Lakeside Dragonfly</v>
          </cell>
          <cell r="D317" t="str">
            <v>большой</v>
          </cell>
          <cell r="E317">
            <v>150</v>
          </cell>
          <cell r="F317">
            <v>1.25</v>
          </cell>
          <cell r="G317">
            <v>1.65</v>
          </cell>
          <cell r="I317">
            <v>0</v>
          </cell>
          <cell r="J317">
            <v>0</v>
          </cell>
          <cell r="K317" t="str">
            <v>-</v>
          </cell>
          <cell r="L317">
            <v>0</v>
          </cell>
          <cell r="N317" t="str">
            <v xml:space="preserve"> </v>
          </cell>
          <cell r="O317" t="str">
            <v>голубой</v>
          </cell>
          <cell r="P317" t="str">
            <v>кремовый</v>
          </cell>
          <cell r="Q317" t="str">
            <v>ML</v>
          </cell>
          <cell r="T317" t="str">
            <v xml:space="preserve"> </v>
          </cell>
        </row>
        <row r="318">
          <cell r="A318" t="str">
            <v>87-77-0299</v>
          </cell>
          <cell r="B318" t="str">
            <v>фото</v>
          </cell>
          <cell r="C318" t="str">
            <v>Lakeside Dragonfly</v>
          </cell>
          <cell r="D318" t="str">
            <v>стандартный</v>
          </cell>
          <cell r="E318">
            <v>250</v>
          </cell>
          <cell r="F318">
            <v>1.08</v>
          </cell>
          <cell r="G318">
            <v>1.49</v>
          </cell>
          <cell r="I318">
            <v>0</v>
          </cell>
          <cell r="J318">
            <v>0</v>
          </cell>
          <cell r="K318" t="str">
            <v>-</v>
          </cell>
          <cell r="L318">
            <v>0</v>
          </cell>
          <cell r="N318" t="str">
            <v xml:space="preserve"> </v>
          </cell>
          <cell r="O318" t="str">
            <v>голубой</v>
          </cell>
          <cell r="P318" t="str">
            <v>кремовый</v>
          </cell>
          <cell r="Q318" t="str">
            <v>ML</v>
          </cell>
          <cell r="T318" t="str">
            <v xml:space="preserve"> </v>
          </cell>
        </row>
        <row r="319">
          <cell r="A319" t="str">
            <v>87-77-0491</v>
          </cell>
          <cell r="B319" t="str">
            <v>фото</v>
          </cell>
          <cell r="C319" t="str">
            <v>Lakeside Dragonfly</v>
          </cell>
          <cell r="D319" t="str">
            <v>маленький</v>
          </cell>
          <cell r="E319">
            <v>500</v>
          </cell>
          <cell r="F319">
            <v>0.92</v>
          </cell>
          <cell r="G319">
            <v>1.33</v>
          </cell>
          <cell r="I319">
            <v>0</v>
          </cell>
          <cell r="J319">
            <v>0</v>
          </cell>
          <cell r="K319" t="str">
            <v>-</v>
          </cell>
          <cell r="L319">
            <v>0</v>
          </cell>
          <cell r="N319" t="str">
            <v xml:space="preserve"> </v>
          </cell>
          <cell r="O319" t="str">
            <v>голубой</v>
          </cell>
          <cell r="P319" t="str">
            <v>кремовый</v>
          </cell>
          <cell r="Q319" t="str">
            <v>ML</v>
          </cell>
          <cell r="T319" t="str">
            <v xml:space="preserve"> </v>
          </cell>
        </row>
        <row r="320">
          <cell r="A320" t="str">
            <v>87-77-0111</v>
          </cell>
          <cell r="B320" t="str">
            <v>фото</v>
          </cell>
          <cell r="C320" t="str">
            <v>Lakeside Little Tuft</v>
          </cell>
          <cell r="D320" t="str">
            <v>большой</v>
          </cell>
          <cell r="E320">
            <v>150</v>
          </cell>
          <cell r="F320">
            <v>0.92</v>
          </cell>
          <cell r="G320">
            <v>1.33</v>
          </cell>
          <cell r="I320">
            <v>0</v>
          </cell>
          <cell r="J320">
            <v>0</v>
          </cell>
          <cell r="K320" t="str">
            <v>-</v>
          </cell>
          <cell r="L320">
            <v>0</v>
          </cell>
          <cell r="N320" t="str">
            <v xml:space="preserve"> </v>
          </cell>
          <cell r="O320" t="str">
            <v>желтый</v>
          </cell>
          <cell r="P320" t="str">
            <v>зеленый</v>
          </cell>
          <cell r="Q320" t="str">
            <v>S</v>
          </cell>
          <cell r="T320" t="str">
            <v xml:space="preserve"> </v>
          </cell>
        </row>
        <row r="321">
          <cell r="A321" t="str">
            <v>87-77-0300</v>
          </cell>
          <cell r="B321" t="str">
            <v>фото</v>
          </cell>
          <cell r="C321" t="str">
            <v>Lakeside Little Tuft</v>
          </cell>
          <cell r="D321" t="str">
            <v>стандартный</v>
          </cell>
          <cell r="E321">
            <v>250</v>
          </cell>
          <cell r="F321">
            <v>0.76</v>
          </cell>
          <cell r="G321">
            <v>1.17</v>
          </cell>
          <cell r="I321">
            <v>0</v>
          </cell>
          <cell r="J321">
            <v>0</v>
          </cell>
          <cell r="K321" t="str">
            <v>-</v>
          </cell>
          <cell r="L321">
            <v>0</v>
          </cell>
          <cell r="N321" t="str">
            <v xml:space="preserve"> </v>
          </cell>
          <cell r="O321" t="str">
            <v>желтый</v>
          </cell>
          <cell r="P321" t="str">
            <v>зеленый</v>
          </cell>
          <cell r="Q321" t="str">
            <v>S</v>
          </cell>
          <cell r="T321" t="str">
            <v xml:space="preserve"> </v>
          </cell>
        </row>
        <row r="322">
          <cell r="A322" t="str">
            <v>87-77-0492</v>
          </cell>
          <cell r="B322" t="str">
            <v>фото</v>
          </cell>
          <cell r="C322" t="str">
            <v>Lakeside Little Tuft</v>
          </cell>
          <cell r="D322" t="str">
            <v>маленький</v>
          </cell>
          <cell r="E322">
            <v>500</v>
          </cell>
          <cell r="F322">
            <v>0.6</v>
          </cell>
          <cell r="G322">
            <v>1</v>
          </cell>
          <cell r="I322">
            <v>0</v>
          </cell>
          <cell r="J322">
            <v>0</v>
          </cell>
          <cell r="K322" t="str">
            <v>-</v>
          </cell>
          <cell r="L322">
            <v>0</v>
          </cell>
          <cell r="N322" t="str">
            <v xml:space="preserve"> </v>
          </cell>
          <cell r="O322" t="str">
            <v>желтый</v>
          </cell>
          <cell r="P322" t="str">
            <v>зеленый</v>
          </cell>
          <cell r="Q322" t="str">
            <v>S</v>
          </cell>
          <cell r="T322" t="str">
            <v xml:space="preserve"> </v>
          </cell>
        </row>
        <row r="323">
          <cell r="A323" t="str">
            <v>87-77-2182</v>
          </cell>
          <cell r="B323" t="str">
            <v>фото</v>
          </cell>
          <cell r="C323" t="str">
            <v>Lakeside Maverick</v>
          </cell>
          <cell r="D323" t="str">
            <v>стандартный</v>
          </cell>
          <cell r="E323">
            <v>250</v>
          </cell>
          <cell r="F323">
            <v>2.0599999999999996</v>
          </cell>
          <cell r="G323">
            <v>2.46</v>
          </cell>
          <cell r="I323">
            <v>0</v>
          </cell>
          <cell r="J323">
            <v>0</v>
          </cell>
          <cell r="K323" t="str">
            <v>-</v>
          </cell>
          <cell r="L323">
            <v>0</v>
          </cell>
          <cell r="M323" t="str">
            <v>new</v>
          </cell>
          <cell r="N323" t="str">
            <v>зеленый</v>
          </cell>
          <cell r="O323" t="str">
            <v>зеленый</v>
          </cell>
          <cell r="P323" t="str">
            <v>зеленый c глубокими прожилками</v>
          </cell>
          <cell r="Q323" t="str">
            <v>XL</v>
          </cell>
          <cell r="S323" t="str">
            <v>цветки почти белые</v>
          </cell>
          <cell r="T323" t="str">
            <v xml:space="preserve"> </v>
          </cell>
        </row>
        <row r="324">
          <cell r="A324" t="str">
            <v>87-77-0301</v>
          </cell>
          <cell r="B324" t="str">
            <v>фото</v>
          </cell>
          <cell r="C324" t="str">
            <v>Lakeside Paisley Print</v>
          </cell>
          <cell r="D324" t="str">
            <v>стандартный</v>
          </cell>
          <cell r="E324">
            <v>250</v>
          </cell>
          <cell r="F324">
            <v>2.0599999999999996</v>
          </cell>
          <cell r="G324">
            <v>2.46</v>
          </cell>
          <cell r="I324">
            <v>0</v>
          </cell>
          <cell r="J324">
            <v>0</v>
          </cell>
          <cell r="K324" t="str">
            <v>-</v>
          </cell>
          <cell r="L324">
            <v>0</v>
          </cell>
          <cell r="M324" t="str">
            <v>Special Attention</v>
          </cell>
          <cell r="N324" t="str">
            <v xml:space="preserve"> </v>
          </cell>
          <cell r="O324" t="str">
            <v>белый</v>
          </cell>
          <cell r="P324" t="str">
            <v>зеленый</v>
          </cell>
          <cell r="Q324" t="str">
            <v>M</v>
          </cell>
          <cell r="S324" t="str">
            <v>волнистые чашевидные листья</v>
          </cell>
          <cell r="T324" t="str">
            <v xml:space="preserve"> </v>
          </cell>
        </row>
        <row r="325">
          <cell r="A325" t="str">
            <v>87-77-0493</v>
          </cell>
          <cell r="B325" t="str">
            <v>фото</v>
          </cell>
          <cell r="C325" t="str">
            <v>Lakeside Paisley Print</v>
          </cell>
          <cell r="D325" t="str">
            <v>маленький</v>
          </cell>
          <cell r="E325">
            <v>500</v>
          </cell>
          <cell r="F325">
            <v>1.65</v>
          </cell>
          <cell r="G325">
            <v>2.0599999999999996</v>
          </cell>
          <cell r="I325">
            <v>0</v>
          </cell>
          <cell r="J325">
            <v>0</v>
          </cell>
          <cell r="K325" t="str">
            <v>-</v>
          </cell>
          <cell r="L325">
            <v>0</v>
          </cell>
          <cell r="M325" t="str">
            <v>Special Attention</v>
          </cell>
          <cell r="N325" t="str">
            <v xml:space="preserve"> </v>
          </cell>
          <cell r="O325" t="str">
            <v>белый</v>
          </cell>
          <cell r="P325" t="str">
            <v>зеленый</v>
          </cell>
          <cell r="Q325" t="str">
            <v>M</v>
          </cell>
          <cell r="S325" t="str">
            <v>волнистые чашевидные листья</v>
          </cell>
          <cell r="T325" t="str">
            <v xml:space="preserve"> </v>
          </cell>
        </row>
        <row r="326">
          <cell r="A326" t="str">
            <v>87-77-0190</v>
          </cell>
          <cell r="B326" t="str">
            <v>фото</v>
          </cell>
          <cell r="C326" t="str">
            <v>Lakeside Shoremaster</v>
          </cell>
          <cell r="D326" t="str">
            <v>большой</v>
          </cell>
          <cell r="E326">
            <v>150</v>
          </cell>
          <cell r="F326">
            <v>2.0599999999999996</v>
          </cell>
          <cell r="G326">
            <v>2.46</v>
          </cell>
          <cell r="I326">
            <v>0</v>
          </cell>
          <cell r="J326">
            <v>0</v>
          </cell>
          <cell r="K326" t="str">
            <v>-</v>
          </cell>
          <cell r="L326">
            <v>0</v>
          </cell>
          <cell r="N326" t="str">
            <v xml:space="preserve"> </v>
          </cell>
          <cell r="O326" t="str">
            <v>светло-зеленый</v>
          </cell>
          <cell r="P326" t="str">
            <v>сине-зеленый</v>
          </cell>
          <cell r="Q326" t="str">
            <v>ML</v>
          </cell>
          <cell r="T326" t="str">
            <v xml:space="preserve"> </v>
          </cell>
        </row>
        <row r="327">
          <cell r="A327" t="str">
            <v>87-77-0302</v>
          </cell>
          <cell r="B327" t="str">
            <v>фото</v>
          </cell>
          <cell r="C327" t="str">
            <v>Lakeside Shoremaster</v>
          </cell>
          <cell r="D327" t="str">
            <v>стандартный</v>
          </cell>
          <cell r="E327">
            <v>250</v>
          </cell>
          <cell r="F327">
            <v>1.65</v>
          </cell>
          <cell r="G327">
            <v>2.0599999999999996</v>
          </cell>
          <cell r="I327">
            <v>0</v>
          </cell>
          <cell r="J327">
            <v>0</v>
          </cell>
          <cell r="K327" t="str">
            <v>-</v>
          </cell>
          <cell r="L327">
            <v>0</v>
          </cell>
          <cell r="N327" t="str">
            <v xml:space="preserve"> </v>
          </cell>
          <cell r="O327" t="str">
            <v>светло-зеленый</v>
          </cell>
          <cell r="P327" t="str">
            <v>сине-зеленый</v>
          </cell>
          <cell r="Q327" t="str">
            <v>ML</v>
          </cell>
          <cell r="T327" t="str">
            <v xml:space="preserve"> </v>
          </cell>
        </row>
        <row r="328">
          <cell r="A328" t="str">
            <v>87-77-0494</v>
          </cell>
          <cell r="B328" t="str">
            <v>фото</v>
          </cell>
          <cell r="C328" t="str">
            <v>Lakeside Shoremaster</v>
          </cell>
          <cell r="D328" t="str">
            <v>маленький</v>
          </cell>
          <cell r="E328">
            <v>500</v>
          </cell>
          <cell r="F328">
            <v>1.41</v>
          </cell>
          <cell r="G328">
            <v>1.81</v>
          </cell>
          <cell r="I328">
            <v>0</v>
          </cell>
          <cell r="J328">
            <v>0</v>
          </cell>
          <cell r="K328" t="str">
            <v>-</v>
          </cell>
          <cell r="L328">
            <v>0</v>
          </cell>
          <cell r="N328" t="str">
            <v xml:space="preserve"> </v>
          </cell>
          <cell r="O328" t="str">
            <v>светло-зеленый</v>
          </cell>
          <cell r="P328" t="str">
            <v>сине-зеленый</v>
          </cell>
          <cell r="Q328" t="str">
            <v>ML</v>
          </cell>
          <cell r="T328" t="str">
            <v xml:space="preserve"> </v>
          </cell>
        </row>
        <row r="329">
          <cell r="A329" t="str">
            <v>87-77-0191</v>
          </cell>
          <cell r="B329" t="str">
            <v>фото</v>
          </cell>
          <cell r="C329" t="str">
            <v>Liberty</v>
          </cell>
          <cell r="D329" t="str">
            <v>большой</v>
          </cell>
          <cell r="E329">
            <v>150</v>
          </cell>
          <cell r="F329">
            <v>2.6599999999999997</v>
          </cell>
          <cell r="G329">
            <v>3.07</v>
          </cell>
          <cell r="I329">
            <v>0</v>
          </cell>
          <cell r="J329">
            <v>0</v>
          </cell>
          <cell r="K329" t="str">
            <v>-</v>
          </cell>
          <cell r="L329">
            <v>0</v>
          </cell>
          <cell r="N329" t="str">
            <v xml:space="preserve"> </v>
          </cell>
          <cell r="O329" t="str">
            <v>сине-зеленый</v>
          </cell>
          <cell r="P329" t="str">
            <v>золотой</v>
          </cell>
          <cell r="Q329" t="str">
            <v>VL</v>
          </cell>
          <cell r="T329" t="str">
            <v>ДА</v>
          </cell>
          <cell r="U329" t="str">
            <v>ДА</v>
          </cell>
        </row>
        <row r="330">
          <cell r="A330" t="str">
            <v>87-77-0303</v>
          </cell>
          <cell r="B330" t="str">
            <v>фото</v>
          </cell>
          <cell r="C330" t="str">
            <v>Liberty</v>
          </cell>
          <cell r="D330" t="str">
            <v>стандартный</v>
          </cell>
          <cell r="E330">
            <v>250</v>
          </cell>
          <cell r="F330">
            <v>2.2599999999999998</v>
          </cell>
          <cell r="G330">
            <v>2.6599999999999997</v>
          </cell>
          <cell r="I330">
            <v>0</v>
          </cell>
          <cell r="J330">
            <v>0</v>
          </cell>
          <cell r="K330" t="str">
            <v>-</v>
          </cell>
          <cell r="L330">
            <v>0</v>
          </cell>
          <cell r="N330" t="str">
            <v xml:space="preserve"> </v>
          </cell>
          <cell r="O330" t="str">
            <v>сине-зеленый</v>
          </cell>
          <cell r="P330" t="str">
            <v>золотой</v>
          </cell>
          <cell r="Q330" t="str">
            <v>VL</v>
          </cell>
          <cell r="T330" t="str">
            <v>ДА</v>
          </cell>
          <cell r="U330" t="str">
            <v>ДА</v>
          </cell>
        </row>
        <row r="331">
          <cell r="A331" t="str">
            <v>87-77-0495</v>
          </cell>
          <cell r="B331" t="str">
            <v>фото</v>
          </cell>
          <cell r="C331" t="str">
            <v>Liberty</v>
          </cell>
          <cell r="D331" t="str">
            <v>маленький</v>
          </cell>
          <cell r="E331">
            <v>500</v>
          </cell>
          <cell r="F331">
            <v>1.85</v>
          </cell>
          <cell r="G331">
            <v>2.2599999999999998</v>
          </cell>
          <cell r="I331">
            <v>0</v>
          </cell>
          <cell r="J331">
            <v>0</v>
          </cell>
          <cell r="K331" t="str">
            <v>-</v>
          </cell>
          <cell r="L331">
            <v>0</v>
          </cell>
          <cell r="N331" t="str">
            <v xml:space="preserve"> </v>
          </cell>
          <cell r="O331" t="str">
            <v>сине-зеленый</v>
          </cell>
          <cell r="P331" t="str">
            <v>золотой</v>
          </cell>
          <cell r="Q331" t="str">
            <v>VL</v>
          </cell>
          <cell r="T331" t="str">
            <v>ДА</v>
          </cell>
          <cell r="U331" t="str">
            <v>ДА</v>
          </cell>
        </row>
        <row r="332">
          <cell r="A332" t="str">
            <v>87-77-2183</v>
          </cell>
          <cell r="B332" t="str">
            <v>фото</v>
          </cell>
          <cell r="C332" t="str">
            <v>Lipstick Blonde</v>
          </cell>
          <cell r="D332" t="str">
            <v>стандартный</v>
          </cell>
          <cell r="E332">
            <v>250</v>
          </cell>
          <cell r="F332">
            <v>2.46</v>
          </cell>
          <cell r="G332">
            <v>2.8699999999999997</v>
          </cell>
          <cell r="I332">
            <v>0</v>
          </cell>
          <cell r="J332">
            <v>0</v>
          </cell>
          <cell r="K332" t="str">
            <v>-</v>
          </cell>
          <cell r="L332">
            <v>0</v>
          </cell>
          <cell r="M332" t="str">
            <v>new</v>
          </cell>
          <cell r="N332" t="str">
            <v>желтый</v>
          </cell>
          <cell r="O332" t="str">
            <v>желтый</v>
          </cell>
          <cell r="P332" t="str">
            <v>желтый</v>
          </cell>
          <cell r="Q332" t="str">
            <v>M</v>
          </cell>
          <cell r="S332" t="str">
            <v>красные черешки, цветки лавандового цвета</v>
          </cell>
          <cell r="T332" t="str">
            <v xml:space="preserve"> </v>
          </cell>
        </row>
        <row r="333">
          <cell r="A333" t="str">
            <v>87-77-0147</v>
          </cell>
          <cell r="B333" t="str">
            <v>фото</v>
          </cell>
          <cell r="C333" t="str">
            <v>Love Pat</v>
          </cell>
          <cell r="D333" t="str">
            <v>большой</v>
          </cell>
          <cell r="E333">
            <v>150</v>
          </cell>
          <cell r="F333">
            <v>1.25</v>
          </cell>
          <cell r="G333">
            <v>1.65</v>
          </cell>
          <cell r="I333">
            <v>0</v>
          </cell>
          <cell r="J333">
            <v>0</v>
          </cell>
          <cell r="K333" t="str">
            <v>-</v>
          </cell>
          <cell r="L333">
            <v>0</v>
          </cell>
          <cell r="N333" t="str">
            <v>голубой</v>
          </cell>
          <cell r="O333" t="str">
            <v xml:space="preserve"> </v>
          </cell>
          <cell r="P333" t="str">
            <v xml:space="preserve"> </v>
          </cell>
          <cell r="Q333" t="str">
            <v>M</v>
          </cell>
          <cell r="S333" t="str">
            <v>морщинистая</v>
          </cell>
          <cell r="T333" t="str">
            <v xml:space="preserve"> </v>
          </cell>
        </row>
        <row r="334">
          <cell r="A334" t="str">
            <v>87-77-0305</v>
          </cell>
          <cell r="B334" t="str">
            <v>фото</v>
          </cell>
          <cell r="C334" t="str">
            <v>Love Pat</v>
          </cell>
          <cell r="D334" t="str">
            <v>стандартный</v>
          </cell>
          <cell r="E334">
            <v>250</v>
          </cell>
          <cell r="F334">
            <v>1.08</v>
          </cell>
          <cell r="G334">
            <v>1.49</v>
          </cell>
          <cell r="I334">
            <v>0</v>
          </cell>
          <cell r="J334">
            <v>0</v>
          </cell>
          <cell r="K334" t="str">
            <v>-</v>
          </cell>
          <cell r="L334">
            <v>0</v>
          </cell>
          <cell r="N334" t="str">
            <v>голубой</v>
          </cell>
          <cell r="O334" t="str">
            <v xml:space="preserve"> </v>
          </cell>
          <cell r="P334" t="str">
            <v xml:space="preserve"> </v>
          </cell>
          <cell r="Q334" t="str">
            <v>M</v>
          </cell>
          <cell r="S334" t="str">
            <v>морщинистая</v>
          </cell>
          <cell r="T334" t="str">
            <v xml:space="preserve"> </v>
          </cell>
        </row>
        <row r="335">
          <cell r="A335" t="str">
            <v>87-77-0496</v>
          </cell>
          <cell r="B335" t="str">
            <v>фото</v>
          </cell>
          <cell r="C335" t="str">
            <v>Love Pat</v>
          </cell>
          <cell r="D335" t="str">
            <v>маленький</v>
          </cell>
          <cell r="E335">
            <v>500</v>
          </cell>
          <cell r="F335">
            <v>0.92</v>
          </cell>
          <cell r="G335">
            <v>1.33</v>
          </cell>
          <cell r="I335">
            <v>0</v>
          </cell>
          <cell r="J335">
            <v>0</v>
          </cell>
          <cell r="K335" t="str">
            <v>-</v>
          </cell>
          <cell r="L335">
            <v>0</v>
          </cell>
          <cell r="N335" t="str">
            <v>голубой</v>
          </cell>
          <cell r="O335" t="str">
            <v xml:space="preserve"> </v>
          </cell>
          <cell r="P335" t="str">
            <v xml:space="preserve"> </v>
          </cell>
          <cell r="Q335" t="str">
            <v>M</v>
          </cell>
          <cell r="S335" t="str">
            <v>морщинистая</v>
          </cell>
          <cell r="T335" t="str">
            <v xml:space="preserve"> </v>
          </cell>
        </row>
        <row r="336">
          <cell r="A336" t="str">
            <v>87-77-0306</v>
          </cell>
          <cell r="B336" t="str">
            <v>фото</v>
          </cell>
          <cell r="C336" t="str">
            <v>Loyalist</v>
          </cell>
          <cell r="D336" t="str">
            <v>стандартный</v>
          </cell>
          <cell r="E336">
            <v>250</v>
          </cell>
          <cell r="F336">
            <v>1.85</v>
          </cell>
          <cell r="G336">
            <v>2.2599999999999998</v>
          </cell>
          <cell r="I336">
            <v>0</v>
          </cell>
          <cell r="J336">
            <v>0</v>
          </cell>
          <cell r="K336" t="str">
            <v>-</v>
          </cell>
          <cell r="L336">
            <v>0</v>
          </cell>
          <cell r="N336" t="str">
            <v xml:space="preserve"> </v>
          </cell>
          <cell r="O336" t="str">
            <v>белый</v>
          </cell>
          <cell r="P336" t="str">
            <v>темно-зеленый</v>
          </cell>
          <cell r="Q336" t="str">
            <v>SM</v>
          </cell>
          <cell r="T336" t="str">
            <v xml:space="preserve"> </v>
          </cell>
        </row>
        <row r="337">
          <cell r="A337" t="str">
            <v>87-77-0497</v>
          </cell>
          <cell r="B337" t="str">
            <v>фото</v>
          </cell>
          <cell r="C337" t="str">
            <v>Loyalist</v>
          </cell>
          <cell r="D337" t="str">
            <v>маленький</v>
          </cell>
          <cell r="E337">
            <v>500</v>
          </cell>
          <cell r="F337">
            <v>1.61</v>
          </cell>
          <cell r="G337">
            <v>2.0199999999999996</v>
          </cell>
          <cell r="I337">
            <v>0</v>
          </cell>
          <cell r="J337">
            <v>0</v>
          </cell>
          <cell r="K337" t="str">
            <v>-</v>
          </cell>
          <cell r="L337">
            <v>0</v>
          </cell>
          <cell r="N337" t="str">
            <v xml:space="preserve"> </v>
          </cell>
          <cell r="O337" t="str">
            <v>белый</v>
          </cell>
          <cell r="P337" t="str">
            <v>темно-зеленый</v>
          </cell>
          <cell r="Q337" t="str">
            <v>SM</v>
          </cell>
          <cell r="T337" t="str">
            <v xml:space="preserve"> </v>
          </cell>
        </row>
        <row r="338">
          <cell r="A338" t="str">
            <v>87-77-0307</v>
          </cell>
          <cell r="B338" t="str">
            <v>фото</v>
          </cell>
          <cell r="C338" t="str">
            <v>Magic Island</v>
          </cell>
          <cell r="D338" t="str">
            <v>стандартный</v>
          </cell>
          <cell r="E338">
            <v>250</v>
          </cell>
          <cell r="F338">
            <v>2.0599999999999996</v>
          </cell>
          <cell r="G338">
            <v>2.46</v>
          </cell>
          <cell r="I338">
            <v>0</v>
          </cell>
          <cell r="J338">
            <v>0</v>
          </cell>
          <cell r="K338" t="str">
            <v>-</v>
          </cell>
          <cell r="L338">
            <v>0</v>
          </cell>
          <cell r="N338" t="str">
            <v xml:space="preserve"> </v>
          </cell>
          <cell r="O338" t="str">
            <v>желтый</v>
          </cell>
          <cell r="P338" t="str">
            <v>голубой</v>
          </cell>
          <cell r="Q338" t="str">
            <v>M</v>
          </cell>
          <cell r="T338" t="str">
            <v xml:space="preserve"> </v>
          </cell>
          <cell r="U338" t="str">
            <v>ДА</v>
          </cell>
        </row>
        <row r="339">
          <cell r="A339" t="str">
            <v>87-77-0126</v>
          </cell>
          <cell r="B339" t="str">
            <v>фото</v>
          </cell>
          <cell r="C339" t="str">
            <v>Mama Mia</v>
          </cell>
          <cell r="D339" t="str">
            <v>большой</v>
          </cell>
          <cell r="E339">
            <v>150</v>
          </cell>
          <cell r="F339">
            <v>0.96</v>
          </cell>
          <cell r="G339">
            <v>1.37</v>
          </cell>
          <cell r="I339">
            <v>0</v>
          </cell>
          <cell r="J339">
            <v>0</v>
          </cell>
          <cell r="K339" t="str">
            <v>-</v>
          </cell>
          <cell r="L339">
            <v>0</v>
          </cell>
          <cell r="N339" t="str">
            <v xml:space="preserve"> </v>
          </cell>
          <cell r="O339" t="str">
            <v>зеленый</v>
          </cell>
          <cell r="P339" t="str">
            <v>желтый</v>
          </cell>
          <cell r="Q339" t="str">
            <v>M</v>
          </cell>
          <cell r="T339" t="str">
            <v xml:space="preserve"> </v>
          </cell>
        </row>
        <row r="340">
          <cell r="A340" t="str">
            <v>87-77-0308</v>
          </cell>
          <cell r="B340" t="str">
            <v>фото</v>
          </cell>
          <cell r="C340" t="str">
            <v>Mama Mia</v>
          </cell>
          <cell r="D340" t="str">
            <v>стандартный</v>
          </cell>
          <cell r="E340">
            <v>250</v>
          </cell>
          <cell r="F340">
            <v>0.8</v>
          </cell>
          <cell r="G340">
            <v>1.21</v>
          </cell>
          <cell r="I340">
            <v>0</v>
          </cell>
          <cell r="J340">
            <v>0</v>
          </cell>
          <cell r="K340" t="str">
            <v>-</v>
          </cell>
          <cell r="L340">
            <v>0</v>
          </cell>
          <cell r="N340" t="str">
            <v xml:space="preserve"> </v>
          </cell>
          <cell r="O340" t="str">
            <v>зеленый</v>
          </cell>
          <cell r="P340" t="str">
            <v>желтый</v>
          </cell>
          <cell r="Q340" t="str">
            <v>M</v>
          </cell>
          <cell r="T340" t="str">
            <v xml:space="preserve"> </v>
          </cell>
        </row>
        <row r="341">
          <cell r="A341" t="str">
            <v>87-77-0498</v>
          </cell>
          <cell r="B341" t="str">
            <v>фото</v>
          </cell>
          <cell r="C341" t="str">
            <v>Mama Mia</v>
          </cell>
          <cell r="D341" t="str">
            <v>маленький</v>
          </cell>
          <cell r="E341">
            <v>500</v>
          </cell>
          <cell r="F341">
            <v>0.6</v>
          </cell>
          <cell r="G341">
            <v>1</v>
          </cell>
          <cell r="I341">
            <v>0</v>
          </cell>
          <cell r="J341">
            <v>0</v>
          </cell>
          <cell r="K341" t="str">
            <v>-</v>
          </cell>
          <cell r="L341">
            <v>0</v>
          </cell>
          <cell r="N341" t="str">
            <v xml:space="preserve"> </v>
          </cell>
          <cell r="O341" t="str">
            <v>зеленый</v>
          </cell>
          <cell r="P341" t="str">
            <v>желтый</v>
          </cell>
          <cell r="Q341" t="str">
            <v>M</v>
          </cell>
          <cell r="T341" t="str">
            <v xml:space="preserve"> </v>
          </cell>
        </row>
        <row r="342">
          <cell r="A342" t="str">
            <v>87-77-0170</v>
          </cell>
          <cell r="B342" t="str">
            <v>фото</v>
          </cell>
          <cell r="C342" t="str">
            <v>Mango Tango</v>
          </cell>
          <cell r="D342" t="str">
            <v>большой</v>
          </cell>
          <cell r="E342">
            <v>150</v>
          </cell>
          <cell r="F342">
            <v>1.65</v>
          </cell>
          <cell r="G342">
            <v>2.0599999999999996</v>
          </cell>
          <cell r="I342">
            <v>0</v>
          </cell>
          <cell r="J342">
            <v>0</v>
          </cell>
          <cell r="K342" t="str">
            <v>-</v>
          </cell>
          <cell r="L342">
            <v>0</v>
          </cell>
          <cell r="N342" t="str">
            <v xml:space="preserve"> </v>
          </cell>
          <cell r="O342" t="str">
            <v>желтый</v>
          </cell>
          <cell r="P342" t="str">
            <v>зеленый</v>
          </cell>
          <cell r="Q342" t="str">
            <v>SM</v>
          </cell>
          <cell r="T342" t="str">
            <v xml:space="preserve"> </v>
          </cell>
        </row>
        <row r="343">
          <cell r="A343" t="str">
            <v>87-77-0309</v>
          </cell>
          <cell r="B343" t="str">
            <v>фото</v>
          </cell>
          <cell r="C343" t="str">
            <v>Mango Tango</v>
          </cell>
          <cell r="D343" t="str">
            <v>стандартный</v>
          </cell>
          <cell r="E343">
            <v>250</v>
          </cell>
          <cell r="F343">
            <v>1.41</v>
          </cell>
          <cell r="G343">
            <v>1.81</v>
          </cell>
          <cell r="I343">
            <v>0</v>
          </cell>
          <cell r="J343">
            <v>0</v>
          </cell>
          <cell r="K343" t="str">
            <v>-</v>
          </cell>
          <cell r="L343">
            <v>0</v>
          </cell>
          <cell r="N343" t="str">
            <v xml:space="preserve"> </v>
          </cell>
          <cell r="O343" t="str">
            <v>желтый</v>
          </cell>
          <cell r="P343" t="str">
            <v>зеленый</v>
          </cell>
          <cell r="Q343" t="str">
            <v>SM</v>
          </cell>
          <cell r="T343" t="str">
            <v xml:space="preserve"> </v>
          </cell>
        </row>
        <row r="344">
          <cell r="A344" t="str">
            <v>87-77-0499</v>
          </cell>
          <cell r="B344" t="str">
            <v>фото</v>
          </cell>
          <cell r="C344" t="str">
            <v>Mango Tango</v>
          </cell>
          <cell r="D344" t="str">
            <v>маленький</v>
          </cell>
          <cell r="E344">
            <v>500</v>
          </cell>
          <cell r="F344">
            <v>1.25</v>
          </cell>
          <cell r="G344">
            <v>1.65</v>
          </cell>
          <cell r="I344">
            <v>0</v>
          </cell>
          <cell r="J344">
            <v>0</v>
          </cell>
          <cell r="K344" t="str">
            <v>-</v>
          </cell>
          <cell r="L344">
            <v>0</v>
          </cell>
          <cell r="N344" t="str">
            <v xml:space="preserve"> </v>
          </cell>
          <cell r="O344" t="str">
            <v>желтый</v>
          </cell>
          <cell r="P344" t="str">
            <v>зеленый</v>
          </cell>
          <cell r="Q344" t="str">
            <v>SM</v>
          </cell>
          <cell r="T344" t="str">
            <v xml:space="preserve"> </v>
          </cell>
        </row>
        <row r="345">
          <cell r="A345" t="str">
            <v>87-77-0112</v>
          </cell>
          <cell r="B345" t="str">
            <v>фото</v>
          </cell>
          <cell r="C345" t="str">
            <v>Maple Leaf</v>
          </cell>
          <cell r="D345" t="str">
            <v>большой</v>
          </cell>
          <cell r="E345">
            <v>150</v>
          </cell>
          <cell r="F345">
            <v>0.92</v>
          </cell>
          <cell r="G345">
            <v>1.33</v>
          </cell>
          <cell r="I345">
            <v>0</v>
          </cell>
          <cell r="J345">
            <v>0</v>
          </cell>
          <cell r="K345" t="str">
            <v>-</v>
          </cell>
          <cell r="L345">
            <v>0</v>
          </cell>
          <cell r="N345" t="str">
            <v xml:space="preserve"> </v>
          </cell>
          <cell r="O345" t="str">
            <v>голубой</v>
          </cell>
          <cell r="P345" t="str">
            <v>желтый</v>
          </cell>
          <cell r="Q345" t="str">
            <v>ML</v>
          </cell>
          <cell r="T345" t="str">
            <v xml:space="preserve"> </v>
          </cell>
        </row>
        <row r="346">
          <cell r="A346" t="str">
            <v>87-77-0310</v>
          </cell>
          <cell r="B346" t="str">
            <v>фото</v>
          </cell>
          <cell r="C346" t="str">
            <v>Maple Leaf</v>
          </cell>
          <cell r="D346" t="str">
            <v>стандартный</v>
          </cell>
          <cell r="E346">
            <v>250</v>
          </cell>
          <cell r="F346">
            <v>0.76</v>
          </cell>
          <cell r="G346">
            <v>1.17</v>
          </cell>
          <cell r="I346">
            <v>0</v>
          </cell>
          <cell r="J346">
            <v>0</v>
          </cell>
          <cell r="K346" t="str">
            <v>-</v>
          </cell>
          <cell r="L346">
            <v>0</v>
          </cell>
          <cell r="N346" t="str">
            <v xml:space="preserve"> </v>
          </cell>
          <cell r="O346" t="str">
            <v>голубой</v>
          </cell>
          <cell r="P346" t="str">
            <v>желтый</v>
          </cell>
          <cell r="Q346" t="str">
            <v>ML</v>
          </cell>
          <cell r="T346" t="str">
            <v xml:space="preserve"> </v>
          </cell>
        </row>
        <row r="347">
          <cell r="A347" t="str">
            <v>87-77-0500</v>
          </cell>
          <cell r="B347" t="str">
            <v>фото</v>
          </cell>
          <cell r="C347" t="str">
            <v>Maple Leaf</v>
          </cell>
          <cell r="D347" t="str">
            <v>маленький</v>
          </cell>
          <cell r="E347">
            <v>500</v>
          </cell>
          <cell r="F347">
            <v>0.6</v>
          </cell>
          <cell r="G347">
            <v>1</v>
          </cell>
          <cell r="I347">
            <v>0</v>
          </cell>
          <cell r="J347">
            <v>0</v>
          </cell>
          <cell r="K347" t="str">
            <v>-</v>
          </cell>
          <cell r="L347">
            <v>0</v>
          </cell>
          <cell r="N347" t="str">
            <v xml:space="preserve"> </v>
          </cell>
          <cell r="O347" t="str">
            <v>голубой</v>
          </cell>
          <cell r="P347" t="str">
            <v>желтый</v>
          </cell>
          <cell r="Q347" t="str">
            <v>ML</v>
          </cell>
          <cell r="T347" t="str">
            <v xml:space="preserve"> </v>
          </cell>
        </row>
        <row r="348">
          <cell r="A348" t="str">
            <v>87-77-0311</v>
          </cell>
          <cell r="B348" t="str">
            <v>фото</v>
          </cell>
          <cell r="C348" t="str">
            <v>Margie's Angel</v>
          </cell>
          <cell r="D348" t="str">
            <v>стандартный</v>
          </cell>
          <cell r="E348">
            <v>250</v>
          </cell>
          <cell r="F348">
            <v>2.0599999999999996</v>
          </cell>
          <cell r="G348">
            <v>2.46</v>
          </cell>
          <cell r="I348">
            <v>0</v>
          </cell>
          <cell r="J348">
            <v>0</v>
          </cell>
          <cell r="K348" t="str">
            <v>-</v>
          </cell>
          <cell r="L348">
            <v>0</v>
          </cell>
          <cell r="N348" t="str">
            <v xml:space="preserve"> </v>
          </cell>
          <cell r="O348" t="str">
            <v>белый</v>
          </cell>
          <cell r="P348" t="str">
            <v>голубой</v>
          </cell>
          <cell r="Q348" t="str">
            <v>L</v>
          </cell>
          <cell r="T348" t="str">
            <v xml:space="preserve"> </v>
          </cell>
        </row>
        <row r="349">
          <cell r="A349" t="str">
            <v>87-77-0063</v>
          </cell>
          <cell r="B349" t="str">
            <v>фото</v>
          </cell>
          <cell r="C349" t="str">
            <v>Marmalade on Toast</v>
          </cell>
          <cell r="D349" t="str">
            <v>большой</v>
          </cell>
          <cell r="E349">
            <v>150</v>
          </cell>
          <cell r="F349">
            <v>0.48</v>
          </cell>
          <cell r="G349">
            <v>0.88</v>
          </cell>
          <cell r="I349">
            <v>0</v>
          </cell>
          <cell r="J349">
            <v>0</v>
          </cell>
          <cell r="K349" t="str">
            <v>-</v>
          </cell>
          <cell r="L349">
            <v>0</v>
          </cell>
          <cell r="N349" t="str">
            <v>зеленый</v>
          </cell>
          <cell r="O349" t="str">
            <v xml:space="preserve"> </v>
          </cell>
          <cell r="P349" t="str">
            <v xml:space="preserve"> </v>
          </cell>
          <cell r="Q349" t="str">
            <v>M</v>
          </cell>
          <cell r="T349" t="str">
            <v xml:space="preserve"> </v>
          </cell>
        </row>
        <row r="350">
          <cell r="A350" t="str">
            <v>87-77-0312</v>
          </cell>
          <cell r="B350" t="str">
            <v>фото</v>
          </cell>
          <cell r="C350" t="str">
            <v>Marmalade on Toast</v>
          </cell>
          <cell r="D350" t="str">
            <v>стандартный</v>
          </cell>
          <cell r="E350">
            <v>250</v>
          </cell>
          <cell r="F350">
            <v>0.41000000000000003</v>
          </cell>
          <cell r="G350">
            <v>0.81</v>
          </cell>
          <cell r="I350">
            <v>0</v>
          </cell>
          <cell r="J350">
            <v>0</v>
          </cell>
          <cell r="K350" t="str">
            <v>-</v>
          </cell>
          <cell r="L350">
            <v>0</v>
          </cell>
          <cell r="N350" t="str">
            <v>зеленый</v>
          </cell>
          <cell r="O350" t="str">
            <v xml:space="preserve"> </v>
          </cell>
          <cell r="P350" t="str">
            <v xml:space="preserve"> </v>
          </cell>
          <cell r="Q350" t="str">
            <v>M</v>
          </cell>
          <cell r="T350" t="str">
            <v xml:space="preserve"> </v>
          </cell>
        </row>
        <row r="351">
          <cell r="A351" t="str">
            <v>87-77-0501</v>
          </cell>
          <cell r="B351" t="str">
            <v>фото</v>
          </cell>
          <cell r="C351" t="str">
            <v>Marmalade on Toast</v>
          </cell>
          <cell r="D351" t="str">
            <v>маленький</v>
          </cell>
          <cell r="E351">
            <v>500</v>
          </cell>
          <cell r="F351">
            <v>0.3</v>
          </cell>
          <cell r="G351">
            <v>0.71</v>
          </cell>
          <cell r="I351">
            <v>0</v>
          </cell>
          <cell r="J351">
            <v>0</v>
          </cell>
          <cell r="K351" t="str">
            <v>-</v>
          </cell>
          <cell r="L351">
            <v>0</v>
          </cell>
          <cell r="N351" t="str">
            <v>зеленый</v>
          </cell>
          <cell r="O351" t="str">
            <v xml:space="preserve"> </v>
          </cell>
          <cell r="P351" t="str">
            <v xml:space="preserve"> </v>
          </cell>
          <cell r="Q351" t="str">
            <v>M</v>
          </cell>
          <cell r="T351" t="str">
            <v xml:space="preserve"> </v>
          </cell>
        </row>
        <row r="352">
          <cell r="A352" t="str">
            <v>87-77-2184</v>
          </cell>
          <cell r="B352" t="str">
            <v>фото</v>
          </cell>
          <cell r="C352" t="str">
            <v>Maui Buttercups</v>
          </cell>
          <cell r="D352" t="str">
            <v>стандартный</v>
          </cell>
          <cell r="E352">
            <v>250</v>
          </cell>
          <cell r="F352">
            <v>2.0599999999999996</v>
          </cell>
          <cell r="G352">
            <v>2.46</v>
          </cell>
          <cell r="I352">
            <v>0</v>
          </cell>
          <cell r="J352">
            <v>0</v>
          </cell>
          <cell r="K352" t="str">
            <v>-</v>
          </cell>
          <cell r="L352">
            <v>0</v>
          </cell>
          <cell r="M352" t="str">
            <v>new</v>
          </cell>
          <cell r="N352" t="str">
            <v>золотисто-желтый</v>
          </cell>
          <cell r="O352" t="str">
            <v>золотисто-желтый</v>
          </cell>
          <cell r="P352" t="str">
            <v>золотисто-желтый</v>
          </cell>
          <cell r="Q352" t="str">
            <v>SM</v>
          </cell>
          <cell r="S352" t="str">
            <v>цветки почти белые</v>
          </cell>
          <cell r="T352" t="str">
            <v>ДА</v>
          </cell>
        </row>
        <row r="353">
          <cell r="A353" t="str">
            <v>87-77-0113</v>
          </cell>
          <cell r="B353" t="str">
            <v>фото</v>
          </cell>
          <cell r="C353" t="str">
            <v>Mayan Moon</v>
          </cell>
          <cell r="D353" t="str">
            <v>большой</v>
          </cell>
          <cell r="E353">
            <v>150</v>
          </cell>
          <cell r="F353">
            <v>0.92</v>
          </cell>
          <cell r="G353">
            <v>1.33</v>
          </cell>
          <cell r="I353">
            <v>0</v>
          </cell>
          <cell r="J353">
            <v>0</v>
          </cell>
          <cell r="K353" t="str">
            <v>-</v>
          </cell>
          <cell r="L353">
            <v>0</v>
          </cell>
          <cell r="N353" t="str">
            <v xml:space="preserve"> </v>
          </cell>
          <cell r="O353" t="str">
            <v>зеленый</v>
          </cell>
          <cell r="P353" t="str">
            <v>золотой</v>
          </cell>
          <cell r="Q353" t="str">
            <v>M</v>
          </cell>
          <cell r="T353" t="str">
            <v>ДА</v>
          </cell>
        </row>
        <row r="354">
          <cell r="A354" t="str">
            <v>87-77-0313</v>
          </cell>
          <cell r="B354" t="str">
            <v>фото</v>
          </cell>
          <cell r="C354" t="str">
            <v>Mayan Moon</v>
          </cell>
          <cell r="D354" t="str">
            <v>стандартный</v>
          </cell>
          <cell r="E354">
            <v>250</v>
          </cell>
          <cell r="F354">
            <v>0.76</v>
          </cell>
          <cell r="G354">
            <v>1.17</v>
          </cell>
          <cell r="I354">
            <v>0</v>
          </cell>
          <cell r="J354">
            <v>0</v>
          </cell>
          <cell r="K354" t="str">
            <v>-</v>
          </cell>
          <cell r="L354">
            <v>0</v>
          </cell>
          <cell r="N354" t="str">
            <v xml:space="preserve"> </v>
          </cell>
          <cell r="O354" t="str">
            <v>зеленый</v>
          </cell>
          <cell r="P354" t="str">
            <v>золотой</v>
          </cell>
          <cell r="Q354" t="str">
            <v>M</v>
          </cell>
          <cell r="T354" t="str">
            <v>ДА</v>
          </cell>
        </row>
        <row r="355">
          <cell r="A355" t="str">
            <v>87-77-0502</v>
          </cell>
          <cell r="B355" t="str">
            <v>фото</v>
          </cell>
          <cell r="C355" t="str">
            <v>Mayan Moon</v>
          </cell>
          <cell r="D355" t="str">
            <v>маленький</v>
          </cell>
          <cell r="E355">
            <v>500</v>
          </cell>
          <cell r="F355">
            <v>0.6</v>
          </cell>
          <cell r="G355">
            <v>1</v>
          </cell>
          <cell r="I355">
            <v>0</v>
          </cell>
          <cell r="J355">
            <v>0</v>
          </cell>
          <cell r="K355" t="str">
            <v>-</v>
          </cell>
          <cell r="L355">
            <v>0</v>
          </cell>
          <cell r="N355" t="str">
            <v xml:space="preserve"> </v>
          </cell>
          <cell r="O355" t="str">
            <v>зеленый</v>
          </cell>
          <cell r="P355" t="str">
            <v>золотой</v>
          </cell>
          <cell r="Q355" t="str">
            <v>M</v>
          </cell>
          <cell r="T355" t="str">
            <v>ДА</v>
          </cell>
        </row>
        <row r="356">
          <cell r="A356" t="str">
            <v>87-77-0314</v>
          </cell>
          <cell r="B356" t="str">
            <v>фото</v>
          </cell>
          <cell r="C356" t="str">
            <v>Mighty Mouse</v>
          </cell>
          <cell r="D356" t="str">
            <v>стандартный</v>
          </cell>
          <cell r="E356">
            <v>250</v>
          </cell>
          <cell r="F356">
            <v>2.46</v>
          </cell>
          <cell r="G356">
            <v>2.8699999999999997</v>
          </cell>
          <cell r="I356">
            <v>0</v>
          </cell>
          <cell r="J356">
            <v>0</v>
          </cell>
          <cell r="K356" t="str">
            <v>-</v>
          </cell>
          <cell r="L356">
            <v>0</v>
          </cell>
          <cell r="N356" t="str">
            <v xml:space="preserve"> </v>
          </cell>
          <cell r="O356" t="str">
            <v>зеленый</v>
          </cell>
          <cell r="P356" t="str">
            <v>желтый</v>
          </cell>
          <cell r="Q356" t="str">
            <v>S</v>
          </cell>
          <cell r="S356" t="str">
            <v>миниатюрная</v>
          </cell>
          <cell r="T356" t="str">
            <v xml:space="preserve"> </v>
          </cell>
        </row>
        <row r="357">
          <cell r="A357" t="str">
            <v>87-77-0316</v>
          </cell>
          <cell r="B357" t="str">
            <v>фото</v>
          </cell>
          <cell r="C357" t="str">
            <v>Miracle Lemony</v>
          </cell>
          <cell r="D357" t="str">
            <v>стандартный</v>
          </cell>
          <cell r="E357">
            <v>250</v>
          </cell>
          <cell r="F357">
            <v>4.08</v>
          </cell>
          <cell r="G357">
            <v>4.4799999999999995</v>
          </cell>
          <cell r="I357">
            <v>0</v>
          </cell>
          <cell r="J357">
            <v>0</v>
          </cell>
          <cell r="K357" t="str">
            <v>-</v>
          </cell>
          <cell r="L357">
            <v>0</v>
          </cell>
          <cell r="N357" t="str">
            <v>зеленый</v>
          </cell>
          <cell r="O357" t="str">
            <v xml:space="preserve"> </v>
          </cell>
          <cell r="P357" t="str">
            <v xml:space="preserve"> </v>
          </cell>
          <cell r="Q357" t="str">
            <v>SM</v>
          </cell>
          <cell r="S357" t="str">
            <v>1-я хоста с желтыми цветами</v>
          </cell>
          <cell r="T357" t="str">
            <v xml:space="preserve"> </v>
          </cell>
        </row>
        <row r="358">
          <cell r="A358" t="str">
            <v>87-77-0057</v>
          </cell>
          <cell r="B358" t="str">
            <v>фото</v>
          </cell>
          <cell r="C358" t="str">
            <v>Moerheim</v>
          </cell>
          <cell r="D358" t="str">
            <v>большой</v>
          </cell>
          <cell r="E358">
            <v>150</v>
          </cell>
          <cell r="F358">
            <v>0.48</v>
          </cell>
          <cell r="G358">
            <v>0.88</v>
          </cell>
          <cell r="I358">
            <v>0</v>
          </cell>
          <cell r="J358">
            <v>0</v>
          </cell>
          <cell r="K358" t="str">
            <v>-</v>
          </cell>
          <cell r="L358">
            <v>0</v>
          </cell>
          <cell r="N358" t="str">
            <v xml:space="preserve"> </v>
          </cell>
          <cell r="O358" t="str">
            <v>зеленый</v>
          </cell>
          <cell r="P358" t="str">
            <v>кремовый</v>
          </cell>
          <cell r="Q358" t="str">
            <v>L</v>
          </cell>
          <cell r="T358" t="str">
            <v xml:space="preserve"> </v>
          </cell>
        </row>
        <row r="359">
          <cell r="A359" t="str">
            <v>87-77-0317</v>
          </cell>
          <cell r="B359" t="str">
            <v>фото</v>
          </cell>
          <cell r="C359" t="str">
            <v>Moerheim</v>
          </cell>
          <cell r="D359" t="str">
            <v>стандартный</v>
          </cell>
          <cell r="E359">
            <v>250</v>
          </cell>
          <cell r="F359">
            <v>0.4</v>
          </cell>
          <cell r="G359">
            <v>0.8</v>
          </cell>
          <cell r="I359">
            <v>0</v>
          </cell>
          <cell r="J359">
            <v>0</v>
          </cell>
          <cell r="K359" t="str">
            <v>-</v>
          </cell>
          <cell r="L359">
            <v>0</v>
          </cell>
          <cell r="N359" t="str">
            <v xml:space="preserve"> </v>
          </cell>
          <cell r="O359" t="str">
            <v>зеленый</v>
          </cell>
          <cell r="P359" t="str">
            <v>кремовый</v>
          </cell>
          <cell r="Q359" t="str">
            <v>L</v>
          </cell>
          <cell r="T359" t="str">
            <v xml:space="preserve"> </v>
          </cell>
        </row>
        <row r="360">
          <cell r="A360" t="str">
            <v>87-77-0504</v>
          </cell>
          <cell r="B360" t="str">
            <v>фото</v>
          </cell>
          <cell r="C360" t="str">
            <v>Moerheim</v>
          </cell>
          <cell r="D360" t="str">
            <v>маленький</v>
          </cell>
          <cell r="E360">
            <v>500</v>
          </cell>
          <cell r="F360">
            <v>0.33</v>
          </cell>
          <cell r="G360">
            <v>0.73</v>
          </cell>
          <cell r="I360">
            <v>0</v>
          </cell>
          <cell r="J360">
            <v>0</v>
          </cell>
          <cell r="K360" t="str">
            <v>-</v>
          </cell>
          <cell r="L360">
            <v>0</v>
          </cell>
          <cell r="N360" t="str">
            <v xml:space="preserve"> </v>
          </cell>
          <cell r="O360" t="str">
            <v>зеленый</v>
          </cell>
          <cell r="P360" t="str">
            <v>кремовый</v>
          </cell>
          <cell r="Q360" t="str">
            <v>L</v>
          </cell>
          <cell r="T360" t="str">
            <v xml:space="preserve"> </v>
          </cell>
        </row>
        <row r="361">
          <cell r="A361" t="str">
            <v>87-77-0114</v>
          </cell>
          <cell r="B361" t="str">
            <v>фото</v>
          </cell>
          <cell r="C361" t="str">
            <v>Mojito</v>
          </cell>
          <cell r="D361" t="str">
            <v>большой</v>
          </cell>
          <cell r="E361">
            <v>150</v>
          </cell>
          <cell r="F361">
            <v>0.92</v>
          </cell>
          <cell r="G361">
            <v>1.33</v>
          </cell>
          <cell r="I361">
            <v>0</v>
          </cell>
          <cell r="J361">
            <v>0</v>
          </cell>
          <cell r="K361" t="str">
            <v>-</v>
          </cell>
          <cell r="L361">
            <v>0</v>
          </cell>
          <cell r="N361" t="str">
            <v>желтый</v>
          </cell>
          <cell r="O361" t="str">
            <v xml:space="preserve"> </v>
          </cell>
          <cell r="P361" t="str">
            <v xml:space="preserve"> </v>
          </cell>
          <cell r="Q361" t="str">
            <v>M</v>
          </cell>
          <cell r="T361" t="str">
            <v xml:space="preserve"> </v>
          </cell>
        </row>
        <row r="362">
          <cell r="A362" t="str">
            <v>87-77-0318</v>
          </cell>
          <cell r="B362" t="str">
            <v>фото</v>
          </cell>
          <cell r="C362" t="str">
            <v>Mojito</v>
          </cell>
          <cell r="D362" t="str">
            <v>стандартный</v>
          </cell>
          <cell r="E362">
            <v>250</v>
          </cell>
          <cell r="F362">
            <v>0.76</v>
          </cell>
          <cell r="G362">
            <v>1.17</v>
          </cell>
          <cell r="I362">
            <v>0</v>
          </cell>
          <cell r="J362">
            <v>0</v>
          </cell>
          <cell r="K362" t="str">
            <v>-</v>
          </cell>
          <cell r="L362">
            <v>0</v>
          </cell>
          <cell r="N362" t="str">
            <v>желтый</v>
          </cell>
          <cell r="O362" t="str">
            <v xml:space="preserve"> </v>
          </cell>
          <cell r="P362" t="str">
            <v xml:space="preserve"> </v>
          </cell>
          <cell r="Q362" t="str">
            <v>M</v>
          </cell>
          <cell r="T362" t="str">
            <v xml:space="preserve"> </v>
          </cell>
        </row>
        <row r="363">
          <cell r="A363" t="str">
            <v>87-77-0505</v>
          </cell>
          <cell r="B363" t="str">
            <v>фото</v>
          </cell>
          <cell r="C363" t="str">
            <v>Mojito</v>
          </cell>
          <cell r="D363" t="str">
            <v>маленький</v>
          </cell>
          <cell r="E363">
            <v>500</v>
          </cell>
          <cell r="F363">
            <v>0.6</v>
          </cell>
          <cell r="G363">
            <v>1</v>
          </cell>
          <cell r="I363">
            <v>0</v>
          </cell>
          <cell r="J363">
            <v>0</v>
          </cell>
          <cell r="K363" t="str">
            <v>-</v>
          </cell>
          <cell r="L363">
            <v>0</v>
          </cell>
          <cell r="N363" t="str">
            <v>желтый</v>
          </cell>
          <cell r="O363" t="str">
            <v xml:space="preserve"> </v>
          </cell>
          <cell r="P363" t="str">
            <v xml:space="preserve"> </v>
          </cell>
          <cell r="Q363" t="str">
            <v>M</v>
          </cell>
          <cell r="T363" t="str">
            <v xml:space="preserve"> </v>
          </cell>
        </row>
        <row r="364">
          <cell r="A364" t="str">
            <v>87-77-0171</v>
          </cell>
          <cell r="B364" t="str">
            <v>фото</v>
          </cell>
          <cell r="C364" t="str">
            <v>Monster Ears</v>
          </cell>
          <cell r="D364" t="str">
            <v>большой</v>
          </cell>
          <cell r="E364">
            <v>150</v>
          </cell>
          <cell r="F364">
            <v>1.65</v>
          </cell>
          <cell r="G364">
            <v>2.0599999999999996</v>
          </cell>
          <cell r="I364">
            <v>0</v>
          </cell>
          <cell r="J364">
            <v>0</v>
          </cell>
          <cell r="K364" t="str">
            <v>-</v>
          </cell>
          <cell r="L364">
            <v>0</v>
          </cell>
          <cell r="M364" t="str">
            <v>Special Attention</v>
          </cell>
          <cell r="N364" t="str">
            <v>зеленый</v>
          </cell>
          <cell r="O364" t="str">
            <v xml:space="preserve"> </v>
          </cell>
          <cell r="P364" t="str">
            <v xml:space="preserve"> </v>
          </cell>
          <cell r="Q364" t="str">
            <v>M</v>
          </cell>
          <cell r="S364" t="str">
            <v>чашевидная</v>
          </cell>
          <cell r="T364" t="str">
            <v>ДА</v>
          </cell>
          <cell r="U364" t="str">
            <v>ДА</v>
          </cell>
        </row>
        <row r="365">
          <cell r="A365" t="str">
            <v>87-77-0319</v>
          </cell>
          <cell r="B365" t="str">
            <v>фото</v>
          </cell>
          <cell r="C365" t="str">
            <v>Monster Ears</v>
          </cell>
          <cell r="D365" t="str">
            <v>стандартный</v>
          </cell>
          <cell r="E365">
            <v>250</v>
          </cell>
          <cell r="F365">
            <v>1.41</v>
          </cell>
          <cell r="G365">
            <v>1.81</v>
          </cell>
          <cell r="I365">
            <v>0</v>
          </cell>
          <cell r="J365">
            <v>0</v>
          </cell>
          <cell r="K365" t="str">
            <v>-</v>
          </cell>
          <cell r="L365">
            <v>0</v>
          </cell>
          <cell r="M365" t="str">
            <v>Special Attention</v>
          </cell>
          <cell r="N365" t="str">
            <v>зеленый</v>
          </cell>
          <cell r="O365" t="str">
            <v xml:space="preserve"> </v>
          </cell>
          <cell r="P365" t="str">
            <v xml:space="preserve"> </v>
          </cell>
          <cell r="Q365" t="str">
            <v>M</v>
          </cell>
          <cell r="S365" t="str">
            <v>чашевидная</v>
          </cell>
          <cell r="T365" t="str">
            <v>ДА</v>
          </cell>
          <cell r="U365" t="str">
            <v>ДА</v>
          </cell>
        </row>
        <row r="366">
          <cell r="A366" t="str">
            <v>87-77-0506</v>
          </cell>
          <cell r="B366" t="str">
            <v>фото</v>
          </cell>
          <cell r="C366" t="str">
            <v>Monster Ears</v>
          </cell>
          <cell r="D366" t="str">
            <v>маленький</v>
          </cell>
          <cell r="E366">
            <v>500</v>
          </cell>
          <cell r="F366">
            <v>1.25</v>
          </cell>
          <cell r="G366">
            <v>1.65</v>
          </cell>
          <cell r="I366">
            <v>0</v>
          </cell>
          <cell r="J366">
            <v>0</v>
          </cell>
          <cell r="K366" t="str">
            <v>-</v>
          </cell>
          <cell r="L366">
            <v>0</v>
          </cell>
          <cell r="M366" t="str">
            <v>Special Attention</v>
          </cell>
          <cell r="N366" t="str">
            <v>зеленый</v>
          </cell>
          <cell r="O366" t="str">
            <v xml:space="preserve"> </v>
          </cell>
          <cell r="P366" t="str">
            <v xml:space="preserve"> </v>
          </cell>
          <cell r="Q366" t="str">
            <v>M</v>
          </cell>
          <cell r="S366" t="str">
            <v>чашевидная</v>
          </cell>
          <cell r="T366" t="str">
            <v>ДА</v>
          </cell>
          <cell r="U366" t="str">
            <v>ДА</v>
          </cell>
        </row>
        <row r="367">
          <cell r="A367" t="str">
            <v>87-77-0172</v>
          </cell>
          <cell r="B367" t="str">
            <v>фото</v>
          </cell>
          <cell r="C367" t="str">
            <v>Moody Blues</v>
          </cell>
          <cell r="D367" t="str">
            <v>большой</v>
          </cell>
          <cell r="E367">
            <v>150</v>
          </cell>
          <cell r="F367">
            <v>1.65</v>
          </cell>
          <cell r="G367">
            <v>2.0599999999999996</v>
          </cell>
          <cell r="I367">
            <v>0</v>
          </cell>
          <cell r="J367">
            <v>0</v>
          </cell>
          <cell r="K367" t="str">
            <v>-</v>
          </cell>
          <cell r="L367">
            <v>0</v>
          </cell>
          <cell r="N367" t="str">
            <v>голубой</v>
          </cell>
          <cell r="O367" t="str">
            <v xml:space="preserve"> </v>
          </cell>
          <cell r="P367" t="str">
            <v xml:space="preserve"> </v>
          </cell>
          <cell r="Q367" t="str">
            <v>M</v>
          </cell>
          <cell r="T367" t="str">
            <v xml:space="preserve"> </v>
          </cell>
        </row>
        <row r="368">
          <cell r="A368" t="str">
            <v>87-77-0320</v>
          </cell>
          <cell r="B368" t="str">
            <v>фото</v>
          </cell>
          <cell r="C368" t="str">
            <v>Moody Blues</v>
          </cell>
          <cell r="D368" t="str">
            <v>стандартный</v>
          </cell>
          <cell r="E368">
            <v>250</v>
          </cell>
          <cell r="F368">
            <v>1.41</v>
          </cell>
          <cell r="G368">
            <v>1.81</v>
          </cell>
          <cell r="I368">
            <v>0</v>
          </cell>
          <cell r="J368">
            <v>0</v>
          </cell>
          <cell r="K368" t="str">
            <v>-</v>
          </cell>
          <cell r="L368">
            <v>0</v>
          </cell>
          <cell r="N368" t="str">
            <v>голубой</v>
          </cell>
          <cell r="O368" t="str">
            <v xml:space="preserve"> </v>
          </cell>
          <cell r="P368" t="str">
            <v xml:space="preserve"> </v>
          </cell>
          <cell r="Q368" t="str">
            <v>M</v>
          </cell>
          <cell r="T368" t="str">
            <v xml:space="preserve"> </v>
          </cell>
        </row>
        <row r="369">
          <cell r="A369" t="str">
            <v>87-77-0507</v>
          </cell>
          <cell r="B369" t="str">
            <v>фото</v>
          </cell>
          <cell r="C369" t="str">
            <v>Moody Blues</v>
          </cell>
          <cell r="D369" t="str">
            <v>маленький</v>
          </cell>
          <cell r="E369">
            <v>500</v>
          </cell>
          <cell r="F369">
            <v>1.17</v>
          </cell>
          <cell r="G369">
            <v>1.57</v>
          </cell>
          <cell r="I369">
            <v>0</v>
          </cell>
          <cell r="J369">
            <v>0</v>
          </cell>
          <cell r="K369" t="str">
            <v>-</v>
          </cell>
          <cell r="L369">
            <v>0</v>
          </cell>
          <cell r="N369" t="str">
            <v>голубой</v>
          </cell>
          <cell r="O369" t="str">
            <v xml:space="preserve"> </v>
          </cell>
          <cell r="P369" t="str">
            <v xml:space="preserve"> </v>
          </cell>
          <cell r="Q369" t="str">
            <v>M</v>
          </cell>
          <cell r="T369" t="str">
            <v xml:space="preserve"> </v>
          </cell>
        </row>
        <row r="370">
          <cell r="A370" t="str">
            <v>87-77-0148</v>
          </cell>
          <cell r="B370" t="str">
            <v>фото</v>
          </cell>
          <cell r="C370" t="str">
            <v>Moon Split ®</v>
          </cell>
          <cell r="D370" t="str">
            <v>большой</v>
          </cell>
          <cell r="E370">
            <v>150</v>
          </cell>
          <cell r="F370">
            <v>1.25</v>
          </cell>
          <cell r="G370">
            <v>1.65</v>
          </cell>
          <cell r="I370">
            <v>0</v>
          </cell>
          <cell r="J370">
            <v>0</v>
          </cell>
          <cell r="K370" t="str">
            <v>-</v>
          </cell>
          <cell r="L370">
            <v>0</v>
          </cell>
          <cell r="N370" t="str">
            <v xml:space="preserve"> </v>
          </cell>
          <cell r="O370" t="str">
            <v>зеленый</v>
          </cell>
          <cell r="P370" t="str">
            <v>желтый</v>
          </cell>
          <cell r="Q370" t="str">
            <v>ML</v>
          </cell>
          <cell r="T370" t="str">
            <v xml:space="preserve"> </v>
          </cell>
        </row>
        <row r="371">
          <cell r="A371" t="str">
            <v>87-77-0321</v>
          </cell>
          <cell r="B371" t="str">
            <v>фото</v>
          </cell>
          <cell r="C371" t="str">
            <v>Moon Split ®</v>
          </cell>
          <cell r="D371" t="str">
            <v>стандартный</v>
          </cell>
          <cell r="E371">
            <v>250</v>
          </cell>
          <cell r="F371">
            <v>1.08</v>
          </cell>
          <cell r="G371">
            <v>1.49</v>
          </cell>
          <cell r="I371">
            <v>0</v>
          </cell>
          <cell r="J371">
            <v>0</v>
          </cell>
          <cell r="K371" t="str">
            <v>-</v>
          </cell>
          <cell r="L371">
            <v>0</v>
          </cell>
          <cell r="N371" t="str">
            <v xml:space="preserve"> </v>
          </cell>
          <cell r="O371" t="str">
            <v>зеленый</v>
          </cell>
          <cell r="P371" t="str">
            <v>желтый</v>
          </cell>
          <cell r="Q371" t="str">
            <v>ML</v>
          </cell>
          <cell r="T371" t="str">
            <v xml:space="preserve"> </v>
          </cell>
        </row>
        <row r="372">
          <cell r="A372" t="str">
            <v>87-77-0508</v>
          </cell>
          <cell r="B372" t="str">
            <v>фото</v>
          </cell>
          <cell r="C372" t="str">
            <v>Moon Split ®</v>
          </cell>
          <cell r="D372" t="str">
            <v>маленький</v>
          </cell>
          <cell r="E372">
            <v>500</v>
          </cell>
          <cell r="F372">
            <v>0.92</v>
          </cell>
          <cell r="G372">
            <v>1.33</v>
          </cell>
          <cell r="I372">
            <v>0</v>
          </cell>
          <cell r="J372">
            <v>0</v>
          </cell>
          <cell r="K372" t="str">
            <v>-</v>
          </cell>
          <cell r="L372">
            <v>0</v>
          </cell>
          <cell r="N372" t="str">
            <v xml:space="preserve"> </v>
          </cell>
          <cell r="O372" t="str">
            <v>зеленый</v>
          </cell>
          <cell r="P372" t="str">
            <v>желтый</v>
          </cell>
          <cell r="Q372" t="str">
            <v>ML</v>
          </cell>
          <cell r="T372" t="str">
            <v xml:space="preserve"> </v>
          </cell>
        </row>
        <row r="373">
          <cell r="A373" t="str">
            <v>87-77-0115</v>
          </cell>
          <cell r="B373" t="str">
            <v>фото</v>
          </cell>
          <cell r="C373" t="str">
            <v>Moonlight Sonata</v>
          </cell>
          <cell r="D373" t="str">
            <v>большой</v>
          </cell>
          <cell r="E373">
            <v>150</v>
          </cell>
          <cell r="F373">
            <v>0.92</v>
          </cell>
          <cell r="G373">
            <v>1.33</v>
          </cell>
          <cell r="I373">
            <v>0</v>
          </cell>
          <cell r="J373">
            <v>0</v>
          </cell>
          <cell r="K373" t="str">
            <v>-</v>
          </cell>
          <cell r="L373">
            <v>0</v>
          </cell>
          <cell r="N373" t="str">
            <v>голубой / зеленый</v>
          </cell>
          <cell r="O373" t="str">
            <v xml:space="preserve"> </v>
          </cell>
          <cell r="P373" t="str">
            <v xml:space="preserve"> </v>
          </cell>
          <cell r="Q373" t="str">
            <v>ML</v>
          </cell>
          <cell r="T373" t="str">
            <v xml:space="preserve"> </v>
          </cell>
        </row>
        <row r="374">
          <cell r="A374" t="str">
            <v>87-77-0322</v>
          </cell>
          <cell r="B374" t="str">
            <v>фото</v>
          </cell>
          <cell r="C374" t="str">
            <v>Moonlight Sonata</v>
          </cell>
          <cell r="D374" t="str">
            <v>стандартный</v>
          </cell>
          <cell r="E374">
            <v>250</v>
          </cell>
          <cell r="F374">
            <v>0.76</v>
          </cell>
          <cell r="G374">
            <v>1.17</v>
          </cell>
          <cell r="I374">
            <v>0</v>
          </cell>
          <cell r="J374">
            <v>0</v>
          </cell>
          <cell r="K374" t="str">
            <v>-</v>
          </cell>
          <cell r="L374">
            <v>0</v>
          </cell>
          <cell r="N374" t="str">
            <v>голубой / зеленый</v>
          </cell>
          <cell r="O374" t="str">
            <v xml:space="preserve"> </v>
          </cell>
          <cell r="P374" t="str">
            <v xml:space="preserve"> </v>
          </cell>
          <cell r="Q374" t="str">
            <v>ML</v>
          </cell>
          <cell r="T374" t="str">
            <v xml:space="preserve"> </v>
          </cell>
        </row>
        <row r="375">
          <cell r="A375" t="str">
            <v>87-77-0509</v>
          </cell>
          <cell r="B375" t="str">
            <v>фото</v>
          </cell>
          <cell r="C375" t="str">
            <v>Moonlight Sonata</v>
          </cell>
          <cell r="D375" t="str">
            <v>маленький</v>
          </cell>
          <cell r="E375">
            <v>500</v>
          </cell>
          <cell r="F375">
            <v>0.6</v>
          </cell>
          <cell r="G375">
            <v>1</v>
          </cell>
          <cell r="I375">
            <v>0</v>
          </cell>
          <cell r="J375">
            <v>0</v>
          </cell>
          <cell r="K375" t="str">
            <v>-</v>
          </cell>
          <cell r="L375">
            <v>0</v>
          </cell>
          <cell r="N375" t="str">
            <v>голубой / зеленый</v>
          </cell>
          <cell r="O375" t="str">
            <v xml:space="preserve"> </v>
          </cell>
          <cell r="P375" t="str">
            <v xml:space="preserve"> </v>
          </cell>
          <cell r="Q375" t="str">
            <v>ML</v>
          </cell>
          <cell r="T375" t="str">
            <v xml:space="preserve"> </v>
          </cell>
        </row>
        <row r="376">
          <cell r="A376" t="str">
            <v>87-77-0192</v>
          </cell>
          <cell r="B376" t="str">
            <v>фото</v>
          </cell>
          <cell r="C376" t="str">
            <v>Morning Light</v>
          </cell>
          <cell r="D376" t="str">
            <v>большой</v>
          </cell>
          <cell r="E376">
            <v>150</v>
          </cell>
          <cell r="F376">
            <v>2.2599999999999998</v>
          </cell>
          <cell r="G376">
            <v>2.6599999999999997</v>
          </cell>
          <cell r="I376">
            <v>0</v>
          </cell>
          <cell r="J376">
            <v>0</v>
          </cell>
          <cell r="K376" t="str">
            <v>-</v>
          </cell>
          <cell r="L376">
            <v>0</v>
          </cell>
          <cell r="N376" t="str">
            <v xml:space="preserve"> </v>
          </cell>
          <cell r="O376" t="str">
            <v>кремовый</v>
          </cell>
          <cell r="P376" t="str">
            <v>темно-зеленый</v>
          </cell>
          <cell r="Q376" t="str">
            <v>M</v>
          </cell>
          <cell r="T376" t="str">
            <v xml:space="preserve"> </v>
          </cell>
        </row>
        <row r="377">
          <cell r="A377" t="str">
            <v>87-77-0323</v>
          </cell>
          <cell r="B377" t="str">
            <v>фото</v>
          </cell>
          <cell r="C377" t="str">
            <v>Morning Light</v>
          </cell>
          <cell r="D377" t="str">
            <v>стандартный</v>
          </cell>
          <cell r="E377">
            <v>250</v>
          </cell>
          <cell r="F377">
            <v>1.85</v>
          </cell>
          <cell r="G377">
            <v>2.2599999999999998</v>
          </cell>
          <cell r="I377">
            <v>0</v>
          </cell>
          <cell r="J377">
            <v>0</v>
          </cell>
          <cell r="K377" t="str">
            <v>-</v>
          </cell>
          <cell r="L377">
            <v>0</v>
          </cell>
          <cell r="N377" t="str">
            <v xml:space="preserve"> </v>
          </cell>
          <cell r="O377" t="str">
            <v>кремовый</v>
          </cell>
          <cell r="P377" t="str">
            <v>темно-зеленый</v>
          </cell>
          <cell r="Q377" t="str">
            <v>M</v>
          </cell>
          <cell r="T377" t="str">
            <v xml:space="preserve"> </v>
          </cell>
        </row>
        <row r="378">
          <cell r="A378" t="str">
            <v>87-77-0510</v>
          </cell>
          <cell r="B378" t="str">
            <v>фото</v>
          </cell>
          <cell r="C378" t="str">
            <v>Morning Light</v>
          </cell>
          <cell r="D378" t="str">
            <v>маленький</v>
          </cell>
          <cell r="E378">
            <v>500</v>
          </cell>
          <cell r="F378">
            <v>1.61</v>
          </cell>
          <cell r="G378">
            <v>2.0199999999999996</v>
          </cell>
          <cell r="I378">
            <v>0</v>
          </cell>
          <cell r="J378">
            <v>0</v>
          </cell>
          <cell r="K378" t="str">
            <v>-</v>
          </cell>
          <cell r="L378">
            <v>0</v>
          </cell>
          <cell r="N378" t="str">
            <v xml:space="preserve"> </v>
          </cell>
          <cell r="O378" t="str">
            <v>кремовый</v>
          </cell>
          <cell r="P378" t="str">
            <v>темно-зеленый</v>
          </cell>
          <cell r="Q378" t="str">
            <v>M</v>
          </cell>
          <cell r="T378" t="str">
            <v xml:space="preserve"> </v>
          </cell>
        </row>
        <row r="379">
          <cell r="A379" t="str">
            <v>87-77-0173</v>
          </cell>
          <cell r="B379" t="str">
            <v>фото</v>
          </cell>
          <cell r="C379" t="str">
            <v>Morning Star</v>
          </cell>
          <cell r="D379" t="str">
            <v>большой</v>
          </cell>
          <cell r="E379">
            <v>150</v>
          </cell>
          <cell r="F379">
            <v>1.65</v>
          </cell>
          <cell r="G379">
            <v>2.0599999999999996</v>
          </cell>
          <cell r="I379">
            <v>0</v>
          </cell>
          <cell r="J379">
            <v>0</v>
          </cell>
          <cell r="K379" t="str">
            <v>-</v>
          </cell>
          <cell r="L379">
            <v>0</v>
          </cell>
          <cell r="M379" t="str">
            <v>Special Attention</v>
          </cell>
          <cell r="N379" t="str">
            <v xml:space="preserve"> </v>
          </cell>
          <cell r="O379" t="str">
            <v>желтый</v>
          </cell>
          <cell r="P379" t="str">
            <v>зеленый</v>
          </cell>
          <cell r="Q379" t="str">
            <v>M</v>
          </cell>
          <cell r="T379" t="str">
            <v xml:space="preserve"> </v>
          </cell>
          <cell r="U379" t="str">
            <v>ДА</v>
          </cell>
        </row>
        <row r="380">
          <cell r="A380" t="str">
            <v>87-77-0324</v>
          </cell>
          <cell r="B380" t="str">
            <v>фото</v>
          </cell>
          <cell r="C380" t="str">
            <v>Morning Star</v>
          </cell>
          <cell r="D380" t="str">
            <v>стандартный</v>
          </cell>
          <cell r="E380">
            <v>250</v>
          </cell>
          <cell r="F380">
            <v>1.41</v>
          </cell>
          <cell r="G380">
            <v>1.81</v>
          </cell>
          <cell r="I380">
            <v>0</v>
          </cell>
          <cell r="J380">
            <v>0</v>
          </cell>
          <cell r="K380" t="str">
            <v>-</v>
          </cell>
          <cell r="L380">
            <v>0</v>
          </cell>
          <cell r="M380" t="str">
            <v>Special Attention</v>
          </cell>
          <cell r="N380" t="str">
            <v xml:space="preserve"> </v>
          </cell>
          <cell r="O380" t="str">
            <v>желтый</v>
          </cell>
          <cell r="P380" t="str">
            <v>зеленый</v>
          </cell>
          <cell r="Q380" t="str">
            <v>M</v>
          </cell>
          <cell r="T380" t="str">
            <v xml:space="preserve"> </v>
          </cell>
          <cell r="U380" t="str">
            <v>ДА</v>
          </cell>
        </row>
        <row r="381">
          <cell r="A381" t="str">
            <v>87-77-0511</v>
          </cell>
          <cell r="B381" t="str">
            <v>фото</v>
          </cell>
          <cell r="C381" t="str">
            <v>Morning Star</v>
          </cell>
          <cell r="D381" t="str">
            <v>маленький</v>
          </cell>
          <cell r="E381">
            <v>500</v>
          </cell>
          <cell r="F381">
            <v>1.25</v>
          </cell>
          <cell r="G381">
            <v>1.65</v>
          </cell>
          <cell r="I381">
            <v>0</v>
          </cell>
          <cell r="J381">
            <v>0</v>
          </cell>
          <cell r="K381" t="str">
            <v>-</v>
          </cell>
          <cell r="L381">
            <v>0</v>
          </cell>
          <cell r="M381" t="str">
            <v>Special Attention</v>
          </cell>
          <cell r="N381" t="str">
            <v xml:space="preserve"> </v>
          </cell>
          <cell r="O381" t="str">
            <v>желтый</v>
          </cell>
          <cell r="P381" t="str">
            <v>зеленый</v>
          </cell>
          <cell r="Q381" t="str">
            <v>M</v>
          </cell>
          <cell r="T381" t="str">
            <v xml:space="preserve"> </v>
          </cell>
          <cell r="U381" t="str">
            <v>ДА</v>
          </cell>
        </row>
        <row r="382">
          <cell r="A382" t="str">
            <v>87-77-0134</v>
          </cell>
          <cell r="B382" t="str">
            <v>фото</v>
          </cell>
          <cell r="C382" t="str">
            <v>Night Before Christmas</v>
          </cell>
          <cell r="D382" t="str">
            <v>большой</v>
          </cell>
          <cell r="E382">
            <v>150</v>
          </cell>
          <cell r="F382">
            <v>1.08</v>
          </cell>
          <cell r="G382">
            <v>1.49</v>
          </cell>
          <cell r="I382">
            <v>0</v>
          </cell>
          <cell r="J382">
            <v>0</v>
          </cell>
          <cell r="K382" t="str">
            <v>-</v>
          </cell>
          <cell r="L382">
            <v>0</v>
          </cell>
          <cell r="N382" t="str">
            <v xml:space="preserve"> </v>
          </cell>
          <cell r="O382" t="str">
            <v>белый</v>
          </cell>
          <cell r="P382" t="str">
            <v>зеленый</v>
          </cell>
          <cell r="Q382" t="str">
            <v>ML</v>
          </cell>
          <cell r="T382" t="str">
            <v xml:space="preserve"> </v>
          </cell>
        </row>
        <row r="383">
          <cell r="A383" t="str">
            <v>87-77-0325</v>
          </cell>
          <cell r="B383" t="str">
            <v>фото</v>
          </cell>
          <cell r="C383" t="str">
            <v>Night Before Christmas</v>
          </cell>
          <cell r="D383" t="str">
            <v>стандартный</v>
          </cell>
          <cell r="E383">
            <v>250</v>
          </cell>
          <cell r="F383">
            <v>0.92</v>
          </cell>
          <cell r="G383">
            <v>1.33</v>
          </cell>
          <cell r="I383">
            <v>0</v>
          </cell>
          <cell r="J383">
            <v>0</v>
          </cell>
          <cell r="K383" t="str">
            <v>-</v>
          </cell>
          <cell r="L383">
            <v>0</v>
          </cell>
          <cell r="N383" t="str">
            <v xml:space="preserve"> </v>
          </cell>
          <cell r="O383" t="str">
            <v>белый</v>
          </cell>
          <cell r="P383" t="str">
            <v>зеленый</v>
          </cell>
          <cell r="Q383" t="str">
            <v>ML</v>
          </cell>
          <cell r="T383" t="str">
            <v xml:space="preserve"> </v>
          </cell>
        </row>
        <row r="384">
          <cell r="A384" t="str">
            <v>87-77-0512</v>
          </cell>
          <cell r="B384" t="str">
            <v>фото</v>
          </cell>
          <cell r="C384" t="str">
            <v>Night Before Christmas</v>
          </cell>
          <cell r="D384" t="str">
            <v>маленький</v>
          </cell>
          <cell r="E384">
            <v>500</v>
          </cell>
          <cell r="F384">
            <v>0.76</v>
          </cell>
          <cell r="G384">
            <v>1.17</v>
          </cell>
          <cell r="I384">
            <v>0</v>
          </cell>
          <cell r="J384">
            <v>0</v>
          </cell>
          <cell r="K384" t="str">
            <v>-</v>
          </cell>
          <cell r="L384">
            <v>0</v>
          </cell>
          <cell r="N384" t="str">
            <v xml:space="preserve"> </v>
          </cell>
          <cell r="O384" t="str">
            <v>белый</v>
          </cell>
          <cell r="P384" t="str">
            <v>зеленый</v>
          </cell>
          <cell r="Q384" t="str">
            <v>ML</v>
          </cell>
          <cell r="T384" t="str">
            <v xml:space="preserve"> </v>
          </cell>
        </row>
        <row r="385">
          <cell r="A385" t="str">
            <v>87-77-0149</v>
          </cell>
          <cell r="B385" t="str">
            <v>фото</v>
          </cell>
          <cell r="C385" t="str">
            <v>Northern Exposure</v>
          </cell>
          <cell r="D385" t="str">
            <v>большой</v>
          </cell>
          <cell r="E385">
            <v>150</v>
          </cell>
          <cell r="F385">
            <v>1.25</v>
          </cell>
          <cell r="G385">
            <v>1.65</v>
          </cell>
          <cell r="I385">
            <v>0</v>
          </cell>
          <cell r="J385">
            <v>0</v>
          </cell>
          <cell r="K385" t="str">
            <v>-</v>
          </cell>
          <cell r="L385">
            <v>0</v>
          </cell>
          <cell r="N385" t="str">
            <v xml:space="preserve"> </v>
          </cell>
          <cell r="O385" t="str">
            <v>голубой</v>
          </cell>
          <cell r="P385" t="str">
            <v>кремовый</v>
          </cell>
          <cell r="Q385" t="str">
            <v>ML</v>
          </cell>
          <cell r="S385" t="str">
            <v>морщинистая</v>
          </cell>
          <cell r="T385" t="str">
            <v xml:space="preserve"> </v>
          </cell>
        </row>
        <row r="386">
          <cell r="A386" t="str">
            <v>87-77-0326</v>
          </cell>
          <cell r="B386" t="str">
            <v>фото</v>
          </cell>
          <cell r="C386" t="str">
            <v>Northern Exposure</v>
          </cell>
          <cell r="D386" t="str">
            <v>стандартный</v>
          </cell>
          <cell r="E386">
            <v>250</v>
          </cell>
          <cell r="F386">
            <v>1.08</v>
          </cell>
          <cell r="G386">
            <v>1.49</v>
          </cell>
          <cell r="I386">
            <v>0</v>
          </cell>
          <cell r="J386">
            <v>0</v>
          </cell>
          <cell r="K386" t="str">
            <v>-</v>
          </cell>
          <cell r="L386">
            <v>0</v>
          </cell>
          <cell r="N386" t="str">
            <v xml:space="preserve"> </v>
          </cell>
          <cell r="O386" t="str">
            <v>голубой</v>
          </cell>
          <cell r="P386" t="str">
            <v>кремовый</v>
          </cell>
          <cell r="Q386" t="str">
            <v>ML</v>
          </cell>
          <cell r="S386" t="str">
            <v>морщинистая</v>
          </cell>
          <cell r="T386" t="str">
            <v xml:space="preserve"> </v>
          </cell>
        </row>
        <row r="387">
          <cell r="A387" t="str">
            <v>87-77-0513</v>
          </cell>
          <cell r="B387" t="str">
            <v>фото</v>
          </cell>
          <cell r="C387" t="str">
            <v>Northern Exposure</v>
          </cell>
          <cell r="D387" t="str">
            <v>маленький</v>
          </cell>
          <cell r="E387">
            <v>500</v>
          </cell>
          <cell r="F387">
            <v>0.92</v>
          </cell>
          <cell r="G387">
            <v>1.33</v>
          </cell>
          <cell r="I387">
            <v>0</v>
          </cell>
          <cell r="J387">
            <v>0</v>
          </cell>
          <cell r="K387" t="str">
            <v>-</v>
          </cell>
          <cell r="L387">
            <v>0</v>
          </cell>
          <cell r="N387" t="str">
            <v xml:space="preserve"> </v>
          </cell>
          <cell r="O387" t="str">
            <v>голубой</v>
          </cell>
          <cell r="P387" t="str">
            <v>кремовый</v>
          </cell>
          <cell r="Q387" t="str">
            <v>ML</v>
          </cell>
          <cell r="S387" t="str">
            <v>морщинистая</v>
          </cell>
          <cell r="T387" t="str">
            <v xml:space="preserve"> </v>
          </cell>
        </row>
        <row r="388">
          <cell r="A388" t="str">
            <v>87-77-0174</v>
          </cell>
          <cell r="B388" t="str">
            <v>фото</v>
          </cell>
          <cell r="C388" t="str">
            <v>Old Glory</v>
          </cell>
          <cell r="D388" t="str">
            <v>большой</v>
          </cell>
          <cell r="E388">
            <v>150</v>
          </cell>
          <cell r="F388">
            <v>1.65</v>
          </cell>
          <cell r="G388">
            <v>2.0599999999999996</v>
          </cell>
          <cell r="I388">
            <v>0</v>
          </cell>
          <cell r="J388">
            <v>0</v>
          </cell>
          <cell r="K388" t="str">
            <v>-</v>
          </cell>
          <cell r="L388">
            <v>0</v>
          </cell>
          <cell r="N388" t="str">
            <v xml:space="preserve"> </v>
          </cell>
          <cell r="O388" t="str">
            <v>желтый</v>
          </cell>
          <cell r="P388" t="str">
            <v>зеленый</v>
          </cell>
          <cell r="Q388" t="str">
            <v>M</v>
          </cell>
          <cell r="T388" t="str">
            <v xml:space="preserve"> </v>
          </cell>
        </row>
        <row r="389">
          <cell r="A389" t="str">
            <v>87-77-0327</v>
          </cell>
          <cell r="B389" t="str">
            <v>фото</v>
          </cell>
          <cell r="C389" t="str">
            <v>Old Glory</v>
          </cell>
          <cell r="D389" t="str">
            <v>стандартный</v>
          </cell>
          <cell r="E389">
            <v>250</v>
          </cell>
          <cell r="F389">
            <v>1.41</v>
          </cell>
          <cell r="G389">
            <v>1.81</v>
          </cell>
          <cell r="I389">
            <v>0</v>
          </cell>
          <cell r="J389">
            <v>0</v>
          </cell>
          <cell r="K389" t="str">
            <v>-</v>
          </cell>
          <cell r="L389">
            <v>0</v>
          </cell>
          <cell r="N389" t="str">
            <v xml:space="preserve"> </v>
          </cell>
          <cell r="O389" t="str">
            <v>желтый</v>
          </cell>
          <cell r="P389" t="str">
            <v>зеленый</v>
          </cell>
          <cell r="Q389" t="str">
            <v>M</v>
          </cell>
          <cell r="T389" t="str">
            <v xml:space="preserve"> </v>
          </cell>
        </row>
        <row r="390">
          <cell r="A390" t="str">
            <v>87-77-0514</v>
          </cell>
          <cell r="B390" t="str">
            <v>фото</v>
          </cell>
          <cell r="C390" t="str">
            <v>Old Glory</v>
          </cell>
          <cell r="D390" t="str">
            <v>маленький</v>
          </cell>
          <cell r="E390">
            <v>500</v>
          </cell>
          <cell r="F390">
            <v>1.25</v>
          </cell>
          <cell r="G390">
            <v>1.65</v>
          </cell>
          <cell r="I390">
            <v>0</v>
          </cell>
          <cell r="J390">
            <v>0</v>
          </cell>
          <cell r="K390" t="str">
            <v>-</v>
          </cell>
          <cell r="L390">
            <v>0</v>
          </cell>
          <cell r="N390" t="str">
            <v xml:space="preserve"> </v>
          </cell>
          <cell r="O390" t="str">
            <v>желтый</v>
          </cell>
          <cell r="P390" t="str">
            <v>зеленый</v>
          </cell>
          <cell r="Q390" t="str">
            <v>M</v>
          </cell>
          <cell r="T390" t="str">
            <v xml:space="preserve"> </v>
          </cell>
        </row>
        <row r="391">
          <cell r="A391" t="str">
            <v>87-77-0150</v>
          </cell>
          <cell r="B391" t="str">
            <v>фото</v>
          </cell>
          <cell r="C391" t="str">
            <v>Olive Bailey Langdon</v>
          </cell>
          <cell r="D391" t="str">
            <v>большой</v>
          </cell>
          <cell r="E391">
            <v>150</v>
          </cell>
          <cell r="F391">
            <v>1.25</v>
          </cell>
          <cell r="G391">
            <v>1.65</v>
          </cell>
          <cell r="I391">
            <v>0</v>
          </cell>
          <cell r="J391">
            <v>0</v>
          </cell>
          <cell r="K391" t="str">
            <v>-</v>
          </cell>
          <cell r="L391">
            <v>0</v>
          </cell>
          <cell r="N391" t="str">
            <v xml:space="preserve"> </v>
          </cell>
          <cell r="O391" t="str">
            <v>голубой</v>
          </cell>
          <cell r="P391" t="str">
            <v>желтый</v>
          </cell>
          <cell r="Q391" t="str">
            <v>L</v>
          </cell>
          <cell r="T391" t="str">
            <v xml:space="preserve"> </v>
          </cell>
        </row>
        <row r="392">
          <cell r="A392" t="str">
            <v>87-77-0328</v>
          </cell>
          <cell r="B392" t="str">
            <v>фото</v>
          </cell>
          <cell r="C392" t="str">
            <v>Olive Bailey Langdon</v>
          </cell>
          <cell r="D392" t="str">
            <v>стандартный</v>
          </cell>
          <cell r="E392">
            <v>250</v>
          </cell>
          <cell r="F392">
            <v>1.08</v>
          </cell>
          <cell r="G392">
            <v>1.49</v>
          </cell>
          <cell r="I392">
            <v>0</v>
          </cell>
          <cell r="J392">
            <v>0</v>
          </cell>
          <cell r="K392" t="str">
            <v>-</v>
          </cell>
          <cell r="L392">
            <v>0</v>
          </cell>
          <cell r="N392" t="str">
            <v xml:space="preserve"> </v>
          </cell>
          <cell r="O392" t="str">
            <v>голубой</v>
          </cell>
          <cell r="P392" t="str">
            <v>желтый</v>
          </cell>
          <cell r="Q392" t="str">
            <v>L</v>
          </cell>
          <cell r="T392" t="str">
            <v xml:space="preserve"> </v>
          </cell>
        </row>
        <row r="393">
          <cell r="A393" t="str">
            <v>87-77-0515</v>
          </cell>
          <cell r="B393" t="str">
            <v>фото</v>
          </cell>
          <cell r="C393" t="str">
            <v>Olive Bailey Langdon</v>
          </cell>
          <cell r="D393" t="str">
            <v>маленький</v>
          </cell>
          <cell r="E393">
            <v>500</v>
          </cell>
          <cell r="F393">
            <v>0.92</v>
          </cell>
          <cell r="G393">
            <v>1.33</v>
          </cell>
          <cell r="I393">
            <v>0</v>
          </cell>
          <cell r="J393">
            <v>0</v>
          </cell>
          <cell r="K393" t="str">
            <v>-</v>
          </cell>
          <cell r="L393">
            <v>0</v>
          </cell>
          <cell r="N393" t="str">
            <v xml:space="preserve"> </v>
          </cell>
          <cell r="O393" t="str">
            <v>голубой</v>
          </cell>
          <cell r="P393" t="str">
            <v>желтый</v>
          </cell>
          <cell r="Q393" t="str">
            <v>L</v>
          </cell>
          <cell r="T393" t="str">
            <v xml:space="preserve"> </v>
          </cell>
        </row>
        <row r="394">
          <cell r="A394" t="str">
            <v>87-77-0329</v>
          </cell>
          <cell r="B394" t="str">
            <v>фото</v>
          </cell>
          <cell r="C394" t="str">
            <v>Orange Marmalade</v>
          </cell>
          <cell r="D394" t="str">
            <v>стандартный</v>
          </cell>
          <cell r="E394">
            <v>250</v>
          </cell>
          <cell r="F394">
            <v>1.65</v>
          </cell>
          <cell r="G394">
            <v>2.0599999999999996</v>
          </cell>
          <cell r="I394">
            <v>0</v>
          </cell>
          <cell r="J394">
            <v>0</v>
          </cell>
          <cell r="K394" t="str">
            <v>-</v>
          </cell>
          <cell r="L394">
            <v>0</v>
          </cell>
          <cell r="M394" t="str">
            <v>Special Attention</v>
          </cell>
          <cell r="N394" t="str">
            <v xml:space="preserve"> </v>
          </cell>
          <cell r="O394" t="str">
            <v>золотой</v>
          </cell>
          <cell r="P394" t="str">
            <v>зеленый</v>
          </cell>
          <cell r="Q394" t="str">
            <v>ML</v>
          </cell>
          <cell r="T394" t="str">
            <v xml:space="preserve"> </v>
          </cell>
        </row>
        <row r="395">
          <cell r="A395" t="str">
            <v>87-77-0516</v>
          </cell>
          <cell r="B395" t="str">
            <v>фото</v>
          </cell>
          <cell r="C395" t="str">
            <v>Orange Marmalade</v>
          </cell>
          <cell r="D395" t="str">
            <v>маленький</v>
          </cell>
          <cell r="E395">
            <v>500</v>
          </cell>
          <cell r="F395">
            <v>1.41</v>
          </cell>
          <cell r="G395">
            <v>1.81</v>
          </cell>
          <cell r="I395">
            <v>0</v>
          </cell>
          <cell r="J395">
            <v>0</v>
          </cell>
          <cell r="K395" t="str">
            <v>-</v>
          </cell>
          <cell r="L395">
            <v>0</v>
          </cell>
          <cell r="M395" t="str">
            <v>Special Attention</v>
          </cell>
          <cell r="N395" t="str">
            <v xml:space="preserve"> </v>
          </cell>
          <cell r="O395" t="str">
            <v>золотой</v>
          </cell>
          <cell r="P395" t="str">
            <v>зеленый</v>
          </cell>
          <cell r="Q395" t="str">
            <v>ML</v>
          </cell>
          <cell r="T395" t="str">
            <v xml:space="preserve"> </v>
          </cell>
        </row>
        <row r="396">
          <cell r="A396" t="str">
            <v>87-77-0151</v>
          </cell>
          <cell r="B396" t="str">
            <v>фото</v>
          </cell>
          <cell r="C396" t="str">
            <v>Orion's Belt</v>
          </cell>
          <cell r="D396" t="str">
            <v>большой</v>
          </cell>
          <cell r="E396">
            <v>150</v>
          </cell>
          <cell r="F396">
            <v>1.25</v>
          </cell>
          <cell r="G396">
            <v>1.65</v>
          </cell>
          <cell r="I396">
            <v>0</v>
          </cell>
          <cell r="J396">
            <v>0</v>
          </cell>
          <cell r="K396" t="str">
            <v>-</v>
          </cell>
          <cell r="L396">
            <v>0</v>
          </cell>
          <cell r="N396" t="str">
            <v xml:space="preserve"> </v>
          </cell>
          <cell r="O396" t="str">
            <v>сине-зеленый</v>
          </cell>
          <cell r="P396" t="str">
            <v>белый</v>
          </cell>
          <cell r="Q396" t="str">
            <v>M</v>
          </cell>
          <cell r="S396" t="str">
            <v>сердцевидной формы</v>
          </cell>
          <cell r="T396" t="str">
            <v xml:space="preserve"> </v>
          </cell>
        </row>
        <row r="397">
          <cell r="A397" t="str">
            <v>87-77-0330</v>
          </cell>
          <cell r="B397" t="str">
            <v>фото</v>
          </cell>
          <cell r="C397" t="str">
            <v>Orion's Belt</v>
          </cell>
          <cell r="D397" t="str">
            <v>стандартный</v>
          </cell>
          <cell r="E397">
            <v>250</v>
          </cell>
          <cell r="F397">
            <v>1.08</v>
          </cell>
          <cell r="G397">
            <v>1.49</v>
          </cell>
          <cell r="I397">
            <v>0</v>
          </cell>
          <cell r="J397">
            <v>0</v>
          </cell>
          <cell r="K397" t="str">
            <v>-</v>
          </cell>
          <cell r="L397">
            <v>0</v>
          </cell>
          <cell r="N397" t="str">
            <v xml:space="preserve"> </v>
          </cell>
          <cell r="O397" t="str">
            <v>сине-зеленый</v>
          </cell>
          <cell r="P397" t="str">
            <v>белый</v>
          </cell>
          <cell r="Q397" t="str">
            <v>M</v>
          </cell>
          <cell r="S397" t="str">
            <v>сердцевидной формы</v>
          </cell>
          <cell r="T397" t="str">
            <v xml:space="preserve"> </v>
          </cell>
        </row>
        <row r="398">
          <cell r="A398" t="str">
            <v>87-77-0517</v>
          </cell>
          <cell r="B398" t="str">
            <v>фото</v>
          </cell>
          <cell r="C398" t="str">
            <v>Orion's Belt</v>
          </cell>
          <cell r="D398" t="str">
            <v>маленький</v>
          </cell>
          <cell r="E398">
            <v>500</v>
          </cell>
          <cell r="F398">
            <v>0.92</v>
          </cell>
          <cell r="G398">
            <v>1.33</v>
          </cell>
          <cell r="I398">
            <v>0</v>
          </cell>
          <cell r="J398">
            <v>0</v>
          </cell>
          <cell r="K398" t="str">
            <v>-</v>
          </cell>
          <cell r="L398">
            <v>0</v>
          </cell>
          <cell r="N398" t="str">
            <v xml:space="preserve"> </v>
          </cell>
          <cell r="O398" t="str">
            <v>сине-зеленый</v>
          </cell>
          <cell r="P398" t="str">
            <v>белый</v>
          </cell>
          <cell r="Q398" t="str">
            <v>M</v>
          </cell>
          <cell r="S398" t="str">
            <v>сердцевидной формы</v>
          </cell>
          <cell r="T398" t="str">
            <v xml:space="preserve"> </v>
          </cell>
        </row>
        <row r="399">
          <cell r="A399" t="str">
            <v>87-77-0331</v>
          </cell>
          <cell r="B399" t="str">
            <v>фото</v>
          </cell>
          <cell r="C399" t="str">
            <v>Paisley Border</v>
          </cell>
          <cell r="D399" t="str">
            <v>стандартный</v>
          </cell>
          <cell r="E399">
            <v>250</v>
          </cell>
          <cell r="F399">
            <v>2.0599999999999996</v>
          </cell>
          <cell r="G399">
            <v>2.46</v>
          </cell>
          <cell r="I399">
            <v>0</v>
          </cell>
          <cell r="J399">
            <v>0</v>
          </cell>
          <cell r="K399" t="str">
            <v>-</v>
          </cell>
          <cell r="L399">
            <v>0</v>
          </cell>
          <cell r="N399" t="str">
            <v xml:space="preserve"> </v>
          </cell>
          <cell r="O399" t="str">
            <v>зеленый</v>
          </cell>
          <cell r="P399" t="str">
            <v>желтый</v>
          </cell>
          <cell r="Q399" t="str">
            <v>M</v>
          </cell>
          <cell r="T399" t="str">
            <v xml:space="preserve"> </v>
          </cell>
        </row>
        <row r="400">
          <cell r="A400" t="str">
            <v>87-77-0332</v>
          </cell>
          <cell r="B400" t="str">
            <v>фото</v>
          </cell>
          <cell r="C400" t="str">
            <v>Paradigm</v>
          </cell>
          <cell r="D400" t="str">
            <v>стандартный</v>
          </cell>
          <cell r="E400">
            <v>250</v>
          </cell>
          <cell r="F400">
            <v>1.08</v>
          </cell>
          <cell r="G400">
            <v>1.49</v>
          </cell>
          <cell r="I400">
            <v>0</v>
          </cell>
          <cell r="J400">
            <v>0</v>
          </cell>
          <cell r="K400" t="str">
            <v>-</v>
          </cell>
          <cell r="L400">
            <v>0</v>
          </cell>
          <cell r="N400" t="str">
            <v xml:space="preserve"> </v>
          </cell>
          <cell r="O400" t="str">
            <v>белый</v>
          </cell>
          <cell r="P400" t="str">
            <v>зеленый</v>
          </cell>
          <cell r="Q400" t="str">
            <v>ML</v>
          </cell>
          <cell r="T400" t="str">
            <v xml:space="preserve"> </v>
          </cell>
        </row>
        <row r="401">
          <cell r="A401" t="str">
            <v>87-77-2185</v>
          </cell>
          <cell r="B401" t="str">
            <v>фото</v>
          </cell>
          <cell r="C401" t="str">
            <v>Paradigm</v>
          </cell>
          <cell r="D401" t="str">
            <v>маленький</v>
          </cell>
          <cell r="E401">
            <v>500</v>
          </cell>
          <cell r="F401">
            <v>0.92</v>
          </cell>
          <cell r="G401">
            <v>1.33</v>
          </cell>
          <cell r="I401">
            <v>0</v>
          </cell>
          <cell r="J401">
            <v>0</v>
          </cell>
          <cell r="K401" t="str">
            <v>-</v>
          </cell>
          <cell r="L401">
            <v>0</v>
          </cell>
          <cell r="N401" t="str">
            <v xml:space="preserve"> </v>
          </cell>
          <cell r="O401" t="str">
            <v xml:space="preserve"> </v>
          </cell>
          <cell r="P401" t="str">
            <v xml:space="preserve"> </v>
          </cell>
          <cell r="Q401" t="str">
            <v>ML</v>
          </cell>
          <cell r="T401" t="str">
            <v xml:space="preserve"> </v>
          </cell>
        </row>
        <row r="402">
          <cell r="A402" t="str">
            <v>87-77-0333</v>
          </cell>
          <cell r="B402" t="str">
            <v>фото</v>
          </cell>
          <cell r="C402" t="str">
            <v>Party Popper</v>
          </cell>
          <cell r="D402" t="str">
            <v>стандартный</v>
          </cell>
          <cell r="E402">
            <v>250</v>
          </cell>
          <cell r="F402">
            <v>1.65</v>
          </cell>
          <cell r="G402">
            <v>2.0599999999999996</v>
          </cell>
          <cell r="I402">
            <v>0</v>
          </cell>
          <cell r="J402">
            <v>0</v>
          </cell>
          <cell r="K402" t="str">
            <v>-</v>
          </cell>
          <cell r="L402">
            <v>0</v>
          </cell>
          <cell r="N402" t="str">
            <v xml:space="preserve"> </v>
          </cell>
          <cell r="O402" t="str">
            <v>белый</v>
          </cell>
          <cell r="P402" t="str">
            <v>голубой</v>
          </cell>
          <cell r="Q402" t="str">
            <v>M</v>
          </cell>
          <cell r="T402" t="str">
            <v xml:space="preserve"> </v>
          </cell>
          <cell r="U402" t="str">
            <v>ДА</v>
          </cell>
        </row>
        <row r="403">
          <cell r="A403" t="str">
            <v>87-77-0518</v>
          </cell>
          <cell r="B403" t="str">
            <v>фото</v>
          </cell>
          <cell r="C403" t="str">
            <v>Party Popper</v>
          </cell>
          <cell r="D403" t="str">
            <v>маленький</v>
          </cell>
          <cell r="E403">
            <v>500</v>
          </cell>
          <cell r="F403">
            <v>1.41</v>
          </cell>
          <cell r="G403">
            <v>1.81</v>
          </cell>
          <cell r="I403">
            <v>0</v>
          </cell>
          <cell r="J403">
            <v>0</v>
          </cell>
          <cell r="K403" t="str">
            <v>-</v>
          </cell>
          <cell r="L403">
            <v>0</v>
          </cell>
          <cell r="N403" t="str">
            <v xml:space="preserve"> </v>
          </cell>
          <cell r="O403" t="str">
            <v>белый</v>
          </cell>
          <cell r="P403" t="str">
            <v>голубой</v>
          </cell>
          <cell r="Q403" t="str">
            <v>M</v>
          </cell>
          <cell r="T403" t="str">
            <v xml:space="preserve"> </v>
          </cell>
          <cell r="U403" t="str">
            <v>ДА</v>
          </cell>
        </row>
        <row r="404">
          <cell r="A404" t="str">
            <v>87-77-0175</v>
          </cell>
          <cell r="B404" t="str">
            <v>фото</v>
          </cell>
          <cell r="C404" t="str">
            <v>Pathfinder</v>
          </cell>
          <cell r="D404" t="str">
            <v>большой</v>
          </cell>
          <cell r="E404">
            <v>150</v>
          </cell>
          <cell r="F404">
            <v>1.65</v>
          </cell>
          <cell r="G404">
            <v>2.0599999999999996</v>
          </cell>
          <cell r="I404">
            <v>0</v>
          </cell>
          <cell r="J404">
            <v>0</v>
          </cell>
          <cell r="K404" t="str">
            <v>-</v>
          </cell>
          <cell r="L404">
            <v>0</v>
          </cell>
          <cell r="N404" t="str">
            <v xml:space="preserve"> </v>
          </cell>
          <cell r="O404" t="str">
            <v>белый</v>
          </cell>
          <cell r="P404" t="str">
            <v>зеленый</v>
          </cell>
          <cell r="Q404" t="str">
            <v>M</v>
          </cell>
          <cell r="S404" t="str">
            <v>пятнистая</v>
          </cell>
          <cell r="T404" t="str">
            <v xml:space="preserve"> </v>
          </cell>
        </row>
        <row r="405">
          <cell r="A405" t="str">
            <v>87-77-0334</v>
          </cell>
          <cell r="B405" t="str">
            <v>фото</v>
          </cell>
          <cell r="C405" t="str">
            <v>Pathfinder</v>
          </cell>
          <cell r="D405" t="str">
            <v>стандартный</v>
          </cell>
          <cell r="E405">
            <v>250</v>
          </cell>
          <cell r="F405">
            <v>1.41</v>
          </cell>
          <cell r="G405">
            <v>1.81</v>
          </cell>
          <cell r="I405">
            <v>0</v>
          </cell>
          <cell r="J405">
            <v>0</v>
          </cell>
          <cell r="K405" t="str">
            <v>-</v>
          </cell>
          <cell r="L405">
            <v>0</v>
          </cell>
          <cell r="N405" t="str">
            <v xml:space="preserve"> </v>
          </cell>
          <cell r="O405" t="str">
            <v>белый</v>
          </cell>
          <cell r="P405" t="str">
            <v>зеленый</v>
          </cell>
          <cell r="Q405" t="str">
            <v>M</v>
          </cell>
          <cell r="S405" t="str">
            <v>пятнистая</v>
          </cell>
          <cell r="T405" t="str">
            <v xml:space="preserve"> </v>
          </cell>
        </row>
        <row r="406">
          <cell r="A406" t="str">
            <v>87-77-0519</v>
          </cell>
          <cell r="B406" t="str">
            <v>фото</v>
          </cell>
          <cell r="C406" t="str">
            <v>Pathfinder</v>
          </cell>
          <cell r="D406" t="str">
            <v>маленький</v>
          </cell>
          <cell r="E406">
            <v>500</v>
          </cell>
          <cell r="F406">
            <v>1.17</v>
          </cell>
          <cell r="G406">
            <v>1.57</v>
          </cell>
          <cell r="I406">
            <v>0</v>
          </cell>
          <cell r="J406">
            <v>0</v>
          </cell>
          <cell r="K406" t="str">
            <v>-</v>
          </cell>
          <cell r="L406">
            <v>0</v>
          </cell>
          <cell r="N406" t="str">
            <v xml:space="preserve"> </v>
          </cell>
          <cell r="O406" t="str">
            <v>белый</v>
          </cell>
          <cell r="P406" t="str">
            <v>зеленый</v>
          </cell>
          <cell r="Q406" t="str">
            <v>M</v>
          </cell>
          <cell r="S406" t="str">
            <v>пятнистая</v>
          </cell>
          <cell r="T406" t="str">
            <v xml:space="preserve"> </v>
          </cell>
        </row>
        <row r="407">
          <cell r="A407" t="str">
            <v>87-77-0336</v>
          </cell>
          <cell r="B407" t="str">
            <v>фото</v>
          </cell>
          <cell r="C407" t="str">
            <v>Paul Revere</v>
          </cell>
          <cell r="D407" t="str">
            <v>стандартный</v>
          </cell>
          <cell r="E407">
            <v>250</v>
          </cell>
          <cell r="F407">
            <v>1.65</v>
          </cell>
          <cell r="G407">
            <v>2.0599999999999996</v>
          </cell>
          <cell r="I407">
            <v>0</v>
          </cell>
          <cell r="J407">
            <v>0</v>
          </cell>
          <cell r="K407" t="str">
            <v>-</v>
          </cell>
          <cell r="L407">
            <v>0</v>
          </cell>
          <cell r="N407" t="str">
            <v xml:space="preserve"> </v>
          </cell>
          <cell r="O407" t="str">
            <v>белый</v>
          </cell>
          <cell r="P407" t="str">
            <v>темно-зеленый</v>
          </cell>
          <cell r="Q407" t="str">
            <v>M</v>
          </cell>
          <cell r="T407" t="str">
            <v xml:space="preserve"> </v>
          </cell>
        </row>
        <row r="408">
          <cell r="A408" t="str">
            <v>87-77-0521</v>
          </cell>
          <cell r="B408" t="str">
            <v>фото</v>
          </cell>
          <cell r="C408" t="str">
            <v>Paul Revere</v>
          </cell>
          <cell r="D408" t="str">
            <v>маленький</v>
          </cell>
          <cell r="E408">
            <v>500</v>
          </cell>
          <cell r="F408">
            <v>1.41</v>
          </cell>
          <cell r="G408">
            <v>1.81</v>
          </cell>
          <cell r="I408">
            <v>0</v>
          </cell>
          <cell r="J408">
            <v>0</v>
          </cell>
          <cell r="K408" t="str">
            <v>-</v>
          </cell>
          <cell r="L408">
            <v>0</v>
          </cell>
          <cell r="N408" t="str">
            <v xml:space="preserve"> </v>
          </cell>
          <cell r="O408" t="str">
            <v>белый</v>
          </cell>
          <cell r="P408" t="str">
            <v>темно-зеленый</v>
          </cell>
          <cell r="Q408" t="str">
            <v>M</v>
          </cell>
          <cell r="T408" t="str">
            <v xml:space="preserve"> </v>
          </cell>
        </row>
        <row r="409">
          <cell r="A409" t="str">
            <v>87-77-0339</v>
          </cell>
          <cell r="B409" t="str">
            <v>фото</v>
          </cell>
          <cell r="C409" t="str">
            <v>Pin-Up</v>
          </cell>
          <cell r="D409" t="str">
            <v>стандартный</v>
          </cell>
          <cell r="E409">
            <v>250</v>
          </cell>
          <cell r="F409">
            <v>2.0599999999999996</v>
          </cell>
          <cell r="G409">
            <v>2.46</v>
          </cell>
          <cell r="I409">
            <v>0</v>
          </cell>
          <cell r="J409">
            <v>0</v>
          </cell>
          <cell r="K409" t="str">
            <v>-</v>
          </cell>
          <cell r="L409">
            <v>0</v>
          </cell>
          <cell r="N409" t="str">
            <v xml:space="preserve"> </v>
          </cell>
          <cell r="O409" t="str">
            <v>кремовый</v>
          </cell>
          <cell r="P409" t="str">
            <v>сине-зеленый</v>
          </cell>
          <cell r="Q409" t="str">
            <v>M</v>
          </cell>
          <cell r="T409" t="str">
            <v xml:space="preserve"> </v>
          </cell>
        </row>
        <row r="410">
          <cell r="A410" t="str">
            <v>87-77-0073</v>
          </cell>
          <cell r="B410" t="str">
            <v>фото</v>
          </cell>
          <cell r="C410" t="str">
            <v>Pizzazz</v>
          </cell>
          <cell r="D410" t="str">
            <v>большой</v>
          </cell>
          <cell r="E410">
            <v>150</v>
          </cell>
          <cell r="F410">
            <v>0.52</v>
          </cell>
          <cell r="G410">
            <v>0.92</v>
          </cell>
          <cell r="I410">
            <v>0</v>
          </cell>
          <cell r="J410">
            <v>0</v>
          </cell>
          <cell r="K410" t="str">
            <v>-</v>
          </cell>
          <cell r="L410">
            <v>0</v>
          </cell>
          <cell r="N410" t="str">
            <v xml:space="preserve"> </v>
          </cell>
          <cell r="O410" t="str">
            <v>голубой</v>
          </cell>
          <cell r="P410" t="str">
            <v>кремовый</v>
          </cell>
          <cell r="Q410" t="str">
            <v>M</v>
          </cell>
          <cell r="T410" t="str">
            <v xml:space="preserve"> </v>
          </cell>
        </row>
        <row r="411">
          <cell r="A411" t="str">
            <v>87-77-0340</v>
          </cell>
          <cell r="B411" t="str">
            <v>фото</v>
          </cell>
          <cell r="C411" t="str">
            <v>Pizzazz</v>
          </cell>
          <cell r="D411" t="str">
            <v>стандартный</v>
          </cell>
          <cell r="E411">
            <v>250</v>
          </cell>
          <cell r="F411">
            <v>0.46</v>
          </cell>
          <cell r="G411">
            <v>0.87</v>
          </cell>
          <cell r="I411">
            <v>0</v>
          </cell>
          <cell r="J411">
            <v>0</v>
          </cell>
          <cell r="K411" t="str">
            <v>-</v>
          </cell>
          <cell r="L411">
            <v>0</v>
          </cell>
          <cell r="N411" t="str">
            <v xml:space="preserve"> </v>
          </cell>
          <cell r="O411" t="str">
            <v>голубой</v>
          </cell>
          <cell r="P411" t="str">
            <v>кремовый</v>
          </cell>
          <cell r="Q411" t="str">
            <v>M</v>
          </cell>
          <cell r="T411" t="str">
            <v xml:space="preserve"> </v>
          </cell>
        </row>
        <row r="412">
          <cell r="A412" t="str">
            <v>87-77-0524</v>
          </cell>
          <cell r="B412" t="str">
            <v>фото</v>
          </cell>
          <cell r="C412" t="str">
            <v>Pizzazz</v>
          </cell>
          <cell r="D412" t="str">
            <v>маленький</v>
          </cell>
          <cell r="E412">
            <v>500</v>
          </cell>
          <cell r="F412">
            <v>0.36</v>
          </cell>
          <cell r="G412">
            <v>0.76</v>
          </cell>
          <cell r="I412">
            <v>0</v>
          </cell>
          <cell r="J412">
            <v>0</v>
          </cell>
          <cell r="K412" t="str">
            <v>-</v>
          </cell>
          <cell r="L412">
            <v>0</v>
          </cell>
          <cell r="N412" t="str">
            <v xml:space="preserve"> </v>
          </cell>
          <cell r="O412" t="str">
            <v>голубой</v>
          </cell>
          <cell r="P412" t="str">
            <v>кремовый</v>
          </cell>
          <cell r="Q412" t="str">
            <v>M</v>
          </cell>
          <cell r="T412" t="str">
            <v xml:space="preserve"> </v>
          </cell>
        </row>
        <row r="413">
          <cell r="A413" t="str">
            <v>87-77-0193</v>
          </cell>
          <cell r="B413" t="str">
            <v>фото</v>
          </cell>
          <cell r="C413" t="str">
            <v>Plantaginea Grandiflora</v>
          </cell>
          <cell r="D413" t="str">
            <v>большой</v>
          </cell>
          <cell r="E413">
            <v>150</v>
          </cell>
          <cell r="F413">
            <v>2.0599999999999996</v>
          </cell>
          <cell r="G413">
            <v>2.46</v>
          </cell>
          <cell r="I413">
            <v>0</v>
          </cell>
          <cell r="J413">
            <v>0</v>
          </cell>
          <cell r="K413" t="str">
            <v>-</v>
          </cell>
          <cell r="L413">
            <v>0</v>
          </cell>
          <cell r="N413" t="str">
            <v>светло-зеленый</v>
          </cell>
          <cell r="O413" t="str">
            <v xml:space="preserve"> </v>
          </cell>
          <cell r="P413" t="str">
            <v xml:space="preserve"> </v>
          </cell>
          <cell r="Q413" t="str">
            <v>ML</v>
          </cell>
          <cell r="R413" t="str">
            <v>да</v>
          </cell>
          <cell r="T413" t="str">
            <v>ДА</v>
          </cell>
        </row>
        <row r="414">
          <cell r="A414" t="str">
            <v>87-77-0341</v>
          </cell>
          <cell r="B414" t="str">
            <v>фото</v>
          </cell>
          <cell r="C414" t="str">
            <v>Plantaginea Grandiflora</v>
          </cell>
          <cell r="D414" t="str">
            <v>стандартный</v>
          </cell>
          <cell r="E414">
            <v>250</v>
          </cell>
          <cell r="F414">
            <v>1.65</v>
          </cell>
          <cell r="G414">
            <v>2.0599999999999996</v>
          </cell>
          <cell r="I414">
            <v>0</v>
          </cell>
          <cell r="J414">
            <v>0</v>
          </cell>
          <cell r="K414" t="str">
            <v>-</v>
          </cell>
          <cell r="L414">
            <v>0</v>
          </cell>
          <cell r="N414" t="str">
            <v>светло-зеленый</v>
          </cell>
          <cell r="O414" t="str">
            <v xml:space="preserve"> </v>
          </cell>
          <cell r="P414" t="str">
            <v xml:space="preserve"> </v>
          </cell>
          <cell r="Q414" t="str">
            <v>ML</v>
          </cell>
          <cell r="R414" t="str">
            <v>да</v>
          </cell>
          <cell r="T414" t="str">
            <v>ДА</v>
          </cell>
        </row>
        <row r="415">
          <cell r="A415" t="str">
            <v>87-77-0525</v>
          </cell>
          <cell r="B415" t="str">
            <v>фото</v>
          </cell>
          <cell r="C415" t="str">
            <v>Plantaginea Grandiflora</v>
          </cell>
          <cell r="D415" t="str">
            <v>маленький</v>
          </cell>
          <cell r="E415">
            <v>500</v>
          </cell>
          <cell r="F415">
            <v>1.41</v>
          </cell>
          <cell r="G415">
            <v>1.81</v>
          </cell>
          <cell r="I415">
            <v>0</v>
          </cell>
          <cell r="J415">
            <v>0</v>
          </cell>
          <cell r="K415" t="str">
            <v>-</v>
          </cell>
          <cell r="L415">
            <v>0</v>
          </cell>
          <cell r="N415" t="str">
            <v>светло-зеленый</v>
          </cell>
          <cell r="O415" t="str">
            <v xml:space="preserve"> </v>
          </cell>
          <cell r="P415" t="str">
            <v xml:space="preserve"> </v>
          </cell>
          <cell r="Q415" t="str">
            <v>ML</v>
          </cell>
          <cell r="R415" t="str">
            <v>да</v>
          </cell>
          <cell r="T415" t="str">
            <v>ДА</v>
          </cell>
        </row>
        <row r="416">
          <cell r="A416" t="str">
            <v>87-77-0342</v>
          </cell>
          <cell r="B416" t="str">
            <v>фото</v>
          </cell>
          <cell r="C416" t="str">
            <v>Popcorn</v>
          </cell>
          <cell r="D416" t="str">
            <v>стандартный</v>
          </cell>
          <cell r="E416">
            <v>250</v>
          </cell>
          <cell r="F416">
            <v>1.65</v>
          </cell>
          <cell r="G416">
            <v>2.0599999999999996</v>
          </cell>
          <cell r="I416">
            <v>0</v>
          </cell>
          <cell r="J416">
            <v>0</v>
          </cell>
          <cell r="K416" t="str">
            <v>-</v>
          </cell>
          <cell r="L416">
            <v>0</v>
          </cell>
          <cell r="N416" t="str">
            <v xml:space="preserve"> </v>
          </cell>
          <cell r="O416" t="str">
            <v>белый</v>
          </cell>
          <cell r="P416" t="str">
            <v>сине-зеленый</v>
          </cell>
          <cell r="Q416" t="str">
            <v>ML</v>
          </cell>
          <cell r="T416" t="str">
            <v xml:space="preserve"> </v>
          </cell>
        </row>
        <row r="417">
          <cell r="A417" t="str">
            <v>87-77-0526</v>
          </cell>
          <cell r="B417" t="str">
            <v>фото</v>
          </cell>
          <cell r="C417" t="str">
            <v>Popcorn</v>
          </cell>
          <cell r="D417" t="str">
            <v>маленький</v>
          </cell>
          <cell r="E417">
            <v>500</v>
          </cell>
          <cell r="F417">
            <v>1.41</v>
          </cell>
          <cell r="G417">
            <v>1.81</v>
          </cell>
          <cell r="I417">
            <v>0</v>
          </cell>
          <cell r="J417">
            <v>0</v>
          </cell>
          <cell r="K417" t="str">
            <v>-</v>
          </cell>
          <cell r="L417">
            <v>0</v>
          </cell>
          <cell r="N417" t="str">
            <v xml:space="preserve"> </v>
          </cell>
          <cell r="O417" t="str">
            <v>белый</v>
          </cell>
          <cell r="P417" t="str">
            <v>сине-зеленый</v>
          </cell>
          <cell r="Q417" t="str">
            <v>ML</v>
          </cell>
          <cell r="T417" t="str">
            <v xml:space="preserve"> </v>
          </cell>
        </row>
        <row r="418">
          <cell r="A418" t="str">
            <v>87-77-0176</v>
          </cell>
          <cell r="B418" t="str">
            <v>фото</v>
          </cell>
          <cell r="C418" t="str">
            <v>Post-It</v>
          </cell>
          <cell r="D418" t="str">
            <v>большой</v>
          </cell>
          <cell r="E418">
            <v>150</v>
          </cell>
          <cell r="F418">
            <v>1.65</v>
          </cell>
          <cell r="G418">
            <v>2.0599999999999996</v>
          </cell>
          <cell r="I418">
            <v>0</v>
          </cell>
          <cell r="J418">
            <v>0</v>
          </cell>
          <cell r="K418" t="str">
            <v>-</v>
          </cell>
          <cell r="L418">
            <v>0</v>
          </cell>
          <cell r="N418" t="str">
            <v>желтый</v>
          </cell>
          <cell r="O418" t="str">
            <v xml:space="preserve"> </v>
          </cell>
          <cell r="P418" t="str">
            <v xml:space="preserve"> </v>
          </cell>
          <cell r="Q418" t="str">
            <v>M</v>
          </cell>
          <cell r="T418" t="str">
            <v xml:space="preserve"> </v>
          </cell>
        </row>
        <row r="419">
          <cell r="A419" t="str">
            <v>87-77-0343</v>
          </cell>
          <cell r="B419" t="str">
            <v>фото</v>
          </cell>
          <cell r="C419" t="str">
            <v>Post-It</v>
          </cell>
          <cell r="D419" t="str">
            <v>стандартный</v>
          </cell>
          <cell r="E419">
            <v>250</v>
          </cell>
          <cell r="F419">
            <v>1.41</v>
          </cell>
          <cell r="G419">
            <v>1.81</v>
          </cell>
          <cell r="I419">
            <v>0</v>
          </cell>
          <cell r="J419">
            <v>0</v>
          </cell>
          <cell r="K419" t="str">
            <v>-</v>
          </cell>
          <cell r="L419">
            <v>0</v>
          </cell>
          <cell r="N419" t="str">
            <v>желтый</v>
          </cell>
          <cell r="O419" t="str">
            <v xml:space="preserve"> </v>
          </cell>
          <cell r="P419" t="str">
            <v xml:space="preserve"> </v>
          </cell>
          <cell r="Q419" t="str">
            <v>M</v>
          </cell>
          <cell r="T419" t="str">
            <v xml:space="preserve"> </v>
          </cell>
        </row>
        <row r="420">
          <cell r="A420" t="str">
            <v>87-77-0527</v>
          </cell>
          <cell r="B420" t="str">
            <v>фото</v>
          </cell>
          <cell r="C420" t="str">
            <v>Post-It</v>
          </cell>
          <cell r="D420" t="str">
            <v>маленький</v>
          </cell>
          <cell r="E420">
            <v>500</v>
          </cell>
          <cell r="F420">
            <v>1.25</v>
          </cell>
          <cell r="G420">
            <v>1.65</v>
          </cell>
          <cell r="I420">
            <v>0</v>
          </cell>
          <cell r="J420">
            <v>0</v>
          </cell>
          <cell r="K420" t="str">
            <v>-</v>
          </cell>
          <cell r="L420">
            <v>0</v>
          </cell>
          <cell r="N420" t="str">
            <v>желтый</v>
          </cell>
          <cell r="O420" t="str">
            <v xml:space="preserve"> </v>
          </cell>
          <cell r="P420" t="str">
            <v xml:space="preserve"> </v>
          </cell>
          <cell r="Q420" t="str">
            <v>M</v>
          </cell>
          <cell r="T420" t="str">
            <v xml:space="preserve"> </v>
          </cell>
        </row>
        <row r="421">
          <cell r="A421" t="str">
            <v>87-77-0344</v>
          </cell>
          <cell r="B421" t="str">
            <v>фото</v>
          </cell>
          <cell r="C421" t="str">
            <v>Praying Hands</v>
          </cell>
          <cell r="D421" t="str">
            <v>стандартный</v>
          </cell>
          <cell r="E421">
            <v>250</v>
          </cell>
          <cell r="F421">
            <v>1.41</v>
          </cell>
          <cell r="G421">
            <v>1.81</v>
          </cell>
          <cell r="I421">
            <v>0</v>
          </cell>
          <cell r="J421">
            <v>0</v>
          </cell>
          <cell r="K421" t="str">
            <v>-</v>
          </cell>
          <cell r="L421">
            <v>0</v>
          </cell>
          <cell r="M421" t="str">
            <v>Хоста 2011 года</v>
          </cell>
          <cell r="N421" t="str">
            <v xml:space="preserve"> </v>
          </cell>
          <cell r="O421" t="str">
            <v>темно-зеленый</v>
          </cell>
          <cell r="P421" t="str">
            <v>кремовый</v>
          </cell>
          <cell r="Q421" t="str">
            <v>M</v>
          </cell>
          <cell r="T421" t="str">
            <v xml:space="preserve"> </v>
          </cell>
          <cell r="U421" t="str">
            <v>ДА</v>
          </cell>
        </row>
        <row r="422">
          <cell r="A422" t="str">
            <v>87-77-0528</v>
          </cell>
          <cell r="B422" t="str">
            <v>фото</v>
          </cell>
          <cell r="C422" t="str">
            <v>Praying Hands</v>
          </cell>
          <cell r="D422" t="str">
            <v>маленький</v>
          </cell>
          <cell r="E422">
            <v>500</v>
          </cell>
          <cell r="F422">
            <v>1.25</v>
          </cell>
          <cell r="G422">
            <v>1.65</v>
          </cell>
          <cell r="I422">
            <v>0</v>
          </cell>
          <cell r="J422">
            <v>0</v>
          </cell>
          <cell r="K422" t="str">
            <v>-</v>
          </cell>
          <cell r="L422">
            <v>0</v>
          </cell>
          <cell r="M422" t="str">
            <v>Хоста 2011 года</v>
          </cell>
          <cell r="N422" t="str">
            <v xml:space="preserve"> </v>
          </cell>
          <cell r="O422" t="str">
            <v>темно-зеленый</v>
          </cell>
          <cell r="P422" t="str">
            <v>кремовый</v>
          </cell>
          <cell r="Q422" t="str">
            <v>M</v>
          </cell>
          <cell r="T422" t="str">
            <v xml:space="preserve"> </v>
          </cell>
          <cell r="U422" t="str">
            <v>ДА</v>
          </cell>
        </row>
        <row r="423">
          <cell r="A423" t="str">
            <v>87-77-0118</v>
          </cell>
          <cell r="B423" t="str">
            <v>фото</v>
          </cell>
          <cell r="C423" t="str">
            <v>Prima Donna</v>
          </cell>
          <cell r="D423" t="str">
            <v>большой</v>
          </cell>
          <cell r="E423">
            <v>150</v>
          </cell>
          <cell r="F423">
            <v>0.92</v>
          </cell>
          <cell r="G423">
            <v>1.33</v>
          </cell>
          <cell r="I423">
            <v>0</v>
          </cell>
          <cell r="J423">
            <v>0</v>
          </cell>
          <cell r="K423" t="str">
            <v>-</v>
          </cell>
          <cell r="L423">
            <v>0</v>
          </cell>
          <cell r="N423" t="str">
            <v xml:space="preserve"> </v>
          </cell>
          <cell r="O423" t="str">
            <v>зеленый</v>
          </cell>
          <cell r="P423" t="str">
            <v>желтый</v>
          </cell>
          <cell r="Q423" t="str">
            <v>L</v>
          </cell>
          <cell r="S423" t="str">
            <v>блестящая и волнистая</v>
          </cell>
          <cell r="T423" t="str">
            <v>ДА</v>
          </cell>
        </row>
        <row r="424">
          <cell r="A424" t="str">
            <v>87-77-0345</v>
          </cell>
          <cell r="B424" t="str">
            <v>фото</v>
          </cell>
          <cell r="C424" t="str">
            <v>Prima Donna</v>
          </cell>
          <cell r="D424" t="str">
            <v>стандартный</v>
          </cell>
          <cell r="E424">
            <v>250</v>
          </cell>
          <cell r="F424">
            <v>0.76</v>
          </cell>
          <cell r="G424">
            <v>1.17</v>
          </cell>
          <cell r="I424">
            <v>0</v>
          </cell>
          <cell r="J424">
            <v>0</v>
          </cell>
          <cell r="K424" t="str">
            <v>-</v>
          </cell>
          <cell r="L424">
            <v>0</v>
          </cell>
          <cell r="N424" t="str">
            <v xml:space="preserve"> </v>
          </cell>
          <cell r="O424" t="str">
            <v>зеленый</v>
          </cell>
          <cell r="P424" t="str">
            <v>желтый</v>
          </cell>
          <cell r="Q424" t="str">
            <v>L</v>
          </cell>
          <cell r="S424" t="str">
            <v>блестящая и волнистая</v>
          </cell>
          <cell r="T424" t="str">
            <v>ДА</v>
          </cell>
        </row>
        <row r="425">
          <cell r="A425" t="str">
            <v>87-77-0529</v>
          </cell>
          <cell r="B425" t="str">
            <v>фото</v>
          </cell>
          <cell r="C425" t="str">
            <v>Prima Donna</v>
          </cell>
          <cell r="D425" t="str">
            <v>маленький</v>
          </cell>
          <cell r="E425">
            <v>500</v>
          </cell>
          <cell r="F425">
            <v>0.6</v>
          </cell>
          <cell r="G425">
            <v>1</v>
          </cell>
          <cell r="I425">
            <v>0</v>
          </cell>
          <cell r="J425">
            <v>0</v>
          </cell>
          <cell r="K425" t="str">
            <v>-</v>
          </cell>
          <cell r="L425">
            <v>0</v>
          </cell>
          <cell r="N425" t="str">
            <v xml:space="preserve"> </v>
          </cell>
          <cell r="O425" t="str">
            <v>зеленый</v>
          </cell>
          <cell r="P425" t="str">
            <v>желтый</v>
          </cell>
          <cell r="Q425" t="str">
            <v>L</v>
          </cell>
          <cell r="S425" t="str">
            <v>блестящая и волнистая</v>
          </cell>
          <cell r="T425" t="str">
            <v>ДА</v>
          </cell>
        </row>
        <row r="426">
          <cell r="A426" t="str">
            <v>87-77-0346</v>
          </cell>
          <cell r="B426" t="str">
            <v>фото</v>
          </cell>
          <cell r="C426" t="str">
            <v>Punky</v>
          </cell>
          <cell r="D426" t="str">
            <v>стандартный</v>
          </cell>
          <cell r="E426">
            <v>250</v>
          </cell>
          <cell r="F426">
            <v>2.0599999999999996</v>
          </cell>
          <cell r="G426">
            <v>2.46</v>
          </cell>
          <cell r="I426">
            <v>0</v>
          </cell>
          <cell r="J426">
            <v>0</v>
          </cell>
          <cell r="K426" t="str">
            <v>-</v>
          </cell>
          <cell r="L426">
            <v>0</v>
          </cell>
          <cell r="N426" t="str">
            <v xml:space="preserve"> </v>
          </cell>
          <cell r="O426" t="str">
            <v xml:space="preserve"> </v>
          </cell>
          <cell r="P426" t="str">
            <v xml:space="preserve"> </v>
          </cell>
          <cell r="Q426" t="str">
            <v>M</v>
          </cell>
          <cell r="S426" t="str">
            <v>блестящие листья</v>
          </cell>
          <cell r="T426" t="str">
            <v xml:space="preserve"> </v>
          </cell>
          <cell r="U426" t="str">
            <v>ДА</v>
          </cell>
        </row>
        <row r="427">
          <cell r="A427" t="str">
            <v>87-77-0347</v>
          </cell>
          <cell r="B427" t="str">
            <v>фото</v>
          </cell>
          <cell r="C427" t="str">
            <v>Purple Sensation</v>
          </cell>
          <cell r="D427" t="str">
            <v>стандартный</v>
          </cell>
          <cell r="E427">
            <v>250</v>
          </cell>
          <cell r="F427">
            <v>1.41</v>
          </cell>
          <cell r="G427">
            <v>1.81</v>
          </cell>
          <cell r="I427">
            <v>0</v>
          </cell>
          <cell r="J427">
            <v>0</v>
          </cell>
          <cell r="K427" t="str">
            <v>-</v>
          </cell>
          <cell r="L427">
            <v>0</v>
          </cell>
          <cell r="N427" t="str">
            <v>зеленый</v>
          </cell>
          <cell r="O427" t="str">
            <v xml:space="preserve"> </v>
          </cell>
          <cell r="P427" t="str">
            <v xml:space="preserve"> </v>
          </cell>
          <cell r="Q427" t="str">
            <v>M</v>
          </cell>
          <cell r="S427" t="str">
            <v>глянцевые листья</v>
          </cell>
          <cell r="T427" t="str">
            <v xml:space="preserve"> </v>
          </cell>
        </row>
        <row r="428">
          <cell r="A428" t="str">
            <v>87-77-0349</v>
          </cell>
          <cell r="B428" t="str">
            <v>фото</v>
          </cell>
          <cell r="C428" t="str">
            <v>Rainbows End</v>
          </cell>
          <cell r="D428" t="str">
            <v>стандартный</v>
          </cell>
          <cell r="E428">
            <v>250</v>
          </cell>
          <cell r="F428">
            <v>2.0599999999999996</v>
          </cell>
          <cell r="G428">
            <v>2.46</v>
          </cell>
          <cell r="I428">
            <v>0</v>
          </cell>
          <cell r="J428">
            <v>0</v>
          </cell>
          <cell r="K428" t="str">
            <v>-</v>
          </cell>
          <cell r="L428">
            <v>0</v>
          </cell>
          <cell r="M428" t="str">
            <v>Special Attention</v>
          </cell>
          <cell r="N428" t="str">
            <v xml:space="preserve"> </v>
          </cell>
          <cell r="O428" t="str">
            <v>желтый</v>
          </cell>
          <cell r="P428" t="str">
            <v>зеленый</v>
          </cell>
          <cell r="Q428" t="str">
            <v>S</v>
          </cell>
          <cell r="T428" t="str">
            <v xml:space="preserve"> </v>
          </cell>
        </row>
        <row r="429">
          <cell r="A429" t="str">
            <v>87-77-0531</v>
          </cell>
          <cell r="B429" t="str">
            <v>фото</v>
          </cell>
          <cell r="C429" t="str">
            <v>Rainbows End</v>
          </cell>
          <cell r="D429" t="str">
            <v>маленький</v>
          </cell>
          <cell r="E429">
            <v>500</v>
          </cell>
          <cell r="F429">
            <v>1.65</v>
          </cell>
          <cell r="G429">
            <v>2.0599999999999996</v>
          </cell>
          <cell r="I429">
            <v>0</v>
          </cell>
          <cell r="J429">
            <v>0</v>
          </cell>
          <cell r="K429" t="str">
            <v>-</v>
          </cell>
          <cell r="L429">
            <v>0</v>
          </cell>
          <cell r="M429" t="str">
            <v>Special Attention</v>
          </cell>
          <cell r="N429" t="str">
            <v xml:space="preserve"> </v>
          </cell>
          <cell r="O429" t="str">
            <v>желтый</v>
          </cell>
          <cell r="P429" t="str">
            <v>зеленый</v>
          </cell>
          <cell r="Q429" t="str">
            <v>S</v>
          </cell>
          <cell r="T429" t="str">
            <v xml:space="preserve"> </v>
          </cell>
        </row>
        <row r="430">
          <cell r="A430" t="str">
            <v>87-77-0351</v>
          </cell>
          <cell r="B430" t="str">
            <v>фото</v>
          </cell>
          <cell r="C430" t="str">
            <v>Raspberry Sundae</v>
          </cell>
          <cell r="D430" t="str">
            <v>стандартный</v>
          </cell>
          <cell r="E430">
            <v>250</v>
          </cell>
          <cell r="F430">
            <v>3.1399999999999997</v>
          </cell>
          <cell r="G430">
            <v>3.5399999999999996</v>
          </cell>
          <cell r="I430">
            <v>0</v>
          </cell>
          <cell r="J430">
            <v>0</v>
          </cell>
          <cell r="K430" t="str">
            <v>-</v>
          </cell>
          <cell r="L430">
            <v>0</v>
          </cell>
          <cell r="N430" t="str">
            <v xml:space="preserve"> </v>
          </cell>
          <cell r="O430" t="str">
            <v>белый</v>
          </cell>
          <cell r="P430" t="str">
            <v>зеленый</v>
          </cell>
          <cell r="Q430" t="str">
            <v>M</v>
          </cell>
          <cell r="S430" t="str">
            <v>красные стебли</v>
          </cell>
          <cell r="T430" t="str">
            <v xml:space="preserve"> </v>
          </cell>
        </row>
        <row r="431">
          <cell r="A431" t="str">
            <v>87-77-0177</v>
          </cell>
          <cell r="B431" t="str">
            <v>фото</v>
          </cell>
          <cell r="C431" t="str">
            <v>Revolution</v>
          </cell>
          <cell r="D431" t="str">
            <v>большой</v>
          </cell>
          <cell r="E431">
            <v>150</v>
          </cell>
          <cell r="F431">
            <v>1.85</v>
          </cell>
          <cell r="G431">
            <v>2.2599999999999998</v>
          </cell>
          <cell r="I431">
            <v>0</v>
          </cell>
          <cell r="J431">
            <v>0</v>
          </cell>
          <cell r="K431" t="str">
            <v>-</v>
          </cell>
          <cell r="L431">
            <v>0</v>
          </cell>
          <cell r="N431" t="str">
            <v xml:space="preserve"> </v>
          </cell>
          <cell r="O431" t="str">
            <v>белый</v>
          </cell>
          <cell r="P431" t="str">
            <v>темно-зеленый</v>
          </cell>
          <cell r="Q431" t="str">
            <v>M</v>
          </cell>
          <cell r="S431" t="str">
            <v>пятнистая</v>
          </cell>
          <cell r="T431" t="str">
            <v xml:space="preserve"> </v>
          </cell>
        </row>
        <row r="432">
          <cell r="A432" t="str">
            <v>87-77-0353</v>
          </cell>
          <cell r="B432" t="str">
            <v>фото</v>
          </cell>
          <cell r="C432" t="str">
            <v>Revolution</v>
          </cell>
          <cell r="D432" t="str">
            <v>стандартный</v>
          </cell>
          <cell r="E432">
            <v>250</v>
          </cell>
          <cell r="F432">
            <v>1.61</v>
          </cell>
          <cell r="G432">
            <v>2.0199999999999996</v>
          </cell>
          <cell r="I432">
            <v>0</v>
          </cell>
          <cell r="J432">
            <v>0</v>
          </cell>
          <cell r="K432" t="str">
            <v>-</v>
          </cell>
          <cell r="L432">
            <v>0</v>
          </cell>
          <cell r="N432" t="str">
            <v xml:space="preserve"> </v>
          </cell>
          <cell r="O432" t="str">
            <v>белый</v>
          </cell>
          <cell r="P432" t="str">
            <v>темно-зеленый</v>
          </cell>
          <cell r="Q432" t="str">
            <v>M</v>
          </cell>
          <cell r="S432" t="str">
            <v>пятнистая</v>
          </cell>
          <cell r="T432" t="str">
            <v xml:space="preserve"> </v>
          </cell>
        </row>
        <row r="433">
          <cell r="A433" t="str">
            <v>87-77-0534</v>
          </cell>
          <cell r="B433" t="str">
            <v>фото</v>
          </cell>
          <cell r="C433" t="str">
            <v>Revolution</v>
          </cell>
          <cell r="D433" t="str">
            <v>маленький</v>
          </cell>
          <cell r="E433">
            <v>500</v>
          </cell>
          <cell r="F433">
            <v>1.37</v>
          </cell>
          <cell r="G433">
            <v>1.77</v>
          </cell>
          <cell r="I433">
            <v>0</v>
          </cell>
          <cell r="J433">
            <v>0</v>
          </cell>
          <cell r="K433" t="str">
            <v>-</v>
          </cell>
          <cell r="L433">
            <v>0</v>
          </cell>
          <cell r="N433" t="str">
            <v xml:space="preserve"> </v>
          </cell>
          <cell r="O433" t="str">
            <v>белый</v>
          </cell>
          <cell r="P433" t="str">
            <v>темно-зеленый</v>
          </cell>
          <cell r="Q433" t="str">
            <v>M</v>
          </cell>
          <cell r="S433" t="str">
            <v>пятнистая</v>
          </cell>
          <cell r="T433" t="str">
            <v xml:space="preserve"> </v>
          </cell>
        </row>
        <row r="434">
          <cell r="A434" t="str">
            <v>87-77-0354</v>
          </cell>
          <cell r="B434" t="str">
            <v>фото</v>
          </cell>
          <cell r="C434" t="str">
            <v>Ripple Effect</v>
          </cell>
          <cell r="D434" t="str">
            <v>стандартный</v>
          </cell>
          <cell r="E434">
            <v>250</v>
          </cell>
          <cell r="F434">
            <v>2.0599999999999996</v>
          </cell>
          <cell r="G434">
            <v>2.46</v>
          </cell>
          <cell r="I434">
            <v>0</v>
          </cell>
          <cell r="J434">
            <v>0</v>
          </cell>
          <cell r="K434" t="str">
            <v>-</v>
          </cell>
          <cell r="L434">
            <v>0</v>
          </cell>
          <cell r="N434" t="str">
            <v xml:space="preserve"> </v>
          </cell>
          <cell r="O434" t="str">
            <v>желтый</v>
          </cell>
          <cell r="P434" t="str">
            <v>зеленый</v>
          </cell>
          <cell r="Q434" t="str">
            <v>SM</v>
          </cell>
          <cell r="S434" t="str">
            <v>рифленые волнистые листья</v>
          </cell>
          <cell r="T434" t="str">
            <v xml:space="preserve"> </v>
          </cell>
        </row>
        <row r="435">
          <cell r="A435" t="str">
            <v>87-77-0194</v>
          </cell>
          <cell r="B435" t="str">
            <v>фото</v>
          </cell>
          <cell r="C435" t="str">
            <v>Risky Business</v>
          </cell>
          <cell r="D435" t="str">
            <v>большой</v>
          </cell>
          <cell r="E435">
            <v>150</v>
          </cell>
          <cell r="F435">
            <v>2.0599999999999996</v>
          </cell>
          <cell r="G435">
            <v>2.46</v>
          </cell>
          <cell r="I435">
            <v>0</v>
          </cell>
          <cell r="J435">
            <v>0</v>
          </cell>
          <cell r="K435" t="str">
            <v>-</v>
          </cell>
          <cell r="L435">
            <v>0</v>
          </cell>
          <cell r="N435" t="str">
            <v xml:space="preserve"> </v>
          </cell>
          <cell r="O435" t="str">
            <v>белый</v>
          </cell>
          <cell r="P435" t="str">
            <v>темно-зеленый</v>
          </cell>
          <cell r="Q435" t="str">
            <v>M</v>
          </cell>
          <cell r="T435" t="str">
            <v xml:space="preserve"> </v>
          </cell>
        </row>
        <row r="436">
          <cell r="A436" t="str">
            <v>87-77-0355</v>
          </cell>
          <cell r="B436" t="str">
            <v>фото</v>
          </cell>
          <cell r="C436" t="str">
            <v>Risky Business</v>
          </cell>
          <cell r="D436" t="str">
            <v>стандартный</v>
          </cell>
          <cell r="E436">
            <v>250</v>
          </cell>
          <cell r="F436">
            <v>1.65</v>
          </cell>
          <cell r="G436">
            <v>2.0599999999999996</v>
          </cell>
          <cell r="I436">
            <v>0</v>
          </cell>
          <cell r="J436">
            <v>0</v>
          </cell>
          <cell r="K436" t="str">
            <v>-</v>
          </cell>
          <cell r="L436">
            <v>0</v>
          </cell>
          <cell r="N436" t="str">
            <v xml:space="preserve"> </v>
          </cell>
          <cell r="O436" t="str">
            <v>белый</v>
          </cell>
          <cell r="P436" t="str">
            <v>темно-зеленый</v>
          </cell>
          <cell r="Q436" t="str">
            <v>M</v>
          </cell>
          <cell r="T436" t="str">
            <v xml:space="preserve"> </v>
          </cell>
        </row>
        <row r="437">
          <cell r="A437" t="str">
            <v>87-77-0535</v>
          </cell>
          <cell r="B437" t="str">
            <v>фото</v>
          </cell>
          <cell r="C437" t="str">
            <v>Risky Business</v>
          </cell>
          <cell r="D437" t="str">
            <v>маленький</v>
          </cell>
          <cell r="E437">
            <v>500</v>
          </cell>
          <cell r="F437">
            <v>1.41</v>
          </cell>
          <cell r="G437">
            <v>1.81</v>
          </cell>
          <cell r="I437">
            <v>0</v>
          </cell>
          <cell r="J437">
            <v>0</v>
          </cell>
          <cell r="K437" t="str">
            <v>-</v>
          </cell>
          <cell r="L437">
            <v>0</v>
          </cell>
          <cell r="N437" t="str">
            <v xml:space="preserve"> </v>
          </cell>
          <cell r="O437" t="str">
            <v>белый</v>
          </cell>
          <cell r="P437" t="str">
            <v>темно-зеленый</v>
          </cell>
          <cell r="Q437" t="str">
            <v>M</v>
          </cell>
          <cell r="T437" t="str">
            <v xml:space="preserve"> </v>
          </cell>
        </row>
        <row r="438">
          <cell r="A438" t="str">
            <v>87-77-0089</v>
          </cell>
          <cell r="B438" t="str">
            <v>фото</v>
          </cell>
          <cell r="C438" t="str">
            <v>Robert Frost</v>
          </cell>
          <cell r="D438" t="str">
            <v>большой</v>
          </cell>
          <cell r="E438">
            <v>150</v>
          </cell>
          <cell r="F438">
            <v>0.68</v>
          </cell>
          <cell r="G438">
            <v>1.08</v>
          </cell>
          <cell r="I438">
            <v>0</v>
          </cell>
          <cell r="J438">
            <v>0</v>
          </cell>
          <cell r="K438" t="str">
            <v>-</v>
          </cell>
          <cell r="L438">
            <v>0</v>
          </cell>
          <cell r="N438" t="str">
            <v xml:space="preserve"> </v>
          </cell>
          <cell r="O438" t="str">
            <v>сине-зеленый</v>
          </cell>
          <cell r="P438" t="str">
            <v>белый</v>
          </cell>
          <cell r="Q438" t="str">
            <v>L</v>
          </cell>
          <cell r="T438" t="str">
            <v xml:space="preserve"> </v>
          </cell>
        </row>
        <row r="439">
          <cell r="A439" t="str">
            <v>87-77-0356</v>
          </cell>
          <cell r="B439" t="str">
            <v>фото</v>
          </cell>
          <cell r="C439" t="str">
            <v>Robert Frost</v>
          </cell>
          <cell r="D439" t="str">
            <v>стандартный</v>
          </cell>
          <cell r="E439">
            <v>250</v>
          </cell>
          <cell r="F439">
            <v>0.6</v>
          </cell>
          <cell r="G439">
            <v>1</v>
          </cell>
          <cell r="I439">
            <v>0</v>
          </cell>
          <cell r="J439">
            <v>0</v>
          </cell>
          <cell r="K439" t="str">
            <v>-</v>
          </cell>
          <cell r="L439">
            <v>0</v>
          </cell>
          <cell r="N439" t="str">
            <v xml:space="preserve"> </v>
          </cell>
          <cell r="O439" t="str">
            <v>сине-зеленый</v>
          </cell>
          <cell r="P439" t="str">
            <v>белый</v>
          </cell>
          <cell r="Q439" t="str">
            <v>L</v>
          </cell>
          <cell r="T439" t="str">
            <v xml:space="preserve"> </v>
          </cell>
        </row>
        <row r="440">
          <cell r="A440" t="str">
            <v>87-77-0536</v>
          </cell>
          <cell r="B440" t="str">
            <v>фото</v>
          </cell>
          <cell r="C440" t="str">
            <v>Robert Frost</v>
          </cell>
          <cell r="D440" t="str">
            <v>маленький</v>
          </cell>
          <cell r="E440">
            <v>500</v>
          </cell>
          <cell r="F440">
            <v>0.52</v>
          </cell>
          <cell r="G440">
            <v>0.92</v>
          </cell>
          <cell r="I440">
            <v>0</v>
          </cell>
          <cell r="J440">
            <v>0</v>
          </cell>
          <cell r="K440" t="str">
            <v>-</v>
          </cell>
          <cell r="L440">
            <v>0</v>
          </cell>
          <cell r="N440" t="str">
            <v xml:space="preserve"> </v>
          </cell>
          <cell r="O440" t="str">
            <v>сине-зеленый</v>
          </cell>
          <cell r="P440" t="str">
            <v>белый</v>
          </cell>
          <cell r="Q440" t="str">
            <v>L</v>
          </cell>
          <cell r="T440" t="str">
            <v xml:space="preserve"> </v>
          </cell>
        </row>
        <row r="441">
          <cell r="A441" t="str">
            <v>87-77-0357</v>
          </cell>
          <cell r="B441" t="str">
            <v>фото</v>
          </cell>
          <cell r="C441" t="str">
            <v>Rock of Gibraltar</v>
          </cell>
          <cell r="D441" t="str">
            <v>стандартный</v>
          </cell>
          <cell r="E441">
            <v>250</v>
          </cell>
          <cell r="F441">
            <v>1.41</v>
          </cell>
          <cell r="G441">
            <v>1.81</v>
          </cell>
          <cell r="I441">
            <v>0</v>
          </cell>
          <cell r="J441">
            <v>0</v>
          </cell>
          <cell r="K441" t="str">
            <v>-</v>
          </cell>
          <cell r="L441">
            <v>0</v>
          </cell>
          <cell r="N441" t="str">
            <v>зеленый</v>
          </cell>
          <cell r="O441" t="str">
            <v xml:space="preserve"> </v>
          </cell>
          <cell r="P441" t="str">
            <v xml:space="preserve"> </v>
          </cell>
          <cell r="Q441" t="str">
            <v>M</v>
          </cell>
          <cell r="S441" t="str">
            <v>чашевидная</v>
          </cell>
          <cell r="T441" t="str">
            <v xml:space="preserve"> </v>
          </cell>
          <cell r="U441" t="str">
            <v>ДА</v>
          </cell>
        </row>
        <row r="442">
          <cell r="A442" t="str">
            <v>87-77-0195</v>
          </cell>
          <cell r="B442" t="str">
            <v>фото</v>
          </cell>
          <cell r="C442" t="str">
            <v>Saint Paul</v>
          </cell>
          <cell r="D442" t="str">
            <v>большой</v>
          </cell>
          <cell r="E442">
            <v>150</v>
          </cell>
          <cell r="F442">
            <v>2.0599999999999996</v>
          </cell>
          <cell r="G442">
            <v>2.46</v>
          </cell>
          <cell r="I442">
            <v>0</v>
          </cell>
          <cell r="J442">
            <v>0</v>
          </cell>
          <cell r="K442" t="str">
            <v>-</v>
          </cell>
          <cell r="L442">
            <v>0</v>
          </cell>
          <cell r="N442" t="str">
            <v xml:space="preserve"> </v>
          </cell>
          <cell r="O442" t="str">
            <v>белый</v>
          </cell>
          <cell r="P442" t="str">
            <v>голубой</v>
          </cell>
          <cell r="Q442" t="str">
            <v>L</v>
          </cell>
          <cell r="S442" t="str">
            <v>морщинистая</v>
          </cell>
          <cell r="T442" t="str">
            <v xml:space="preserve"> </v>
          </cell>
        </row>
        <row r="443">
          <cell r="A443" t="str">
            <v>87-77-0360</v>
          </cell>
          <cell r="B443" t="str">
            <v>фото</v>
          </cell>
          <cell r="C443" t="str">
            <v>Saint Paul</v>
          </cell>
          <cell r="D443" t="str">
            <v>стандартный</v>
          </cell>
          <cell r="E443">
            <v>250</v>
          </cell>
          <cell r="F443">
            <v>1.65</v>
          </cell>
          <cell r="G443">
            <v>2.0599999999999996</v>
          </cell>
          <cell r="I443">
            <v>0</v>
          </cell>
          <cell r="J443">
            <v>0</v>
          </cell>
          <cell r="K443" t="str">
            <v>-</v>
          </cell>
          <cell r="L443">
            <v>0</v>
          </cell>
          <cell r="N443" t="str">
            <v xml:space="preserve"> </v>
          </cell>
          <cell r="O443" t="str">
            <v>белый</v>
          </cell>
          <cell r="P443" t="str">
            <v>голубой</v>
          </cell>
          <cell r="Q443" t="str">
            <v>L</v>
          </cell>
          <cell r="S443" t="str">
            <v>морщинистая</v>
          </cell>
          <cell r="T443" t="str">
            <v xml:space="preserve"> </v>
          </cell>
        </row>
        <row r="444">
          <cell r="A444" t="str">
            <v>87-77-0539</v>
          </cell>
          <cell r="B444" t="str">
            <v>фото</v>
          </cell>
          <cell r="C444" t="str">
            <v>Saint Paul</v>
          </cell>
          <cell r="D444" t="str">
            <v>маленький</v>
          </cell>
          <cell r="E444">
            <v>500</v>
          </cell>
          <cell r="F444">
            <v>1.41</v>
          </cell>
          <cell r="G444">
            <v>1.81</v>
          </cell>
          <cell r="I444">
            <v>0</v>
          </cell>
          <cell r="J444">
            <v>0</v>
          </cell>
          <cell r="K444" t="str">
            <v>-</v>
          </cell>
          <cell r="L444">
            <v>0</v>
          </cell>
          <cell r="N444" t="str">
            <v xml:space="preserve"> </v>
          </cell>
          <cell r="O444" t="str">
            <v>белый</v>
          </cell>
          <cell r="P444" t="str">
            <v>голубой</v>
          </cell>
          <cell r="Q444" t="str">
            <v>L</v>
          </cell>
          <cell r="S444" t="str">
            <v>морщинистая</v>
          </cell>
          <cell r="T444" t="str">
            <v xml:space="preserve"> </v>
          </cell>
        </row>
        <row r="445">
          <cell r="A445" t="str">
            <v>87-77-0120</v>
          </cell>
          <cell r="B445" t="str">
            <v>фото</v>
          </cell>
          <cell r="C445" t="str">
            <v>Samurai</v>
          </cell>
          <cell r="D445" t="str">
            <v>большой</v>
          </cell>
          <cell r="E445">
            <v>150</v>
          </cell>
          <cell r="F445">
            <v>0.92</v>
          </cell>
          <cell r="G445">
            <v>1.33</v>
          </cell>
          <cell r="I445">
            <v>0</v>
          </cell>
          <cell r="J445">
            <v>0</v>
          </cell>
          <cell r="K445" t="str">
            <v>-</v>
          </cell>
          <cell r="L445">
            <v>0</v>
          </cell>
          <cell r="N445" t="str">
            <v xml:space="preserve"> </v>
          </cell>
          <cell r="O445" t="str">
            <v>голубой</v>
          </cell>
          <cell r="P445" t="str">
            <v>желтый</v>
          </cell>
          <cell r="Q445" t="str">
            <v>L</v>
          </cell>
          <cell r="S445" t="str">
            <v>морщинистая</v>
          </cell>
          <cell r="T445" t="str">
            <v xml:space="preserve"> </v>
          </cell>
        </row>
        <row r="446">
          <cell r="A446" t="str">
            <v>87-77-0361</v>
          </cell>
          <cell r="B446" t="str">
            <v>фото</v>
          </cell>
          <cell r="C446" t="str">
            <v>Samurai</v>
          </cell>
          <cell r="D446" t="str">
            <v>стандартный</v>
          </cell>
          <cell r="E446">
            <v>250</v>
          </cell>
          <cell r="F446">
            <v>0.8</v>
          </cell>
          <cell r="G446">
            <v>1.21</v>
          </cell>
          <cell r="I446">
            <v>0</v>
          </cell>
          <cell r="J446">
            <v>0</v>
          </cell>
          <cell r="K446" t="str">
            <v>-</v>
          </cell>
          <cell r="L446">
            <v>0</v>
          </cell>
          <cell r="N446" t="str">
            <v xml:space="preserve"> </v>
          </cell>
          <cell r="O446" t="str">
            <v>голубой</v>
          </cell>
          <cell r="P446" t="str">
            <v>желтый</v>
          </cell>
          <cell r="Q446" t="str">
            <v>L</v>
          </cell>
          <cell r="S446" t="str">
            <v>морщинистая</v>
          </cell>
          <cell r="T446" t="str">
            <v xml:space="preserve"> </v>
          </cell>
        </row>
        <row r="447">
          <cell r="A447" t="str">
            <v>87-77-0540</v>
          </cell>
          <cell r="B447" t="str">
            <v>фото</v>
          </cell>
          <cell r="C447" t="str">
            <v>Samurai</v>
          </cell>
          <cell r="D447" t="str">
            <v>маленький</v>
          </cell>
          <cell r="E447">
            <v>500</v>
          </cell>
          <cell r="F447">
            <v>0.6</v>
          </cell>
          <cell r="G447">
            <v>1</v>
          </cell>
          <cell r="I447">
            <v>0</v>
          </cell>
          <cell r="J447">
            <v>0</v>
          </cell>
          <cell r="K447" t="str">
            <v>-</v>
          </cell>
          <cell r="L447">
            <v>0</v>
          </cell>
          <cell r="N447" t="str">
            <v xml:space="preserve"> </v>
          </cell>
          <cell r="O447" t="str">
            <v>голубой</v>
          </cell>
          <cell r="P447" t="str">
            <v>желтый</v>
          </cell>
          <cell r="Q447" t="str">
            <v>L</v>
          </cell>
          <cell r="S447" t="str">
            <v>морщинистая</v>
          </cell>
          <cell r="T447" t="str">
            <v xml:space="preserve"> </v>
          </cell>
        </row>
        <row r="448">
          <cell r="A448" t="str">
            <v>87-77-0362</v>
          </cell>
          <cell r="B448" t="str">
            <v>фото</v>
          </cell>
          <cell r="C448" t="str">
            <v>Sandhill Crane</v>
          </cell>
          <cell r="D448" t="str">
            <v>стандартный</v>
          </cell>
          <cell r="E448">
            <v>250</v>
          </cell>
          <cell r="F448">
            <v>1.41</v>
          </cell>
          <cell r="G448">
            <v>1.81</v>
          </cell>
          <cell r="I448">
            <v>0</v>
          </cell>
          <cell r="J448">
            <v>0</v>
          </cell>
          <cell r="K448" t="str">
            <v>-</v>
          </cell>
          <cell r="L448">
            <v>0</v>
          </cell>
          <cell r="M448" t="str">
            <v>Special Attention</v>
          </cell>
          <cell r="N448" t="str">
            <v xml:space="preserve"> </v>
          </cell>
          <cell r="O448" t="str">
            <v>зеленый</v>
          </cell>
          <cell r="P448" t="str">
            <v>белый</v>
          </cell>
          <cell r="Q448" t="str">
            <v>M</v>
          </cell>
          <cell r="S448" t="str">
            <v>длинные заостренные листья</v>
          </cell>
          <cell r="T448" t="str">
            <v xml:space="preserve"> </v>
          </cell>
        </row>
        <row r="449">
          <cell r="A449" t="str">
            <v>87-77-0541</v>
          </cell>
          <cell r="B449" t="str">
            <v>фото</v>
          </cell>
          <cell r="C449" t="str">
            <v>Sandhill Crane</v>
          </cell>
          <cell r="D449" t="str">
            <v>маленький</v>
          </cell>
          <cell r="E449">
            <v>500</v>
          </cell>
          <cell r="F449">
            <v>1.25</v>
          </cell>
          <cell r="G449">
            <v>1.65</v>
          </cell>
          <cell r="I449">
            <v>0</v>
          </cell>
          <cell r="J449">
            <v>0</v>
          </cell>
          <cell r="K449" t="str">
            <v>-</v>
          </cell>
          <cell r="L449">
            <v>0</v>
          </cell>
          <cell r="M449" t="str">
            <v>Special Attention</v>
          </cell>
          <cell r="N449" t="str">
            <v xml:space="preserve"> </v>
          </cell>
          <cell r="O449" t="str">
            <v>зеленый</v>
          </cell>
          <cell r="P449" t="str">
            <v>белый</v>
          </cell>
          <cell r="Q449" t="str">
            <v>M</v>
          </cell>
          <cell r="S449" t="str">
            <v>длинные заостренные листья</v>
          </cell>
          <cell r="T449" t="str">
            <v xml:space="preserve"> </v>
          </cell>
        </row>
        <row r="450">
          <cell r="A450" t="str">
            <v>87-77-0059</v>
          </cell>
          <cell r="B450" t="str">
            <v>фото</v>
          </cell>
          <cell r="C450" t="str">
            <v>Sieboldiana</v>
          </cell>
          <cell r="D450" t="str">
            <v>большой</v>
          </cell>
          <cell r="E450">
            <v>150</v>
          </cell>
          <cell r="F450">
            <v>0.48</v>
          </cell>
          <cell r="G450">
            <v>0.88</v>
          </cell>
          <cell r="I450">
            <v>0</v>
          </cell>
          <cell r="J450">
            <v>0</v>
          </cell>
          <cell r="K450" t="str">
            <v>-</v>
          </cell>
          <cell r="L450">
            <v>0</v>
          </cell>
          <cell r="N450" t="str">
            <v>голубой / зеленый</v>
          </cell>
          <cell r="O450" t="str">
            <v xml:space="preserve"> </v>
          </cell>
          <cell r="P450" t="str">
            <v xml:space="preserve"> </v>
          </cell>
          <cell r="Q450" t="str">
            <v>ML</v>
          </cell>
          <cell r="T450" t="str">
            <v xml:space="preserve"> </v>
          </cell>
        </row>
        <row r="451">
          <cell r="A451" t="str">
            <v>87-77-0363</v>
          </cell>
          <cell r="B451" t="str">
            <v>фото</v>
          </cell>
          <cell r="C451" t="str">
            <v>Sieboldiana</v>
          </cell>
          <cell r="D451" t="str">
            <v>стандартный</v>
          </cell>
          <cell r="E451">
            <v>250</v>
          </cell>
          <cell r="F451">
            <v>0.41000000000000003</v>
          </cell>
          <cell r="G451">
            <v>0.81</v>
          </cell>
          <cell r="I451">
            <v>0</v>
          </cell>
          <cell r="J451">
            <v>0</v>
          </cell>
          <cell r="K451" t="str">
            <v>-</v>
          </cell>
          <cell r="L451">
            <v>0</v>
          </cell>
          <cell r="N451" t="str">
            <v>голубой / зеленый</v>
          </cell>
          <cell r="O451" t="str">
            <v xml:space="preserve"> </v>
          </cell>
          <cell r="P451" t="str">
            <v xml:space="preserve"> </v>
          </cell>
          <cell r="Q451" t="str">
            <v>ML</v>
          </cell>
          <cell r="T451" t="str">
            <v xml:space="preserve"> </v>
          </cell>
        </row>
        <row r="452">
          <cell r="A452" t="str">
            <v>87-77-0542</v>
          </cell>
          <cell r="B452" t="str">
            <v>фото</v>
          </cell>
          <cell r="C452" t="str">
            <v>Sieboldiana</v>
          </cell>
          <cell r="D452" t="str">
            <v>маленький</v>
          </cell>
          <cell r="E452">
            <v>500</v>
          </cell>
          <cell r="F452">
            <v>0.3</v>
          </cell>
          <cell r="G452">
            <v>0.71</v>
          </cell>
          <cell r="I452">
            <v>0</v>
          </cell>
          <cell r="J452">
            <v>0</v>
          </cell>
          <cell r="K452" t="str">
            <v>-</v>
          </cell>
          <cell r="L452">
            <v>0</v>
          </cell>
          <cell r="N452" t="str">
            <v>голубой / зеленый</v>
          </cell>
          <cell r="O452" t="str">
            <v xml:space="preserve"> </v>
          </cell>
          <cell r="P452" t="str">
            <v xml:space="preserve"> </v>
          </cell>
          <cell r="Q452" t="str">
            <v>ML</v>
          </cell>
          <cell r="T452" t="str">
            <v xml:space="preserve"> </v>
          </cell>
        </row>
        <row r="453">
          <cell r="A453" t="str">
            <v>87-77-0364</v>
          </cell>
          <cell r="B453" t="str">
            <v>фото</v>
          </cell>
          <cell r="C453" t="str">
            <v>Silk Road</v>
          </cell>
          <cell r="D453" t="str">
            <v>стандартный</v>
          </cell>
          <cell r="E453">
            <v>250</v>
          </cell>
          <cell r="F453">
            <v>1.08</v>
          </cell>
          <cell r="G453">
            <v>1.49</v>
          </cell>
          <cell r="I453">
            <v>0</v>
          </cell>
          <cell r="J453">
            <v>0</v>
          </cell>
          <cell r="K453" t="str">
            <v>-</v>
          </cell>
          <cell r="L453">
            <v>0</v>
          </cell>
          <cell r="N453" t="str">
            <v>зеленый</v>
          </cell>
          <cell r="O453" t="str">
            <v xml:space="preserve"> </v>
          </cell>
          <cell r="P453" t="str">
            <v>кремовый</v>
          </cell>
          <cell r="Q453" t="str">
            <v>L</v>
          </cell>
          <cell r="S453" t="str">
            <v>сердцевидной формы</v>
          </cell>
          <cell r="T453" t="str">
            <v xml:space="preserve"> </v>
          </cell>
        </row>
        <row r="454">
          <cell r="A454" t="str">
            <v>87-77-2186</v>
          </cell>
          <cell r="B454" t="str">
            <v>фото</v>
          </cell>
          <cell r="C454" t="str">
            <v>Silk Road</v>
          </cell>
          <cell r="D454" t="str">
            <v>маленький</v>
          </cell>
          <cell r="E454">
            <v>500</v>
          </cell>
          <cell r="F454">
            <v>0.92</v>
          </cell>
          <cell r="G454">
            <v>1.33</v>
          </cell>
          <cell r="I454">
            <v>0</v>
          </cell>
          <cell r="J454">
            <v>0</v>
          </cell>
          <cell r="K454" t="str">
            <v>-</v>
          </cell>
          <cell r="L454">
            <v>0</v>
          </cell>
          <cell r="N454" t="str">
            <v>зеленый</v>
          </cell>
          <cell r="O454" t="str">
            <v xml:space="preserve"> </v>
          </cell>
          <cell r="P454" t="str">
            <v>кремовый</v>
          </cell>
          <cell r="Q454" t="str">
            <v>L</v>
          </cell>
          <cell r="S454" t="str">
            <v>сердцевидной формы</v>
          </cell>
          <cell r="T454" t="str">
            <v xml:space="preserve"> </v>
          </cell>
        </row>
        <row r="455">
          <cell r="A455" t="str">
            <v>87-77-0365</v>
          </cell>
          <cell r="B455" t="str">
            <v>фото</v>
          </cell>
          <cell r="C455" t="str">
            <v>Snake Eyes</v>
          </cell>
          <cell r="D455" t="str">
            <v>стандартный</v>
          </cell>
          <cell r="E455">
            <v>250</v>
          </cell>
          <cell r="F455">
            <v>1.65</v>
          </cell>
          <cell r="G455">
            <v>2.0599999999999996</v>
          </cell>
          <cell r="I455">
            <v>0</v>
          </cell>
          <cell r="J455">
            <v>0</v>
          </cell>
          <cell r="K455" t="str">
            <v>-</v>
          </cell>
          <cell r="L455">
            <v>0</v>
          </cell>
          <cell r="N455" t="str">
            <v xml:space="preserve"> </v>
          </cell>
          <cell r="O455" t="str">
            <v>желтый</v>
          </cell>
          <cell r="P455" t="str">
            <v>зеленый</v>
          </cell>
          <cell r="Q455" t="str">
            <v>M</v>
          </cell>
          <cell r="S455" t="str">
            <v>белые полоски в центре</v>
          </cell>
          <cell r="T455" t="str">
            <v xml:space="preserve"> </v>
          </cell>
        </row>
        <row r="456">
          <cell r="A456" t="str">
            <v>87-77-0543</v>
          </cell>
          <cell r="B456" t="str">
            <v>фото</v>
          </cell>
          <cell r="C456" t="str">
            <v>Snake Eyes</v>
          </cell>
          <cell r="D456" t="str">
            <v>маленький</v>
          </cell>
          <cell r="E456">
            <v>500</v>
          </cell>
          <cell r="F456">
            <v>1.41</v>
          </cell>
          <cell r="G456">
            <v>1.81</v>
          </cell>
          <cell r="I456">
            <v>0</v>
          </cell>
          <cell r="J456">
            <v>0</v>
          </cell>
          <cell r="K456" t="str">
            <v>-</v>
          </cell>
          <cell r="L456">
            <v>0</v>
          </cell>
          <cell r="N456" t="str">
            <v xml:space="preserve"> </v>
          </cell>
          <cell r="O456" t="str">
            <v>желтый</v>
          </cell>
          <cell r="P456" t="str">
            <v>зеленый</v>
          </cell>
          <cell r="Q456" t="str">
            <v>M</v>
          </cell>
          <cell r="S456" t="str">
            <v>белые полоски в центре</v>
          </cell>
          <cell r="T456" t="str">
            <v xml:space="preserve"> </v>
          </cell>
        </row>
        <row r="457">
          <cell r="A457" t="str">
            <v>87-77-0367</v>
          </cell>
          <cell r="B457" t="str">
            <v>фото</v>
          </cell>
          <cell r="C457" t="str">
            <v>Sorbet®</v>
          </cell>
          <cell r="D457" t="str">
            <v>стандартный</v>
          </cell>
          <cell r="E457">
            <v>250</v>
          </cell>
          <cell r="F457">
            <v>1.65</v>
          </cell>
          <cell r="G457">
            <v>2.0599999999999996</v>
          </cell>
          <cell r="I457">
            <v>0</v>
          </cell>
          <cell r="J457">
            <v>0</v>
          </cell>
          <cell r="K457" t="str">
            <v>-</v>
          </cell>
          <cell r="L457">
            <v>0</v>
          </cell>
          <cell r="N457" t="str">
            <v>зеленый</v>
          </cell>
          <cell r="O457" t="str">
            <v xml:space="preserve"> </v>
          </cell>
          <cell r="P457" t="str">
            <v>кремовый</v>
          </cell>
          <cell r="Q457" t="str">
            <v>M</v>
          </cell>
          <cell r="S457" t="str">
            <v>красные стебли</v>
          </cell>
          <cell r="T457" t="str">
            <v xml:space="preserve"> </v>
          </cell>
          <cell r="U457" t="str">
            <v>ДА</v>
          </cell>
        </row>
        <row r="458">
          <cell r="A458" t="str">
            <v>87-77-0368</v>
          </cell>
          <cell r="B458" t="str">
            <v>фото</v>
          </cell>
          <cell r="C458" t="str">
            <v>Spartacus</v>
          </cell>
          <cell r="D458" t="str">
            <v>стандартный</v>
          </cell>
          <cell r="E458">
            <v>250</v>
          </cell>
          <cell r="F458">
            <v>2.0599999999999996</v>
          </cell>
          <cell r="G458">
            <v>2.46</v>
          </cell>
          <cell r="I458">
            <v>0</v>
          </cell>
          <cell r="J458">
            <v>0</v>
          </cell>
          <cell r="K458" t="str">
            <v>-</v>
          </cell>
          <cell r="L458">
            <v>0</v>
          </cell>
          <cell r="N458" t="str">
            <v>зеленый</v>
          </cell>
          <cell r="O458" t="str">
            <v xml:space="preserve"> </v>
          </cell>
          <cell r="P458" t="str">
            <v>кремовый</v>
          </cell>
          <cell r="Q458" t="str">
            <v>L</v>
          </cell>
          <cell r="S458" t="str">
            <v>волнистые и зубчатые края</v>
          </cell>
          <cell r="T458" t="str">
            <v xml:space="preserve"> </v>
          </cell>
        </row>
        <row r="459">
          <cell r="A459" t="str">
            <v>87-77-0196</v>
          </cell>
          <cell r="B459" t="str">
            <v>фото</v>
          </cell>
          <cell r="C459" t="str">
            <v>Spring Morning</v>
          </cell>
          <cell r="D459" t="str">
            <v>большой</v>
          </cell>
          <cell r="E459">
            <v>150</v>
          </cell>
          <cell r="F459">
            <v>2.0599999999999996</v>
          </cell>
          <cell r="G459">
            <v>2.46</v>
          </cell>
          <cell r="I459">
            <v>0</v>
          </cell>
          <cell r="J459">
            <v>0</v>
          </cell>
          <cell r="K459" t="str">
            <v>-</v>
          </cell>
          <cell r="L459">
            <v>0</v>
          </cell>
          <cell r="M459" t="str">
            <v>Special Attention</v>
          </cell>
          <cell r="N459" t="str">
            <v xml:space="preserve"> </v>
          </cell>
          <cell r="O459" t="str">
            <v>светло-зеленый</v>
          </cell>
          <cell r="P459" t="str">
            <v>белый</v>
          </cell>
          <cell r="Q459" t="str">
            <v>L</v>
          </cell>
          <cell r="T459" t="str">
            <v xml:space="preserve"> </v>
          </cell>
        </row>
        <row r="460">
          <cell r="A460" t="str">
            <v>87-77-0369</v>
          </cell>
          <cell r="B460" t="str">
            <v>фото</v>
          </cell>
          <cell r="C460" t="str">
            <v>Spring Morning</v>
          </cell>
          <cell r="D460" t="str">
            <v>стандартный</v>
          </cell>
          <cell r="E460">
            <v>250</v>
          </cell>
          <cell r="F460">
            <v>1.65</v>
          </cell>
          <cell r="G460">
            <v>2.0599999999999996</v>
          </cell>
          <cell r="I460">
            <v>0</v>
          </cell>
          <cell r="J460">
            <v>0</v>
          </cell>
          <cell r="K460" t="str">
            <v>-</v>
          </cell>
          <cell r="L460">
            <v>0</v>
          </cell>
          <cell r="M460" t="str">
            <v>Special Attention</v>
          </cell>
          <cell r="N460" t="str">
            <v xml:space="preserve"> </v>
          </cell>
          <cell r="O460" t="str">
            <v>светло-зеленый</v>
          </cell>
          <cell r="P460" t="str">
            <v>белый</v>
          </cell>
          <cell r="Q460" t="str">
            <v>L</v>
          </cell>
          <cell r="T460" t="str">
            <v xml:space="preserve"> </v>
          </cell>
        </row>
        <row r="461">
          <cell r="A461" t="str">
            <v>87-77-0545</v>
          </cell>
          <cell r="B461" t="str">
            <v>фото</v>
          </cell>
          <cell r="C461" t="str">
            <v>Spring Morning</v>
          </cell>
          <cell r="D461" t="str">
            <v>маленький</v>
          </cell>
          <cell r="E461">
            <v>500</v>
          </cell>
          <cell r="F461">
            <v>1.41</v>
          </cell>
          <cell r="G461">
            <v>1.81</v>
          </cell>
          <cell r="I461">
            <v>0</v>
          </cell>
          <cell r="J461">
            <v>0</v>
          </cell>
          <cell r="K461" t="str">
            <v>-</v>
          </cell>
          <cell r="L461">
            <v>0</v>
          </cell>
          <cell r="M461" t="str">
            <v>Special Attention</v>
          </cell>
          <cell r="N461" t="str">
            <v xml:space="preserve"> </v>
          </cell>
          <cell r="O461" t="str">
            <v>светло-зеленый</v>
          </cell>
          <cell r="P461" t="str">
            <v>белый</v>
          </cell>
          <cell r="Q461" t="str">
            <v>L</v>
          </cell>
          <cell r="T461" t="str">
            <v xml:space="preserve"> </v>
          </cell>
        </row>
        <row r="462">
          <cell r="A462" t="str">
            <v>87-77-0152</v>
          </cell>
          <cell r="B462" t="str">
            <v>фото</v>
          </cell>
          <cell r="C462" t="str">
            <v>Stained Glass</v>
          </cell>
          <cell r="D462" t="str">
            <v>большой</v>
          </cell>
          <cell r="E462">
            <v>150</v>
          </cell>
          <cell r="F462">
            <v>1.25</v>
          </cell>
          <cell r="G462">
            <v>1.65</v>
          </cell>
          <cell r="I462">
            <v>0</v>
          </cell>
          <cell r="J462">
            <v>0</v>
          </cell>
          <cell r="K462" t="str">
            <v>-</v>
          </cell>
          <cell r="L462">
            <v>0</v>
          </cell>
          <cell r="N462" t="str">
            <v xml:space="preserve"> </v>
          </cell>
          <cell r="O462" t="str">
            <v>желтый</v>
          </cell>
          <cell r="P462" t="str">
            <v>темно-зеленый</v>
          </cell>
          <cell r="Q462" t="str">
            <v>M</v>
          </cell>
          <cell r="R462" t="str">
            <v>да</v>
          </cell>
          <cell r="T462" t="str">
            <v xml:space="preserve"> </v>
          </cell>
        </row>
        <row r="463">
          <cell r="A463" t="str">
            <v>87-77-0370</v>
          </cell>
          <cell r="B463" t="str">
            <v>фото</v>
          </cell>
          <cell r="C463" t="str">
            <v>Stained Glass</v>
          </cell>
          <cell r="D463" t="str">
            <v>стандартный</v>
          </cell>
          <cell r="E463">
            <v>250</v>
          </cell>
          <cell r="F463">
            <v>1.08</v>
          </cell>
          <cell r="G463">
            <v>1.49</v>
          </cell>
          <cell r="I463">
            <v>0</v>
          </cell>
          <cell r="J463">
            <v>0</v>
          </cell>
          <cell r="K463" t="str">
            <v>-</v>
          </cell>
          <cell r="L463">
            <v>0</v>
          </cell>
          <cell r="N463" t="str">
            <v xml:space="preserve"> </v>
          </cell>
          <cell r="O463" t="str">
            <v>желтый</v>
          </cell>
          <cell r="P463" t="str">
            <v>темно-зеленый</v>
          </cell>
          <cell r="Q463" t="str">
            <v>M</v>
          </cell>
          <cell r="R463" t="str">
            <v>да</v>
          </cell>
          <cell r="T463" t="str">
            <v xml:space="preserve"> </v>
          </cell>
        </row>
        <row r="464">
          <cell r="A464" t="str">
            <v>87-77-0546</v>
          </cell>
          <cell r="B464" t="str">
            <v>фото</v>
          </cell>
          <cell r="C464" t="str">
            <v>Stained Glass</v>
          </cell>
          <cell r="D464" t="str">
            <v>маленький</v>
          </cell>
          <cell r="E464">
            <v>500</v>
          </cell>
          <cell r="F464">
            <v>0.92</v>
          </cell>
          <cell r="G464">
            <v>1.33</v>
          </cell>
          <cell r="I464">
            <v>0</v>
          </cell>
          <cell r="J464">
            <v>0</v>
          </cell>
          <cell r="K464" t="str">
            <v>-</v>
          </cell>
          <cell r="L464">
            <v>0</v>
          </cell>
          <cell r="N464" t="str">
            <v xml:space="preserve"> </v>
          </cell>
          <cell r="O464" t="str">
            <v>желтый</v>
          </cell>
          <cell r="P464" t="str">
            <v>темно-зеленый</v>
          </cell>
          <cell r="Q464" t="str">
            <v>M</v>
          </cell>
          <cell r="R464" t="str">
            <v>да</v>
          </cell>
          <cell r="T464" t="str">
            <v xml:space="preserve"> </v>
          </cell>
        </row>
        <row r="465">
          <cell r="A465" t="str">
            <v>87-77-0153</v>
          </cell>
          <cell r="B465" t="str">
            <v>фото</v>
          </cell>
          <cell r="C465" t="str">
            <v>Sting</v>
          </cell>
          <cell r="D465" t="str">
            <v>большой</v>
          </cell>
          <cell r="E465">
            <v>150</v>
          </cell>
          <cell r="F465">
            <v>1.25</v>
          </cell>
          <cell r="G465">
            <v>1.65</v>
          </cell>
          <cell r="I465">
            <v>0</v>
          </cell>
          <cell r="J465">
            <v>0</v>
          </cell>
          <cell r="K465" t="str">
            <v>-</v>
          </cell>
          <cell r="L465">
            <v>0</v>
          </cell>
          <cell r="N465" t="str">
            <v xml:space="preserve"> </v>
          </cell>
          <cell r="O465" t="str">
            <v>кремовый</v>
          </cell>
          <cell r="P465" t="str">
            <v>зеленый</v>
          </cell>
          <cell r="Q465" t="str">
            <v>M</v>
          </cell>
          <cell r="T465" t="str">
            <v>ДА</v>
          </cell>
          <cell r="U465" t="str">
            <v>ДА</v>
          </cell>
        </row>
        <row r="466">
          <cell r="A466" t="str">
            <v>87-77-0371</v>
          </cell>
          <cell r="B466" t="str">
            <v>фото</v>
          </cell>
          <cell r="C466" t="str">
            <v>Sting</v>
          </cell>
          <cell r="D466" t="str">
            <v>стандартный</v>
          </cell>
          <cell r="E466">
            <v>250</v>
          </cell>
          <cell r="F466">
            <v>1.08</v>
          </cell>
          <cell r="G466">
            <v>1.49</v>
          </cell>
          <cell r="I466">
            <v>0</v>
          </cell>
          <cell r="J466">
            <v>0</v>
          </cell>
          <cell r="K466" t="str">
            <v>-</v>
          </cell>
          <cell r="L466">
            <v>0</v>
          </cell>
          <cell r="N466" t="str">
            <v xml:space="preserve"> </v>
          </cell>
          <cell r="O466" t="str">
            <v>кремовый</v>
          </cell>
          <cell r="P466" t="str">
            <v>зеленый</v>
          </cell>
          <cell r="Q466" t="str">
            <v>M</v>
          </cell>
          <cell r="T466" t="str">
            <v>ДА</v>
          </cell>
          <cell r="U466" t="str">
            <v>ДА</v>
          </cell>
        </row>
        <row r="467">
          <cell r="A467" t="str">
            <v>87-77-0547</v>
          </cell>
          <cell r="B467" t="str">
            <v>фото</v>
          </cell>
          <cell r="C467" t="str">
            <v>Sting</v>
          </cell>
          <cell r="D467" t="str">
            <v>маленький</v>
          </cell>
          <cell r="E467">
            <v>500</v>
          </cell>
          <cell r="F467">
            <v>0.92</v>
          </cell>
          <cell r="G467">
            <v>1.33</v>
          </cell>
          <cell r="I467">
            <v>0</v>
          </cell>
          <cell r="J467">
            <v>0</v>
          </cell>
          <cell r="K467" t="str">
            <v>-</v>
          </cell>
          <cell r="L467">
            <v>0</v>
          </cell>
          <cell r="N467" t="str">
            <v xml:space="preserve"> </v>
          </cell>
          <cell r="O467" t="str">
            <v>кремовый</v>
          </cell>
          <cell r="P467" t="str">
            <v>зеленый</v>
          </cell>
          <cell r="Q467" t="str">
            <v>M</v>
          </cell>
          <cell r="T467" t="str">
            <v>ДА</v>
          </cell>
          <cell r="U467" t="str">
            <v>ДА</v>
          </cell>
        </row>
        <row r="468">
          <cell r="A468" t="str">
            <v>87-77-0121</v>
          </cell>
          <cell r="B468" t="str">
            <v>фото</v>
          </cell>
          <cell r="C468" t="str">
            <v>Stirfry</v>
          </cell>
          <cell r="D468" t="str">
            <v>большой</v>
          </cell>
          <cell r="E468">
            <v>150</v>
          </cell>
          <cell r="F468">
            <v>0.92</v>
          </cell>
          <cell r="G468">
            <v>1.33</v>
          </cell>
          <cell r="I468">
            <v>0</v>
          </cell>
          <cell r="J468">
            <v>0</v>
          </cell>
          <cell r="K468" t="str">
            <v>-</v>
          </cell>
          <cell r="L468">
            <v>0</v>
          </cell>
          <cell r="N468" t="str">
            <v>зеленый</v>
          </cell>
          <cell r="O468" t="str">
            <v xml:space="preserve"> </v>
          </cell>
          <cell r="P468" t="str">
            <v xml:space="preserve"> </v>
          </cell>
          <cell r="Q468" t="str">
            <v>SM</v>
          </cell>
          <cell r="S468" t="str">
            <v>глянцевые листья</v>
          </cell>
          <cell r="T468" t="str">
            <v xml:space="preserve"> </v>
          </cell>
        </row>
        <row r="469">
          <cell r="A469" t="str">
            <v>87-77-0372</v>
          </cell>
          <cell r="B469" t="str">
            <v>фото</v>
          </cell>
          <cell r="C469" t="str">
            <v>Stirfry</v>
          </cell>
          <cell r="D469" t="str">
            <v>стандартный</v>
          </cell>
          <cell r="E469">
            <v>250</v>
          </cell>
          <cell r="F469">
            <v>0.76</v>
          </cell>
          <cell r="G469">
            <v>1.17</v>
          </cell>
          <cell r="I469">
            <v>0</v>
          </cell>
          <cell r="J469">
            <v>0</v>
          </cell>
          <cell r="K469" t="str">
            <v>-</v>
          </cell>
          <cell r="L469">
            <v>0</v>
          </cell>
          <cell r="N469" t="str">
            <v>зеленый</v>
          </cell>
          <cell r="O469" t="str">
            <v xml:space="preserve"> </v>
          </cell>
          <cell r="P469" t="str">
            <v xml:space="preserve"> </v>
          </cell>
          <cell r="Q469" t="str">
            <v>SM</v>
          </cell>
          <cell r="S469" t="str">
            <v>глянцевые листья</v>
          </cell>
          <cell r="T469" t="str">
            <v xml:space="preserve"> </v>
          </cell>
        </row>
        <row r="470">
          <cell r="A470" t="str">
            <v>87-77-0548</v>
          </cell>
          <cell r="B470" t="str">
            <v>фото</v>
          </cell>
          <cell r="C470" t="str">
            <v>Stirfry</v>
          </cell>
          <cell r="D470" t="str">
            <v>маленький</v>
          </cell>
          <cell r="E470">
            <v>500</v>
          </cell>
          <cell r="F470">
            <v>0.6</v>
          </cell>
          <cell r="G470">
            <v>1</v>
          </cell>
          <cell r="I470">
            <v>0</v>
          </cell>
          <cell r="J470">
            <v>0</v>
          </cell>
          <cell r="K470" t="str">
            <v>-</v>
          </cell>
          <cell r="L470">
            <v>0</v>
          </cell>
          <cell r="N470" t="str">
            <v>зеленый</v>
          </cell>
          <cell r="O470" t="str">
            <v xml:space="preserve"> </v>
          </cell>
          <cell r="P470" t="str">
            <v xml:space="preserve"> </v>
          </cell>
          <cell r="Q470" t="str">
            <v>SM</v>
          </cell>
          <cell r="S470" t="str">
            <v>глянцевые листья</v>
          </cell>
          <cell r="T470" t="str">
            <v xml:space="preserve"> </v>
          </cell>
        </row>
        <row r="471">
          <cell r="A471" t="str">
            <v>87-77-0154</v>
          </cell>
          <cell r="B471" t="str">
            <v>фото</v>
          </cell>
          <cell r="C471" t="str">
            <v>Sugar Daddy</v>
          </cell>
          <cell r="D471" t="str">
            <v>большой</v>
          </cell>
          <cell r="E471">
            <v>150</v>
          </cell>
          <cell r="F471">
            <v>1.25</v>
          </cell>
          <cell r="G471">
            <v>1.65</v>
          </cell>
          <cell r="I471">
            <v>0</v>
          </cell>
          <cell r="J471">
            <v>0</v>
          </cell>
          <cell r="K471" t="str">
            <v>-</v>
          </cell>
          <cell r="L471">
            <v>0</v>
          </cell>
          <cell r="N471" t="str">
            <v xml:space="preserve"> </v>
          </cell>
          <cell r="O471" t="str">
            <v>голубой</v>
          </cell>
          <cell r="P471" t="str">
            <v>кремовый</v>
          </cell>
          <cell r="Q471" t="str">
            <v>ML</v>
          </cell>
          <cell r="S471" t="str">
            <v>морщинистая</v>
          </cell>
          <cell r="T471" t="str">
            <v xml:space="preserve"> </v>
          </cell>
          <cell r="U471" t="str">
            <v>ДА</v>
          </cell>
        </row>
        <row r="472">
          <cell r="A472" t="str">
            <v>87-77-0374</v>
          </cell>
          <cell r="B472" t="str">
            <v>фото</v>
          </cell>
          <cell r="C472" t="str">
            <v>Sugar Daddy</v>
          </cell>
          <cell r="D472" t="str">
            <v>стандартный</v>
          </cell>
          <cell r="E472">
            <v>250</v>
          </cell>
          <cell r="F472">
            <v>1.08</v>
          </cell>
          <cell r="G472">
            <v>1.49</v>
          </cell>
          <cell r="I472">
            <v>0</v>
          </cell>
          <cell r="J472">
            <v>0</v>
          </cell>
          <cell r="K472" t="str">
            <v>-</v>
          </cell>
          <cell r="L472">
            <v>0</v>
          </cell>
          <cell r="N472" t="str">
            <v xml:space="preserve"> </v>
          </cell>
          <cell r="O472" t="str">
            <v>голубой</v>
          </cell>
          <cell r="P472" t="str">
            <v>кремовый</v>
          </cell>
          <cell r="Q472" t="str">
            <v>ML</v>
          </cell>
          <cell r="S472" t="str">
            <v>морщинистая</v>
          </cell>
          <cell r="T472" t="str">
            <v xml:space="preserve"> </v>
          </cell>
          <cell r="U472" t="str">
            <v>ДА</v>
          </cell>
        </row>
        <row r="473">
          <cell r="A473" t="str">
            <v>87-77-0550</v>
          </cell>
          <cell r="B473" t="str">
            <v>фото</v>
          </cell>
          <cell r="C473" t="str">
            <v>Sugar Daddy</v>
          </cell>
          <cell r="D473" t="str">
            <v>маленький</v>
          </cell>
          <cell r="E473">
            <v>500</v>
          </cell>
          <cell r="F473">
            <v>0.92</v>
          </cell>
          <cell r="G473">
            <v>1.33</v>
          </cell>
          <cell r="I473">
            <v>0</v>
          </cell>
          <cell r="J473">
            <v>0</v>
          </cell>
          <cell r="K473" t="str">
            <v>-</v>
          </cell>
          <cell r="L473">
            <v>0</v>
          </cell>
          <cell r="N473" t="str">
            <v xml:space="preserve"> </v>
          </cell>
          <cell r="O473" t="str">
            <v>голубой</v>
          </cell>
          <cell r="P473" t="str">
            <v>кремовый</v>
          </cell>
          <cell r="Q473" t="str">
            <v>ML</v>
          </cell>
          <cell r="S473" t="str">
            <v>морщинистая</v>
          </cell>
          <cell r="T473" t="str">
            <v xml:space="preserve"> </v>
          </cell>
          <cell r="U473" t="str">
            <v>ДА</v>
          </cell>
        </row>
        <row r="474">
          <cell r="A474" t="str">
            <v>87-77-0133</v>
          </cell>
          <cell r="B474" t="str">
            <v>фото</v>
          </cell>
          <cell r="C474" t="str">
            <v>Sum and Substance</v>
          </cell>
          <cell r="D474" t="str">
            <v>большой</v>
          </cell>
          <cell r="E474">
            <v>150</v>
          </cell>
          <cell r="F474">
            <v>1.04</v>
          </cell>
          <cell r="G474">
            <v>1.45</v>
          </cell>
          <cell r="I474">
            <v>0</v>
          </cell>
          <cell r="J474">
            <v>0</v>
          </cell>
          <cell r="K474" t="str">
            <v>-</v>
          </cell>
          <cell r="L474">
            <v>0</v>
          </cell>
          <cell r="N474" t="str">
            <v>желтый</v>
          </cell>
          <cell r="O474" t="str">
            <v xml:space="preserve"> </v>
          </cell>
          <cell r="P474" t="str">
            <v xml:space="preserve"> </v>
          </cell>
          <cell r="Q474" t="str">
            <v>XL</v>
          </cell>
          <cell r="T474" t="str">
            <v>ДА</v>
          </cell>
        </row>
        <row r="475">
          <cell r="A475" t="str">
            <v>87-77-0375</v>
          </cell>
          <cell r="B475" t="str">
            <v>фото</v>
          </cell>
          <cell r="C475" t="str">
            <v>Sum and Substance</v>
          </cell>
          <cell r="D475" t="str">
            <v>стандартный</v>
          </cell>
          <cell r="E475">
            <v>250</v>
          </cell>
          <cell r="F475">
            <v>0.96</v>
          </cell>
          <cell r="G475">
            <v>1.37</v>
          </cell>
          <cell r="I475">
            <v>0</v>
          </cell>
          <cell r="J475">
            <v>0</v>
          </cell>
          <cell r="K475" t="str">
            <v>-</v>
          </cell>
          <cell r="L475">
            <v>0</v>
          </cell>
          <cell r="N475" t="str">
            <v>желтый</v>
          </cell>
          <cell r="O475" t="str">
            <v xml:space="preserve"> </v>
          </cell>
          <cell r="P475" t="str">
            <v xml:space="preserve"> </v>
          </cell>
          <cell r="Q475" t="str">
            <v>XL</v>
          </cell>
          <cell r="T475" t="str">
            <v>ДА</v>
          </cell>
        </row>
        <row r="476">
          <cell r="A476" t="str">
            <v>87-77-0551</v>
          </cell>
          <cell r="B476" t="str">
            <v>фото</v>
          </cell>
          <cell r="C476" t="str">
            <v>Sum and Substance</v>
          </cell>
          <cell r="D476" t="str">
            <v>маленький</v>
          </cell>
          <cell r="E476">
            <v>500</v>
          </cell>
          <cell r="F476">
            <v>0.8</v>
          </cell>
          <cell r="G476">
            <v>1.21</v>
          </cell>
          <cell r="I476">
            <v>0</v>
          </cell>
          <cell r="J476">
            <v>0</v>
          </cell>
          <cell r="K476" t="str">
            <v>-</v>
          </cell>
          <cell r="L476">
            <v>0</v>
          </cell>
          <cell r="N476" t="str">
            <v>желтый</v>
          </cell>
          <cell r="O476" t="str">
            <v xml:space="preserve"> </v>
          </cell>
          <cell r="P476" t="str">
            <v xml:space="preserve"> </v>
          </cell>
          <cell r="Q476" t="str">
            <v>XL</v>
          </cell>
          <cell r="T476" t="str">
            <v>ДА</v>
          </cell>
        </row>
        <row r="477">
          <cell r="A477" t="str">
            <v>87-77-0155</v>
          </cell>
          <cell r="B477" t="str">
            <v>фото</v>
          </cell>
          <cell r="C477" t="str">
            <v>Summer Breeze</v>
          </cell>
          <cell r="D477" t="str">
            <v>большой</v>
          </cell>
          <cell r="E477">
            <v>150</v>
          </cell>
          <cell r="F477">
            <v>1.25</v>
          </cell>
          <cell r="G477">
            <v>1.65</v>
          </cell>
          <cell r="I477">
            <v>0</v>
          </cell>
          <cell r="J477">
            <v>0</v>
          </cell>
          <cell r="K477" t="str">
            <v>-</v>
          </cell>
          <cell r="L477">
            <v>0</v>
          </cell>
          <cell r="N477" t="str">
            <v xml:space="preserve"> </v>
          </cell>
          <cell r="O477" t="str">
            <v>зеленый</v>
          </cell>
          <cell r="P477" t="str">
            <v>желтый</v>
          </cell>
          <cell r="Q477" t="str">
            <v>LM</v>
          </cell>
          <cell r="T477" t="str">
            <v>ДА</v>
          </cell>
        </row>
        <row r="478">
          <cell r="A478" t="str">
            <v>87-77-0376</v>
          </cell>
          <cell r="B478" t="str">
            <v>фото</v>
          </cell>
          <cell r="C478" t="str">
            <v>Summer Breeze</v>
          </cell>
          <cell r="D478" t="str">
            <v>стандартный</v>
          </cell>
          <cell r="E478">
            <v>250</v>
          </cell>
          <cell r="F478">
            <v>1.08</v>
          </cell>
          <cell r="G478">
            <v>1.49</v>
          </cell>
          <cell r="I478">
            <v>0</v>
          </cell>
          <cell r="J478">
            <v>0</v>
          </cell>
          <cell r="K478" t="str">
            <v>-</v>
          </cell>
          <cell r="L478">
            <v>0</v>
          </cell>
          <cell r="N478" t="str">
            <v xml:space="preserve"> </v>
          </cell>
          <cell r="O478" t="str">
            <v>зеленый</v>
          </cell>
          <cell r="P478" t="str">
            <v>желтый</v>
          </cell>
          <cell r="Q478" t="str">
            <v>LM</v>
          </cell>
          <cell r="T478" t="str">
            <v>ДА</v>
          </cell>
        </row>
        <row r="479">
          <cell r="A479" t="str">
            <v>87-77-0552</v>
          </cell>
          <cell r="B479" t="str">
            <v>фото</v>
          </cell>
          <cell r="C479" t="str">
            <v>Summer Breeze</v>
          </cell>
          <cell r="D479" t="str">
            <v>маленький</v>
          </cell>
          <cell r="E479">
            <v>500</v>
          </cell>
          <cell r="F479">
            <v>0.92</v>
          </cell>
          <cell r="G479">
            <v>1.33</v>
          </cell>
          <cell r="I479">
            <v>0</v>
          </cell>
          <cell r="J479">
            <v>0</v>
          </cell>
          <cell r="K479" t="str">
            <v>-</v>
          </cell>
          <cell r="L479">
            <v>0</v>
          </cell>
          <cell r="N479" t="str">
            <v xml:space="preserve"> </v>
          </cell>
          <cell r="O479" t="str">
            <v>зеленый</v>
          </cell>
          <cell r="P479" t="str">
            <v>желтый</v>
          </cell>
          <cell r="Q479" t="str">
            <v>LM</v>
          </cell>
          <cell r="T479" t="str">
            <v>ДА</v>
          </cell>
        </row>
        <row r="480">
          <cell r="A480" t="str">
            <v>87-77-0179</v>
          </cell>
          <cell r="B480" t="str">
            <v>фото</v>
          </cell>
          <cell r="C480" t="str">
            <v>Summer Lovin</v>
          </cell>
          <cell r="D480" t="str">
            <v>большой</v>
          </cell>
          <cell r="E480">
            <v>150</v>
          </cell>
          <cell r="F480">
            <v>1.65</v>
          </cell>
          <cell r="G480">
            <v>2.0599999999999996</v>
          </cell>
          <cell r="I480">
            <v>0</v>
          </cell>
          <cell r="J480">
            <v>0</v>
          </cell>
          <cell r="K480" t="str">
            <v>-</v>
          </cell>
          <cell r="L480">
            <v>0</v>
          </cell>
          <cell r="N480" t="str">
            <v xml:space="preserve"> </v>
          </cell>
          <cell r="O480" t="str">
            <v>зеленый</v>
          </cell>
          <cell r="P480" t="str">
            <v>желтый</v>
          </cell>
          <cell r="Q480" t="str">
            <v>M</v>
          </cell>
          <cell r="T480" t="str">
            <v>ДА</v>
          </cell>
        </row>
        <row r="481">
          <cell r="A481" t="str">
            <v>87-77-0377</v>
          </cell>
          <cell r="B481" t="str">
            <v>фото</v>
          </cell>
          <cell r="C481" t="str">
            <v>Summer Lovin</v>
          </cell>
          <cell r="D481" t="str">
            <v>стандартный</v>
          </cell>
          <cell r="E481">
            <v>250</v>
          </cell>
          <cell r="F481">
            <v>1.41</v>
          </cell>
          <cell r="G481">
            <v>1.81</v>
          </cell>
          <cell r="I481">
            <v>0</v>
          </cell>
          <cell r="J481">
            <v>0</v>
          </cell>
          <cell r="K481" t="str">
            <v>-</v>
          </cell>
          <cell r="L481">
            <v>0</v>
          </cell>
          <cell r="N481" t="str">
            <v xml:space="preserve"> </v>
          </cell>
          <cell r="O481" t="str">
            <v>зеленый</v>
          </cell>
          <cell r="P481" t="str">
            <v>желтый</v>
          </cell>
          <cell r="Q481" t="str">
            <v>M</v>
          </cell>
          <cell r="T481" t="str">
            <v>ДА</v>
          </cell>
        </row>
        <row r="482">
          <cell r="A482" t="str">
            <v>87-77-0553</v>
          </cell>
          <cell r="B482" t="str">
            <v>фото</v>
          </cell>
          <cell r="C482" t="str">
            <v>Summer Lovin</v>
          </cell>
          <cell r="D482" t="str">
            <v>маленький</v>
          </cell>
          <cell r="E482">
            <v>500</v>
          </cell>
          <cell r="F482">
            <v>1.25</v>
          </cell>
          <cell r="G482">
            <v>1.65</v>
          </cell>
          <cell r="I482">
            <v>0</v>
          </cell>
          <cell r="J482">
            <v>0</v>
          </cell>
          <cell r="K482" t="str">
            <v>-</v>
          </cell>
          <cell r="L482">
            <v>0</v>
          </cell>
          <cell r="N482" t="str">
            <v xml:space="preserve"> </v>
          </cell>
          <cell r="O482" t="str">
            <v>зеленый</v>
          </cell>
          <cell r="P482" t="str">
            <v>желтый</v>
          </cell>
          <cell r="Q482" t="str">
            <v>M</v>
          </cell>
          <cell r="T482" t="str">
            <v>ДА</v>
          </cell>
        </row>
        <row r="483">
          <cell r="A483" t="str">
            <v>87-77-0378</v>
          </cell>
          <cell r="B483" t="str">
            <v>фото</v>
          </cell>
          <cell r="C483" t="str">
            <v>Sunny Halcyon</v>
          </cell>
          <cell r="D483" t="str">
            <v>стандартный</v>
          </cell>
          <cell r="E483">
            <v>250</v>
          </cell>
          <cell r="F483">
            <v>2.0599999999999996</v>
          </cell>
          <cell r="G483">
            <v>2.46</v>
          </cell>
          <cell r="I483">
            <v>0</v>
          </cell>
          <cell r="J483">
            <v>0</v>
          </cell>
          <cell r="K483" t="str">
            <v>-</v>
          </cell>
          <cell r="L483">
            <v>0</v>
          </cell>
          <cell r="N483" t="str">
            <v>желтый</v>
          </cell>
          <cell r="O483" t="str">
            <v xml:space="preserve"> </v>
          </cell>
          <cell r="P483" t="str">
            <v xml:space="preserve"> </v>
          </cell>
          <cell r="Q483" t="str">
            <v>M</v>
          </cell>
          <cell r="S483" t="str">
            <v xml:space="preserve"> </v>
          </cell>
          <cell r="T483" t="str">
            <v>ДА</v>
          </cell>
          <cell r="U483" t="str">
            <v>ДА</v>
          </cell>
        </row>
        <row r="484">
          <cell r="A484" t="str">
            <v>87-77-0156</v>
          </cell>
          <cell r="B484" t="str">
            <v>фото</v>
          </cell>
          <cell r="C484" t="str">
            <v>Sunset Grooves</v>
          </cell>
          <cell r="D484" t="str">
            <v>большой</v>
          </cell>
          <cell r="E484">
            <v>150</v>
          </cell>
          <cell r="F484">
            <v>0.92</v>
          </cell>
          <cell r="G484">
            <v>1.33</v>
          </cell>
          <cell r="I484">
            <v>0</v>
          </cell>
          <cell r="J484">
            <v>0</v>
          </cell>
          <cell r="K484" t="str">
            <v>-</v>
          </cell>
          <cell r="L484">
            <v>0</v>
          </cell>
          <cell r="M484" t="str">
            <v>Special Attention</v>
          </cell>
          <cell r="N484" t="str">
            <v xml:space="preserve"> </v>
          </cell>
          <cell r="O484" t="str">
            <v>золотой</v>
          </cell>
          <cell r="P484" t="str">
            <v>зеленый</v>
          </cell>
          <cell r="Q484" t="str">
            <v>M</v>
          </cell>
          <cell r="T484" t="str">
            <v>ДА</v>
          </cell>
          <cell r="U484" t="str">
            <v>ДА</v>
          </cell>
        </row>
        <row r="485">
          <cell r="A485" t="str">
            <v>87-77-0379</v>
          </cell>
          <cell r="B485" t="str">
            <v>фото</v>
          </cell>
          <cell r="C485" t="str">
            <v>Sunset Grooves</v>
          </cell>
          <cell r="D485" t="str">
            <v>стандартный</v>
          </cell>
          <cell r="E485">
            <v>250</v>
          </cell>
          <cell r="F485">
            <v>0.8</v>
          </cell>
          <cell r="G485">
            <v>1.21</v>
          </cell>
          <cell r="I485">
            <v>0</v>
          </cell>
          <cell r="J485">
            <v>0</v>
          </cell>
          <cell r="K485" t="str">
            <v>-</v>
          </cell>
          <cell r="L485">
            <v>0</v>
          </cell>
          <cell r="M485" t="str">
            <v>Special Attention</v>
          </cell>
          <cell r="N485" t="str">
            <v xml:space="preserve"> </v>
          </cell>
          <cell r="O485" t="str">
            <v>золотой</v>
          </cell>
          <cell r="P485" t="str">
            <v>зеленый</v>
          </cell>
          <cell r="Q485" t="str">
            <v>M</v>
          </cell>
          <cell r="T485" t="str">
            <v>ДА</v>
          </cell>
          <cell r="U485" t="str">
            <v>ДА</v>
          </cell>
        </row>
        <row r="486">
          <cell r="A486" t="str">
            <v>87-77-0554</v>
          </cell>
          <cell r="B486" t="str">
            <v>фото</v>
          </cell>
          <cell r="C486" t="str">
            <v>Sunset Grooves</v>
          </cell>
          <cell r="D486" t="str">
            <v>маленький</v>
          </cell>
          <cell r="E486">
            <v>500</v>
          </cell>
          <cell r="F486">
            <v>0.64</v>
          </cell>
          <cell r="G486">
            <v>1.04</v>
          </cell>
          <cell r="I486">
            <v>0</v>
          </cell>
          <cell r="J486">
            <v>0</v>
          </cell>
          <cell r="K486" t="str">
            <v>-</v>
          </cell>
          <cell r="L486">
            <v>0</v>
          </cell>
          <cell r="M486" t="str">
            <v>Special Attention</v>
          </cell>
          <cell r="N486" t="str">
            <v xml:space="preserve"> </v>
          </cell>
          <cell r="O486" t="str">
            <v>золотой</v>
          </cell>
          <cell r="P486" t="str">
            <v>зеленый</v>
          </cell>
          <cell r="Q486" t="str">
            <v>M</v>
          </cell>
          <cell r="T486" t="str">
            <v>ДА</v>
          </cell>
          <cell r="U486" t="str">
            <v>ДА</v>
          </cell>
        </row>
        <row r="487">
          <cell r="A487" t="str">
            <v>87-77-0180</v>
          </cell>
          <cell r="B487" t="str">
            <v>фото</v>
          </cell>
          <cell r="C487" t="str">
            <v>Super Nova</v>
          </cell>
          <cell r="D487" t="str">
            <v>большой</v>
          </cell>
          <cell r="E487">
            <v>150</v>
          </cell>
          <cell r="F487">
            <v>1.65</v>
          </cell>
          <cell r="G487">
            <v>2.0599999999999996</v>
          </cell>
          <cell r="I487">
            <v>0</v>
          </cell>
          <cell r="J487">
            <v>0</v>
          </cell>
          <cell r="K487" t="str">
            <v>-</v>
          </cell>
          <cell r="L487">
            <v>0</v>
          </cell>
          <cell r="N487" t="str">
            <v xml:space="preserve"> </v>
          </cell>
          <cell r="O487" t="str">
            <v>кремовый</v>
          </cell>
          <cell r="P487" t="str">
            <v>сине-зеленый</v>
          </cell>
          <cell r="Q487" t="str">
            <v>ML</v>
          </cell>
          <cell r="T487" t="str">
            <v xml:space="preserve"> </v>
          </cell>
        </row>
        <row r="488">
          <cell r="A488" t="str">
            <v>87-77-0380</v>
          </cell>
          <cell r="B488" t="str">
            <v>фото</v>
          </cell>
          <cell r="C488" t="str">
            <v>Super Nova</v>
          </cell>
          <cell r="D488" t="str">
            <v>стандартный</v>
          </cell>
          <cell r="E488">
            <v>250</v>
          </cell>
          <cell r="F488">
            <v>1.41</v>
          </cell>
          <cell r="G488">
            <v>1.81</v>
          </cell>
          <cell r="I488">
            <v>0</v>
          </cell>
          <cell r="J488">
            <v>0</v>
          </cell>
          <cell r="K488" t="str">
            <v>-</v>
          </cell>
          <cell r="L488">
            <v>0</v>
          </cell>
          <cell r="N488" t="str">
            <v xml:space="preserve"> </v>
          </cell>
          <cell r="O488" t="str">
            <v>кремовый</v>
          </cell>
          <cell r="P488" t="str">
            <v>сине-зеленый</v>
          </cell>
          <cell r="Q488" t="str">
            <v>ML</v>
          </cell>
          <cell r="T488" t="str">
            <v xml:space="preserve"> </v>
          </cell>
        </row>
        <row r="489">
          <cell r="A489" t="str">
            <v>87-77-0555</v>
          </cell>
          <cell r="B489" t="str">
            <v>фото</v>
          </cell>
          <cell r="C489" t="str">
            <v>Super Nova</v>
          </cell>
          <cell r="D489" t="str">
            <v>маленький</v>
          </cell>
          <cell r="E489">
            <v>500</v>
          </cell>
          <cell r="F489">
            <v>1.17</v>
          </cell>
          <cell r="G489">
            <v>1.57</v>
          </cell>
          <cell r="I489">
            <v>0</v>
          </cell>
          <cell r="J489">
            <v>0</v>
          </cell>
          <cell r="K489" t="str">
            <v>-</v>
          </cell>
          <cell r="L489">
            <v>0</v>
          </cell>
          <cell r="N489" t="str">
            <v xml:space="preserve"> </v>
          </cell>
          <cell r="O489" t="str">
            <v>кремовый</v>
          </cell>
          <cell r="P489" t="str">
            <v>сине-зеленый</v>
          </cell>
          <cell r="Q489" t="str">
            <v>ML</v>
          </cell>
          <cell r="T489" t="str">
            <v xml:space="preserve"> </v>
          </cell>
        </row>
        <row r="490">
          <cell r="A490" t="str">
            <v>87-77-0129</v>
          </cell>
          <cell r="B490" t="str">
            <v>фото</v>
          </cell>
          <cell r="C490" t="str">
            <v>T Rex</v>
          </cell>
          <cell r="D490" t="str">
            <v>большой</v>
          </cell>
          <cell r="E490">
            <v>150</v>
          </cell>
          <cell r="F490">
            <v>0.96</v>
          </cell>
          <cell r="G490">
            <v>1.37</v>
          </cell>
          <cell r="I490">
            <v>0</v>
          </cell>
          <cell r="J490">
            <v>0</v>
          </cell>
          <cell r="K490" t="str">
            <v>-</v>
          </cell>
          <cell r="L490">
            <v>0</v>
          </cell>
          <cell r="N490" t="str">
            <v>зеленый</v>
          </cell>
          <cell r="O490" t="str">
            <v xml:space="preserve"> </v>
          </cell>
          <cell r="P490" t="str">
            <v xml:space="preserve"> </v>
          </cell>
          <cell r="Q490" t="str">
            <v>XL</v>
          </cell>
          <cell r="S490" t="str">
            <v>огромные листья</v>
          </cell>
          <cell r="T490" t="str">
            <v xml:space="preserve"> </v>
          </cell>
        </row>
        <row r="491">
          <cell r="A491" t="str">
            <v>87-77-0381</v>
          </cell>
          <cell r="B491" t="str">
            <v>фото</v>
          </cell>
          <cell r="C491" t="str">
            <v>T Rex</v>
          </cell>
          <cell r="D491" t="str">
            <v>стандартный</v>
          </cell>
          <cell r="E491">
            <v>250</v>
          </cell>
          <cell r="F491">
            <v>0.8</v>
          </cell>
          <cell r="G491">
            <v>1.21</v>
          </cell>
          <cell r="I491">
            <v>0</v>
          </cell>
          <cell r="J491">
            <v>0</v>
          </cell>
          <cell r="K491" t="str">
            <v>-</v>
          </cell>
          <cell r="L491">
            <v>0</v>
          </cell>
          <cell r="N491" t="str">
            <v>зеленый</v>
          </cell>
          <cell r="O491" t="str">
            <v xml:space="preserve"> </v>
          </cell>
          <cell r="P491" t="str">
            <v xml:space="preserve"> </v>
          </cell>
          <cell r="Q491" t="str">
            <v>XL</v>
          </cell>
          <cell r="S491" t="str">
            <v>огромные листья</v>
          </cell>
          <cell r="T491" t="str">
            <v xml:space="preserve"> </v>
          </cell>
        </row>
        <row r="492">
          <cell r="A492" t="str">
            <v>87-77-0556</v>
          </cell>
          <cell r="B492" t="str">
            <v>фото</v>
          </cell>
          <cell r="C492" t="str">
            <v>T Rex</v>
          </cell>
          <cell r="D492" t="str">
            <v>маленький</v>
          </cell>
          <cell r="E492">
            <v>500</v>
          </cell>
          <cell r="F492">
            <v>0.6</v>
          </cell>
          <cell r="G492">
            <v>1</v>
          </cell>
          <cell r="I492">
            <v>0</v>
          </cell>
          <cell r="J492">
            <v>0</v>
          </cell>
          <cell r="K492" t="str">
            <v>-</v>
          </cell>
          <cell r="L492">
            <v>0</v>
          </cell>
          <cell r="N492" t="str">
            <v>зеленый</v>
          </cell>
          <cell r="O492" t="str">
            <v xml:space="preserve"> </v>
          </cell>
          <cell r="P492" t="str">
            <v xml:space="preserve"> </v>
          </cell>
          <cell r="Q492" t="str">
            <v>XL</v>
          </cell>
          <cell r="S492" t="str">
            <v>огромные листья</v>
          </cell>
          <cell r="T492" t="str">
            <v xml:space="preserve"> </v>
          </cell>
        </row>
        <row r="493">
          <cell r="A493" t="str">
            <v>87-77-0123</v>
          </cell>
          <cell r="B493" t="str">
            <v>фото</v>
          </cell>
          <cell r="C493" t="str">
            <v>Tambourine</v>
          </cell>
          <cell r="D493" t="str">
            <v>большой</v>
          </cell>
          <cell r="E493">
            <v>150</v>
          </cell>
          <cell r="F493">
            <v>0.92</v>
          </cell>
          <cell r="G493">
            <v>1.33</v>
          </cell>
          <cell r="I493">
            <v>0</v>
          </cell>
          <cell r="J493">
            <v>0</v>
          </cell>
          <cell r="K493" t="str">
            <v>-</v>
          </cell>
          <cell r="L493">
            <v>0</v>
          </cell>
          <cell r="N493" t="str">
            <v xml:space="preserve"> </v>
          </cell>
          <cell r="O493" t="str">
            <v>зеленый</v>
          </cell>
          <cell r="P493" t="str">
            <v>белый</v>
          </cell>
          <cell r="Q493" t="str">
            <v>SM</v>
          </cell>
          <cell r="T493" t="str">
            <v xml:space="preserve"> </v>
          </cell>
        </row>
        <row r="494">
          <cell r="A494" t="str">
            <v>87-77-0382</v>
          </cell>
          <cell r="B494" t="str">
            <v>фото</v>
          </cell>
          <cell r="C494" t="str">
            <v>Tambourine</v>
          </cell>
          <cell r="D494" t="str">
            <v>стандартный</v>
          </cell>
          <cell r="E494">
            <v>250</v>
          </cell>
          <cell r="F494">
            <v>0.76</v>
          </cell>
          <cell r="G494">
            <v>1.17</v>
          </cell>
          <cell r="I494">
            <v>0</v>
          </cell>
          <cell r="J494">
            <v>0</v>
          </cell>
          <cell r="K494" t="str">
            <v>-</v>
          </cell>
          <cell r="L494">
            <v>0</v>
          </cell>
          <cell r="N494" t="str">
            <v xml:space="preserve"> </v>
          </cell>
          <cell r="O494" t="str">
            <v>зеленый</v>
          </cell>
          <cell r="P494" t="str">
            <v>белый</v>
          </cell>
          <cell r="Q494" t="str">
            <v>SM</v>
          </cell>
          <cell r="T494" t="str">
            <v xml:space="preserve"> </v>
          </cell>
        </row>
        <row r="495">
          <cell r="A495" t="str">
            <v>87-77-0557</v>
          </cell>
          <cell r="B495" t="str">
            <v>фото</v>
          </cell>
          <cell r="C495" t="str">
            <v>Tambourine</v>
          </cell>
          <cell r="D495" t="str">
            <v>маленький</v>
          </cell>
          <cell r="E495">
            <v>500</v>
          </cell>
          <cell r="F495">
            <v>0.6</v>
          </cell>
          <cell r="G495">
            <v>1</v>
          </cell>
          <cell r="I495">
            <v>0</v>
          </cell>
          <cell r="J495">
            <v>0</v>
          </cell>
          <cell r="K495" t="str">
            <v>-</v>
          </cell>
          <cell r="L495">
            <v>0</v>
          </cell>
          <cell r="N495" t="str">
            <v xml:space="preserve"> </v>
          </cell>
          <cell r="O495" t="str">
            <v>зеленый</v>
          </cell>
          <cell r="P495" t="str">
            <v>белый</v>
          </cell>
          <cell r="Q495" t="str">
            <v>SM</v>
          </cell>
          <cell r="T495" t="str">
            <v xml:space="preserve"> </v>
          </cell>
        </row>
        <row r="496">
          <cell r="A496" t="str">
            <v>87-77-0181</v>
          </cell>
          <cell r="B496" t="str">
            <v>фото</v>
          </cell>
          <cell r="C496" t="str">
            <v>Thunderbolt</v>
          </cell>
          <cell r="D496" t="str">
            <v>большой</v>
          </cell>
          <cell r="E496">
            <v>150</v>
          </cell>
          <cell r="F496">
            <v>1.65</v>
          </cell>
          <cell r="G496">
            <v>2.0599999999999996</v>
          </cell>
          <cell r="I496">
            <v>0</v>
          </cell>
          <cell r="J496">
            <v>0</v>
          </cell>
          <cell r="K496" t="str">
            <v>-</v>
          </cell>
          <cell r="L496">
            <v>0</v>
          </cell>
          <cell r="N496" t="str">
            <v xml:space="preserve"> </v>
          </cell>
          <cell r="O496" t="str">
            <v>кремовый</v>
          </cell>
          <cell r="P496" t="str">
            <v>голубой</v>
          </cell>
          <cell r="Q496" t="str">
            <v>ML</v>
          </cell>
          <cell r="T496" t="str">
            <v xml:space="preserve"> </v>
          </cell>
        </row>
        <row r="497">
          <cell r="A497" t="str">
            <v>87-77-0383</v>
          </cell>
          <cell r="B497" t="str">
            <v>фото</v>
          </cell>
          <cell r="C497" t="str">
            <v>Thunderbolt</v>
          </cell>
          <cell r="D497" t="str">
            <v>стандартный</v>
          </cell>
          <cell r="E497">
            <v>250</v>
          </cell>
          <cell r="F497">
            <v>1.41</v>
          </cell>
          <cell r="G497">
            <v>1.81</v>
          </cell>
          <cell r="I497">
            <v>0</v>
          </cell>
          <cell r="J497">
            <v>0</v>
          </cell>
          <cell r="K497" t="str">
            <v>-</v>
          </cell>
          <cell r="L497">
            <v>0</v>
          </cell>
          <cell r="N497" t="str">
            <v xml:space="preserve"> </v>
          </cell>
          <cell r="O497" t="str">
            <v>кремовый</v>
          </cell>
          <cell r="P497" t="str">
            <v>голубой</v>
          </cell>
          <cell r="Q497" t="str">
            <v>ML</v>
          </cell>
          <cell r="T497" t="str">
            <v xml:space="preserve"> </v>
          </cell>
        </row>
        <row r="498">
          <cell r="A498" t="str">
            <v>87-77-0558</v>
          </cell>
          <cell r="B498" t="str">
            <v>фото</v>
          </cell>
          <cell r="C498" t="str">
            <v>Thunderbolt</v>
          </cell>
          <cell r="D498" t="str">
            <v>маленький</v>
          </cell>
          <cell r="E498">
            <v>500</v>
          </cell>
          <cell r="F498">
            <v>1.17</v>
          </cell>
          <cell r="G498">
            <v>1.57</v>
          </cell>
          <cell r="I498">
            <v>0</v>
          </cell>
          <cell r="J498">
            <v>0</v>
          </cell>
          <cell r="K498" t="str">
            <v>-</v>
          </cell>
          <cell r="L498">
            <v>0</v>
          </cell>
          <cell r="N498" t="str">
            <v xml:space="preserve"> </v>
          </cell>
          <cell r="O498" t="str">
            <v>кремовый</v>
          </cell>
          <cell r="P498" t="str">
            <v>голубой</v>
          </cell>
          <cell r="Q498" t="str">
            <v>ML</v>
          </cell>
          <cell r="T498" t="str">
            <v xml:space="preserve"> </v>
          </cell>
        </row>
        <row r="499">
          <cell r="A499" t="str">
            <v>87-77-0384</v>
          </cell>
          <cell r="B499" t="str">
            <v>фото</v>
          </cell>
          <cell r="C499" t="str">
            <v>Timeless Beauty</v>
          </cell>
          <cell r="D499" t="str">
            <v>стандартный</v>
          </cell>
          <cell r="E499">
            <v>250</v>
          </cell>
          <cell r="F499">
            <v>1.65</v>
          </cell>
          <cell r="G499">
            <v>2.0599999999999996</v>
          </cell>
          <cell r="I499">
            <v>0</v>
          </cell>
          <cell r="J499">
            <v>0</v>
          </cell>
          <cell r="K499" t="str">
            <v>-</v>
          </cell>
          <cell r="L499">
            <v>0</v>
          </cell>
          <cell r="N499" t="str">
            <v xml:space="preserve"> </v>
          </cell>
          <cell r="O499" t="str">
            <v>белый</v>
          </cell>
          <cell r="P499" t="str">
            <v>голубой</v>
          </cell>
          <cell r="Q499" t="str">
            <v>S</v>
          </cell>
          <cell r="T499" t="str">
            <v xml:space="preserve"> </v>
          </cell>
          <cell r="U499" t="str">
            <v>ДА</v>
          </cell>
        </row>
        <row r="500">
          <cell r="A500" t="str">
            <v>87-77-0559</v>
          </cell>
          <cell r="B500" t="str">
            <v>фото</v>
          </cell>
          <cell r="C500" t="str">
            <v>Timeless Beauty</v>
          </cell>
          <cell r="D500" t="str">
            <v>маленький</v>
          </cell>
          <cell r="E500">
            <v>500</v>
          </cell>
          <cell r="F500">
            <v>1.41</v>
          </cell>
          <cell r="G500">
            <v>1.81</v>
          </cell>
          <cell r="I500">
            <v>0</v>
          </cell>
          <cell r="J500">
            <v>0</v>
          </cell>
          <cell r="K500" t="str">
            <v>-</v>
          </cell>
          <cell r="L500">
            <v>0</v>
          </cell>
          <cell r="N500" t="str">
            <v xml:space="preserve"> </v>
          </cell>
          <cell r="O500" t="str">
            <v>белый</v>
          </cell>
          <cell r="P500" t="str">
            <v>голубой</v>
          </cell>
          <cell r="Q500" t="str">
            <v>S</v>
          </cell>
          <cell r="T500" t="str">
            <v xml:space="preserve"> </v>
          </cell>
          <cell r="U500" t="str">
            <v>ДА</v>
          </cell>
        </row>
        <row r="501">
          <cell r="A501" t="str">
            <v>87-77-0386</v>
          </cell>
          <cell r="B501" t="str">
            <v>фото</v>
          </cell>
          <cell r="C501" t="str">
            <v>Tongue of Flame</v>
          </cell>
          <cell r="D501" t="str">
            <v>стандартный</v>
          </cell>
          <cell r="E501">
            <v>250</v>
          </cell>
          <cell r="F501">
            <v>2.0599999999999996</v>
          </cell>
          <cell r="G501">
            <v>2.46</v>
          </cell>
          <cell r="I501">
            <v>0</v>
          </cell>
          <cell r="J501">
            <v>0</v>
          </cell>
          <cell r="K501" t="str">
            <v>-</v>
          </cell>
          <cell r="L501">
            <v>0</v>
          </cell>
          <cell r="N501" t="str">
            <v xml:space="preserve"> </v>
          </cell>
          <cell r="O501" t="str">
            <v>белый</v>
          </cell>
          <cell r="P501" t="str">
            <v>зеленый</v>
          </cell>
          <cell r="Q501" t="str">
            <v>M</v>
          </cell>
          <cell r="T501" t="str">
            <v xml:space="preserve"> </v>
          </cell>
        </row>
        <row r="502">
          <cell r="A502" t="str">
            <v>87-77-0561</v>
          </cell>
          <cell r="B502" t="str">
            <v>фото</v>
          </cell>
          <cell r="C502" t="str">
            <v>Tongue of Flame</v>
          </cell>
          <cell r="D502" t="str">
            <v>маленький</v>
          </cell>
          <cell r="E502">
            <v>500</v>
          </cell>
          <cell r="F502">
            <v>1.65</v>
          </cell>
          <cell r="G502">
            <v>2.0599999999999996</v>
          </cell>
          <cell r="I502">
            <v>0</v>
          </cell>
          <cell r="J502">
            <v>0</v>
          </cell>
          <cell r="K502" t="str">
            <v>-</v>
          </cell>
          <cell r="L502">
            <v>0</v>
          </cell>
          <cell r="N502" t="str">
            <v xml:space="preserve"> </v>
          </cell>
          <cell r="O502" t="str">
            <v>белый</v>
          </cell>
          <cell r="P502" t="str">
            <v>зеленый</v>
          </cell>
          <cell r="Q502" t="str">
            <v>M</v>
          </cell>
          <cell r="T502" t="str">
            <v xml:space="preserve"> </v>
          </cell>
        </row>
        <row r="503">
          <cell r="A503" t="str">
            <v>87-77-0090</v>
          </cell>
          <cell r="B503" t="str">
            <v>фото</v>
          </cell>
          <cell r="C503" t="str">
            <v>Tortilla Chip</v>
          </cell>
          <cell r="D503" t="str">
            <v>большой</v>
          </cell>
          <cell r="E503">
            <v>150</v>
          </cell>
          <cell r="F503">
            <v>0.68</v>
          </cell>
          <cell r="G503">
            <v>1.08</v>
          </cell>
          <cell r="I503">
            <v>0</v>
          </cell>
          <cell r="J503">
            <v>0</v>
          </cell>
          <cell r="K503" t="str">
            <v>-</v>
          </cell>
          <cell r="L503">
            <v>0</v>
          </cell>
          <cell r="N503" t="str">
            <v>желтый</v>
          </cell>
          <cell r="O503" t="str">
            <v xml:space="preserve"> </v>
          </cell>
          <cell r="P503" t="str">
            <v xml:space="preserve"> </v>
          </cell>
          <cell r="Q503" t="str">
            <v>L</v>
          </cell>
          <cell r="R503" t="str">
            <v>да</v>
          </cell>
          <cell r="T503" t="str">
            <v xml:space="preserve"> </v>
          </cell>
        </row>
        <row r="504">
          <cell r="A504" t="str">
            <v>87-77-0387</v>
          </cell>
          <cell r="B504" t="str">
            <v>фото</v>
          </cell>
          <cell r="C504" t="str">
            <v>Tortilla Chip</v>
          </cell>
          <cell r="D504" t="str">
            <v>стандартный</v>
          </cell>
          <cell r="E504">
            <v>250</v>
          </cell>
          <cell r="F504">
            <v>0.6</v>
          </cell>
          <cell r="G504">
            <v>1</v>
          </cell>
          <cell r="I504">
            <v>0</v>
          </cell>
          <cell r="J504">
            <v>0</v>
          </cell>
          <cell r="K504" t="str">
            <v>-</v>
          </cell>
          <cell r="L504">
            <v>0</v>
          </cell>
          <cell r="N504" t="str">
            <v>желтый</v>
          </cell>
          <cell r="O504" t="str">
            <v xml:space="preserve"> </v>
          </cell>
          <cell r="P504" t="str">
            <v xml:space="preserve"> </v>
          </cell>
          <cell r="Q504" t="str">
            <v>L</v>
          </cell>
          <cell r="R504" t="str">
            <v>да</v>
          </cell>
          <cell r="T504" t="str">
            <v xml:space="preserve"> </v>
          </cell>
        </row>
        <row r="505">
          <cell r="A505" t="str">
            <v>87-77-0562</v>
          </cell>
          <cell r="B505" t="str">
            <v>фото</v>
          </cell>
          <cell r="C505" t="str">
            <v>Tortilla Chip</v>
          </cell>
          <cell r="D505" t="str">
            <v>маленький</v>
          </cell>
          <cell r="E505">
            <v>500</v>
          </cell>
          <cell r="F505">
            <v>0.52</v>
          </cell>
          <cell r="G505">
            <v>0.92</v>
          </cell>
          <cell r="I505">
            <v>0</v>
          </cell>
          <cell r="J505">
            <v>0</v>
          </cell>
          <cell r="K505" t="str">
            <v>-</v>
          </cell>
          <cell r="L505">
            <v>0</v>
          </cell>
          <cell r="N505" t="str">
            <v>желтый</v>
          </cell>
          <cell r="O505" t="str">
            <v xml:space="preserve"> </v>
          </cell>
          <cell r="P505" t="str">
            <v xml:space="preserve"> </v>
          </cell>
          <cell r="Q505" t="str">
            <v>L</v>
          </cell>
          <cell r="R505" t="str">
            <v>да</v>
          </cell>
          <cell r="T505" t="str">
            <v xml:space="preserve"> </v>
          </cell>
        </row>
        <row r="506">
          <cell r="A506" t="str">
            <v>87-77-0388</v>
          </cell>
          <cell r="B506" t="str">
            <v>фото</v>
          </cell>
          <cell r="C506" t="str">
            <v>Tropicana</v>
          </cell>
          <cell r="D506" t="str">
            <v>стандартный</v>
          </cell>
          <cell r="E506">
            <v>250</v>
          </cell>
          <cell r="F506">
            <v>1.08</v>
          </cell>
          <cell r="G506">
            <v>1.49</v>
          </cell>
          <cell r="I506">
            <v>0</v>
          </cell>
          <cell r="J506">
            <v>0</v>
          </cell>
          <cell r="K506" t="str">
            <v>-</v>
          </cell>
          <cell r="L506">
            <v>0</v>
          </cell>
          <cell r="N506" t="str">
            <v>светло-зеленый</v>
          </cell>
          <cell r="O506" t="str">
            <v xml:space="preserve"> </v>
          </cell>
          <cell r="P506" t="str">
            <v>желтый</v>
          </cell>
          <cell r="Q506" t="str">
            <v>L</v>
          </cell>
          <cell r="T506" t="str">
            <v xml:space="preserve"> </v>
          </cell>
        </row>
        <row r="507">
          <cell r="A507" t="str">
            <v>87-77-0056</v>
          </cell>
          <cell r="B507" t="str">
            <v>фото</v>
          </cell>
          <cell r="C507" t="str">
            <v>Undulata Albomarginata</v>
          </cell>
          <cell r="D507" t="str">
            <v>большой</v>
          </cell>
          <cell r="E507">
            <v>150</v>
          </cell>
          <cell r="F507">
            <v>0.4</v>
          </cell>
          <cell r="G507">
            <v>0.8</v>
          </cell>
          <cell r="I507">
            <v>0</v>
          </cell>
          <cell r="J507">
            <v>0</v>
          </cell>
          <cell r="K507" t="str">
            <v>-</v>
          </cell>
          <cell r="L507">
            <v>0</v>
          </cell>
          <cell r="N507" t="str">
            <v xml:space="preserve"> </v>
          </cell>
          <cell r="O507" t="str">
            <v>зеленый</v>
          </cell>
          <cell r="P507" t="str">
            <v>белый</v>
          </cell>
          <cell r="Q507" t="str">
            <v>M</v>
          </cell>
          <cell r="T507" t="str">
            <v>ДА</v>
          </cell>
        </row>
        <row r="508">
          <cell r="A508" t="str">
            <v>87-77-0390</v>
          </cell>
          <cell r="B508" t="str">
            <v>фото</v>
          </cell>
          <cell r="C508" t="str">
            <v>Undulata Albomarginata</v>
          </cell>
          <cell r="D508" t="str">
            <v>стандартный</v>
          </cell>
          <cell r="E508">
            <v>250</v>
          </cell>
          <cell r="F508">
            <v>0.36</v>
          </cell>
          <cell r="G508">
            <v>0.76</v>
          </cell>
          <cell r="I508">
            <v>0</v>
          </cell>
          <cell r="J508">
            <v>0</v>
          </cell>
          <cell r="K508" t="str">
            <v>-</v>
          </cell>
          <cell r="L508">
            <v>0</v>
          </cell>
          <cell r="N508" t="str">
            <v xml:space="preserve"> </v>
          </cell>
          <cell r="O508" t="str">
            <v>зеленый</v>
          </cell>
          <cell r="P508" t="str">
            <v>белый</v>
          </cell>
          <cell r="Q508" t="str">
            <v>M</v>
          </cell>
          <cell r="T508" t="str">
            <v>ДА</v>
          </cell>
        </row>
        <row r="509">
          <cell r="A509" t="str">
            <v>87-77-0564</v>
          </cell>
          <cell r="B509" t="str">
            <v>фото</v>
          </cell>
          <cell r="C509" t="str">
            <v>Undulata Albomarginata</v>
          </cell>
          <cell r="D509" t="str">
            <v>маленький</v>
          </cell>
          <cell r="E509">
            <v>500</v>
          </cell>
          <cell r="F509">
            <v>0.3</v>
          </cell>
          <cell r="G509">
            <v>0.71</v>
          </cell>
          <cell r="I509">
            <v>0</v>
          </cell>
          <cell r="J509">
            <v>0</v>
          </cell>
          <cell r="K509" t="str">
            <v>-</v>
          </cell>
          <cell r="L509">
            <v>0</v>
          </cell>
          <cell r="N509" t="str">
            <v xml:space="preserve"> </v>
          </cell>
          <cell r="O509" t="str">
            <v>зеленый</v>
          </cell>
          <cell r="P509" t="str">
            <v>белый</v>
          </cell>
          <cell r="Q509" t="str">
            <v>M</v>
          </cell>
          <cell r="T509" t="str">
            <v>ДА</v>
          </cell>
        </row>
        <row r="510">
          <cell r="A510" t="str">
            <v>87-77-0064</v>
          </cell>
          <cell r="B510" t="str">
            <v>фото</v>
          </cell>
          <cell r="C510" t="str">
            <v>Undulata Mediovariegata</v>
          </cell>
          <cell r="D510" t="str">
            <v>большой</v>
          </cell>
          <cell r="E510">
            <v>150</v>
          </cell>
          <cell r="F510">
            <v>0.48</v>
          </cell>
          <cell r="G510">
            <v>0.88</v>
          </cell>
          <cell r="I510">
            <v>0</v>
          </cell>
          <cell r="J510">
            <v>0</v>
          </cell>
          <cell r="K510" t="str">
            <v>-</v>
          </cell>
          <cell r="L510">
            <v>0</v>
          </cell>
          <cell r="N510" t="str">
            <v xml:space="preserve"> </v>
          </cell>
          <cell r="O510" t="str">
            <v>белый</v>
          </cell>
          <cell r="P510" t="str">
            <v>зеленый</v>
          </cell>
          <cell r="Q510" t="str">
            <v>M</v>
          </cell>
          <cell r="T510" t="str">
            <v xml:space="preserve"> </v>
          </cell>
        </row>
        <row r="511">
          <cell r="A511" t="str">
            <v>87-77-0391</v>
          </cell>
          <cell r="B511" t="str">
            <v>фото</v>
          </cell>
          <cell r="C511" t="str">
            <v>Undulata Mediovariegata</v>
          </cell>
          <cell r="D511" t="str">
            <v>стандартный</v>
          </cell>
          <cell r="E511">
            <v>250</v>
          </cell>
          <cell r="F511">
            <v>0.41000000000000003</v>
          </cell>
          <cell r="G511">
            <v>0.81</v>
          </cell>
          <cell r="I511">
            <v>0</v>
          </cell>
          <cell r="J511">
            <v>0</v>
          </cell>
          <cell r="K511" t="str">
            <v>-</v>
          </cell>
          <cell r="L511">
            <v>0</v>
          </cell>
          <cell r="N511" t="str">
            <v xml:space="preserve"> </v>
          </cell>
          <cell r="O511" t="str">
            <v>белый</v>
          </cell>
          <cell r="P511" t="str">
            <v>зеленый</v>
          </cell>
          <cell r="Q511" t="str">
            <v>M</v>
          </cell>
          <cell r="T511" t="str">
            <v xml:space="preserve"> </v>
          </cell>
        </row>
        <row r="512">
          <cell r="A512" t="str">
            <v>87-77-0565</v>
          </cell>
          <cell r="B512" t="str">
            <v>фото</v>
          </cell>
          <cell r="C512" t="str">
            <v>Undulata Mediovariegata</v>
          </cell>
          <cell r="D512" t="str">
            <v>маленький</v>
          </cell>
          <cell r="E512">
            <v>500</v>
          </cell>
          <cell r="F512">
            <v>0.33</v>
          </cell>
          <cell r="G512">
            <v>0.73</v>
          </cell>
          <cell r="I512">
            <v>0</v>
          </cell>
          <cell r="J512">
            <v>0</v>
          </cell>
          <cell r="K512" t="str">
            <v>-</v>
          </cell>
          <cell r="L512">
            <v>0</v>
          </cell>
          <cell r="N512" t="str">
            <v xml:space="preserve"> </v>
          </cell>
          <cell r="O512" t="str">
            <v>белый</v>
          </cell>
          <cell r="P512" t="str">
            <v>зеленый</v>
          </cell>
          <cell r="Q512" t="str">
            <v>M</v>
          </cell>
          <cell r="T512" t="str">
            <v xml:space="preserve"> </v>
          </cell>
        </row>
        <row r="513">
          <cell r="A513" t="str">
            <v>87-77-0091</v>
          </cell>
          <cell r="B513" t="str">
            <v>фото</v>
          </cell>
          <cell r="C513" t="str">
            <v>Undulata Univittata</v>
          </cell>
          <cell r="D513" t="str">
            <v>большой</v>
          </cell>
          <cell r="E513">
            <v>150</v>
          </cell>
          <cell r="F513">
            <v>0.68</v>
          </cell>
          <cell r="G513">
            <v>1.08</v>
          </cell>
          <cell r="I513">
            <v>0</v>
          </cell>
          <cell r="J513">
            <v>0</v>
          </cell>
          <cell r="K513" t="str">
            <v>-</v>
          </cell>
          <cell r="L513">
            <v>0</v>
          </cell>
          <cell r="N513" t="str">
            <v xml:space="preserve"> </v>
          </cell>
          <cell r="O513" t="str">
            <v>белый</v>
          </cell>
          <cell r="P513" t="str">
            <v>зеленый</v>
          </cell>
          <cell r="Q513" t="str">
            <v>M</v>
          </cell>
          <cell r="T513" t="str">
            <v xml:space="preserve"> </v>
          </cell>
        </row>
        <row r="514">
          <cell r="A514" t="str">
            <v>87-77-0392</v>
          </cell>
          <cell r="B514" t="str">
            <v>фото</v>
          </cell>
          <cell r="C514" t="str">
            <v>Undulata Univittata</v>
          </cell>
          <cell r="D514" t="str">
            <v>стандартный</v>
          </cell>
          <cell r="E514">
            <v>250</v>
          </cell>
          <cell r="F514">
            <v>0.6</v>
          </cell>
          <cell r="G514">
            <v>1</v>
          </cell>
          <cell r="I514">
            <v>0</v>
          </cell>
          <cell r="J514">
            <v>0</v>
          </cell>
          <cell r="K514" t="str">
            <v>-</v>
          </cell>
          <cell r="L514">
            <v>0</v>
          </cell>
          <cell r="N514" t="str">
            <v xml:space="preserve"> </v>
          </cell>
          <cell r="O514" t="str">
            <v>белый</v>
          </cell>
          <cell r="P514" t="str">
            <v>зеленый</v>
          </cell>
          <cell r="Q514" t="str">
            <v>M</v>
          </cell>
          <cell r="T514" t="str">
            <v xml:space="preserve"> </v>
          </cell>
        </row>
        <row r="515">
          <cell r="A515" t="str">
            <v>87-77-0566</v>
          </cell>
          <cell r="B515" t="str">
            <v>фото</v>
          </cell>
          <cell r="C515" t="str">
            <v>Undulata Univittata</v>
          </cell>
          <cell r="D515" t="str">
            <v>маленький</v>
          </cell>
          <cell r="E515">
            <v>500</v>
          </cell>
          <cell r="F515">
            <v>0.52</v>
          </cell>
          <cell r="G515">
            <v>0.92</v>
          </cell>
          <cell r="I515">
            <v>0</v>
          </cell>
          <cell r="J515">
            <v>0</v>
          </cell>
          <cell r="K515" t="str">
            <v>-</v>
          </cell>
          <cell r="L515">
            <v>0</v>
          </cell>
          <cell r="N515" t="str">
            <v xml:space="preserve"> </v>
          </cell>
          <cell r="O515" t="str">
            <v>белый</v>
          </cell>
          <cell r="P515" t="str">
            <v>зеленый</v>
          </cell>
          <cell r="Q515" t="str">
            <v>M</v>
          </cell>
          <cell r="T515" t="str">
            <v xml:space="preserve"> </v>
          </cell>
        </row>
        <row r="516">
          <cell r="A516" t="str">
            <v>87-77-0197</v>
          </cell>
          <cell r="B516" t="str">
            <v>фото</v>
          </cell>
          <cell r="C516" t="str">
            <v>Valley's Glacier</v>
          </cell>
          <cell r="D516" t="str">
            <v>большой</v>
          </cell>
          <cell r="E516">
            <v>150</v>
          </cell>
          <cell r="F516">
            <v>2.0599999999999996</v>
          </cell>
          <cell r="G516">
            <v>2.46</v>
          </cell>
          <cell r="I516">
            <v>0</v>
          </cell>
          <cell r="J516">
            <v>0</v>
          </cell>
          <cell r="K516" t="str">
            <v>-</v>
          </cell>
          <cell r="L516">
            <v>0</v>
          </cell>
          <cell r="N516" t="str">
            <v xml:space="preserve"> </v>
          </cell>
          <cell r="O516" t="str">
            <v>зеленый</v>
          </cell>
          <cell r="P516" t="str">
            <v>желтый</v>
          </cell>
          <cell r="Q516" t="str">
            <v>SM</v>
          </cell>
          <cell r="T516" t="str">
            <v xml:space="preserve"> </v>
          </cell>
        </row>
        <row r="517">
          <cell r="A517" t="str">
            <v>87-77-0393</v>
          </cell>
          <cell r="B517" t="str">
            <v>фото</v>
          </cell>
          <cell r="C517" t="str">
            <v>Valley's Glacier</v>
          </cell>
          <cell r="D517" t="str">
            <v>стандартный</v>
          </cell>
          <cell r="E517">
            <v>250</v>
          </cell>
          <cell r="F517">
            <v>1.65</v>
          </cell>
          <cell r="G517">
            <v>2.0599999999999996</v>
          </cell>
          <cell r="I517">
            <v>0</v>
          </cell>
          <cell r="J517">
            <v>0</v>
          </cell>
          <cell r="K517" t="str">
            <v>-</v>
          </cell>
          <cell r="L517">
            <v>0</v>
          </cell>
          <cell r="N517" t="str">
            <v xml:space="preserve"> </v>
          </cell>
          <cell r="O517" t="str">
            <v>зеленый</v>
          </cell>
          <cell r="P517" t="str">
            <v>желтый</v>
          </cell>
          <cell r="Q517" t="str">
            <v>SM</v>
          </cell>
          <cell r="T517" t="str">
            <v xml:space="preserve"> </v>
          </cell>
        </row>
        <row r="518">
          <cell r="A518" t="str">
            <v>87-77-0567</v>
          </cell>
          <cell r="B518" t="str">
            <v>фото</v>
          </cell>
          <cell r="C518" t="str">
            <v>Valley's Glacier</v>
          </cell>
          <cell r="D518" t="str">
            <v>маленький</v>
          </cell>
          <cell r="E518">
            <v>500</v>
          </cell>
          <cell r="F518">
            <v>1.41</v>
          </cell>
          <cell r="G518">
            <v>1.81</v>
          </cell>
          <cell r="I518">
            <v>0</v>
          </cell>
          <cell r="J518">
            <v>0</v>
          </cell>
          <cell r="K518" t="str">
            <v>-</v>
          </cell>
          <cell r="L518">
            <v>0</v>
          </cell>
          <cell r="N518" t="str">
            <v xml:space="preserve"> </v>
          </cell>
          <cell r="O518" t="str">
            <v>зеленый</v>
          </cell>
          <cell r="P518" t="str">
            <v>желтый</v>
          </cell>
          <cell r="Q518" t="str">
            <v>SM</v>
          </cell>
          <cell r="T518" t="str">
            <v xml:space="preserve"> </v>
          </cell>
        </row>
        <row r="519">
          <cell r="A519" t="str">
            <v>87-77-0182</v>
          </cell>
          <cell r="B519" t="str">
            <v>фото</v>
          </cell>
          <cell r="C519" t="str">
            <v>Velvet Moon</v>
          </cell>
          <cell r="D519" t="str">
            <v>большой</v>
          </cell>
          <cell r="E519">
            <v>150</v>
          </cell>
          <cell r="F519">
            <v>1.65</v>
          </cell>
          <cell r="G519">
            <v>2.0599999999999996</v>
          </cell>
          <cell r="I519">
            <v>0</v>
          </cell>
          <cell r="J519">
            <v>0</v>
          </cell>
          <cell r="K519" t="str">
            <v>-</v>
          </cell>
          <cell r="L519">
            <v>0</v>
          </cell>
          <cell r="N519" t="str">
            <v xml:space="preserve"> </v>
          </cell>
          <cell r="O519" t="str">
            <v>зеленый</v>
          </cell>
          <cell r="P519" t="str">
            <v>желтый</v>
          </cell>
          <cell r="Q519" t="str">
            <v>M</v>
          </cell>
          <cell r="T519" t="str">
            <v xml:space="preserve"> </v>
          </cell>
        </row>
        <row r="520">
          <cell r="A520" t="str">
            <v>87-77-0394</v>
          </cell>
          <cell r="B520" t="str">
            <v>фото</v>
          </cell>
          <cell r="C520" t="str">
            <v>Velvet Moon</v>
          </cell>
          <cell r="D520" t="str">
            <v>стандартный</v>
          </cell>
          <cell r="E520">
            <v>250</v>
          </cell>
          <cell r="F520">
            <v>1.41</v>
          </cell>
          <cell r="G520">
            <v>1.81</v>
          </cell>
          <cell r="I520">
            <v>0</v>
          </cell>
          <cell r="J520">
            <v>0</v>
          </cell>
          <cell r="K520" t="str">
            <v>-</v>
          </cell>
          <cell r="L520">
            <v>0</v>
          </cell>
          <cell r="N520" t="str">
            <v xml:space="preserve"> </v>
          </cell>
          <cell r="O520" t="str">
            <v>зеленый</v>
          </cell>
          <cell r="P520" t="str">
            <v>желтый</v>
          </cell>
          <cell r="Q520" t="str">
            <v>M</v>
          </cell>
          <cell r="T520" t="str">
            <v xml:space="preserve"> </v>
          </cell>
        </row>
        <row r="521">
          <cell r="A521" t="str">
            <v>87-77-0568</v>
          </cell>
          <cell r="B521" t="str">
            <v>фото</v>
          </cell>
          <cell r="C521" t="str">
            <v>Velvet Moon</v>
          </cell>
          <cell r="D521" t="str">
            <v>маленький</v>
          </cell>
          <cell r="E521">
            <v>500</v>
          </cell>
          <cell r="F521">
            <v>1.25</v>
          </cell>
          <cell r="G521">
            <v>1.65</v>
          </cell>
          <cell r="I521">
            <v>0</v>
          </cell>
          <cell r="J521">
            <v>0</v>
          </cell>
          <cell r="K521" t="str">
            <v>-</v>
          </cell>
          <cell r="L521">
            <v>0</v>
          </cell>
          <cell r="N521" t="str">
            <v xml:space="preserve"> </v>
          </cell>
          <cell r="O521" t="str">
            <v>зеленый</v>
          </cell>
          <cell r="P521" t="str">
            <v>желтый</v>
          </cell>
          <cell r="Q521" t="str">
            <v>M</v>
          </cell>
          <cell r="T521" t="str">
            <v xml:space="preserve"> </v>
          </cell>
        </row>
        <row r="522">
          <cell r="A522" t="str">
            <v>87-77-0395</v>
          </cell>
          <cell r="B522" t="str">
            <v>фото</v>
          </cell>
          <cell r="C522" t="str">
            <v>Venus</v>
          </cell>
          <cell r="D522" t="str">
            <v>стандартный</v>
          </cell>
          <cell r="E522">
            <v>250</v>
          </cell>
          <cell r="F522">
            <v>2.0599999999999996</v>
          </cell>
          <cell r="G522">
            <v>2.46</v>
          </cell>
          <cell r="I522">
            <v>0</v>
          </cell>
          <cell r="J522">
            <v>0</v>
          </cell>
          <cell r="K522" t="str">
            <v>-</v>
          </cell>
          <cell r="L522">
            <v>0</v>
          </cell>
          <cell r="N522" t="str">
            <v>зеленый</v>
          </cell>
          <cell r="O522" t="str">
            <v xml:space="preserve"> </v>
          </cell>
          <cell r="P522" t="str">
            <v xml:space="preserve"> </v>
          </cell>
          <cell r="Q522" t="str">
            <v>M</v>
          </cell>
          <cell r="R522" t="str">
            <v>Very</v>
          </cell>
          <cell r="T522" t="str">
            <v>ДА</v>
          </cell>
        </row>
        <row r="523">
          <cell r="A523" t="str">
            <v>87-77-0569</v>
          </cell>
          <cell r="B523" t="str">
            <v>фото</v>
          </cell>
          <cell r="C523" t="str">
            <v>Venus</v>
          </cell>
          <cell r="D523" t="str">
            <v>маленький</v>
          </cell>
          <cell r="E523">
            <v>500</v>
          </cell>
          <cell r="F523">
            <v>1.65</v>
          </cell>
          <cell r="G523">
            <v>2.0599999999999996</v>
          </cell>
          <cell r="I523">
            <v>0</v>
          </cell>
          <cell r="J523">
            <v>0</v>
          </cell>
          <cell r="K523" t="str">
            <v>-</v>
          </cell>
          <cell r="L523">
            <v>0</v>
          </cell>
          <cell r="N523" t="str">
            <v>зеленый</v>
          </cell>
          <cell r="O523" t="str">
            <v xml:space="preserve"> </v>
          </cell>
          <cell r="P523" t="str">
            <v xml:space="preserve"> </v>
          </cell>
          <cell r="Q523" t="str">
            <v>M</v>
          </cell>
          <cell r="R523" t="str">
            <v>Very</v>
          </cell>
          <cell r="T523" t="str">
            <v>ДА</v>
          </cell>
        </row>
        <row r="524">
          <cell r="A524" t="str">
            <v>87-77-0183</v>
          </cell>
          <cell r="B524" t="str">
            <v>фото</v>
          </cell>
          <cell r="C524" t="str">
            <v>Victory</v>
          </cell>
          <cell r="D524" t="str">
            <v>большой</v>
          </cell>
          <cell r="E524">
            <v>150</v>
          </cell>
          <cell r="F524">
            <v>1.65</v>
          </cell>
          <cell r="G524">
            <v>2.0599999999999996</v>
          </cell>
          <cell r="I524">
            <v>0</v>
          </cell>
          <cell r="J524">
            <v>0</v>
          </cell>
          <cell r="K524" t="str">
            <v>-</v>
          </cell>
          <cell r="L524">
            <v>0</v>
          </cell>
          <cell r="M524" t="str">
            <v>Хоста 2015 года</v>
          </cell>
          <cell r="N524" t="str">
            <v xml:space="preserve"> </v>
          </cell>
          <cell r="O524" t="str">
            <v>кремовый</v>
          </cell>
          <cell r="P524" t="str">
            <v>зеленый</v>
          </cell>
          <cell r="Q524" t="str">
            <v>VL</v>
          </cell>
          <cell r="T524" t="str">
            <v>ДА</v>
          </cell>
          <cell r="U524" t="str">
            <v>ДА</v>
          </cell>
        </row>
        <row r="525">
          <cell r="A525" t="str">
            <v>87-77-0396</v>
          </cell>
          <cell r="B525" t="str">
            <v>фото</v>
          </cell>
          <cell r="C525" t="str">
            <v>Victory</v>
          </cell>
          <cell r="D525" t="str">
            <v>стандартный</v>
          </cell>
          <cell r="E525">
            <v>250</v>
          </cell>
          <cell r="F525">
            <v>1.41</v>
          </cell>
          <cell r="G525">
            <v>1.81</v>
          </cell>
          <cell r="I525">
            <v>0</v>
          </cell>
          <cell r="J525">
            <v>0</v>
          </cell>
          <cell r="K525" t="str">
            <v>-</v>
          </cell>
          <cell r="L525">
            <v>0</v>
          </cell>
          <cell r="M525" t="str">
            <v>Хоста 2015 года</v>
          </cell>
          <cell r="N525" t="str">
            <v xml:space="preserve"> </v>
          </cell>
          <cell r="O525" t="str">
            <v>кремовый</v>
          </cell>
          <cell r="P525" t="str">
            <v>зеленый</v>
          </cell>
          <cell r="Q525" t="str">
            <v>VL</v>
          </cell>
          <cell r="T525" t="str">
            <v>ДА</v>
          </cell>
          <cell r="U525" t="str">
            <v>ДА</v>
          </cell>
        </row>
        <row r="526">
          <cell r="A526" t="str">
            <v>87-77-0570</v>
          </cell>
          <cell r="B526" t="str">
            <v>фото</v>
          </cell>
          <cell r="C526" t="str">
            <v>Victory</v>
          </cell>
          <cell r="D526" t="str">
            <v>маленький</v>
          </cell>
          <cell r="E526">
            <v>500</v>
          </cell>
          <cell r="F526">
            <v>1.25</v>
          </cell>
          <cell r="G526">
            <v>1.65</v>
          </cell>
          <cell r="I526">
            <v>0</v>
          </cell>
          <cell r="J526">
            <v>0</v>
          </cell>
          <cell r="K526" t="str">
            <v>-</v>
          </cell>
          <cell r="L526">
            <v>0</v>
          </cell>
          <cell r="M526" t="str">
            <v>Хоста 2015 года</v>
          </cell>
          <cell r="N526" t="str">
            <v xml:space="preserve"> </v>
          </cell>
          <cell r="O526" t="str">
            <v>кремовый</v>
          </cell>
          <cell r="P526" t="str">
            <v>зеленый</v>
          </cell>
          <cell r="Q526" t="str">
            <v>VL</v>
          </cell>
          <cell r="T526" t="str">
            <v>ДА</v>
          </cell>
          <cell r="U526" t="str">
            <v>ДА</v>
          </cell>
        </row>
        <row r="527">
          <cell r="A527" t="str">
            <v>87-77-0398</v>
          </cell>
          <cell r="B527" t="str">
            <v>фото</v>
          </cell>
          <cell r="C527" t="str">
            <v>Whirly Pop</v>
          </cell>
          <cell r="D527" t="str">
            <v>стандартный</v>
          </cell>
          <cell r="E527">
            <v>250</v>
          </cell>
          <cell r="F527">
            <v>2.0599999999999996</v>
          </cell>
          <cell r="G527">
            <v>2.46</v>
          </cell>
          <cell r="I527">
            <v>0</v>
          </cell>
          <cell r="J527">
            <v>0</v>
          </cell>
          <cell r="K527" t="str">
            <v>-</v>
          </cell>
          <cell r="L527">
            <v>0</v>
          </cell>
          <cell r="N527" t="str">
            <v xml:space="preserve"> </v>
          </cell>
          <cell r="O527" t="str">
            <v>кремовый</v>
          </cell>
          <cell r="P527" t="str">
            <v>сине-зеленый</v>
          </cell>
          <cell r="Q527" t="str">
            <v>M</v>
          </cell>
          <cell r="S527" t="str">
            <v xml:space="preserve"> </v>
          </cell>
          <cell r="T527" t="str">
            <v xml:space="preserve"> </v>
          </cell>
        </row>
        <row r="528">
          <cell r="A528" t="str">
            <v>87-77-0572</v>
          </cell>
          <cell r="B528" t="str">
            <v>фото</v>
          </cell>
          <cell r="C528" t="str">
            <v>Whirly Pop</v>
          </cell>
          <cell r="D528" t="str">
            <v>маленький</v>
          </cell>
          <cell r="E528">
            <v>500</v>
          </cell>
          <cell r="F528">
            <v>1.65</v>
          </cell>
          <cell r="G528">
            <v>2.0599999999999996</v>
          </cell>
          <cell r="I528">
            <v>0</v>
          </cell>
          <cell r="J528">
            <v>0</v>
          </cell>
          <cell r="K528" t="str">
            <v>-</v>
          </cell>
          <cell r="L528">
            <v>0</v>
          </cell>
          <cell r="N528" t="str">
            <v xml:space="preserve"> </v>
          </cell>
          <cell r="O528" t="str">
            <v>кремовый</v>
          </cell>
          <cell r="P528" t="str">
            <v>сине-зеленый</v>
          </cell>
          <cell r="Q528" t="str">
            <v>M</v>
          </cell>
          <cell r="S528" t="str">
            <v xml:space="preserve"> </v>
          </cell>
          <cell r="T528" t="str">
            <v xml:space="preserve"> </v>
          </cell>
        </row>
        <row r="529">
          <cell r="A529" t="str">
            <v>87-77-0399</v>
          </cell>
          <cell r="B529" t="str">
            <v>фото</v>
          </cell>
          <cell r="C529" t="str">
            <v>White Bikini</v>
          </cell>
          <cell r="D529" t="str">
            <v>стандартный</v>
          </cell>
          <cell r="E529">
            <v>250</v>
          </cell>
          <cell r="F529">
            <v>1.65</v>
          </cell>
          <cell r="G529">
            <v>2.0599999999999996</v>
          </cell>
          <cell r="I529">
            <v>0</v>
          </cell>
          <cell r="J529">
            <v>0</v>
          </cell>
          <cell r="K529" t="str">
            <v>-</v>
          </cell>
          <cell r="L529">
            <v>0</v>
          </cell>
          <cell r="N529" t="str">
            <v xml:space="preserve"> </v>
          </cell>
          <cell r="O529" t="str">
            <v>белый</v>
          </cell>
          <cell r="P529" t="str">
            <v>зеленый</v>
          </cell>
          <cell r="Q529" t="str">
            <v>SM</v>
          </cell>
          <cell r="T529" t="str">
            <v xml:space="preserve"> </v>
          </cell>
        </row>
        <row r="530">
          <cell r="A530" t="str">
            <v>87-77-0573</v>
          </cell>
          <cell r="B530" t="str">
            <v>фото</v>
          </cell>
          <cell r="C530" t="str">
            <v>White Bikini</v>
          </cell>
          <cell r="D530" t="str">
            <v>маленький</v>
          </cell>
          <cell r="E530">
            <v>500</v>
          </cell>
          <cell r="F530">
            <v>1.41</v>
          </cell>
          <cell r="G530">
            <v>1.81</v>
          </cell>
          <cell r="I530">
            <v>0</v>
          </cell>
          <cell r="J530">
            <v>0</v>
          </cell>
          <cell r="K530" t="str">
            <v>-</v>
          </cell>
          <cell r="L530">
            <v>0</v>
          </cell>
          <cell r="N530" t="str">
            <v xml:space="preserve"> </v>
          </cell>
          <cell r="O530" t="str">
            <v>белый</v>
          </cell>
          <cell r="P530" t="str">
            <v>зеленый</v>
          </cell>
          <cell r="Q530" t="str">
            <v>SM</v>
          </cell>
          <cell r="T530" t="str">
            <v xml:space="preserve"> </v>
          </cell>
        </row>
        <row r="531">
          <cell r="A531" t="str">
            <v>87-77-0574</v>
          </cell>
          <cell r="B531" t="str">
            <v>фото</v>
          </cell>
          <cell r="C531" t="str">
            <v>White Dove</v>
          </cell>
          <cell r="D531" t="str">
            <v>маленький</v>
          </cell>
          <cell r="E531">
            <v>500</v>
          </cell>
          <cell r="F531">
            <v>1.65</v>
          </cell>
          <cell r="G531">
            <v>2.0599999999999996</v>
          </cell>
          <cell r="I531">
            <v>0</v>
          </cell>
          <cell r="J531">
            <v>0</v>
          </cell>
          <cell r="K531" t="str">
            <v>-</v>
          </cell>
          <cell r="L531">
            <v>0</v>
          </cell>
          <cell r="N531" t="str">
            <v xml:space="preserve"> </v>
          </cell>
          <cell r="O531" t="str">
            <v>зеленый</v>
          </cell>
          <cell r="P531" t="str">
            <v>белый</v>
          </cell>
          <cell r="Q531" t="str">
            <v>S</v>
          </cell>
          <cell r="S531" t="str">
            <v>белоснежные цветы</v>
          </cell>
          <cell r="T531" t="str">
            <v xml:space="preserve"> </v>
          </cell>
        </row>
        <row r="532">
          <cell r="A532" t="str">
            <v>87-77-0136</v>
          </cell>
          <cell r="B532" t="str">
            <v>фото</v>
          </cell>
          <cell r="C532" t="str">
            <v>White Feather ®</v>
          </cell>
          <cell r="D532" t="str">
            <v>большой</v>
          </cell>
          <cell r="E532">
            <v>150</v>
          </cell>
          <cell r="F532">
            <v>1.1200000000000001</v>
          </cell>
          <cell r="G532">
            <v>1.53</v>
          </cell>
          <cell r="I532">
            <v>0</v>
          </cell>
          <cell r="J532">
            <v>0</v>
          </cell>
          <cell r="K532" t="str">
            <v>-</v>
          </cell>
          <cell r="L532">
            <v>0</v>
          </cell>
          <cell r="M532" t="str">
            <v>Special Attention</v>
          </cell>
          <cell r="N532" t="str">
            <v>белый</v>
          </cell>
          <cell r="O532" t="str">
            <v xml:space="preserve"> </v>
          </cell>
          <cell r="P532" t="str">
            <v xml:space="preserve"> </v>
          </cell>
          <cell r="Q532" t="str">
            <v>SM</v>
          </cell>
          <cell r="S532" t="str">
            <v>заостренные листья</v>
          </cell>
          <cell r="T532" t="str">
            <v xml:space="preserve"> </v>
          </cell>
        </row>
        <row r="533">
          <cell r="A533" t="str">
            <v>87-77-0400</v>
          </cell>
          <cell r="B533" t="str">
            <v>фото</v>
          </cell>
          <cell r="C533" t="str">
            <v>White Feather ®</v>
          </cell>
          <cell r="D533" t="str">
            <v>стандартный</v>
          </cell>
          <cell r="E533">
            <v>250</v>
          </cell>
          <cell r="F533">
            <v>0.96</v>
          </cell>
          <cell r="G533">
            <v>1.37</v>
          </cell>
          <cell r="I533">
            <v>0</v>
          </cell>
          <cell r="J533">
            <v>0</v>
          </cell>
          <cell r="K533" t="str">
            <v>-</v>
          </cell>
          <cell r="L533">
            <v>0</v>
          </cell>
          <cell r="M533" t="str">
            <v>Special Attention</v>
          </cell>
          <cell r="N533" t="str">
            <v>белый</v>
          </cell>
          <cell r="O533" t="str">
            <v xml:space="preserve"> </v>
          </cell>
          <cell r="P533" t="str">
            <v xml:space="preserve"> </v>
          </cell>
          <cell r="Q533" t="str">
            <v>SM</v>
          </cell>
          <cell r="S533" t="str">
            <v>заостренные листья</v>
          </cell>
          <cell r="T533" t="str">
            <v xml:space="preserve"> </v>
          </cell>
        </row>
        <row r="534">
          <cell r="A534" t="str">
            <v>87-77-0575</v>
          </cell>
          <cell r="B534" t="str">
            <v>фото</v>
          </cell>
          <cell r="C534" t="str">
            <v>White Feather ®</v>
          </cell>
          <cell r="D534" t="str">
            <v>маленький</v>
          </cell>
          <cell r="E534">
            <v>500</v>
          </cell>
          <cell r="F534">
            <v>0.76</v>
          </cell>
          <cell r="G534">
            <v>1.17</v>
          </cell>
          <cell r="I534">
            <v>0</v>
          </cell>
          <cell r="J534">
            <v>0</v>
          </cell>
          <cell r="K534" t="str">
            <v>-</v>
          </cell>
          <cell r="L534">
            <v>0</v>
          </cell>
          <cell r="M534" t="str">
            <v>Special Attention</v>
          </cell>
          <cell r="N534" t="str">
            <v>белый</v>
          </cell>
          <cell r="O534" t="str">
            <v xml:space="preserve"> </v>
          </cell>
          <cell r="P534" t="str">
            <v xml:space="preserve"> </v>
          </cell>
          <cell r="Q534" t="str">
            <v>SM</v>
          </cell>
          <cell r="S534" t="str">
            <v>заостренные листья</v>
          </cell>
          <cell r="T534" t="str">
            <v xml:space="preserve"> </v>
          </cell>
        </row>
        <row r="535">
          <cell r="A535" t="str">
            <v>87-77-0083</v>
          </cell>
          <cell r="B535" t="str">
            <v>фото</v>
          </cell>
          <cell r="C535" t="str">
            <v>Wide Brim</v>
          </cell>
          <cell r="D535" t="str">
            <v>большой</v>
          </cell>
          <cell r="E535">
            <v>150</v>
          </cell>
          <cell r="F535">
            <v>0.6</v>
          </cell>
          <cell r="G535">
            <v>1</v>
          </cell>
          <cell r="I535">
            <v>0</v>
          </cell>
          <cell r="J535">
            <v>0</v>
          </cell>
          <cell r="K535" t="str">
            <v>-</v>
          </cell>
          <cell r="L535">
            <v>0</v>
          </cell>
          <cell r="O535" t="str">
            <v>зеленый</v>
          </cell>
          <cell r="P535" t="str">
            <v>желтый</v>
          </cell>
          <cell r="Q535" t="str">
            <v>ML</v>
          </cell>
        </row>
        <row r="536">
          <cell r="A536" t="str">
            <v>87-77-0401</v>
          </cell>
          <cell r="B536" t="str">
            <v>фото</v>
          </cell>
          <cell r="C536" t="str">
            <v>Wide Brim</v>
          </cell>
          <cell r="D536" t="str">
            <v>стандартный</v>
          </cell>
          <cell r="E536">
            <v>250</v>
          </cell>
          <cell r="F536">
            <v>0.52</v>
          </cell>
          <cell r="G536">
            <v>0.92</v>
          </cell>
          <cell r="I536">
            <v>0</v>
          </cell>
          <cell r="J536">
            <v>0</v>
          </cell>
          <cell r="K536" t="str">
            <v>-</v>
          </cell>
          <cell r="L536">
            <v>0</v>
          </cell>
          <cell r="O536" t="str">
            <v>зеленый</v>
          </cell>
          <cell r="P536" t="str">
            <v>желтый</v>
          </cell>
          <cell r="Q536" t="str">
            <v>ML</v>
          </cell>
        </row>
        <row r="537">
          <cell r="A537" t="str">
            <v>87-77-0576</v>
          </cell>
          <cell r="B537" t="str">
            <v>фото</v>
          </cell>
          <cell r="C537" t="str">
            <v>Wide Brim</v>
          </cell>
          <cell r="D537" t="str">
            <v>маленький</v>
          </cell>
          <cell r="E537">
            <v>500</v>
          </cell>
          <cell r="F537">
            <v>0.42</v>
          </cell>
          <cell r="G537">
            <v>0.83</v>
          </cell>
          <cell r="I537">
            <v>0</v>
          </cell>
          <cell r="J537">
            <v>0</v>
          </cell>
          <cell r="K537" t="str">
            <v>-</v>
          </cell>
          <cell r="L537">
            <v>0</v>
          </cell>
          <cell r="O537" t="str">
            <v>зеленый</v>
          </cell>
          <cell r="P537" t="str">
            <v>желтый</v>
          </cell>
          <cell r="Q537" t="str">
            <v>ML</v>
          </cell>
          <cell r="U537" t="str">
            <v xml:space="preserve"> </v>
          </cell>
        </row>
        <row r="538">
          <cell r="A538" t="str">
            <v>87-77-0092</v>
          </cell>
          <cell r="B538" t="str">
            <v>фото</v>
          </cell>
          <cell r="C538" t="str">
            <v>Wolverine</v>
          </cell>
          <cell r="D538" t="str">
            <v>большой</v>
          </cell>
          <cell r="E538">
            <v>150</v>
          </cell>
          <cell r="F538">
            <v>0.76</v>
          </cell>
          <cell r="G538">
            <v>1.17</v>
          </cell>
          <cell r="I538">
            <v>0</v>
          </cell>
          <cell r="J538">
            <v>0</v>
          </cell>
          <cell r="K538" t="str">
            <v>-</v>
          </cell>
          <cell r="L538">
            <v>0</v>
          </cell>
          <cell r="N538" t="str">
            <v xml:space="preserve"> </v>
          </cell>
          <cell r="O538" t="str">
            <v>голубой</v>
          </cell>
          <cell r="P538" t="str">
            <v>кремовый</v>
          </cell>
          <cell r="Q538" t="str">
            <v>SM</v>
          </cell>
          <cell r="T538" t="str">
            <v xml:space="preserve"> </v>
          </cell>
        </row>
        <row r="539">
          <cell r="A539" t="str">
            <v>87-77-0402</v>
          </cell>
          <cell r="B539" t="str">
            <v>фото</v>
          </cell>
          <cell r="C539" t="str">
            <v>Wolverine</v>
          </cell>
          <cell r="D539" t="str">
            <v>стандартный</v>
          </cell>
          <cell r="E539">
            <v>250</v>
          </cell>
          <cell r="F539">
            <v>0.68</v>
          </cell>
          <cell r="G539">
            <v>1.08</v>
          </cell>
          <cell r="I539">
            <v>0</v>
          </cell>
          <cell r="J539">
            <v>0</v>
          </cell>
          <cell r="K539" t="str">
            <v>-</v>
          </cell>
          <cell r="L539">
            <v>0</v>
          </cell>
          <cell r="N539" t="str">
            <v xml:space="preserve"> </v>
          </cell>
          <cell r="O539" t="str">
            <v>голубой</v>
          </cell>
          <cell r="P539" t="str">
            <v>кремовый</v>
          </cell>
          <cell r="Q539" t="str">
            <v>SM</v>
          </cell>
          <cell r="T539" t="str">
            <v xml:space="preserve"> </v>
          </cell>
        </row>
        <row r="540">
          <cell r="A540" t="str">
            <v>87-77-0577</v>
          </cell>
          <cell r="B540" t="str">
            <v>фото</v>
          </cell>
          <cell r="C540" t="str">
            <v>Wolverine</v>
          </cell>
          <cell r="D540" t="str">
            <v>маленький</v>
          </cell>
          <cell r="E540">
            <v>500</v>
          </cell>
          <cell r="F540">
            <v>0.6</v>
          </cell>
          <cell r="G540">
            <v>1</v>
          </cell>
          <cell r="I540">
            <v>0</v>
          </cell>
          <cell r="J540">
            <v>0</v>
          </cell>
          <cell r="K540" t="str">
            <v>-</v>
          </cell>
          <cell r="L540">
            <v>0</v>
          </cell>
          <cell r="N540" t="str">
            <v xml:space="preserve"> </v>
          </cell>
          <cell r="O540" t="str">
            <v>голубой</v>
          </cell>
          <cell r="P540" t="str">
            <v>кремовый</v>
          </cell>
          <cell r="Q540" t="str">
            <v>SM</v>
          </cell>
          <cell r="T540" t="str">
            <v xml:space="preserve"> </v>
          </cell>
        </row>
        <row r="541">
          <cell r="A541" t="str">
            <v>87-77-0084</v>
          </cell>
          <cell r="B541" t="str">
            <v>фото</v>
          </cell>
          <cell r="C541" t="str">
            <v>Yellow River</v>
          </cell>
          <cell r="D541" t="str">
            <v>большой</v>
          </cell>
          <cell r="E541">
            <v>150</v>
          </cell>
          <cell r="F541">
            <v>0.68</v>
          </cell>
          <cell r="G541">
            <v>1.08</v>
          </cell>
          <cell r="I541">
            <v>0</v>
          </cell>
          <cell r="J541">
            <v>0</v>
          </cell>
          <cell r="K541" t="str">
            <v>-</v>
          </cell>
          <cell r="L541">
            <v>0</v>
          </cell>
          <cell r="O541" t="str">
            <v>темно-зеленый</v>
          </cell>
          <cell r="P541" t="str">
            <v>желтый</v>
          </cell>
          <cell r="Q541" t="str">
            <v>ML</v>
          </cell>
          <cell r="S541" t="str">
            <v xml:space="preserve"> </v>
          </cell>
        </row>
        <row r="542">
          <cell r="A542" t="str">
            <v>87-77-0403</v>
          </cell>
          <cell r="B542" t="str">
            <v>фото</v>
          </cell>
          <cell r="C542" t="str">
            <v>Yellow River</v>
          </cell>
          <cell r="D542" t="str">
            <v>стандартный</v>
          </cell>
          <cell r="E542">
            <v>250</v>
          </cell>
          <cell r="F542">
            <v>0.6</v>
          </cell>
          <cell r="G542">
            <v>1</v>
          </cell>
          <cell r="I542">
            <v>0</v>
          </cell>
          <cell r="J542">
            <v>0</v>
          </cell>
          <cell r="K542" t="str">
            <v>-</v>
          </cell>
          <cell r="L542">
            <v>0</v>
          </cell>
        </row>
        <row r="543">
          <cell r="A543" t="str">
            <v>87-77-0578</v>
          </cell>
          <cell r="B543" t="str">
            <v>фото</v>
          </cell>
          <cell r="C543" t="str">
            <v>Yellow River</v>
          </cell>
          <cell r="D543" t="str">
            <v>маленький</v>
          </cell>
          <cell r="E543">
            <v>500</v>
          </cell>
          <cell r="F543">
            <v>0.52</v>
          </cell>
          <cell r="G543">
            <v>0.92</v>
          </cell>
          <cell r="I543">
            <v>0</v>
          </cell>
          <cell r="J543">
            <v>0</v>
          </cell>
          <cell r="K543" t="str">
            <v>-</v>
          </cell>
          <cell r="L543">
            <v>0</v>
          </cell>
          <cell r="O543" t="str">
            <v>темно-зеленый</v>
          </cell>
          <cell r="P543" t="str">
            <v>желтый</v>
          </cell>
          <cell r="Q543" t="str">
            <v>ML</v>
          </cell>
          <cell r="S543" t="str">
            <v xml:space="preserve"> 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от ОЗ"/>
      <sheetName val="NEW 2024"/>
      <sheetName val="Рабочий"/>
      <sheetName val="Лист2"/>
      <sheetName val="2025"/>
      <sheetName val="Условия работы"/>
      <sheetName val="Лист3"/>
    </sheetNames>
    <sheetDataSet>
      <sheetData sheetId="0"/>
      <sheetData sheetId="1"/>
      <sheetData sheetId="2">
        <row r="1">
          <cell r="AU1">
            <v>100</v>
          </cell>
        </row>
        <row r="2">
          <cell r="AD2">
            <v>1.05</v>
          </cell>
        </row>
        <row r="3">
          <cell r="AD3">
            <v>1.05</v>
          </cell>
        </row>
        <row r="4">
          <cell r="AD4">
            <v>1.03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2"/>
      <sheetName val="Условия работы"/>
    </sheetNames>
    <sheetDataSet>
      <sheetData sheetId="0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т ОКУ"/>
      <sheetName val="87-77"/>
      <sheetName val="87-107-"/>
      <sheetName val="87-05-"/>
      <sheetName val="рабочий"/>
      <sheetName val="рабочий новый"/>
      <sheetName val="Лист2"/>
      <sheetName val="2023"/>
      <sheetName val="Лист1"/>
      <sheetName val="артикулы"/>
      <sheetName val="Лист9"/>
      <sheetName val="Условия работы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079"/>
  <sheetViews>
    <sheetView showGridLines="0" tabSelected="1" zoomScaleNormal="100" workbookViewId="0">
      <selection activeCell="I44" sqref="I44"/>
    </sheetView>
  </sheetViews>
  <sheetFormatPr defaultColWidth="9.21875" defaultRowHeight="13.8" outlineLevelCol="1" x14ac:dyDescent="0.25"/>
  <cols>
    <col min="1" max="1" width="11.33203125" style="1" customWidth="1"/>
    <col min="2" max="2" width="55.109375" style="2" hidden="1" customWidth="1" outlineLevel="1"/>
    <col min="3" max="3" width="27.44140625" style="2" hidden="1" customWidth="1" outlineLevel="1"/>
    <col min="4" max="4" width="22.88671875" style="2" customWidth="1" collapsed="1"/>
    <col min="5" max="5" width="32.77734375" style="2" customWidth="1"/>
    <col min="6" max="6" width="34.33203125" style="2" customWidth="1"/>
    <col min="7" max="7" width="17.109375" style="1" customWidth="1"/>
    <col min="8" max="8" width="15.33203125" style="3" customWidth="1"/>
    <col min="9" max="9" width="11.77734375" style="2" customWidth="1"/>
    <col min="10" max="10" width="14.33203125" style="19" customWidth="1"/>
    <col min="11" max="11" width="11.6640625" style="1" customWidth="1"/>
    <col min="12" max="12" width="14.6640625" style="2" customWidth="1"/>
    <col min="13" max="13" width="30.33203125" style="3" customWidth="1"/>
    <col min="14" max="14" width="7.77734375" style="2" customWidth="1"/>
    <col min="15" max="18" width="1.77734375" style="2" customWidth="1"/>
    <col min="19" max="16384" width="9.21875" style="2"/>
  </cols>
  <sheetData>
    <row r="1" spans="1:28" x14ac:dyDescent="0.25">
      <c r="A1" s="103">
        <v>46216</v>
      </c>
      <c r="D1" s="3"/>
      <c r="E1" s="3"/>
      <c r="F1" s="3"/>
      <c r="H1" s="2"/>
      <c r="I1" s="1"/>
      <c r="J1" s="4"/>
      <c r="K1" s="2"/>
    </row>
    <row r="2" spans="1:28" ht="35.1" customHeight="1" x14ac:dyDescent="0.5">
      <c r="D2" s="164" t="s">
        <v>4560</v>
      </c>
      <c r="E2" s="164"/>
      <c r="F2" s="164"/>
      <c r="G2" s="164"/>
      <c r="H2" s="164"/>
      <c r="I2" s="164"/>
      <c r="J2" s="164"/>
      <c r="K2" s="164"/>
      <c r="L2" s="164"/>
      <c r="M2" s="163" t="s">
        <v>3550</v>
      </c>
    </row>
    <row r="3" spans="1:28" ht="21" customHeight="1" x14ac:dyDescent="0.5">
      <c r="D3" s="3"/>
      <c r="E3" s="3"/>
      <c r="F3" s="97"/>
      <c r="H3" s="2"/>
      <c r="I3" s="6"/>
      <c r="J3" s="2"/>
      <c r="K3" s="2"/>
      <c r="L3" s="7"/>
      <c r="M3" s="163"/>
    </row>
    <row r="4" spans="1:28" s="11" customFormat="1" ht="20.55" customHeight="1" x14ac:dyDescent="0.3">
      <c r="A4" s="10"/>
      <c r="D4" s="12"/>
      <c r="E4" s="12"/>
      <c r="F4" s="5" t="s">
        <v>3561</v>
      </c>
      <c r="G4" s="1"/>
      <c r="H4" s="15"/>
      <c r="K4" s="16"/>
      <c r="L4" s="16"/>
      <c r="M4" s="163"/>
    </row>
    <row r="5" spans="1:28" ht="15.75" customHeight="1" x14ac:dyDescent="0.25">
      <c r="D5" s="3"/>
      <c r="E5" s="3"/>
      <c r="F5" s="13" t="s">
        <v>0</v>
      </c>
      <c r="G5" s="14"/>
      <c r="J5" s="2"/>
      <c r="K5" s="2"/>
      <c r="L5" s="7"/>
      <c r="M5" s="94" t="s">
        <v>3551</v>
      </c>
    </row>
    <row r="6" spans="1:28" ht="15.75" customHeight="1" x14ac:dyDescent="0.3">
      <c r="D6" s="3"/>
      <c r="E6" s="3"/>
      <c r="F6" s="17" t="s">
        <v>1</v>
      </c>
      <c r="G6" s="18" t="s">
        <v>3567</v>
      </c>
      <c r="J6" s="2"/>
      <c r="K6" s="2"/>
      <c r="L6" s="7"/>
      <c r="M6" s="94"/>
    </row>
    <row r="7" spans="1:28" ht="10.5" customHeight="1" x14ac:dyDescent="0.3">
      <c r="D7" s="3"/>
      <c r="H7" s="17"/>
      <c r="J7" s="2"/>
      <c r="K7" s="2"/>
      <c r="L7" s="7"/>
    </row>
    <row r="8" spans="1:28" ht="17.25" customHeight="1" x14ac:dyDescent="0.25">
      <c r="D8" s="20" t="s">
        <v>3</v>
      </c>
      <c r="E8" s="20"/>
      <c r="F8" s="20"/>
    </row>
    <row r="9" spans="1:28" ht="17.25" customHeight="1" x14ac:dyDescent="0.25">
      <c r="D9" s="21" t="s">
        <v>4348</v>
      </c>
      <c r="F9" s="20"/>
      <c r="I9" s="165">
        <v>96.6661</v>
      </c>
      <c r="J9" s="166"/>
      <c r="K9" s="22" t="s">
        <v>4346</v>
      </c>
    </row>
    <row r="10" spans="1:28" ht="17.25" customHeight="1" x14ac:dyDescent="0.25">
      <c r="D10" s="27" t="s">
        <v>5568</v>
      </c>
      <c r="F10" s="20"/>
      <c r="I10" s="170" t="s">
        <v>3546</v>
      </c>
      <c r="J10" s="171"/>
      <c r="K10" s="89" t="s">
        <v>3547</v>
      </c>
    </row>
    <row r="11" spans="1:28" ht="18" customHeight="1" x14ac:dyDescent="0.25">
      <c r="D11" s="107" t="s">
        <v>5569</v>
      </c>
      <c r="E11" s="23"/>
      <c r="F11" s="23"/>
      <c r="I11" s="167">
        <f>SUM(J44:J11240)</f>
        <v>0</v>
      </c>
      <c r="J11" s="168"/>
      <c r="K11" s="24" t="s">
        <v>7</v>
      </c>
      <c r="L11" s="10"/>
    </row>
    <row r="12" spans="1:28" x14ac:dyDescent="0.25">
      <c r="D12" s="23" t="s">
        <v>4347</v>
      </c>
      <c r="E12" s="25"/>
      <c r="F12" s="25"/>
      <c r="I12" s="167">
        <f>SUM(K44:K11240)</f>
        <v>0</v>
      </c>
      <c r="J12" s="168"/>
      <c r="K12" s="24" t="s">
        <v>10</v>
      </c>
      <c r="L12" s="11"/>
      <c r="Z12" s="106"/>
    </row>
    <row r="13" spans="1:28" x14ac:dyDescent="0.25">
      <c r="D13" s="26" t="s">
        <v>4557</v>
      </c>
      <c r="F13" s="26"/>
      <c r="I13" s="167">
        <f>SUM(L44:L11240)</f>
        <v>0</v>
      </c>
      <c r="J13" s="168"/>
      <c r="K13" s="24" t="s">
        <v>11</v>
      </c>
      <c r="L13" s="10"/>
      <c r="Z13" s="106"/>
    </row>
    <row r="14" spans="1:28" x14ac:dyDescent="0.25">
      <c r="E14" s="26"/>
      <c r="F14" s="27"/>
      <c r="I14" s="167"/>
      <c r="J14" s="168"/>
      <c r="K14" s="24" t="s">
        <v>13</v>
      </c>
      <c r="L14" s="10"/>
    </row>
    <row r="15" spans="1:28" x14ac:dyDescent="0.25">
      <c r="D15" s="27" t="s">
        <v>4382</v>
      </c>
      <c r="E15" s="27"/>
      <c r="F15" s="28"/>
      <c r="I15" s="167"/>
      <c r="J15" s="168"/>
      <c r="K15" s="24" t="s">
        <v>15</v>
      </c>
      <c r="L15" s="10"/>
    </row>
    <row r="16" spans="1:28" x14ac:dyDescent="0.25">
      <c r="D16" s="2" t="s">
        <v>17</v>
      </c>
      <c r="E16" s="28"/>
      <c r="F16" s="29"/>
      <c r="I16" s="167">
        <f>I13+I14+I15</f>
        <v>0</v>
      </c>
      <c r="J16" s="168"/>
      <c r="K16" s="24" t="s">
        <v>18</v>
      </c>
      <c r="L16" s="10"/>
      <c r="Z16" s="106"/>
      <c r="AA16" s="106"/>
      <c r="AB16" s="106"/>
    </row>
    <row r="17" spans="4:28" x14ac:dyDescent="0.25">
      <c r="D17" s="28" t="s">
        <v>4383</v>
      </c>
      <c r="F17" s="30"/>
      <c r="I17" s="172">
        <v>0.2</v>
      </c>
      <c r="J17" s="173"/>
      <c r="K17" s="24" t="s">
        <v>21</v>
      </c>
      <c r="L17" s="9"/>
      <c r="Z17" s="106"/>
      <c r="AA17" s="106"/>
      <c r="AB17" s="106"/>
    </row>
    <row r="18" spans="4:28" x14ac:dyDescent="0.25">
      <c r="D18" s="33" t="s">
        <v>25</v>
      </c>
      <c r="E18" s="34"/>
      <c r="F18" s="31"/>
      <c r="I18" s="174">
        <f>I16+I16*I17</f>
        <v>0</v>
      </c>
      <c r="J18" s="175"/>
      <c r="K18" s="32" t="s">
        <v>23</v>
      </c>
      <c r="L18" s="9"/>
      <c r="Z18" s="106" t="s">
        <v>3546</v>
      </c>
      <c r="AA18" s="106"/>
      <c r="AB18" s="106"/>
    </row>
    <row r="19" spans="4:28" x14ac:dyDescent="0.25">
      <c r="D19" s="36" t="s">
        <v>26</v>
      </c>
      <c r="E19" s="34"/>
      <c r="F19" s="31"/>
      <c r="I19" s="3"/>
      <c r="J19" s="3"/>
      <c r="K19" s="32"/>
      <c r="Z19" s="106" t="s">
        <v>5570</v>
      </c>
      <c r="AA19" s="106"/>
      <c r="AB19" s="106"/>
    </row>
    <row r="20" spans="4:28" x14ac:dyDescent="0.25">
      <c r="D20" s="36" t="s">
        <v>27</v>
      </c>
      <c r="E20" s="34"/>
      <c r="F20" s="31"/>
      <c r="I20" s="35"/>
      <c r="J20" s="35"/>
      <c r="K20" s="32"/>
      <c r="Z20" s="106" t="s">
        <v>5571</v>
      </c>
      <c r="AA20" s="106"/>
      <c r="AB20" s="106"/>
    </row>
    <row r="21" spans="4:28" x14ac:dyDescent="0.25">
      <c r="D21" s="36" t="s">
        <v>28</v>
      </c>
      <c r="E21" s="34"/>
      <c r="F21" s="31"/>
      <c r="I21" s="105"/>
      <c r="J21" s="35"/>
      <c r="K21" s="104"/>
      <c r="Z21" s="106" t="s">
        <v>5572</v>
      </c>
      <c r="AA21" s="106"/>
      <c r="AB21" s="106"/>
    </row>
    <row r="22" spans="4:28" x14ac:dyDescent="0.25">
      <c r="D22" s="36" t="s">
        <v>29</v>
      </c>
      <c r="E22" s="34"/>
      <c r="F22" s="31"/>
      <c r="I22" s="35"/>
      <c r="J22" s="35"/>
      <c r="K22" s="32"/>
      <c r="Z22" s="106" t="s">
        <v>5573</v>
      </c>
      <c r="AA22" s="106"/>
      <c r="AB22" s="106"/>
    </row>
    <row r="23" spans="4:28" x14ac:dyDescent="0.25">
      <c r="F23" s="31"/>
      <c r="I23" s="35"/>
      <c r="J23" s="35"/>
      <c r="K23" s="32"/>
      <c r="Z23" s="106" t="s">
        <v>5574</v>
      </c>
      <c r="AA23" s="106"/>
      <c r="AB23" s="106"/>
    </row>
    <row r="24" spans="4:28" x14ac:dyDescent="0.25">
      <c r="D24" s="27" t="s">
        <v>30</v>
      </c>
      <c r="E24" s="27"/>
      <c r="F24" s="27"/>
      <c r="Z24" s="106" t="s">
        <v>5575</v>
      </c>
      <c r="AA24" s="106"/>
      <c r="AB24" s="106"/>
    </row>
    <row r="25" spans="4:28" ht="32.1" customHeight="1" x14ac:dyDescent="0.25">
      <c r="D25" s="37" t="s">
        <v>9</v>
      </c>
      <c r="E25" s="38"/>
      <c r="F25" s="39" t="s">
        <v>31</v>
      </c>
      <c r="G25" s="39" t="s">
        <v>32</v>
      </c>
      <c r="H25" s="39" t="s">
        <v>33</v>
      </c>
      <c r="I25" s="40"/>
      <c r="J25" s="40"/>
      <c r="K25" s="2"/>
      <c r="L25" s="1"/>
      <c r="Z25" s="106" t="s">
        <v>5576</v>
      </c>
      <c r="AA25" s="106"/>
      <c r="AB25" s="106"/>
    </row>
    <row r="26" spans="4:28" ht="15" customHeight="1" x14ac:dyDescent="0.25">
      <c r="D26" s="42" t="s">
        <v>4400</v>
      </c>
      <c r="E26" s="43"/>
      <c r="F26" s="44" t="s">
        <v>34</v>
      </c>
      <c r="G26" s="45">
        <f>1.7*25+11.5</f>
        <v>54</v>
      </c>
      <c r="H26" s="45">
        <v>900</v>
      </c>
      <c r="I26" s="46" t="s">
        <v>35</v>
      </c>
      <c r="J26" s="7"/>
      <c r="K26" s="2"/>
      <c r="L26" s="1"/>
      <c r="Z26" s="106" t="s">
        <v>5577</v>
      </c>
      <c r="AA26" s="106"/>
      <c r="AB26" s="106"/>
    </row>
    <row r="27" spans="4:28" x14ac:dyDescent="0.25">
      <c r="D27" s="42" t="s">
        <v>4401</v>
      </c>
      <c r="E27" s="43"/>
      <c r="F27" s="44" t="s">
        <v>39</v>
      </c>
      <c r="G27" s="45">
        <f>1.7*50+2*11.5</f>
        <v>108</v>
      </c>
      <c r="H27" s="45">
        <v>1600</v>
      </c>
      <c r="I27" s="46" t="s">
        <v>40</v>
      </c>
      <c r="J27" s="7"/>
      <c r="K27" s="2"/>
      <c r="L27" s="1"/>
      <c r="Z27" s="106" t="s">
        <v>5578</v>
      </c>
      <c r="AA27" s="106"/>
      <c r="AB27" s="106"/>
    </row>
    <row r="28" spans="4:28" x14ac:dyDescent="0.25">
      <c r="D28" s="42" t="s">
        <v>41</v>
      </c>
      <c r="E28" s="43"/>
      <c r="F28" s="44" t="s">
        <v>42</v>
      </c>
      <c r="G28" s="45">
        <v>43</v>
      </c>
      <c r="H28" s="45">
        <v>900</v>
      </c>
      <c r="I28" s="7"/>
      <c r="J28" s="7"/>
      <c r="K28" s="2"/>
      <c r="L28" s="1"/>
      <c r="Z28" s="106" t="s">
        <v>5579</v>
      </c>
      <c r="AA28" s="106"/>
      <c r="AB28" s="106"/>
    </row>
    <row r="29" spans="4:28" x14ac:dyDescent="0.25">
      <c r="D29" s="42" t="s">
        <v>44</v>
      </c>
      <c r="E29" s="43"/>
      <c r="F29" s="44" t="s">
        <v>45</v>
      </c>
      <c r="G29" s="45">
        <f>G28*2</f>
        <v>86</v>
      </c>
      <c r="H29" s="45">
        <v>1600</v>
      </c>
      <c r="I29" s="7"/>
      <c r="J29" s="7"/>
      <c r="K29" s="2"/>
      <c r="L29" s="1"/>
      <c r="Z29" s="106"/>
      <c r="AA29" s="106"/>
      <c r="AB29" s="106"/>
    </row>
    <row r="30" spans="4:28" x14ac:dyDescent="0.25">
      <c r="D30" s="48" t="s">
        <v>4399</v>
      </c>
      <c r="E30" s="48"/>
      <c r="F30" s="44" t="s">
        <v>46</v>
      </c>
      <c r="G30" s="45">
        <v>11.5</v>
      </c>
      <c r="H30" s="45">
        <v>1600</v>
      </c>
      <c r="I30" s="7"/>
      <c r="J30" s="7"/>
      <c r="K30" s="2"/>
      <c r="L30" s="1"/>
      <c r="Z30" s="106"/>
      <c r="AA30" s="106"/>
      <c r="AB30" s="106"/>
    </row>
    <row r="31" spans="4:28" ht="5.55" customHeight="1" x14ac:dyDescent="0.25">
      <c r="D31" s="26"/>
      <c r="E31" s="26"/>
      <c r="F31" s="3"/>
      <c r="H31" s="1"/>
      <c r="I31" s="7"/>
      <c r="J31" s="7"/>
      <c r="K31" s="2"/>
      <c r="L31" s="1"/>
      <c r="Z31" s="106"/>
      <c r="AA31" s="106"/>
      <c r="AB31" s="106"/>
    </row>
    <row r="32" spans="4:28" x14ac:dyDescent="0.25">
      <c r="D32" s="26"/>
      <c r="E32" s="26"/>
      <c r="F32" s="3"/>
      <c r="H32" s="1"/>
      <c r="I32" s="7"/>
      <c r="J32" s="7"/>
      <c r="K32" s="2"/>
      <c r="L32" s="1"/>
      <c r="Z32" s="106"/>
      <c r="AA32" s="106"/>
      <c r="AB32" s="106"/>
    </row>
    <row r="33" spans="1:28" x14ac:dyDescent="0.25">
      <c r="D33" s="29" t="s">
        <v>3563</v>
      </c>
      <c r="E33" s="29"/>
      <c r="F33" s="29"/>
      <c r="H33" s="2"/>
      <c r="I33" s="1"/>
      <c r="J33" s="4"/>
      <c r="K33" s="2"/>
      <c r="Z33" s="106"/>
      <c r="AA33" s="106"/>
      <c r="AB33" s="106"/>
    </row>
    <row r="34" spans="1:28" x14ac:dyDescent="0.25">
      <c r="D34" s="29"/>
      <c r="E34" s="29"/>
      <c r="F34" s="29"/>
      <c r="H34" s="2"/>
      <c r="I34" s="1"/>
      <c r="J34" s="4"/>
      <c r="K34" s="2"/>
      <c r="Z34" s="106"/>
      <c r="AA34" s="106"/>
      <c r="AB34" s="106"/>
    </row>
    <row r="35" spans="1:28" x14ac:dyDescent="0.25">
      <c r="D35" s="49" t="s">
        <v>47</v>
      </c>
      <c r="E35" s="49"/>
      <c r="F35" s="49"/>
      <c r="H35" s="2"/>
      <c r="I35" s="1"/>
      <c r="J35" s="4"/>
      <c r="K35" s="2"/>
    </row>
    <row r="36" spans="1:28" x14ac:dyDescent="0.25">
      <c r="D36" s="50" t="s">
        <v>3568</v>
      </c>
      <c r="E36" s="51"/>
      <c r="F36" s="51"/>
      <c r="H36" s="2"/>
      <c r="I36" s="1"/>
      <c r="J36" s="4"/>
      <c r="K36" s="2" t="s">
        <v>9</v>
      </c>
    </row>
    <row r="37" spans="1:28" ht="6" customHeight="1" x14ac:dyDescent="0.25">
      <c r="D37" s="50"/>
      <c r="E37" s="51"/>
      <c r="F37" s="51"/>
      <c r="H37" s="2"/>
      <c r="I37" s="1"/>
      <c r="J37" s="4"/>
      <c r="K37" s="2"/>
    </row>
    <row r="38" spans="1:28" x14ac:dyDescent="0.25">
      <c r="D38" s="50"/>
      <c r="E38" s="51"/>
      <c r="F38" s="51"/>
      <c r="H38" s="2"/>
      <c r="I38" s="1"/>
      <c r="J38" s="4"/>
      <c r="K38" s="2"/>
    </row>
    <row r="39" spans="1:28" s="53" customFormat="1" ht="77.55" customHeight="1" x14ac:dyDescent="0.25">
      <c r="A39" s="52"/>
      <c r="C39" s="169" t="s">
        <v>48</v>
      </c>
      <c r="D39" s="169"/>
      <c r="E39" s="169"/>
      <c r="F39" s="169"/>
      <c r="G39" s="169"/>
      <c r="H39" s="169"/>
      <c r="I39" s="54"/>
      <c r="J39" s="54"/>
      <c r="K39" s="55"/>
      <c r="L39" s="56"/>
      <c r="M39" s="91"/>
    </row>
    <row r="40" spans="1:28" ht="12.75" customHeight="1" x14ac:dyDescent="0.25">
      <c r="D40" s="26"/>
      <c r="E40" s="26"/>
      <c r="F40" s="26"/>
      <c r="H40" s="2"/>
      <c r="I40" s="1"/>
      <c r="J40" s="4"/>
      <c r="K40" s="2"/>
    </row>
    <row r="41" spans="1:28" ht="20.100000000000001" customHeight="1" x14ac:dyDescent="0.25">
      <c r="D41" s="98" t="s">
        <v>49</v>
      </c>
      <c r="E41" s="57"/>
      <c r="F41" s="57"/>
      <c r="H41" s="2"/>
      <c r="I41" s="1"/>
      <c r="J41" s="4" t="s">
        <v>9</v>
      </c>
      <c r="K41" s="2"/>
    </row>
    <row r="42" spans="1:28" ht="15.9" customHeight="1" x14ac:dyDescent="0.25">
      <c r="A42" s="58"/>
      <c r="E42" s="3"/>
      <c r="F42" s="3"/>
      <c r="H42" s="2"/>
      <c r="I42" s="1"/>
      <c r="J42" s="4"/>
      <c r="K42" s="2"/>
      <c r="M42" s="92"/>
    </row>
    <row r="43" spans="1:28" ht="49.8" customHeight="1" x14ac:dyDescent="0.25">
      <c r="A43" s="59" t="s">
        <v>3562</v>
      </c>
      <c r="B43" s="60"/>
      <c r="C43" s="60" t="s">
        <v>50</v>
      </c>
      <c r="D43" s="95" t="s">
        <v>51</v>
      </c>
      <c r="E43" s="95" t="s">
        <v>52</v>
      </c>
      <c r="F43" s="95" t="s">
        <v>53</v>
      </c>
      <c r="G43" s="96" t="s">
        <v>36</v>
      </c>
      <c r="H43" s="61" t="s">
        <v>54</v>
      </c>
      <c r="I43" s="62" t="s">
        <v>55</v>
      </c>
      <c r="J43" s="62" t="s">
        <v>56</v>
      </c>
      <c r="K43" s="62" t="s">
        <v>57</v>
      </c>
      <c r="L43" s="62" t="s">
        <v>58</v>
      </c>
      <c r="M43" s="93"/>
    </row>
    <row r="44" spans="1:28" ht="15" customHeight="1" x14ac:dyDescent="0.25">
      <c r="A44" s="1">
        <v>1239</v>
      </c>
      <c r="B44" s="63" t="s">
        <v>59</v>
      </c>
      <c r="C44" s="63" t="s">
        <v>60</v>
      </c>
      <c r="D44" s="64" t="s">
        <v>61</v>
      </c>
      <c r="E44" s="64" t="s">
        <v>62</v>
      </c>
      <c r="F44" s="64"/>
      <c r="G44" s="65" t="s">
        <v>63</v>
      </c>
      <c r="H44" s="66">
        <v>1.27</v>
      </c>
      <c r="I44" s="67"/>
      <c r="J44" s="68">
        <f>H44*I44</f>
        <v>0</v>
      </c>
      <c r="K44" s="68">
        <f>IF($I$11&gt;=7000,0,H44*0.07*I44)</f>
        <v>0</v>
      </c>
      <c r="L44" s="68">
        <f>J44+K44</f>
        <v>0</v>
      </c>
      <c r="M44" s="46" t="str">
        <f>IF(I44="","",IF(I44&lt;80,"Ошибка! Не соблюден минимальный заказ на сорт!",IF(MOD(I44,40)&gt;0,"Ошибка! Не соблюдена кратность заказа на позицию!","")))</f>
        <v/>
      </c>
    </row>
    <row r="45" spans="1:28" ht="15" customHeight="1" x14ac:dyDescent="0.25">
      <c r="A45" s="1">
        <v>1440</v>
      </c>
      <c r="B45" s="63" t="s">
        <v>5174</v>
      </c>
      <c r="C45" s="63"/>
      <c r="D45" s="64" t="s">
        <v>5542</v>
      </c>
      <c r="E45" s="64" t="s">
        <v>5798</v>
      </c>
      <c r="F45" s="64" t="s">
        <v>5799</v>
      </c>
      <c r="G45" s="65" t="s">
        <v>154</v>
      </c>
      <c r="H45" s="66">
        <v>1.73</v>
      </c>
      <c r="I45" s="67"/>
      <c r="J45" s="68">
        <f>H45*I45</f>
        <v>0</v>
      </c>
      <c r="K45" s="68">
        <f>IF($I$11&gt;=7000,0,H45*0.07*I45)</f>
        <v>0</v>
      </c>
      <c r="L45" s="68">
        <f>J45+K45</f>
        <v>0</v>
      </c>
      <c r="M45" s="46" t="str">
        <f>IF(I45="","",IF(I45&lt;75,"Ошибка! Не соблюден минимальный заказ на сорт!",IF(MOD(I45,25)&gt;0,"Ошибка! Не соблюдена кратность заказа на позицию!","")))</f>
        <v/>
      </c>
    </row>
    <row r="46" spans="1:28" ht="15" customHeight="1" x14ac:dyDescent="0.25">
      <c r="A46" s="1">
        <v>400</v>
      </c>
      <c r="B46" s="63" t="s">
        <v>4945</v>
      </c>
      <c r="C46" s="63" t="s">
        <v>6230</v>
      </c>
      <c r="D46" s="64" t="s">
        <v>6300</v>
      </c>
      <c r="E46" s="64" t="s">
        <v>6301</v>
      </c>
      <c r="F46" s="64" t="s">
        <v>5704</v>
      </c>
      <c r="G46" s="65" t="s">
        <v>4386</v>
      </c>
      <c r="H46" s="66">
        <v>1.29</v>
      </c>
      <c r="I46" s="67"/>
      <c r="J46" s="68">
        <f>H46*I46</f>
        <v>0</v>
      </c>
      <c r="K46" s="68">
        <f>IF($I$11&gt;=7000,0,H46*0.07*I46)</f>
        <v>0</v>
      </c>
      <c r="L46" s="68">
        <f>J46+K46</f>
        <v>0</v>
      </c>
      <c r="M46" s="46" t="str">
        <f>IF(I46="","",IF(I46&lt;80,"Ошибка! Не соблюден минимальный заказ на сорт!",IF(MOD(I46,40)&gt;0,"Ошибка! Не соблюдена кратность заказа на позицию!","")))</f>
        <v/>
      </c>
    </row>
    <row r="47" spans="1:28" ht="15" customHeight="1" x14ac:dyDescent="0.25">
      <c r="A47" s="1">
        <v>250</v>
      </c>
      <c r="B47" s="63" t="s">
        <v>4946</v>
      </c>
      <c r="C47" s="63" t="s">
        <v>6231</v>
      </c>
      <c r="D47" s="64" t="s">
        <v>6300</v>
      </c>
      <c r="E47" s="64" t="s">
        <v>6301</v>
      </c>
      <c r="F47" s="64" t="s">
        <v>5705</v>
      </c>
      <c r="G47" s="65" t="s">
        <v>4386</v>
      </c>
      <c r="H47" s="66">
        <v>1.29</v>
      </c>
      <c r="I47" s="67"/>
      <c r="J47" s="68">
        <f>H47*I47</f>
        <v>0</v>
      </c>
      <c r="K47" s="68">
        <f>IF($I$11&gt;=7000,0,H47*0.07*I47)</f>
        <v>0</v>
      </c>
      <c r="L47" s="68">
        <f>J47+K47</f>
        <v>0</v>
      </c>
      <c r="M47" s="46" t="str">
        <f>IF(I47="","",IF(I47&lt;80,"Ошибка! Не соблюден минимальный заказ на сорт!",IF(MOD(I47,40)&gt;0,"Ошибка! Не соблюдена кратность заказа на позицию!","")))</f>
        <v/>
      </c>
    </row>
    <row r="48" spans="1:28" ht="15" customHeight="1" x14ac:dyDescent="0.25">
      <c r="A48" s="1">
        <v>500</v>
      </c>
      <c r="B48" s="63" t="s">
        <v>4947</v>
      </c>
      <c r="C48" s="63" t="s">
        <v>6232</v>
      </c>
      <c r="D48" s="64" t="s">
        <v>6300</v>
      </c>
      <c r="E48" s="64" t="s">
        <v>6301</v>
      </c>
      <c r="F48" s="64" t="s">
        <v>5706</v>
      </c>
      <c r="G48" s="65" t="s">
        <v>4386</v>
      </c>
      <c r="H48" s="66">
        <v>1.29</v>
      </c>
      <c r="I48" s="67"/>
      <c r="J48" s="68">
        <f>H48*I48</f>
        <v>0</v>
      </c>
      <c r="K48" s="68">
        <f>IF($I$11&gt;=7000,0,H48*0.07*I48)</f>
        <v>0</v>
      </c>
      <c r="L48" s="68">
        <f>J48+K48</f>
        <v>0</v>
      </c>
      <c r="M48" s="46" t="str">
        <f>IF(I48="","",IF(I48&lt;80,"Ошибка! Не соблюден минимальный заказ на сорт!",IF(MOD(I48,40)&gt;0,"Ошибка! Не соблюдена кратность заказа на позицию!","")))</f>
        <v/>
      </c>
    </row>
    <row r="49" spans="1:13" ht="15" customHeight="1" x14ac:dyDescent="0.25">
      <c r="A49" s="1">
        <v>500</v>
      </c>
      <c r="B49" s="63" t="s">
        <v>4948</v>
      </c>
      <c r="C49" s="63" t="s">
        <v>6233</v>
      </c>
      <c r="D49" s="64" t="s">
        <v>6300</v>
      </c>
      <c r="E49" s="64" t="s">
        <v>6301</v>
      </c>
      <c r="F49" s="64" t="s">
        <v>5707</v>
      </c>
      <c r="G49" s="65" t="s">
        <v>4386</v>
      </c>
      <c r="H49" s="66">
        <v>1.29</v>
      </c>
      <c r="I49" s="67"/>
      <c r="J49" s="68">
        <f>H49*I49</f>
        <v>0</v>
      </c>
      <c r="K49" s="68">
        <f>IF($I$11&gt;=7000,0,H49*0.07*I49)</f>
        <v>0</v>
      </c>
      <c r="L49" s="68">
        <f>J49+K49</f>
        <v>0</v>
      </c>
      <c r="M49" s="46" t="str">
        <f>IF(I49="","",IF(I49&lt;80,"Ошибка! Не соблюден минимальный заказ на сорт!",IF(MOD(I49,40)&gt;0,"Ошибка! Не соблюдена кратность заказа на позицию!","")))</f>
        <v/>
      </c>
    </row>
    <row r="50" spans="1:13" ht="15" customHeight="1" x14ac:dyDescent="0.25">
      <c r="A50" s="1">
        <v>2035</v>
      </c>
      <c r="B50" s="63" t="s">
        <v>3615</v>
      </c>
      <c r="C50" s="63" t="s">
        <v>6127</v>
      </c>
      <c r="D50" s="64" t="s">
        <v>6300</v>
      </c>
      <c r="E50" s="64" t="s">
        <v>6301</v>
      </c>
      <c r="F50" s="64" t="s">
        <v>5707</v>
      </c>
      <c r="G50" s="65" t="s">
        <v>154</v>
      </c>
      <c r="H50" s="66">
        <v>1.98</v>
      </c>
      <c r="I50" s="67"/>
      <c r="J50" s="68">
        <f>H50*I50</f>
        <v>0</v>
      </c>
      <c r="K50" s="68">
        <f>IF($I$11&gt;=7000,0,H50*0.07*I50)</f>
        <v>0</v>
      </c>
      <c r="L50" s="68">
        <f>J50+K50</f>
        <v>0</v>
      </c>
      <c r="M50" s="46" t="str">
        <f>IF(I50="","",IF(I50&lt;75,"Ошибка! Не соблюден минимальный заказ на сорт!",IF(MOD(I50,25)&gt;0,"Ошибка! Не соблюдена кратность заказа на позицию!","")))</f>
        <v/>
      </c>
    </row>
    <row r="51" spans="1:13" ht="15" customHeight="1" x14ac:dyDescent="0.25">
      <c r="A51" s="1">
        <v>500</v>
      </c>
      <c r="B51" s="63" t="s">
        <v>4950</v>
      </c>
      <c r="C51" s="63" t="s">
        <v>6235</v>
      </c>
      <c r="D51" s="64" t="s">
        <v>6300</v>
      </c>
      <c r="E51" s="64" t="s">
        <v>6301</v>
      </c>
      <c r="F51" s="64" t="s">
        <v>6336</v>
      </c>
      <c r="G51" s="65" t="s">
        <v>4386</v>
      </c>
      <c r="H51" s="66">
        <v>1.29</v>
      </c>
      <c r="I51" s="67"/>
      <c r="J51" s="68">
        <f>H51*I51</f>
        <v>0</v>
      </c>
      <c r="K51" s="68">
        <f>IF($I$11&gt;=7000,0,H51*0.07*I51)</f>
        <v>0</v>
      </c>
      <c r="L51" s="68">
        <f>J51+K51</f>
        <v>0</v>
      </c>
      <c r="M51" s="46" t="str">
        <f>IF(I51="","",IF(I51&lt;80,"Ошибка! Не соблюден минимальный заказ на сорт!",IF(MOD(I51,40)&gt;0,"Ошибка! Не соблюдена кратность заказа на позицию!","")))</f>
        <v/>
      </c>
    </row>
    <row r="52" spans="1:13" ht="15" customHeight="1" x14ac:dyDescent="0.25">
      <c r="A52" s="1">
        <v>1183</v>
      </c>
      <c r="B52" s="63" t="s">
        <v>5178</v>
      </c>
      <c r="C52" s="63"/>
      <c r="D52" s="64" t="s">
        <v>4312</v>
      </c>
      <c r="E52" s="64" t="s">
        <v>5802</v>
      </c>
      <c r="F52" s="64" t="s">
        <v>5805</v>
      </c>
      <c r="G52" s="65" t="s">
        <v>63</v>
      </c>
      <c r="H52" s="66">
        <v>0.92</v>
      </c>
      <c r="I52" s="67"/>
      <c r="J52" s="68">
        <f>H52*I52</f>
        <v>0</v>
      </c>
      <c r="K52" s="68">
        <f>IF($I$11&gt;=7000,0,H52*0.07*I52)</f>
        <v>0</v>
      </c>
      <c r="L52" s="68">
        <f>J52+K52</f>
        <v>0</v>
      </c>
      <c r="M52" s="46" t="str">
        <f>IF(I52="","",IF(I52&lt;80,"Ошибка! Не соблюден минимальный заказ на сорт!",IF(MOD(I52,40)&gt;0,"Ошибка! Не соблюдена кратность заказа на позицию!","")))</f>
        <v/>
      </c>
    </row>
    <row r="53" spans="1:13" ht="15" customHeight="1" x14ac:dyDescent="0.25">
      <c r="A53" s="1">
        <v>223</v>
      </c>
      <c r="B53" s="63" t="s">
        <v>5176</v>
      </c>
      <c r="C53" s="63"/>
      <c r="D53" s="64" t="s">
        <v>4312</v>
      </c>
      <c r="E53" s="64" t="s">
        <v>5802</v>
      </c>
      <c r="F53" s="64" t="s">
        <v>5803</v>
      </c>
      <c r="G53" s="65" t="s">
        <v>63</v>
      </c>
      <c r="H53" s="66">
        <v>0.92</v>
      </c>
      <c r="I53" s="67"/>
      <c r="J53" s="68">
        <f>H53*I53</f>
        <v>0</v>
      </c>
      <c r="K53" s="68">
        <f>IF($I$11&gt;=7000,0,H53*0.07*I53)</f>
        <v>0</v>
      </c>
      <c r="L53" s="68">
        <f>J53+K53</f>
        <v>0</v>
      </c>
      <c r="M53" s="46" t="str">
        <f>IF(I53="","",IF(I53&lt;80,"Ошибка! Не соблюден минимальный заказ на сорт!",IF(MOD(I53,40)&gt;0,"Ошибка! Не соблюдена кратность заказа на позицию!","")))</f>
        <v/>
      </c>
    </row>
    <row r="54" spans="1:13" ht="15" customHeight="1" x14ac:dyDescent="0.25">
      <c r="A54" s="1">
        <v>558</v>
      </c>
      <c r="B54" s="63" t="s">
        <v>5177</v>
      </c>
      <c r="C54" s="63"/>
      <c r="D54" s="64" t="s">
        <v>4312</v>
      </c>
      <c r="E54" s="64" t="s">
        <v>5802</v>
      </c>
      <c r="F54" s="64" t="s">
        <v>5804</v>
      </c>
      <c r="G54" s="65" t="s">
        <v>63</v>
      </c>
      <c r="H54" s="66">
        <v>0.92</v>
      </c>
      <c r="I54" s="67"/>
      <c r="J54" s="68">
        <f>H54*I54</f>
        <v>0</v>
      </c>
      <c r="K54" s="68">
        <f>IF($I$11&gt;=7000,0,H54*0.07*I54)</f>
        <v>0</v>
      </c>
      <c r="L54" s="68">
        <f>J54+K54</f>
        <v>0</v>
      </c>
      <c r="M54" s="46" t="str">
        <f>IF(I54="","",IF(I54&lt;80,"Ошибка! Не соблюден минимальный заказ на сорт!",IF(MOD(I54,40)&gt;0,"Ошибка! Не соблюдена кратность заказа на позицию!","")))</f>
        <v/>
      </c>
    </row>
    <row r="55" spans="1:13" ht="15" customHeight="1" x14ac:dyDescent="0.25">
      <c r="A55" s="1">
        <v>1529</v>
      </c>
      <c r="B55" s="63" t="s">
        <v>122</v>
      </c>
      <c r="C55" s="63" t="s">
        <v>123</v>
      </c>
      <c r="D55" s="64" t="s">
        <v>124</v>
      </c>
      <c r="E55" s="64" t="s">
        <v>4104</v>
      </c>
      <c r="F55" s="64" t="s">
        <v>4395</v>
      </c>
      <c r="G55" s="65" t="s">
        <v>63</v>
      </c>
      <c r="H55" s="66">
        <v>1.44</v>
      </c>
      <c r="I55" s="67"/>
      <c r="J55" s="68">
        <f>H55*I55</f>
        <v>0</v>
      </c>
      <c r="K55" s="68">
        <f>IF($I$11&gt;=7000,0,H55*0.07*I55)</f>
        <v>0</v>
      </c>
      <c r="L55" s="68">
        <f>J55+K55</f>
        <v>0</v>
      </c>
      <c r="M55" s="46" t="str">
        <f>IF(I55="","",IF(I55&lt;80,"Ошибка! Не соблюден минимальный заказ на сорт!",IF(MOD(I55,40)&gt;0,"Ошибка! Не соблюдена кратность заказа на позицию!","")))</f>
        <v/>
      </c>
    </row>
    <row r="56" spans="1:13" ht="15" customHeight="1" x14ac:dyDescent="0.25">
      <c r="A56" s="1">
        <v>424</v>
      </c>
      <c r="B56" s="63" t="s">
        <v>135</v>
      </c>
      <c r="C56" s="63" t="s">
        <v>136</v>
      </c>
      <c r="D56" s="64" t="s">
        <v>124</v>
      </c>
      <c r="E56" s="64" t="s">
        <v>4104</v>
      </c>
      <c r="F56" s="64" t="s">
        <v>137</v>
      </c>
      <c r="G56" s="65" t="s">
        <v>63</v>
      </c>
      <c r="H56" s="66">
        <v>1.44</v>
      </c>
      <c r="I56" s="67"/>
      <c r="J56" s="68">
        <f>H56*I56</f>
        <v>0</v>
      </c>
      <c r="K56" s="68">
        <f>IF($I$11&gt;=7000,0,H56*0.07*I56)</f>
        <v>0</v>
      </c>
      <c r="L56" s="68">
        <f>J56+K56</f>
        <v>0</v>
      </c>
      <c r="M56" s="46" t="str">
        <f>IF(I56="","",IF(I56&lt;80,"Ошибка! Не соблюден минимальный заказ на сорт!",IF(MOD(I56,40)&gt;0,"Ошибка! Не соблюдена кратность заказа на позицию!","")))</f>
        <v/>
      </c>
    </row>
    <row r="57" spans="1:13" ht="15" customHeight="1" x14ac:dyDescent="0.25">
      <c r="A57" s="1">
        <v>3761</v>
      </c>
      <c r="B57" s="63" t="s">
        <v>138</v>
      </c>
      <c r="C57" s="63" t="s">
        <v>139</v>
      </c>
      <c r="D57" s="64" t="s">
        <v>124</v>
      </c>
      <c r="E57" s="64" t="s">
        <v>4104</v>
      </c>
      <c r="F57" s="64" t="s">
        <v>140</v>
      </c>
      <c r="G57" s="65" t="s">
        <v>63</v>
      </c>
      <c r="H57" s="66">
        <v>1.44</v>
      </c>
      <c r="I57" s="67"/>
      <c r="J57" s="68">
        <f>H57*I57</f>
        <v>0</v>
      </c>
      <c r="K57" s="68">
        <f>IF($I$11&gt;=7000,0,H57*0.07*I57)</f>
        <v>0</v>
      </c>
      <c r="L57" s="68">
        <f>J57+K57</f>
        <v>0</v>
      </c>
      <c r="M57" s="46" t="str">
        <f>IF(I57="","",IF(I57&lt;80,"Ошибка! Не соблюден минимальный заказ на сорт!",IF(MOD(I57,40)&gt;0,"Ошибка! Не соблюдена кратность заказа на позицию!","")))</f>
        <v/>
      </c>
    </row>
    <row r="58" spans="1:13" ht="15" customHeight="1" x14ac:dyDescent="0.25">
      <c r="A58" s="1">
        <v>714</v>
      </c>
      <c r="B58" s="63" t="s">
        <v>104</v>
      </c>
      <c r="C58" s="63" t="s">
        <v>105</v>
      </c>
      <c r="D58" s="64" t="s">
        <v>106</v>
      </c>
      <c r="E58" s="64" t="s">
        <v>107</v>
      </c>
      <c r="F58" s="64" t="s">
        <v>108</v>
      </c>
      <c r="G58" s="65" t="s">
        <v>63</v>
      </c>
      <c r="H58" s="66">
        <v>1.79</v>
      </c>
      <c r="I58" s="67"/>
      <c r="J58" s="68">
        <f>H58*I58</f>
        <v>0</v>
      </c>
      <c r="K58" s="68">
        <f>IF($I$11&gt;=7000,0,H58*0.07*I58)</f>
        <v>0</v>
      </c>
      <c r="L58" s="68">
        <f>J58+K58</f>
        <v>0</v>
      </c>
      <c r="M58" s="46" t="str">
        <f>IF(I58="","",IF(I58&lt;80,"Ошибка! Не соблюден минимальный заказ на сорт!",IF(MOD(I58,40)&gt;0,"Ошибка! Не соблюдена кратность заказа на позицию!","")))</f>
        <v/>
      </c>
    </row>
    <row r="59" spans="1:13" ht="15" customHeight="1" x14ac:dyDescent="0.25">
      <c r="A59" s="1">
        <v>1707</v>
      </c>
      <c r="B59" s="63" t="s">
        <v>109</v>
      </c>
      <c r="C59" s="63" t="s">
        <v>110</v>
      </c>
      <c r="D59" s="64" t="s">
        <v>106</v>
      </c>
      <c r="E59" s="64" t="s">
        <v>107</v>
      </c>
      <c r="F59" s="64" t="s">
        <v>111</v>
      </c>
      <c r="G59" s="65" t="s">
        <v>63</v>
      </c>
      <c r="H59" s="66">
        <v>1.79</v>
      </c>
      <c r="I59" s="67"/>
      <c r="J59" s="68">
        <f>H59*I59</f>
        <v>0</v>
      </c>
      <c r="K59" s="68">
        <f>IF($I$11&gt;=7000,0,H59*0.07*I59)</f>
        <v>0</v>
      </c>
      <c r="L59" s="68">
        <f>J59+K59</f>
        <v>0</v>
      </c>
      <c r="M59" s="46" t="str">
        <f>IF(I59="","",IF(I59&lt;80,"Ошибка! Не соблюден минимальный заказ на сорт!",IF(MOD(I59,40)&gt;0,"Ошибка! Не соблюдена кратность заказа на позицию!","")))</f>
        <v/>
      </c>
    </row>
    <row r="60" spans="1:13" ht="15" customHeight="1" x14ac:dyDescent="0.25">
      <c r="A60" s="1">
        <v>5839</v>
      </c>
      <c r="B60" s="63" t="s">
        <v>112</v>
      </c>
      <c r="C60" s="63" t="s">
        <v>113</v>
      </c>
      <c r="D60" s="64" t="s">
        <v>106</v>
      </c>
      <c r="E60" s="64" t="s">
        <v>107</v>
      </c>
      <c r="F60" s="64" t="s">
        <v>114</v>
      </c>
      <c r="G60" s="65" t="s">
        <v>63</v>
      </c>
      <c r="H60" s="66">
        <v>1.79</v>
      </c>
      <c r="I60" s="67"/>
      <c r="J60" s="68">
        <f>H60*I60</f>
        <v>0</v>
      </c>
      <c r="K60" s="68">
        <f>IF($I$11&gt;=7000,0,H60*0.07*I60)</f>
        <v>0</v>
      </c>
      <c r="L60" s="68">
        <f>J60+K60</f>
        <v>0</v>
      </c>
      <c r="M60" s="46" t="str">
        <f>IF(I60="","",IF(I60&lt;80,"Ошибка! Не соблюден минимальный заказ на сорт!",IF(MOD(I60,40)&gt;0,"Ошибка! Не соблюдена кратность заказа на позицию!","")))</f>
        <v/>
      </c>
    </row>
    <row r="61" spans="1:13" ht="15" customHeight="1" x14ac:dyDescent="0.25">
      <c r="A61" s="1">
        <v>748</v>
      </c>
      <c r="B61" s="63" t="s">
        <v>115</v>
      </c>
      <c r="C61" s="63" t="s">
        <v>116</v>
      </c>
      <c r="D61" s="64" t="s">
        <v>117</v>
      </c>
      <c r="E61" s="64" t="s">
        <v>118</v>
      </c>
      <c r="F61" s="64" t="s">
        <v>119</v>
      </c>
      <c r="G61" s="65" t="s">
        <v>63</v>
      </c>
      <c r="H61" s="66">
        <v>1.79</v>
      </c>
      <c r="I61" s="67"/>
      <c r="J61" s="68">
        <f>H61*I61</f>
        <v>0</v>
      </c>
      <c r="K61" s="68">
        <f>IF($I$11&gt;=7000,0,H61*0.07*I61)</f>
        <v>0</v>
      </c>
      <c r="L61" s="68">
        <f>J61+K61</f>
        <v>0</v>
      </c>
      <c r="M61" s="46" t="str">
        <f>IF(I61="","",IF(I61&lt;80,"Ошибка! Не соблюден минимальный заказ на сорт!",IF(MOD(I61,40)&gt;0,"Ошибка! Не соблюдена кратность заказа на позицию!","")))</f>
        <v/>
      </c>
    </row>
    <row r="62" spans="1:13" ht="15" customHeight="1" x14ac:dyDescent="0.25">
      <c r="A62" s="1">
        <v>915</v>
      </c>
      <c r="B62" s="63" t="s">
        <v>4698</v>
      </c>
      <c r="C62" s="63" t="s">
        <v>6047</v>
      </c>
      <c r="D62" s="64" t="s">
        <v>117</v>
      </c>
      <c r="E62" s="64" t="s">
        <v>118</v>
      </c>
      <c r="F62" s="64"/>
      <c r="G62" s="65" t="s">
        <v>63</v>
      </c>
      <c r="H62" s="66">
        <v>1.76</v>
      </c>
      <c r="I62" s="67"/>
      <c r="J62" s="68">
        <f>H62*I62</f>
        <v>0</v>
      </c>
      <c r="K62" s="68">
        <f>IF($I$11&gt;=7000,0,H62*0.07*I62)</f>
        <v>0</v>
      </c>
      <c r="L62" s="68">
        <f>J62+K62</f>
        <v>0</v>
      </c>
      <c r="M62" s="46" t="str">
        <f>IF(I62="","",IF(I62&lt;80,"Ошибка! Не соблюден минимальный заказ на сорт!",IF(MOD(I62,40)&gt;0,"Ошибка! Не соблюдена кратность заказа на позицию!","")))</f>
        <v/>
      </c>
    </row>
    <row r="63" spans="1:13" ht="15" customHeight="1" x14ac:dyDescent="0.25">
      <c r="A63" s="1">
        <v>804</v>
      </c>
      <c r="B63" s="63" t="s">
        <v>120</v>
      </c>
      <c r="C63" s="63" t="s">
        <v>121</v>
      </c>
      <c r="D63" s="64" t="s">
        <v>117</v>
      </c>
      <c r="E63" s="64" t="s">
        <v>118</v>
      </c>
      <c r="F63" s="64"/>
      <c r="G63" s="65" t="s">
        <v>63</v>
      </c>
      <c r="H63" s="66">
        <v>1.79</v>
      </c>
      <c r="I63" s="67"/>
      <c r="J63" s="68">
        <f>H63*I63</f>
        <v>0</v>
      </c>
      <c r="K63" s="68">
        <f>IF($I$11&gt;=7000,0,H63*0.07*I63)</f>
        <v>0</v>
      </c>
      <c r="L63" s="68">
        <f>J63+K63</f>
        <v>0</v>
      </c>
      <c r="M63" s="46" t="str">
        <f>IF(I63="","",IF(I63&lt;80,"Ошибка! Не соблюден минимальный заказ на сорт!",IF(MOD(I63,40)&gt;0,"Ошибка! Не соблюдена кратность заказа на позицию!","")))</f>
        <v/>
      </c>
    </row>
    <row r="64" spans="1:13" ht="15" customHeight="1" x14ac:dyDescent="0.25">
      <c r="A64" s="1">
        <v>625</v>
      </c>
      <c r="B64" s="63" t="s">
        <v>126</v>
      </c>
      <c r="C64" s="63" t="s">
        <v>127</v>
      </c>
      <c r="D64" s="64" t="s">
        <v>124</v>
      </c>
      <c r="E64" s="64" t="s">
        <v>125</v>
      </c>
      <c r="F64" s="64" t="s">
        <v>128</v>
      </c>
      <c r="G64" s="65" t="s">
        <v>63</v>
      </c>
      <c r="H64" s="66">
        <v>1.44</v>
      </c>
      <c r="I64" s="67"/>
      <c r="J64" s="68">
        <f>H64*I64</f>
        <v>0</v>
      </c>
      <c r="K64" s="68">
        <f>IF($I$11&gt;=7000,0,H64*0.07*I64)</f>
        <v>0</v>
      </c>
      <c r="L64" s="68">
        <f>J64+K64</f>
        <v>0</v>
      </c>
      <c r="M64" s="46" t="str">
        <f>IF(I64="","",IF(I64&lt;80,"Ошибка! Не соблюден минимальный заказ на сорт!",IF(MOD(I64,40)&gt;0,"Ошибка! Не соблюдена кратность заказа на позицию!","")))</f>
        <v/>
      </c>
    </row>
    <row r="65" spans="1:13" ht="15" customHeight="1" x14ac:dyDescent="0.25">
      <c r="A65" s="1">
        <v>1217</v>
      </c>
      <c r="B65" s="63" t="s">
        <v>129</v>
      </c>
      <c r="C65" s="63" t="s">
        <v>130</v>
      </c>
      <c r="D65" s="64" t="s">
        <v>124</v>
      </c>
      <c r="E65" s="64" t="s">
        <v>125</v>
      </c>
      <c r="F65" s="64" t="s">
        <v>131</v>
      </c>
      <c r="G65" s="65" t="s">
        <v>63</v>
      </c>
      <c r="H65" s="66">
        <v>1.44</v>
      </c>
      <c r="I65" s="67"/>
      <c r="J65" s="68">
        <f>H65*I65</f>
        <v>0</v>
      </c>
      <c r="K65" s="68">
        <f>IF($I$11&gt;=7000,0,H65*0.07*I65)</f>
        <v>0</v>
      </c>
      <c r="L65" s="68">
        <f>J65+K65</f>
        <v>0</v>
      </c>
      <c r="M65" s="46" t="str">
        <f>IF(I65="","",IF(I65&lt;80,"Ошибка! Не соблюден минимальный заказ на сорт!",IF(MOD(I65,40)&gt;0,"Ошибка! Не соблюдена кратность заказа на позицию!","")))</f>
        <v/>
      </c>
    </row>
    <row r="66" spans="1:13" ht="15" customHeight="1" x14ac:dyDescent="0.25">
      <c r="A66" s="1">
        <v>1272</v>
      </c>
      <c r="B66" s="63" t="s">
        <v>132</v>
      </c>
      <c r="C66" s="63" t="s">
        <v>133</v>
      </c>
      <c r="D66" s="64" t="s">
        <v>124</v>
      </c>
      <c r="E66" s="64" t="s">
        <v>125</v>
      </c>
      <c r="F66" s="64" t="s">
        <v>134</v>
      </c>
      <c r="G66" s="65" t="s">
        <v>63</v>
      </c>
      <c r="H66" s="66">
        <v>1.44</v>
      </c>
      <c r="I66" s="67"/>
      <c r="J66" s="68">
        <f>H66*I66</f>
        <v>0</v>
      </c>
      <c r="K66" s="68">
        <f>IF($I$11&gt;=7000,0,H66*0.07*I66)</f>
        <v>0</v>
      </c>
      <c r="L66" s="68">
        <f>J66+K66</f>
        <v>0</v>
      </c>
      <c r="M66" s="46" t="str">
        <f>IF(I66="","",IF(I66&lt;80,"Ошибка! Не соблюден минимальный заказ на сорт!",IF(MOD(I66,40)&gt;0,"Ошибка! Не соблюдена кратность заказа на позицию!","")))</f>
        <v/>
      </c>
    </row>
    <row r="67" spans="1:13" ht="15" customHeight="1" x14ac:dyDescent="0.25">
      <c r="A67" s="1">
        <v>893</v>
      </c>
      <c r="B67" s="63" t="s">
        <v>141</v>
      </c>
      <c r="C67" s="63" t="s">
        <v>142</v>
      </c>
      <c r="D67" s="64" t="s">
        <v>124</v>
      </c>
      <c r="E67" s="64" t="s">
        <v>125</v>
      </c>
      <c r="F67" s="64" t="s">
        <v>143</v>
      </c>
      <c r="G67" s="65" t="s">
        <v>63</v>
      </c>
      <c r="H67" s="66">
        <v>1.44</v>
      </c>
      <c r="I67" s="67"/>
      <c r="J67" s="68">
        <f>H67*I67</f>
        <v>0</v>
      </c>
      <c r="K67" s="68">
        <f>IF($I$11&gt;=7000,0,H67*0.07*I67)</f>
        <v>0</v>
      </c>
      <c r="L67" s="68">
        <f>J67+K67</f>
        <v>0</v>
      </c>
      <c r="M67" s="46" t="str">
        <f>IF(I67="","",IF(I67&lt;80,"Ошибка! Не соблюден минимальный заказ на сорт!",IF(MOD(I67,40)&gt;0,"Ошибка! Не соблюдена кратность заказа на позицию!","")))</f>
        <v/>
      </c>
    </row>
    <row r="68" spans="1:13" ht="15" customHeight="1" x14ac:dyDescent="0.25">
      <c r="A68" s="1">
        <v>7065</v>
      </c>
      <c r="B68" s="63" t="s">
        <v>144</v>
      </c>
      <c r="C68" s="63" t="s">
        <v>145</v>
      </c>
      <c r="D68" s="64" t="s">
        <v>124</v>
      </c>
      <c r="E68" s="64" t="s">
        <v>125</v>
      </c>
      <c r="F68" s="64" t="s">
        <v>146</v>
      </c>
      <c r="G68" s="65" t="s">
        <v>63</v>
      </c>
      <c r="H68" s="66">
        <v>1.44</v>
      </c>
      <c r="I68" s="67"/>
      <c r="J68" s="68">
        <f>H68*I68</f>
        <v>0</v>
      </c>
      <c r="K68" s="68">
        <f>IF($I$11&gt;=7000,0,H68*0.07*I68)</f>
        <v>0</v>
      </c>
      <c r="L68" s="68">
        <f>J68+K68</f>
        <v>0</v>
      </c>
      <c r="M68" s="46" t="str">
        <f>IF(I68="","",IF(I68&lt;80,"Ошибка! Не соблюден минимальный заказ на сорт!",IF(MOD(I68,40)&gt;0,"Ошибка! Не соблюдена кратность заказа на позицию!","")))</f>
        <v/>
      </c>
    </row>
    <row r="69" spans="1:13" ht="15" customHeight="1" x14ac:dyDescent="0.25">
      <c r="A69" s="1">
        <v>2366</v>
      </c>
      <c r="B69" s="63" t="s">
        <v>147</v>
      </c>
      <c r="C69" s="63" t="s">
        <v>148</v>
      </c>
      <c r="D69" s="64" t="s">
        <v>124</v>
      </c>
      <c r="E69" s="64" t="s">
        <v>125</v>
      </c>
      <c r="F69" s="64" t="s">
        <v>149</v>
      </c>
      <c r="G69" s="65" t="s">
        <v>63</v>
      </c>
      <c r="H69" s="66">
        <v>1.44</v>
      </c>
      <c r="I69" s="67"/>
      <c r="J69" s="68">
        <f>H69*I69</f>
        <v>0</v>
      </c>
      <c r="K69" s="68">
        <f>IF($I$11&gt;=7000,0,H69*0.07*I69)</f>
        <v>0</v>
      </c>
      <c r="L69" s="68">
        <f>J69+K69</f>
        <v>0</v>
      </c>
      <c r="M69" s="46" t="str">
        <f>IF(I69="","",IF(I69&lt;80,"Ошибка! Не соблюден минимальный заказ на сорт!",IF(MOD(I69,40)&gt;0,"Ошибка! Не соблюдена кратность заказа на позицию!","")))</f>
        <v/>
      </c>
    </row>
    <row r="70" spans="1:13" ht="15" customHeight="1" x14ac:dyDescent="0.25">
      <c r="A70" s="1">
        <v>1150</v>
      </c>
      <c r="B70" s="63" t="s">
        <v>150</v>
      </c>
      <c r="C70" s="63" t="s">
        <v>151</v>
      </c>
      <c r="D70" s="64" t="s">
        <v>117</v>
      </c>
      <c r="E70" s="64" t="s">
        <v>152</v>
      </c>
      <c r="F70" s="64" t="s">
        <v>153</v>
      </c>
      <c r="G70" s="65" t="s">
        <v>63</v>
      </c>
      <c r="H70" s="66">
        <v>1.79</v>
      </c>
      <c r="I70" s="67"/>
      <c r="J70" s="68">
        <f>H70*I70</f>
        <v>0</v>
      </c>
      <c r="K70" s="68">
        <f>IF($I$11&gt;=7000,0,H70*0.07*I70)</f>
        <v>0</v>
      </c>
      <c r="L70" s="68">
        <f>J70+K70</f>
        <v>0</v>
      </c>
      <c r="M70" s="46" t="str">
        <f>IF(I70="","",IF(I70&lt;80,"Ошибка! Не соблюден минимальный заказ на сорт!",IF(MOD(I70,40)&gt;0,"Ошибка! Не соблюдена кратность заказа на позицию!","")))</f>
        <v/>
      </c>
    </row>
    <row r="71" spans="1:13" ht="15" customHeight="1" x14ac:dyDescent="0.25">
      <c r="A71" s="1">
        <v>2690</v>
      </c>
      <c r="B71" s="63" t="s">
        <v>155</v>
      </c>
      <c r="C71" s="63" t="s">
        <v>156</v>
      </c>
      <c r="D71" s="64" t="s">
        <v>157</v>
      </c>
      <c r="E71" s="64" t="s">
        <v>158</v>
      </c>
      <c r="F71" s="64" t="s">
        <v>64</v>
      </c>
      <c r="G71" s="65" t="s">
        <v>63</v>
      </c>
      <c r="H71" s="66">
        <v>1.1300000000000001</v>
      </c>
      <c r="I71" s="67"/>
      <c r="J71" s="68">
        <f>H71*I71</f>
        <v>0</v>
      </c>
      <c r="K71" s="68">
        <f>IF($I$11&gt;=7000,0,H71*0.07*I71)</f>
        <v>0</v>
      </c>
      <c r="L71" s="68">
        <f>J71+K71</f>
        <v>0</v>
      </c>
      <c r="M71" s="46" t="str">
        <f>IF(I71="","",IF(I71&lt;80,"Ошибка! Не соблюден минимальный заказ на сорт!",IF(MOD(I71,40)&gt;0,"Ошибка! Не соблюдена кратность заказа на позицию!","")))</f>
        <v/>
      </c>
    </row>
    <row r="72" spans="1:13" ht="15" customHeight="1" x14ac:dyDescent="0.25">
      <c r="A72" s="1">
        <v>1172</v>
      </c>
      <c r="B72" s="63" t="s">
        <v>162</v>
      </c>
      <c r="C72" s="63" t="s">
        <v>163</v>
      </c>
      <c r="D72" s="64" t="s">
        <v>164</v>
      </c>
      <c r="E72" s="64" t="s">
        <v>165</v>
      </c>
      <c r="F72" s="64" t="s">
        <v>166</v>
      </c>
      <c r="G72" s="65" t="s">
        <v>63</v>
      </c>
      <c r="H72" s="66">
        <v>1.1300000000000001</v>
      </c>
      <c r="I72" s="67"/>
      <c r="J72" s="68">
        <f>H72*I72</f>
        <v>0</v>
      </c>
      <c r="K72" s="68">
        <f>IF($I$11&gt;=7000,0,H72*0.07*I72)</f>
        <v>0</v>
      </c>
      <c r="L72" s="68">
        <f>J72+K72</f>
        <v>0</v>
      </c>
      <c r="M72" s="46" t="str">
        <f>IF(I72="","",IF(I72&lt;80,"Ошибка! Не соблюден минимальный заказ на сорт!",IF(MOD(I72,40)&gt;0,"Ошибка! Не соблюдена кратность заказа на позицию!","")))</f>
        <v/>
      </c>
    </row>
    <row r="73" spans="1:13" ht="15" customHeight="1" x14ac:dyDescent="0.25">
      <c r="A73" s="1">
        <v>2991</v>
      </c>
      <c r="B73" s="63" t="s">
        <v>167</v>
      </c>
      <c r="C73" s="63" t="s">
        <v>168</v>
      </c>
      <c r="D73" s="64" t="s">
        <v>164</v>
      </c>
      <c r="E73" s="64" t="s">
        <v>165</v>
      </c>
      <c r="F73" s="64" t="s">
        <v>169</v>
      </c>
      <c r="G73" s="65" t="s">
        <v>63</v>
      </c>
      <c r="H73" s="66">
        <v>1.1300000000000001</v>
      </c>
      <c r="I73" s="67"/>
      <c r="J73" s="68">
        <f>H73*I73</f>
        <v>0</v>
      </c>
      <c r="K73" s="68">
        <f>IF($I$11&gt;=7000,0,H73*0.07*I73)</f>
        <v>0</v>
      </c>
      <c r="L73" s="68">
        <f>J73+K73</f>
        <v>0</v>
      </c>
      <c r="M73" s="46" t="str">
        <f>IF(I73="","",IF(I73&lt;80,"Ошибка! Не соблюден минимальный заказ на сорт!",IF(MOD(I73,40)&gt;0,"Ошибка! Не соблюдена кратность заказа на позицию!","")))</f>
        <v/>
      </c>
    </row>
    <row r="74" spans="1:13" ht="15" customHeight="1" x14ac:dyDescent="0.25">
      <c r="A74" s="1">
        <v>1205</v>
      </c>
      <c r="B74" s="63" t="s">
        <v>159</v>
      </c>
      <c r="C74" s="63" t="s">
        <v>160</v>
      </c>
      <c r="D74" s="64" t="s">
        <v>172</v>
      </c>
      <c r="E74" s="64" t="s">
        <v>173</v>
      </c>
      <c r="F74" s="64" t="s">
        <v>161</v>
      </c>
      <c r="G74" s="65" t="s">
        <v>63</v>
      </c>
      <c r="H74" s="66">
        <v>1.1300000000000001</v>
      </c>
      <c r="I74" s="67"/>
      <c r="J74" s="68">
        <f>H74*I74</f>
        <v>0</v>
      </c>
      <c r="K74" s="68">
        <f>IF($I$11&gt;=7000,0,H74*0.07*I74)</f>
        <v>0</v>
      </c>
      <c r="L74" s="68">
        <f>J74+K74</f>
        <v>0</v>
      </c>
      <c r="M74" s="46" t="str">
        <f>IF(I74="","",IF(I74&lt;80,"Ошибка! Не соблюден минимальный заказ на сорт!",IF(MOD(I74,40)&gt;0,"Ошибка! Не соблюдена кратность заказа на позицию!","")))</f>
        <v/>
      </c>
    </row>
    <row r="75" spans="1:13" ht="15" customHeight="1" x14ac:dyDescent="0.25">
      <c r="A75" s="1">
        <v>1023</v>
      </c>
      <c r="B75" s="63" t="s">
        <v>170</v>
      </c>
      <c r="C75" s="63" t="s">
        <v>171</v>
      </c>
      <c r="D75" s="64" t="s">
        <v>172</v>
      </c>
      <c r="E75" s="64" t="s">
        <v>173</v>
      </c>
      <c r="F75" s="64" t="s">
        <v>174</v>
      </c>
      <c r="G75" s="65" t="s">
        <v>63</v>
      </c>
      <c r="H75" s="66">
        <v>1.1300000000000001</v>
      </c>
      <c r="I75" s="67"/>
      <c r="J75" s="68">
        <f>H75*I75</f>
        <v>0</v>
      </c>
      <c r="K75" s="68">
        <f>IF($I$11&gt;=7000,0,H75*0.07*I75)</f>
        <v>0</v>
      </c>
      <c r="L75" s="68">
        <f>J75+K75</f>
        <v>0</v>
      </c>
      <c r="M75" s="46" t="str">
        <f>IF(I75="","",IF(I75&lt;80,"Ошибка! Не соблюден минимальный заказ на сорт!",IF(MOD(I75,40)&gt;0,"Ошибка! Не соблюдена кратность заказа на позицию!","")))</f>
        <v/>
      </c>
    </row>
    <row r="76" spans="1:13" ht="15" customHeight="1" x14ac:dyDescent="0.25">
      <c r="A76" s="1">
        <v>1495</v>
      </c>
      <c r="B76" s="63" t="s">
        <v>5183</v>
      </c>
      <c r="C76" s="63"/>
      <c r="D76" s="64" t="s">
        <v>5546</v>
      </c>
      <c r="E76" s="64" t="s">
        <v>5810</v>
      </c>
      <c r="F76" s="64" t="s">
        <v>5811</v>
      </c>
      <c r="G76" s="65" t="s">
        <v>63</v>
      </c>
      <c r="H76" s="66">
        <v>1.33</v>
      </c>
      <c r="I76" s="67"/>
      <c r="J76" s="68">
        <f>H76*I76</f>
        <v>0</v>
      </c>
      <c r="K76" s="68">
        <f>IF($I$11&gt;=7000,0,H76*0.07*I76)</f>
        <v>0</v>
      </c>
      <c r="L76" s="68">
        <f>J76+K76</f>
        <v>0</v>
      </c>
      <c r="M76" s="46" t="str">
        <f>IF(I76="","",IF(I76&lt;80,"Ошибка! Не соблюден минимальный заказ на сорт!",IF(MOD(I76,40)&gt;0,"Ошибка! Не соблюдена кратность заказа на позицию!","")))</f>
        <v/>
      </c>
    </row>
    <row r="77" spans="1:13" ht="15" customHeight="1" x14ac:dyDescent="0.25">
      <c r="A77" s="1">
        <v>1473</v>
      </c>
      <c r="B77" s="63" t="s">
        <v>5184</v>
      </c>
      <c r="C77" s="63"/>
      <c r="D77" s="64" t="s">
        <v>5546</v>
      </c>
      <c r="E77" s="64" t="s">
        <v>5810</v>
      </c>
      <c r="F77" s="64" t="s">
        <v>5812</v>
      </c>
      <c r="G77" s="65" t="s">
        <v>63</v>
      </c>
      <c r="H77" s="66">
        <v>1.33</v>
      </c>
      <c r="I77" s="67"/>
      <c r="J77" s="68">
        <f>H77*I77</f>
        <v>0</v>
      </c>
      <c r="K77" s="68">
        <f>IF($I$11&gt;=7000,0,H77*0.07*I77)</f>
        <v>0</v>
      </c>
      <c r="L77" s="68">
        <f>J77+K77</f>
        <v>0</v>
      </c>
      <c r="M77" s="46" t="str">
        <f>IF(I77="","",IF(I77&lt;80,"Ошибка! Не соблюден минимальный заказ на сорт!",IF(MOD(I77,40)&gt;0,"Ошибка! Не соблюдена кратность заказа на позицию!","")))</f>
        <v/>
      </c>
    </row>
    <row r="78" spans="1:13" ht="15" customHeight="1" x14ac:dyDescent="0.25">
      <c r="A78" s="1">
        <v>569</v>
      </c>
      <c r="B78" s="63" t="s">
        <v>5185</v>
      </c>
      <c r="C78" s="63"/>
      <c r="D78" s="64" t="s">
        <v>5546</v>
      </c>
      <c r="E78" s="64" t="s">
        <v>5810</v>
      </c>
      <c r="F78" s="64" t="s">
        <v>5813</v>
      </c>
      <c r="G78" s="65" t="s">
        <v>63</v>
      </c>
      <c r="H78" s="66">
        <v>1.38</v>
      </c>
      <c r="I78" s="67"/>
      <c r="J78" s="68">
        <f>H78*I78</f>
        <v>0</v>
      </c>
      <c r="K78" s="68">
        <f>IF($I$11&gt;=7000,0,H78*0.07*I78)</f>
        <v>0</v>
      </c>
      <c r="L78" s="68">
        <f>J78+K78</f>
        <v>0</v>
      </c>
      <c r="M78" s="46" t="str">
        <f>IF(I78="","",IF(I78&lt;80,"Ошибка! Не соблюден минимальный заказ на сорт!",IF(MOD(I78,40)&gt;0,"Ошибка! Не соблюдена кратность заказа на позицию!","")))</f>
        <v/>
      </c>
    </row>
    <row r="79" spans="1:13" ht="15" customHeight="1" x14ac:dyDescent="0.25">
      <c r="A79" s="1">
        <v>1250</v>
      </c>
      <c r="B79" s="63" t="s">
        <v>5186</v>
      </c>
      <c r="C79" s="63"/>
      <c r="D79" s="64" t="s">
        <v>5546</v>
      </c>
      <c r="E79" s="64" t="s">
        <v>5810</v>
      </c>
      <c r="F79" s="64" t="s">
        <v>5814</v>
      </c>
      <c r="G79" s="65" t="s">
        <v>63</v>
      </c>
      <c r="H79" s="66">
        <v>1.38</v>
      </c>
      <c r="I79" s="67"/>
      <c r="J79" s="68">
        <f>H79*I79</f>
        <v>0</v>
      </c>
      <c r="K79" s="68">
        <f>IF($I$11&gt;=7000,0,H79*0.07*I79)</f>
        <v>0</v>
      </c>
      <c r="L79" s="68">
        <f>J79+K79</f>
        <v>0</v>
      </c>
      <c r="M79" s="46" t="str">
        <f>IF(I79="","",IF(I79&lt;80,"Ошибка! Не соблюден минимальный заказ на сорт!",IF(MOD(I79,40)&gt;0,"Ошибка! Не соблюдена кратность заказа на позицию!","")))</f>
        <v/>
      </c>
    </row>
    <row r="80" spans="1:13" ht="15" customHeight="1" x14ac:dyDescent="0.25">
      <c r="A80" s="1">
        <v>1474</v>
      </c>
      <c r="B80" s="63" t="s">
        <v>5190</v>
      </c>
      <c r="C80" s="63"/>
      <c r="D80" s="64" t="s">
        <v>5546</v>
      </c>
      <c r="E80" s="64" t="s">
        <v>5810</v>
      </c>
      <c r="F80" s="64" t="s">
        <v>5818</v>
      </c>
      <c r="G80" s="65" t="s">
        <v>63</v>
      </c>
      <c r="H80" s="66">
        <v>1.33</v>
      </c>
      <c r="I80" s="67"/>
      <c r="J80" s="68">
        <f>H80*I80</f>
        <v>0</v>
      </c>
      <c r="K80" s="68">
        <f>IF($I$11&gt;=7000,0,H80*0.07*I80)</f>
        <v>0</v>
      </c>
      <c r="L80" s="68">
        <f>J80+K80</f>
        <v>0</v>
      </c>
      <c r="M80" s="46" t="str">
        <f>IF(I80="","",IF(I80&lt;80,"Ошибка! Не соблюден минимальный заказ на сорт!",IF(MOD(I80,40)&gt;0,"Ошибка! Не соблюдена кратность заказа на позицию!","")))</f>
        <v/>
      </c>
    </row>
    <row r="81" spans="1:13" ht="15" customHeight="1" x14ac:dyDescent="0.25">
      <c r="A81" s="1">
        <v>1384</v>
      </c>
      <c r="B81" s="63" t="s">
        <v>5187</v>
      </c>
      <c r="C81" s="63"/>
      <c r="D81" s="64" t="s">
        <v>5546</v>
      </c>
      <c r="E81" s="64" t="s">
        <v>5810</v>
      </c>
      <c r="F81" s="64" t="s">
        <v>5815</v>
      </c>
      <c r="G81" s="65" t="s">
        <v>63</v>
      </c>
      <c r="H81" s="66">
        <v>1.33</v>
      </c>
      <c r="I81" s="67"/>
      <c r="J81" s="68">
        <f>H81*I81</f>
        <v>0</v>
      </c>
      <c r="K81" s="68">
        <f>IF($I$11&gt;=7000,0,H81*0.07*I81)</f>
        <v>0</v>
      </c>
      <c r="L81" s="68">
        <f>J81+K81</f>
        <v>0</v>
      </c>
      <c r="M81" s="46" t="str">
        <f>IF(I81="","",IF(I81&lt;80,"Ошибка! Не соблюден минимальный заказ на сорт!",IF(MOD(I81,40)&gt;0,"Ошибка! Не соблюдена кратность заказа на позицию!","")))</f>
        <v/>
      </c>
    </row>
    <row r="82" spans="1:13" ht="15" customHeight="1" x14ac:dyDescent="0.25">
      <c r="A82" s="1">
        <v>915</v>
      </c>
      <c r="B82" s="63" t="s">
        <v>5191</v>
      </c>
      <c r="C82" s="63"/>
      <c r="D82" s="64" t="s">
        <v>5546</v>
      </c>
      <c r="E82" s="64" t="s">
        <v>5810</v>
      </c>
      <c r="F82" s="64" t="s">
        <v>5819</v>
      </c>
      <c r="G82" s="65" t="s">
        <v>63</v>
      </c>
      <c r="H82" s="66">
        <v>1.33</v>
      </c>
      <c r="I82" s="67"/>
      <c r="J82" s="68">
        <f>H82*I82</f>
        <v>0</v>
      </c>
      <c r="K82" s="68">
        <f>IF($I$11&gt;=7000,0,H82*0.07*I82)</f>
        <v>0</v>
      </c>
      <c r="L82" s="68">
        <f>J82+K82</f>
        <v>0</v>
      </c>
      <c r="M82" s="46" t="str">
        <f>IF(I82="","",IF(I82&lt;80,"Ошибка! Не соблюден минимальный заказ на сорт!",IF(MOD(I82,40)&gt;0,"Ошибка! Не соблюдена кратность заказа на позицию!","")))</f>
        <v/>
      </c>
    </row>
    <row r="83" spans="1:13" ht="15" customHeight="1" x14ac:dyDescent="0.25">
      <c r="A83" s="1">
        <v>1831</v>
      </c>
      <c r="B83" s="63" t="s">
        <v>5188</v>
      </c>
      <c r="C83" s="63"/>
      <c r="D83" s="64" t="s">
        <v>5546</v>
      </c>
      <c r="E83" s="64" t="s">
        <v>5810</v>
      </c>
      <c r="F83" s="64" t="s">
        <v>5816</v>
      </c>
      <c r="G83" s="65" t="s">
        <v>63</v>
      </c>
      <c r="H83" s="66">
        <v>1.33</v>
      </c>
      <c r="I83" s="67"/>
      <c r="J83" s="68">
        <f>H83*I83</f>
        <v>0</v>
      </c>
      <c r="K83" s="68">
        <f>IF($I$11&gt;=7000,0,H83*0.07*I83)</f>
        <v>0</v>
      </c>
      <c r="L83" s="68">
        <f>J83+K83</f>
        <v>0</v>
      </c>
      <c r="M83" s="46" t="str">
        <f>IF(I83="","",IF(I83&lt;80,"Ошибка! Не соблюден минимальный заказ на сорт!",IF(MOD(I83,40)&gt;0,"Ошибка! Не соблюдена кратность заказа на позицию!","")))</f>
        <v/>
      </c>
    </row>
    <row r="84" spans="1:13" ht="15" customHeight="1" x14ac:dyDescent="0.25">
      <c r="A84" s="1">
        <v>1485</v>
      </c>
      <c r="B84" s="63" t="s">
        <v>5189</v>
      </c>
      <c r="C84" s="63"/>
      <c r="D84" s="64" t="s">
        <v>5546</v>
      </c>
      <c r="E84" s="64" t="s">
        <v>5810</v>
      </c>
      <c r="F84" s="64" t="s">
        <v>5817</v>
      </c>
      <c r="G84" s="65" t="s">
        <v>63</v>
      </c>
      <c r="H84" s="66">
        <v>1.33</v>
      </c>
      <c r="I84" s="67"/>
      <c r="J84" s="68">
        <f>H84*I84</f>
        <v>0</v>
      </c>
      <c r="K84" s="68">
        <f>IF($I$11&gt;=7000,0,H84*0.07*I84)</f>
        <v>0</v>
      </c>
      <c r="L84" s="68">
        <f>J84+K84</f>
        <v>0</v>
      </c>
      <c r="M84" s="46" t="str">
        <f>IF(I84="","",IF(I84&lt;80,"Ошибка! Не соблюден минимальный заказ на сорт!",IF(MOD(I84,40)&gt;0,"Ошибка! Не соблюдена кратность заказа на позицию!","")))</f>
        <v/>
      </c>
    </row>
    <row r="85" spans="1:13" ht="15" customHeight="1" x14ac:dyDescent="0.25">
      <c r="A85" s="1">
        <v>1480</v>
      </c>
      <c r="B85" s="63" t="s">
        <v>5193</v>
      </c>
      <c r="C85" s="63"/>
      <c r="D85" s="64" t="s">
        <v>5546</v>
      </c>
      <c r="E85" s="64" t="s">
        <v>5810</v>
      </c>
      <c r="F85" s="64" t="s">
        <v>5821</v>
      </c>
      <c r="G85" s="65" t="s">
        <v>63</v>
      </c>
      <c r="H85" s="66">
        <v>1.33</v>
      </c>
      <c r="I85" s="67"/>
      <c r="J85" s="68">
        <f>H85*I85</f>
        <v>0</v>
      </c>
      <c r="K85" s="68">
        <f>IF($I$11&gt;=7000,0,H85*0.07*I85)</f>
        <v>0</v>
      </c>
      <c r="L85" s="68">
        <f>J85+K85</f>
        <v>0</v>
      </c>
      <c r="M85" s="46" t="str">
        <f>IF(I85="","",IF(I85&lt;80,"Ошибка! Не соблюден минимальный заказ на сорт!",IF(MOD(I85,40)&gt;0,"Ошибка! Не соблюдена кратность заказа на позицию!","")))</f>
        <v/>
      </c>
    </row>
    <row r="86" spans="1:13" ht="15" customHeight="1" x14ac:dyDescent="0.25">
      <c r="A86" s="1">
        <v>1495</v>
      </c>
      <c r="B86" s="63" t="s">
        <v>5192</v>
      </c>
      <c r="C86" s="63"/>
      <c r="D86" s="64" t="s">
        <v>5546</v>
      </c>
      <c r="E86" s="64" t="s">
        <v>5810</v>
      </c>
      <c r="F86" s="64" t="s">
        <v>5820</v>
      </c>
      <c r="G86" s="65" t="s">
        <v>63</v>
      </c>
      <c r="H86" s="66">
        <v>1.33</v>
      </c>
      <c r="I86" s="67"/>
      <c r="J86" s="68">
        <f>H86*I86</f>
        <v>0</v>
      </c>
      <c r="K86" s="68">
        <f>IF($I$11&gt;=7000,0,H86*0.07*I86)</f>
        <v>0</v>
      </c>
      <c r="L86" s="68">
        <f>J86+K86</f>
        <v>0</v>
      </c>
      <c r="M86" s="46" t="str">
        <f>IF(I86="","",IF(I86&lt;80,"Ошибка! Не соблюден минимальный заказ на сорт!",IF(MOD(I86,40)&gt;0,"Ошибка! Не соблюдена кратность заказа на позицию!","")))</f>
        <v/>
      </c>
    </row>
    <row r="87" spans="1:13" ht="15" customHeight="1" x14ac:dyDescent="0.25">
      <c r="A87" s="1">
        <v>1931</v>
      </c>
      <c r="B87" s="63" t="s">
        <v>5194</v>
      </c>
      <c r="C87" s="63" t="s">
        <v>6256</v>
      </c>
      <c r="D87" s="64" t="s">
        <v>6352</v>
      </c>
      <c r="E87" s="64" t="s">
        <v>6353</v>
      </c>
      <c r="F87" s="64" t="s">
        <v>5822</v>
      </c>
      <c r="G87" s="65" t="s">
        <v>63</v>
      </c>
      <c r="H87" s="66">
        <v>3.22</v>
      </c>
      <c r="I87" s="67"/>
      <c r="J87" s="68">
        <f>H87*I87</f>
        <v>0</v>
      </c>
      <c r="K87" s="68">
        <f>IF($I$11&gt;=7000,0,H87*0.07*I87)</f>
        <v>0</v>
      </c>
      <c r="L87" s="68">
        <f>J87+K87</f>
        <v>0</v>
      </c>
      <c r="M87" s="46" t="str">
        <f>IF(I87="","",IF(I87&lt;80,"Ошибка! Не соблюден минимальный заказ на сорт!",IF(MOD(I87,40)&gt;0,"Ошибка! Не соблюдена кратность заказа на позицию!","")))</f>
        <v/>
      </c>
    </row>
    <row r="88" spans="1:13" ht="15" customHeight="1" x14ac:dyDescent="0.25">
      <c r="A88" s="1">
        <v>759</v>
      </c>
      <c r="B88" s="63" t="s">
        <v>5179</v>
      </c>
      <c r="C88" s="63"/>
      <c r="D88" s="64" t="s">
        <v>5545</v>
      </c>
      <c r="E88" s="64" t="s">
        <v>5806</v>
      </c>
      <c r="F88" s="64" t="s">
        <v>114</v>
      </c>
      <c r="G88" s="65" t="s">
        <v>63</v>
      </c>
      <c r="H88" s="66">
        <v>0.92</v>
      </c>
      <c r="I88" s="67"/>
      <c r="J88" s="68">
        <f>H88*I88</f>
        <v>0</v>
      </c>
      <c r="K88" s="68">
        <f>IF($I$11&gt;=7000,0,H88*0.07*I88)</f>
        <v>0</v>
      </c>
      <c r="L88" s="68">
        <f>J88+K88</f>
        <v>0</v>
      </c>
      <c r="M88" s="46" t="str">
        <f>IF(I88="","",IF(I88&lt;80,"Ошибка! Не соблюден минимальный заказ на сорт!",IF(MOD(I88,40)&gt;0,"Ошибка! Не соблюдена кратность заказа на позицию!","")))</f>
        <v/>
      </c>
    </row>
    <row r="89" spans="1:13" ht="15" customHeight="1" x14ac:dyDescent="0.25">
      <c r="A89" s="1">
        <v>759</v>
      </c>
      <c r="B89" s="63" t="s">
        <v>5180</v>
      </c>
      <c r="C89" s="63"/>
      <c r="D89" s="64" t="s">
        <v>5545</v>
      </c>
      <c r="E89" s="64" t="s">
        <v>5806</v>
      </c>
      <c r="F89" s="64" t="s">
        <v>5807</v>
      </c>
      <c r="G89" s="65" t="s">
        <v>63</v>
      </c>
      <c r="H89" s="66">
        <v>0.92</v>
      </c>
      <c r="I89" s="67"/>
      <c r="J89" s="68">
        <f>H89*I89</f>
        <v>0</v>
      </c>
      <c r="K89" s="68">
        <f>IF($I$11&gt;=7000,0,H89*0.07*I89)</f>
        <v>0</v>
      </c>
      <c r="L89" s="68">
        <f>J89+K89</f>
        <v>0</v>
      </c>
      <c r="M89" s="46" t="str">
        <f>IF(I89="","",IF(I89&lt;80,"Ошибка! Не соблюден минимальный заказ на сорт!",IF(MOD(I89,40)&gt;0,"Ошибка! Не соблюдена кратность заказа на позицию!","")))</f>
        <v/>
      </c>
    </row>
    <row r="90" spans="1:13" ht="15" customHeight="1" x14ac:dyDescent="0.25">
      <c r="A90" s="1">
        <v>569</v>
      </c>
      <c r="B90" s="63" t="s">
        <v>5181</v>
      </c>
      <c r="C90" s="63"/>
      <c r="D90" s="64" t="s">
        <v>5545</v>
      </c>
      <c r="E90" s="64" t="s">
        <v>5806</v>
      </c>
      <c r="F90" s="64" t="s">
        <v>5808</v>
      </c>
      <c r="G90" s="65" t="s">
        <v>63</v>
      </c>
      <c r="H90" s="66">
        <v>0.92</v>
      </c>
      <c r="I90" s="67"/>
      <c r="J90" s="68">
        <f>H90*I90</f>
        <v>0</v>
      </c>
      <c r="K90" s="68">
        <f>IF($I$11&gt;=7000,0,H90*0.07*I90)</f>
        <v>0</v>
      </c>
      <c r="L90" s="68">
        <f>J90+K90</f>
        <v>0</v>
      </c>
      <c r="M90" s="46" t="str">
        <f>IF(I90="","",IF(I90&lt;80,"Ошибка! Не соблюден минимальный заказ на сорт!",IF(MOD(I90,40)&gt;0,"Ошибка! Не соблюдена кратность заказа на позицию!","")))</f>
        <v/>
      </c>
    </row>
    <row r="91" spans="1:13" ht="15" customHeight="1" x14ac:dyDescent="0.25">
      <c r="A91" s="1">
        <v>580</v>
      </c>
      <c r="B91" s="63" t="s">
        <v>5182</v>
      </c>
      <c r="C91" s="63"/>
      <c r="D91" s="64" t="s">
        <v>5545</v>
      </c>
      <c r="E91" s="64" t="s">
        <v>5806</v>
      </c>
      <c r="F91" s="64" t="s">
        <v>5809</v>
      </c>
      <c r="G91" s="65" t="s">
        <v>63</v>
      </c>
      <c r="H91" s="66">
        <v>0.92</v>
      </c>
      <c r="I91" s="67"/>
      <c r="J91" s="68">
        <f>H91*I91</f>
        <v>0</v>
      </c>
      <c r="K91" s="68">
        <f>IF($I$11&gt;=7000,0,H91*0.07*I91)</f>
        <v>0</v>
      </c>
      <c r="L91" s="68">
        <f>J91+K91</f>
        <v>0</v>
      </c>
      <c r="M91" s="46" t="str">
        <f>IF(I91="","",IF(I91&lt;80,"Ошибка! Не соблюден минимальный заказ на сорт!",IF(MOD(I91,40)&gt;0,"Ошибка! Не соблюдена кратность заказа на позицию!","")))</f>
        <v/>
      </c>
    </row>
    <row r="92" spans="1:13" ht="15" customHeight="1" x14ac:dyDescent="0.25">
      <c r="A92" s="1">
        <v>737</v>
      </c>
      <c r="B92" s="63" t="s">
        <v>5196</v>
      </c>
      <c r="C92" s="63"/>
      <c r="D92" s="64" t="s">
        <v>5547</v>
      </c>
      <c r="E92" s="64" t="s">
        <v>5823</v>
      </c>
      <c r="F92" s="64" t="s">
        <v>5825</v>
      </c>
      <c r="G92" s="65" t="s">
        <v>63</v>
      </c>
      <c r="H92" s="66">
        <v>3.05</v>
      </c>
      <c r="I92" s="67"/>
      <c r="J92" s="68">
        <f>H92*I92</f>
        <v>0</v>
      </c>
      <c r="K92" s="68">
        <f>IF($I$11&gt;=7000,0,H92*0.07*I92)</f>
        <v>0</v>
      </c>
      <c r="L92" s="68">
        <f>J92+K92</f>
        <v>0</v>
      </c>
      <c r="M92" s="46" t="str">
        <f>IF(I92="","",IF(I92&lt;80,"Ошибка! Не соблюден минимальный заказ на сорт!",IF(MOD(I92,40)&gt;0,"Ошибка! Не соблюдена кратность заказа на позицию!","")))</f>
        <v/>
      </c>
    </row>
    <row r="93" spans="1:13" ht="15" customHeight="1" x14ac:dyDescent="0.25">
      <c r="A93" s="1">
        <v>368</v>
      </c>
      <c r="B93" s="63" t="s">
        <v>5195</v>
      </c>
      <c r="C93" s="63"/>
      <c r="D93" s="64" t="s">
        <v>5547</v>
      </c>
      <c r="E93" s="64" t="s">
        <v>5823</v>
      </c>
      <c r="F93" s="64" t="s">
        <v>5824</v>
      </c>
      <c r="G93" s="65" t="s">
        <v>63</v>
      </c>
      <c r="H93" s="66">
        <v>3.05</v>
      </c>
      <c r="I93" s="67"/>
      <c r="J93" s="68">
        <f>H93*I93</f>
        <v>0</v>
      </c>
      <c r="K93" s="68">
        <f>IF($I$11&gt;=7000,0,H93*0.07*I93)</f>
        <v>0</v>
      </c>
      <c r="L93" s="68">
        <f>J93+K93</f>
        <v>0</v>
      </c>
      <c r="M93" s="46" t="str">
        <f>IF(I93="","",IF(I93&lt;80,"Ошибка! Не соблюден минимальный заказ на сорт!",IF(MOD(I93,40)&gt;0,"Ошибка! Не соблюдена кратность заказа на позицию!","")))</f>
        <v/>
      </c>
    </row>
    <row r="94" spans="1:13" ht="15" customHeight="1" x14ac:dyDescent="0.25">
      <c r="A94" s="1">
        <v>625</v>
      </c>
      <c r="B94" s="63" t="s">
        <v>5197</v>
      </c>
      <c r="C94" s="63"/>
      <c r="D94" s="64" t="s">
        <v>5547</v>
      </c>
      <c r="E94" s="64" t="s">
        <v>5823</v>
      </c>
      <c r="F94" s="64" t="s">
        <v>5826</v>
      </c>
      <c r="G94" s="65" t="s">
        <v>63</v>
      </c>
      <c r="H94" s="66">
        <v>3.05</v>
      </c>
      <c r="I94" s="67"/>
      <c r="J94" s="68">
        <f>H94*I94</f>
        <v>0</v>
      </c>
      <c r="K94" s="68">
        <f>IF($I$11&gt;=7000,0,H94*0.07*I94)</f>
        <v>0</v>
      </c>
      <c r="L94" s="68">
        <f>J94+K94</f>
        <v>0</v>
      </c>
      <c r="M94" s="46" t="str">
        <f>IF(I94="","",IF(I94&lt;80,"Ошибка! Не соблюден минимальный заказ на сорт!",IF(MOD(I94,40)&gt;0,"Ошибка! Не соблюдена кратность заказа на позицию!","")))</f>
        <v/>
      </c>
    </row>
    <row r="95" spans="1:13" ht="15" customHeight="1" x14ac:dyDescent="0.25">
      <c r="A95" s="1">
        <v>558</v>
      </c>
      <c r="B95" s="63" t="s">
        <v>5198</v>
      </c>
      <c r="C95" s="63"/>
      <c r="D95" s="64" t="s">
        <v>5547</v>
      </c>
      <c r="E95" s="64" t="s">
        <v>5823</v>
      </c>
      <c r="F95" s="64" t="s">
        <v>5827</v>
      </c>
      <c r="G95" s="65" t="s">
        <v>63</v>
      </c>
      <c r="H95" s="66">
        <v>3.05</v>
      </c>
      <c r="I95" s="67"/>
      <c r="J95" s="68">
        <f>H95*I95</f>
        <v>0</v>
      </c>
      <c r="K95" s="68">
        <f>IF($I$11&gt;=7000,0,H95*0.07*I95)</f>
        <v>0</v>
      </c>
      <c r="L95" s="68">
        <f>J95+K95</f>
        <v>0</v>
      </c>
      <c r="M95" s="46" t="str">
        <f>IF(I95="","",IF(I95&lt;80,"Ошибка! Не соблюден минимальный заказ на сорт!",IF(MOD(I95,40)&gt;0,"Ошибка! Не соблюдена кратность заказа на позицию!","")))</f>
        <v/>
      </c>
    </row>
    <row r="96" spans="1:13" ht="15" customHeight="1" x14ac:dyDescent="0.25">
      <c r="A96" s="1">
        <v>5993</v>
      </c>
      <c r="B96" s="63" t="s">
        <v>4731</v>
      </c>
      <c r="C96" s="63" t="s">
        <v>6072</v>
      </c>
      <c r="D96" s="64" t="s">
        <v>6278</v>
      </c>
      <c r="E96" s="64" t="s">
        <v>5608</v>
      </c>
      <c r="F96" s="64"/>
      <c r="G96" s="65" t="s">
        <v>63</v>
      </c>
      <c r="H96" s="66">
        <v>1.44</v>
      </c>
      <c r="I96" s="67"/>
      <c r="J96" s="68">
        <f>H96*I96</f>
        <v>0</v>
      </c>
      <c r="K96" s="68">
        <f>IF($I$11&gt;=7000,0,H96*0.07*I96)</f>
        <v>0</v>
      </c>
      <c r="L96" s="68">
        <f>J96+K96</f>
        <v>0</v>
      </c>
      <c r="M96" s="46" t="str">
        <f>IF(I96="","",IF(I96&lt;80,"Ошибка! Не соблюден минимальный заказ на сорт!",IF(MOD(I96,40)&gt;0,"Ошибка! Не соблюдена кратность заказа на позицию!","")))</f>
        <v/>
      </c>
    </row>
    <row r="97" spans="1:13" ht="15" customHeight="1" x14ac:dyDescent="0.25">
      <c r="A97" s="1">
        <v>153</v>
      </c>
      <c r="B97" s="63" t="s">
        <v>4729</v>
      </c>
      <c r="C97" s="63" t="s">
        <v>6070</v>
      </c>
      <c r="D97" s="64" t="s">
        <v>6277</v>
      </c>
      <c r="E97" s="64" t="s">
        <v>5607</v>
      </c>
      <c r="F97" s="64" t="s">
        <v>5603</v>
      </c>
      <c r="G97" s="65" t="s">
        <v>154</v>
      </c>
      <c r="H97" s="66">
        <v>5.18</v>
      </c>
      <c r="I97" s="67"/>
      <c r="J97" s="68">
        <f>H97*I97</f>
        <v>0</v>
      </c>
      <c r="K97" s="68">
        <f>IF($I$11&gt;=7000,0,H97*0.07*I97)</f>
        <v>0</v>
      </c>
      <c r="L97" s="68">
        <f>J97+K97</f>
        <v>0</v>
      </c>
      <c r="M97" s="46" t="str">
        <f>IF(I97="","",IF(I97&lt;75,"Ошибка! Не соблюден минимальный заказ на сорт!",IF(MOD(I97,25)&gt;0,"Ошибка! Не соблюдена кратность заказа на позицию!","")))</f>
        <v/>
      </c>
    </row>
    <row r="98" spans="1:13" ht="15" customHeight="1" x14ac:dyDescent="0.25">
      <c r="A98" s="1">
        <v>654</v>
      </c>
      <c r="B98" s="63" t="s">
        <v>4730</v>
      </c>
      <c r="C98" s="63" t="s">
        <v>6071</v>
      </c>
      <c r="D98" s="64" t="s">
        <v>6277</v>
      </c>
      <c r="E98" s="64" t="s">
        <v>5607</v>
      </c>
      <c r="F98" s="64" t="s">
        <v>1536</v>
      </c>
      <c r="G98" s="65" t="s">
        <v>154</v>
      </c>
      <c r="H98" s="66">
        <v>5.18</v>
      </c>
      <c r="I98" s="67"/>
      <c r="J98" s="68">
        <f>H98*I98</f>
        <v>0</v>
      </c>
      <c r="K98" s="68">
        <f>IF($I$11&gt;=7000,0,H98*0.07*I98)</f>
        <v>0</v>
      </c>
      <c r="L98" s="68">
        <f>J98+K98</f>
        <v>0</v>
      </c>
      <c r="M98" s="46" t="str">
        <f>IF(I98="","",IF(I98&lt;75,"Ошибка! Не соблюден минимальный заказ на сорт!",IF(MOD(I98,25)&gt;0,"Ошибка! Не соблюдена кратность заказа на позицию!","")))</f>
        <v/>
      </c>
    </row>
    <row r="99" spans="1:13" ht="15" customHeight="1" x14ac:dyDescent="0.25">
      <c r="A99" s="1">
        <v>2177</v>
      </c>
      <c r="B99" s="63" t="s">
        <v>176</v>
      </c>
      <c r="C99" s="63" t="s">
        <v>177</v>
      </c>
      <c r="D99" s="64" t="s">
        <v>178</v>
      </c>
      <c r="E99" s="64" t="s">
        <v>179</v>
      </c>
      <c r="F99" s="64"/>
      <c r="G99" s="65" t="s">
        <v>63</v>
      </c>
      <c r="H99" s="66">
        <v>1.56</v>
      </c>
      <c r="I99" s="67"/>
      <c r="J99" s="68">
        <f>H99*I99</f>
        <v>0</v>
      </c>
      <c r="K99" s="68">
        <f>IF($I$11&gt;=7000,0,H99*0.07*I99)</f>
        <v>0</v>
      </c>
      <c r="L99" s="68">
        <f>J99+K99</f>
        <v>0</v>
      </c>
      <c r="M99" s="46" t="str">
        <f>IF(I99="","",IF(I99&lt;80,"Ошибка! Не соблюден минимальный заказ на сорт!",IF(MOD(I99,40)&gt;0,"Ошибка! Не соблюдена кратность заказа на позицию!","")))</f>
        <v/>
      </c>
    </row>
    <row r="100" spans="1:13" ht="15" customHeight="1" x14ac:dyDescent="0.25">
      <c r="A100" s="1">
        <v>1504</v>
      </c>
      <c r="B100" s="63" t="s">
        <v>180</v>
      </c>
      <c r="C100" s="63" t="s">
        <v>181</v>
      </c>
      <c r="D100" s="64" t="s">
        <v>182</v>
      </c>
      <c r="E100" s="64" t="s">
        <v>183</v>
      </c>
      <c r="F100" s="64" t="s">
        <v>184</v>
      </c>
      <c r="G100" s="65" t="s">
        <v>63</v>
      </c>
      <c r="H100" s="66">
        <v>1.01</v>
      </c>
      <c r="I100" s="67"/>
      <c r="J100" s="68">
        <f>H100*I100</f>
        <v>0</v>
      </c>
      <c r="K100" s="68">
        <f>IF($I$11&gt;=7000,0,H100*0.07*I100)</f>
        <v>0</v>
      </c>
      <c r="L100" s="68">
        <f>J100+K100</f>
        <v>0</v>
      </c>
      <c r="M100" s="46" t="str">
        <f>IF(I100="","",IF(I100&lt;80,"Ошибка! Не соблюден минимальный заказ на сорт!",IF(MOD(I100,40)&gt;0,"Ошибка! Не соблюдена кратность заказа на позицию!","")))</f>
        <v/>
      </c>
    </row>
    <row r="101" spans="1:13" ht="15" customHeight="1" x14ac:dyDescent="0.25">
      <c r="A101" s="1">
        <v>1228</v>
      </c>
      <c r="B101" s="63" t="s">
        <v>187</v>
      </c>
      <c r="C101" s="63" t="s">
        <v>188</v>
      </c>
      <c r="D101" s="64" t="s">
        <v>189</v>
      </c>
      <c r="E101" s="64" t="s">
        <v>190</v>
      </c>
      <c r="F101" s="64" t="s">
        <v>191</v>
      </c>
      <c r="G101" s="65" t="s">
        <v>63</v>
      </c>
      <c r="H101" s="66">
        <v>1.01</v>
      </c>
      <c r="I101" s="67"/>
      <c r="J101" s="68">
        <f>H101*I101</f>
        <v>0</v>
      </c>
      <c r="K101" s="68">
        <f>IF($I$11&gt;=7000,0,H101*0.07*I101)</f>
        <v>0</v>
      </c>
      <c r="L101" s="68">
        <f>J101+K101</f>
        <v>0</v>
      </c>
      <c r="M101" s="46" t="str">
        <f>IF(I101="","",IF(I101&lt;80,"Ошибка! Не соблюден минимальный заказ на сорт!",IF(MOD(I101,40)&gt;0,"Ошибка! Не соблюдена кратность заказа на позицию!","")))</f>
        <v/>
      </c>
    </row>
    <row r="102" spans="1:13" ht="15" customHeight="1" x14ac:dyDescent="0.25">
      <c r="A102" s="1">
        <v>4709</v>
      </c>
      <c r="B102" s="63" t="s">
        <v>195</v>
      </c>
      <c r="C102" s="63" t="s">
        <v>196</v>
      </c>
      <c r="D102" s="64" t="s">
        <v>189</v>
      </c>
      <c r="E102" s="64" t="s">
        <v>190</v>
      </c>
      <c r="F102" s="64" t="s">
        <v>197</v>
      </c>
      <c r="G102" s="65" t="s">
        <v>63</v>
      </c>
      <c r="H102" s="66">
        <v>1.04</v>
      </c>
      <c r="I102" s="67"/>
      <c r="J102" s="68">
        <f>H102*I102</f>
        <v>0</v>
      </c>
      <c r="K102" s="68">
        <f>IF($I$11&gt;=7000,0,H102*0.07*I102)</f>
        <v>0</v>
      </c>
      <c r="L102" s="68">
        <f>J102+K102</f>
        <v>0</v>
      </c>
      <c r="M102" s="46" t="str">
        <f>IF(I102="","",IF(I102&lt;80,"Ошибка! Не соблюден минимальный заказ на сорт!",IF(MOD(I102,40)&gt;0,"Ошибка! Не соблюдена кратность заказа на позицию!","")))</f>
        <v/>
      </c>
    </row>
    <row r="103" spans="1:13" ht="15" customHeight="1" x14ac:dyDescent="0.25">
      <c r="A103" s="1">
        <v>10089</v>
      </c>
      <c r="B103" s="63" t="s">
        <v>203</v>
      </c>
      <c r="C103" s="63" t="s">
        <v>204</v>
      </c>
      <c r="D103" s="64" t="s">
        <v>200</v>
      </c>
      <c r="E103" s="64" t="s">
        <v>201</v>
      </c>
      <c r="F103" s="64" t="s">
        <v>205</v>
      </c>
      <c r="G103" s="65" t="s">
        <v>63</v>
      </c>
      <c r="H103" s="66">
        <v>1.01</v>
      </c>
      <c r="I103" s="67"/>
      <c r="J103" s="68">
        <f>H103*I103</f>
        <v>0</v>
      </c>
      <c r="K103" s="68">
        <f>IF($I$11&gt;=7000,0,H103*0.07*I103)</f>
        <v>0</v>
      </c>
      <c r="L103" s="68">
        <f>J103+K103</f>
        <v>0</v>
      </c>
      <c r="M103" s="46" t="str">
        <f>IF(I103="","",IF(I103&lt;80,"Ошибка! Не соблюден минимальный заказ на сорт!",IF(MOD(I103,40)&gt;0,"Ошибка! Не соблюдена кратность заказа на позицию!","")))</f>
        <v/>
      </c>
    </row>
    <row r="104" spans="1:13" ht="15" customHeight="1" x14ac:dyDescent="0.25">
      <c r="A104" s="1">
        <v>6178</v>
      </c>
      <c r="B104" s="63" t="s">
        <v>206</v>
      </c>
      <c r="C104" s="63" t="s">
        <v>207</v>
      </c>
      <c r="D104" s="64" t="s">
        <v>200</v>
      </c>
      <c r="E104" s="64" t="s">
        <v>201</v>
      </c>
      <c r="F104" s="64" t="s">
        <v>208</v>
      </c>
      <c r="G104" s="65" t="s">
        <v>63</v>
      </c>
      <c r="H104" s="66">
        <v>1.01</v>
      </c>
      <c r="I104" s="67"/>
      <c r="J104" s="68">
        <f>H104*I104</f>
        <v>0</v>
      </c>
      <c r="K104" s="68">
        <f>IF($I$11&gt;=7000,0,H104*0.07*I104)</f>
        <v>0</v>
      </c>
      <c r="L104" s="68">
        <f>J104+K104</f>
        <v>0</v>
      </c>
      <c r="M104" s="46" t="str">
        <f>IF(I104="","",IF(I104&lt;80,"Ошибка! Не соблюден минимальный заказ на сорт!",IF(MOD(I104,40)&gt;0,"Ошибка! Не соблюдена кратность заказа на позицию!","")))</f>
        <v/>
      </c>
    </row>
    <row r="105" spans="1:13" ht="15" customHeight="1" x14ac:dyDescent="0.25">
      <c r="A105" s="1">
        <v>7363</v>
      </c>
      <c r="B105" s="63" t="s">
        <v>209</v>
      </c>
      <c r="C105" s="63" t="s">
        <v>210</v>
      </c>
      <c r="D105" s="64" t="s">
        <v>200</v>
      </c>
      <c r="E105" s="64" t="s">
        <v>201</v>
      </c>
      <c r="F105" s="64" t="s">
        <v>211</v>
      </c>
      <c r="G105" s="65" t="s">
        <v>63</v>
      </c>
      <c r="H105" s="66">
        <v>1.01</v>
      </c>
      <c r="I105" s="67"/>
      <c r="J105" s="68">
        <f>H105*I105</f>
        <v>0</v>
      </c>
      <c r="K105" s="68">
        <f>IF($I$11&gt;=7000,0,H105*0.07*I105)</f>
        <v>0</v>
      </c>
      <c r="L105" s="68">
        <f>J105+K105</f>
        <v>0</v>
      </c>
      <c r="M105" s="46" t="str">
        <f>IF(I105="","",IF(I105&lt;80,"Ошибка! Не соблюден минимальный заказ на сорт!",IF(MOD(I105,40)&gt;0,"Ошибка! Не соблюдена кратность заказа на позицию!","")))</f>
        <v/>
      </c>
    </row>
    <row r="106" spans="1:13" ht="15" customHeight="1" x14ac:dyDescent="0.25">
      <c r="A106" s="1">
        <v>960</v>
      </c>
      <c r="B106" s="63" t="s">
        <v>3631</v>
      </c>
      <c r="C106" s="63" t="s">
        <v>4567</v>
      </c>
      <c r="D106" s="64" t="s">
        <v>200</v>
      </c>
      <c r="E106" s="64" t="s">
        <v>201</v>
      </c>
      <c r="F106" s="64" t="s">
        <v>5417</v>
      </c>
      <c r="G106" s="65" t="s">
        <v>63</v>
      </c>
      <c r="H106" s="66">
        <v>2.42</v>
      </c>
      <c r="I106" s="67"/>
      <c r="J106" s="68">
        <f>H106*I106</f>
        <v>0</v>
      </c>
      <c r="K106" s="68">
        <f>IF($I$11&gt;=7000,0,H106*0.07*I106)</f>
        <v>0</v>
      </c>
      <c r="L106" s="68">
        <f>J106+K106</f>
        <v>0</v>
      </c>
      <c r="M106" s="46" t="str">
        <f>IF(I106="","",IF(I106&lt;80,"Ошибка! Не соблюден минимальный заказ на сорт!",IF(MOD(I106,40)&gt;0,"Ошибка! Не соблюдена кратность заказа на позицию!","")))</f>
        <v/>
      </c>
    </row>
    <row r="107" spans="1:13" ht="15" customHeight="1" x14ac:dyDescent="0.25">
      <c r="A107" s="1">
        <v>5325</v>
      </c>
      <c r="B107" s="63" t="s">
        <v>213</v>
      </c>
      <c r="C107" s="63" t="s">
        <v>214</v>
      </c>
      <c r="D107" s="64" t="s">
        <v>200</v>
      </c>
      <c r="E107" s="64" t="s">
        <v>201</v>
      </c>
      <c r="F107" s="64" t="s">
        <v>215</v>
      </c>
      <c r="G107" s="65" t="s">
        <v>63</v>
      </c>
      <c r="H107" s="66">
        <v>1.01</v>
      </c>
      <c r="I107" s="67"/>
      <c r="J107" s="68">
        <f>H107*I107</f>
        <v>0</v>
      </c>
      <c r="K107" s="68">
        <f>IF($I$11&gt;=7000,0,H107*0.07*I107)</f>
        <v>0</v>
      </c>
      <c r="L107" s="68">
        <f>J107+K107</f>
        <v>0</v>
      </c>
      <c r="M107" s="46" t="str">
        <f>IF(I107="","",IF(I107&lt;80,"Ошибка! Не соблюден минимальный заказ на сорт!",IF(MOD(I107,40)&gt;0,"Ошибка! Не соблюдена кратность заказа на позицию!","")))</f>
        <v/>
      </c>
    </row>
    <row r="108" spans="1:13" ht="15" customHeight="1" x14ac:dyDescent="0.25">
      <c r="A108" s="1">
        <v>6064</v>
      </c>
      <c r="B108" s="63" t="s">
        <v>216</v>
      </c>
      <c r="C108" s="63" t="s">
        <v>217</v>
      </c>
      <c r="D108" s="64" t="s">
        <v>200</v>
      </c>
      <c r="E108" s="64" t="s">
        <v>201</v>
      </c>
      <c r="F108" s="64" t="s">
        <v>218</v>
      </c>
      <c r="G108" s="65" t="s">
        <v>63</v>
      </c>
      <c r="H108" s="66">
        <v>1.61</v>
      </c>
      <c r="I108" s="67"/>
      <c r="J108" s="68">
        <f>H108*I108</f>
        <v>0</v>
      </c>
      <c r="K108" s="68">
        <f>IF($I$11&gt;=7000,0,H108*0.07*I108)</f>
        <v>0</v>
      </c>
      <c r="L108" s="68">
        <f>J108+K108</f>
        <v>0</v>
      </c>
      <c r="M108" s="46" t="str">
        <f>IF(I108="","",IF(I108&lt;80,"Ошибка! Не соблюден минимальный заказ на сорт!",IF(MOD(I108,40)&gt;0,"Ошибка! Не соблюдена кратность заказа на позицию!","")))</f>
        <v/>
      </c>
    </row>
    <row r="109" spans="1:13" ht="15" customHeight="1" x14ac:dyDescent="0.25">
      <c r="A109" s="1">
        <v>7152</v>
      </c>
      <c r="B109" s="63" t="s">
        <v>219</v>
      </c>
      <c r="C109" s="63" t="s">
        <v>220</v>
      </c>
      <c r="D109" s="64" t="s">
        <v>200</v>
      </c>
      <c r="E109" s="64" t="s">
        <v>201</v>
      </c>
      <c r="F109" s="64" t="s">
        <v>221</v>
      </c>
      <c r="G109" s="65" t="s">
        <v>63</v>
      </c>
      <c r="H109" s="66">
        <v>1.61</v>
      </c>
      <c r="I109" s="67"/>
      <c r="J109" s="68">
        <f>H109*I109</f>
        <v>0</v>
      </c>
      <c r="K109" s="68">
        <f>IF($I$11&gt;=7000,0,H109*0.07*I109)</f>
        <v>0</v>
      </c>
      <c r="L109" s="68">
        <f>J109+K109</f>
        <v>0</v>
      </c>
      <c r="M109" s="46" t="str">
        <f>IF(I109="","",IF(I109&lt;80,"Ошибка! Не соблюден минимальный заказ на сорт!",IF(MOD(I109,40)&gt;0,"Ошибка! Не соблюдена кратность заказа на позицию!","")))</f>
        <v/>
      </c>
    </row>
    <row r="110" spans="1:13" ht="15" customHeight="1" x14ac:dyDescent="0.25">
      <c r="A110" s="1">
        <v>5723</v>
      </c>
      <c r="B110" s="63" t="s">
        <v>222</v>
      </c>
      <c r="C110" s="63" t="s">
        <v>223</v>
      </c>
      <c r="D110" s="64" t="s">
        <v>200</v>
      </c>
      <c r="E110" s="64" t="s">
        <v>201</v>
      </c>
      <c r="F110" s="64" t="s">
        <v>224</v>
      </c>
      <c r="G110" s="65" t="s">
        <v>63</v>
      </c>
      <c r="H110" s="66">
        <v>1.01</v>
      </c>
      <c r="I110" s="67"/>
      <c r="J110" s="68">
        <f>H110*I110</f>
        <v>0</v>
      </c>
      <c r="K110" s="68">
        <f>IF($I$11&gt;=7000,0,H110*0.07*I110)</f>
        <v>0</v>
      </c>
      <c r="L110" s="68">
        <f>J110+K110</f>
        <v>0</v>
      </c>
      <c r="M110" s="46" t="str">
        <f>IF(I110="","",IF(I110&lt;80,"Ошибка! Не соблюден минимальный заказ на сорт!",IF(MOD(I110,40)&gt;0,"Ошибка! Не соблюдена кратность заказа на позицию!","")))</f>
        <v/>
      </c>
    </row>
    <row r="111" spans="1:13" ht="15" customHeight="1" x14ac:dyDescent="0.25">
      <c r="A111" s="1">
        <v>4698</v>
      </c>
      <c r="B111" s="63" t="s">
        <v>225</v>
      </c>
      <c r="C111" s="63" t="s">
        <v>226</v>
      </c>
      <c r="D111" s="64" t="s">
        <v>200</v>
      </c>
      <c r="E111" s="64" t="s">
        <v>201</v>
      </c>
      <c r="F111" s="64" t="s">
        <v>227</v>
      </c>
      <c r="G111" s="65" t="s">
        <v>63</v>
      </c>
      <c r="H111" s="66">
        <v>1.61</v>
      </c>
      <c r="I111" s="67"/>
      <c r="J111" s="68">
        <f>H111*I111</f>
        <v>0</v>
      </c>
      <c r="K111" s="68">
        <f>IF($I$11&gt;=7000,0,H111*0.07*I111)</f>
        <v>0</v>
      </c>
      <c r="L111" s="68">
        <f>J111+K111</f>
        <v>0</v>
      </c>
      <c r="M111" s="46" t="str">
        <f>IF(I111="","",IF(I111&lt;80,"Ошибка! Не соблюден минимальный заказ на сорт!",IF(MOD(I111,40)&gt;0,"Ошибка! Не соблюдена кратность заказа на позицию!","")))</f>
        <v/>
      </c>
    </row>
    <row r="112" spans="1:13" ht="15" customHeight="1" x14ac:dyDescent="0.25">
      <c r="A112" s="1">
        <v>7595</v>
      </c>
      <c r="B112" s="63" t="s">
        <v>228</v>
      </c>
      <c r="C112" s="63" t="s">
        <v>229</v>
      </c>
      <c r="D112" s="64" t="s">
        <v>200</v>
      </c>
      <c r="E112" s="64" t="s">
        <v>201</v>
      </c>
      <c r="F112" s="64" t="s">
        <v>230</v>
      </c>
      <c r="G112" s="65" t="s">
        <v>63</v>
      </c>
      <c r="H112" s="66">
        <v>1.01</v>
      </c>
      <c r="I112" s="67"/>
      <c r="J112" s="68">
        <f>H112*I112</f>
        <v>0</v>
      </c>
      <c r="K112" s="68">
        <f>IF($I$11&gt;=7000,0,H112*0.07*I112)</f>
        <v>0</v>
      </c>
      <c r="L112" s="68">
        <f>J112+K112</f>
        <v>0</v>
      </c>
      <c r="M112" s="46" t="str">
        <f>IF(I112="","",IF(I112&lt;80,"Ошибка! Не соблюден минимальный заказ на сорт!",IF(MOD(I112,40)&gt;0,"Ошибка! Не соблюдена кратность заказа на позицию!","")))</f>
        <v/>
      </c>
    </row>
    <row r="113" spans="1:13" ht="15" customHeight="1" x14ac:dyDescent="0.25">
      <c r="A113" s="1">
        <v>6410</v>
      </c>
      <c r="B113" s="63" t="s">
        <v>231</v>
      </c>
      <c r="C113" s="63" t="s">
        <v>232</v>
      </c>
      <c r="D113" s="64" t="s">
        <v>200</v>
      </c>
      <c r="E113" s="64" t="s">
        <v>201</v>
      </c>
      <c r="F113" s="64" t="s">
        <v>233</v>
      </c>
      <c r="G113" s="65" t="s">
        <v>63</v>
      </c>
      <c r="H113" s="66">
        <v>1.01</v>
      </c>
      <c r="I113" s="67"/>
      <c r="J113" s="68">
        <f>H113*I113</f>
        <v>0</v>
      </c>
      <c r="K113" s="68">
        <f>IF($I$11&gt;=7000,0,H113*0.07*I113)</f>
        <v>0</v>
      </c>
      <c r="L113" s="68">
        <f>J113+K113</f>
        <v>0</v>
      </c>
      <c r="M113" s="46" t="str">
        <f>IF(I113="","",IF(I113&lt;80,"Ошибка! Не соблюден минимальный заказ на сорт!",IF(MOD(I113,40)&gt;0,"Ошибка! Не соблюдена кратность заказа на позицию!","")))</f>
        <v/>
      </c>
    </row>
    <row r="114" spans="1:13" ht="15" customHeight="1" x14ac:dyDescent="0.25">
      <c r="A114" s="1">
        <v>692</v>
      </c>
      <c r="B114" s="63" t="s">
        <v>4461</v>
      </c>
      <c r="C114" s="63" t="s">
        <v>4471</v>
      </c>
      <c r="D114" s="64" t="s">
        <v>200</v>
      </c>
      <c r="E114" s="64" t="s">
        <v>201</v>
      </c>
      <c r="F114" s="64" t="s">
        <v>3617</v>
      </c>
      <c r="G114" s="65" t="s">
        <v>63</v>
      </c>
      <c r="H114" s="66">
        <v>1.61</v>
      </c>
      <c r="I114" s="67"/>
      <c r="J114" s="68">
        <f>H114*I114</f>
        <v>0</v>
      </c>
      <c r="K114" s="68">
        <f>IF($I$11&gt;=7000,0,H114*0.07*I114)</f>
        <v>0</v>
      </c>
      <c r="L114" s="68">
        <f>J114+K114</f>
        <v>0</v>
      </c>
      <c r="M114" s="46" t="str">
        <f>IF(I114="","",IF(I114&lt;80,"Ошибка! Не соблюден минимальный заказ на сорт!",IF(MOD(I114,40)&gt;0,"Ошибка! Не соблюдена кратность заказа на позицию!","")))</f>
        <v/>
      </c>
    </row>
    <row r="115" spans="1:13" ht="15" customHeight="1" x14ac:dyDescent="0.25">
      <c r="A115" s="1">
        <v>4241</v>
      </c>
      <c r="B115" s="63" t="s">
        <v>234</v>
      </c>
      <c r="C115" s="63" t="s">
        <v>235</v>
      </c>
      <c r="D115" s="64" t="s">
        <v>200</v>
      </c>
      <c r="E115" s="64" t="s">
        <v>201</v>
      </c>
      <c r="F115" s="64" t="s">
        <v>236</v>
      </c>
      <c r="G115" s="65" t="s">
        <v>63</v>
      </c>
      <c r="H115" s="66">
        <v>1.01</v>
      </c>
      <c r="I115" s="67"/>
      <c r="J115" s="68">
        <f>H115*I115</f>
        <v>0</v>
      </c>
      <c r="K115" s="68">
        <f>IF($I$11&gt;=7000,0,H115*0.07*I115)</f>
        <v>0</v>
      </c>
      <c r="L115" s="68">
        <f>J115+K115</f>
        <v>0</v>
      </c>
      <c r="M115" s="46" t="str">
        <f>IF(I115="","",IF(I115&lt;80,"Ошибка! Не соблюден минимальный заказ на сорт!",IF(MOD(I115,40)&gt;0,"Ошибка! Не соблюдена кратность заказа на позицию!","")))</f>
        <v/>
      </c>
    </row>
    <row r="116" spans="1:13" ht="15" customHeight="1" x14ac:dyDescent="0.25">
      <c r="A116" s="1">
        <v>4129</v>
      </c>
      <c r="B116" s="63" t="s">
        <v>237</v>
      </c>
      <c r="C116" s="63" t="s">
        <v>238</v>
      </c>
      <c r="D116" s="64" t="s">
        <v>200</v>
      </c>
      <c r="E116" s="64" t="s">
        <v>201</v>
      </c>
      <c r="F116" s="64" t="s">
        <v>239</v>
      </c>
      <c r="G116" s="65" t="s">
        <v>63</v>
      </c>
      <c r="H116" s="66">
        <v>1.01</v>
      </c>
      <c r="I116" s="67"/>
      <c r="J116" s="68">
        <f>H116*I116</f>
        <v>0</v>
      </c>
      <c r="K116" s="68">
        <f>IF($I$11&gt;=7000,0,H116*0.07*I116)</f>
        <v>0</v>
      </c>
      <c r="L116" s="68">
        <f>J116+K116</f>
        <v>0</v>
      </c>
      <c r="M116" s="46" t="str">
        <f>IF(I116="","",IF(I116&lt;80,"Ошибка! Не соблюден минимальный заказ на сорт!",IF(MOD(I116,40)&gt;0,"Ошибка! Не соблюдена кратность заказа на позицию!","")))</f>
        <v/>
      </c>
    </row>
    <row r="117" spans="1:13" ht="15" customHeight="1" x14ac:dyDescent="0.25">
      <c r="A117" s="1">
        <v>4697</v>
      </c>
      <c r="B117" s="63" t="s">
        <v>240</v>
      </c>
      <c r="C117" s="63" t="s">
        <v>241</v>
      </c>
      <c r="D117" s="64" t="s">
        <v>200</v>
      </c>
      <c r="E117" s="64" t="s">
        <v>201</v>
      </c>
      <c r="F117" s="64" t="s">
        <v>242</v>
      </c>
      <c r="G117" s="65" t="s">
        <v>63</v>
      </c>
      <c r="H117" s="66">
        <v>1.61</v>
      </c>
      <c r="I117" s="67"/>
      <c r="J117" s="68">
        <f>H117*I117</f>
        <v>0</v>
      </c>
      <c r="K117" s="68">
        <f>IF($I$11&gt;=7000,0,H117*0.07*I117)</f>
        <v>0</v>
      </c>
      <c r="L117" s="68">
        <f>J117+K117</f>
        <v>0</v>
      </c>
      <c r="M117" s="46" t="str">
        <f>IF(I117="","",IF(I117&lt;80,"Ошибка! Не соблюден минимальный заказ на сорт!",IF(MOD(I117,40)&gt;0,"Ошибка! Не соблюдена кратность заказа на позицию!","")))</f>
        <v/>
      </c>
    </row>
    <row r="118" spans="1:13" ht="15" customHeight="1" x14ac:dyDescent="0.25">
      <c r="A118" s="1">
        <v>4342</v>
      </c>
      <c r="B118" s="63" t="s">
        <v>243</v>
      </c>
      <c r="C118" s="63" t="s">
        <v>244</v>
      </c>
      <c r="D118" s="64" t="s">
        <v>200</v>
      </c>
      <c r="E118" s="64" t="s">
        <v>201</v>
      </c>
      <c r="F118" s="64" t="s">
        <v>245</v>
      </c>
      <c r="G118" s="65" t="s">
        <v>63</v>
      </c>
      <c r="H118" s="66">
        <v>1.61</v>
      </c>
      <c r="I118" s="67"/>
      <c r="J118" s="68">
        <f>H118*I118</f>
        <v>0</v>
      </c>
      <c r="K118" s="68">
        <f>IF($I$11&gt;=7000,0,H118*0.07*I118)</f>
        <v>0</v>
      </c>
      <c r="L118" s="68">
        <f>J118+K118</f>
        <v>0</v>
      </c>
      <c r="M118" s="46" t="str">
        <f>IF(I118="","",IF(I118&lt;80,"Ошибка! Не соблюден минимальный заказ на сорт!",IF(MOD(I118,40)&gt;0,"Ошибка! Не соблюдена кратность заказа на позицию!","")))</f>
        <v/>
      </c>
    </row>
    <row r="119" spans="1:13" ht="15" customHeight="1" x14ac:dyDescent="0.25">
      <c r="A119" s="1">
        <v>4501</v>
      </c>
      <c r="B119" s="63" t="s">
        <v>246</v>
      </c>
      <c r="C119" s="63" t="s">
        <v>247</v>
      </c>
      <c r="D119" s="64" t="s">
        <v>200</v>
      </c>
      <c r="E119" s="64" t="s">
        <v>201</v>
      </c>
      <c r="F119" s="64" t="s">
        <v>248</v>
      </c>
      <c r="G119" s="65" t="s">
        <v>63</v>
      </c>
      <c r="H119" s="66">
        <v>1.1000000000000001</v>
      </c>
      <c r="I119" s="67"/>
      <c r="J119" s="68">
        <f>H119*I119</f>
        <v>0</v>
      </c>
      <c r="K119" s="68">
        <f>IF($I$11&gt;=7000,0,H119*0.07*I119)</f>
        <v>0</v>
      </c>
      <c r="L119" s="68">
        <f>J119+K119</f>
        <v>0</v>
      </c>
      <c r="M119" s="46" t="str">
        <f>IF(I119="","",IF(I119&lt;80,"Ошибка! Не соблюден минимальный заказ на сорт!",IF(MOD(I119,40)&gt;0,"Ошибка! Не соблюдена кратность заказа на позицию!","")))</f>
        <v/>
      </c>
    </row>
    <row r="120" spans="1:13" ht="15" customHeight="1" x14ac:dyDescent="0.25">
      <c r="A120" s="1">
        <v>1501</v>
      </c>
      <c r="B120" s="63" t="s">
        <v>4704</v>
      </c>
      <c r="C120" s="63" t="s">
        <v>5746</v>
      </c>
      <c r="D120" s="64" t="s">
        <v>200</v>
      </c>
      <c r="E120" s="64" t="s">
        <v>201</v>
      </c>
      <c r="F120" s="64" t="s">
        <v>2158</v>
      </c>
      <c r="G120" s="65" t="s">
        <v>63</v>
      </c>
      <c r="H120" s="66">
        <v>1.01</v>
      </c>
      <c r="I120" s="67"/>
      <c r="J120" s="68">
        <f>H120*I120</f>
        <v>0</v>
      </c>
      <c r="K120" s="68">
        <f>IF($I$11&gt;=7000,0,H120*0.07*I120)</f>
        <v>0</v>
      </c>
      <c r="L120" s="68">
        <f>J120+K120</f>
        <v>0</v>
      </c>
      <c r="M120" s="46" t="str">
        <f>IF(I120="","",IF(I120&lt;80,"Ошибка! Не соблюден минимальный заказ на сорт!",IF(MOD(I120,40)&gt;0,"Ошибка! Не соблюдена кратность заказа на позицию!","")))</f>
        <v/>
      </c>
    </row>
    <row r="121" spans="1:13" ht="15" customHeight="1" x14ac:dyDescent="0.25">
      <c r="A121" s="1">
        <v>67</v>
      </c>
      <c r="B121" s="63" t="s">
        <v>4705</v>
      </c>
      <c r="C121" s="63" t="s">
        <v>6053</v>
      </c>
      <c r="D121" s="64" t="s">
        <v>200</v>
      </c>
      <c r="E121" s="64" t="s">
        <v>201</v>
      </c>
      <c r="F121" s="64" t="s">
        <v>5595</v>
      </c>
      <c r="G121" s="65" t="s">
        <v>63</v>
      </c>
      <c r="H121" s="66">
        <v>1.61</v>
      </c>
      <c r="I121" s="67"/>
      <c r="J121" s="68">
        <f>H121*I121</f>
        <v>0</v>
      </c>
      <c r="K121" s="68">
        <f>IF($I$11&gt;=7000,0,H121*0.07*I121)</f>
        <v>0</v>
      </c>
      <c r="L121" s="68">
        <f>J121+K121</f>
        <v>0</v>
      </c>
      <c r="M121" s="46" t="str">
        <f>IF(I121="","",IF(I121&lt;80,"Ошибка! Не соблюден минимальный заказ на сорт!",IF(MOD(I121,40)&gt;0,"Ошибка! Не соблюдена кратность заказа на позицию!","")))</f>
        <v/>
      </c>
    </row>
    <row r="122" spans="1:13" ht="15" customHeight="1" x14ac:dyDescent="0.25">
      <c r="A122" s="1">
        <v>4498</v>
      </c>
      <c r="B122" s="63" t="s">
        <v>249</v>
      </c>
      <c r="C122" s="63" t="s">
        <v>250</v>
      </c>
      <c r="D122" s="64" t="s">
        <v>200</v>
      </c>
      <c r="E122" s="64" t="s">
        <v>201</v>
      </c>
      <c r="F122" s="64" t="s">
        <v>251</v>
      </c>
      <c r="G122" s="65" t="s">
        <v>63</v>
      </c>
      <c r="H122" s="66">
        <v>1.61</v>
      </c>
      <c r="I122" s="67"/>
      <c r="J122" s="68">
        <f>H122*I122</f>
        <v>0</v>
      </c>
      <c r="K122" s="68">
        <f>IF($I$11&gt;=7000,0,H122*0.07*I122)</f>
        <v>0</v>
      </c>
      <c r="L122" s="68">
        <f>J122+K122</f>
        <v>0</v>
      </c>
      <c r="M122" s="46" t="str">
        <f>IF(I122="","",IF(I122&lt;80,"Ошибка! Не соблюден минимальный заказ на сорт!",IF(MOD(I122,40)&gt;0,"Ошибка! Не соблюдена кратность заказа на позицию!","")))</f>
        <v/>
      </c>
    </row>
    <row r="123" spans="1:13" ht="15" customHeight="1" x14ac:dyDescent="0.25">
      <c r="A123" s="1">
        <v>6272</v>
      </c>
      <c r="B123" s="63" t="s">
        <v>252</v>
      </c>
      <c r="C123" s="63" t="s">
        <v>253</v>
      </c>
      <c r="D123" s="64" t="s">
        <v>200</v>
      </c>
      <c r="E123" s="64" t="s">
        <v>201</v>
      </c>
      <c r="F123" s="64" t="s">
        <v>254</v>
      </c>
      <c r="G123" s="65" t="s">
        <v>63</v>
      </c>
      <c r="H123" s="66">
        <v>1.01</v>
      </c>
      <c r="I123" s="67"/>
      <c r="J123" s="68">
        <f>H123*I123</f>
        <v>0</v>
      </c>
      <c r="K123" s="68">
        <f>IF($I$11&gt;=7000,0,H123*0.07*I123)</f>
        <v>0</v>
      </c>
      <c r="L123" s="68">
        <f>J123+K123</f>
        <v>0</v>
      </c>
      <c r="M123" s="46" t="str">
        <f>IF(I123="","",IF(I123&lt;80,"Ошибка! Не соблюден минимальный заказ на сорт!",IF(MOD(I123,40)&gt;0,"Ошибка! Не соблюдена кратность заказа на позицию!","")))</f>
        <v/>
      </c>
    </row>
    <row r="124" spans="1:13" ht="15" customHeight="1" x14ac:dyDescent="0.25">
      <c r="A124" s="1">
        <v>9440</v>
      </c>
      <c r="B124" s="63" t="s">
        <v>255</v>
      </c>
      <c r="C124" s="63" t="s">
        <v>256</v>
      </c>
      <c r="D124" s="64" t="s">
        <v>200</v>
      </c>
      <c r="E124" s="64" t="s">
        <v>201</v>
      </c>
      <c r="F124" s="64" t="s">
        <v>257</v>
      </c>
      <c r="G124" s="65" t="s">
        <v>63</v>
      </c>
      <c r="H124" s="66">
        <v>1.01</v>
      </c>
      <c r="I124" s="67"/>
      <c r="J124" s="68">
        <f>H124*I124</f>
        <v>0</v>
      </c>
      <c r="K124" s="68">
        <f>IF($I$11&gt;=7000,0,H124*0.07*I124)</f>
        <v>0</v>
      </c>
      <c r="L124" s="68">
        <f>J124+K124</f>
        <v>0</v>
      </c>
      <c r="M124" s="46" t="str">
        <f>IF(I124="","",IF(I124&lt;80,"Ошибка! Не соблюден минимальный заказ на сорт!",IF(MOD(I124,40)&gt;0,"Ошибка! Не соблюдена кратность заказа на позицию!","")))</f>
        <v/>
      </c>
    </row>
    <row r="125" spans="1:13" ht="15" customHeight="1" x14ac:dyDescent="0.25">
      <c r="A125" s="1">
        <v>1663</v>
      </c>
      <c r="B125" s="63" t="s">
        <v>258</v>
      </c>
      <c r="C125" s="63" t="s">
        <v>259</v>
      </c>
      <c r="D125" s="64" t="s">
        <v>200</v>
      </c>
      <c r="E125" s="64" t="s">
        <v>201</v>
      </c>
      <c r="F125" s="64" t="s">
        <v>260</v>
      </c>
      <c r="G125" s="65" t="s">
        <v>63</v>
      </c>
      <c r="H125" s="66">
        <v>1.61</v>
      </c>
      <c r="I125" s="67"/>
      <c r="J125" s="68">
        <f>H125*I125</f>
        <v>0</v>
      </c>
      <c r="K125" s="68">
        <f>IF($I$11&gt;=7000,0,H125*0.07*I125)</f>
        <v>0</v>
      </c>
      <c r="L125" s="68">
        <f>J125+K125</f>
        <v>0</v>
      </c>
      <c r="M125" s="46" t="str">
        <f>IF(I125="","",IF(I125&lt;80,"Ошибка! Не соблюден минимальный заказ на сорт!",IF(MOD(I125,40)&gt;0,"Ошибка! Не соблюдена кратность заказа на позицию!","")))</f>
        <v/>
      </c>
    </row>
    <row r="126" spans="1:13" ht="15" customHeight="1" x14ac:dyDescent="0.25">
      <c r="A126" s="1">
        <v>6370</v>
      </c>
      <c r="B126" s="63" t="s">
        <v>261</v>
      </c>
      <c r="C126" s="63" t="s">
        <v>262</v>
      </c>
      <c r="D126" s="64" t="s">
        <v>200</v>
      </c>
      <c r="E126" s="64" t="s">
        <v>201</v>
      </c>
      <c r="F126" s="64" t="s">
        <v>263</v>
      </c>
      <c r="G126" s="65" t="s">
        <v>63</v>
      </c>
      <c r="H126" s="66">
        <v>1.61</v>
      </c>
      <c r="I126" s="67"/>
      <c r="J126" s="68">
        <f>H126*I126</f>
        <v>0</v>
      </c>
      <c r="K126" s="68">
        <f>IF($I$11&gt;=7000,0,H126*0.07*I126)</f>
        <v>0</v>
      </c>
      <c r="L126" s="68">
        <f>J126+K126</f>
        <v>0</v>
      </c>
      <c r="M126" s="46" t="str">
        <f>IF(I126="","",IF(I126&lt;80,"Ошибка! Не соблюден минимальный заказ на сорт!",IF(MOD(I126,40)&gt;0,"Ошибка! Не соблюдена кратность заказа на позицию!","")))</f>
        <v/>
      </c>
    </row>
    <row r="127" spans="1:13" ht="15" customHeight="1" x14ac:dyDescent="0.25">
      <c r="A127" s="1">
        <v>6646</v>
      </c>
      <c r="B127" s="63" t="s">
        <v>361</v>
      </c>
      <c r="C127" s="63" t="s">
        <v>362</v>
      </c>
      <c r="D127" s="64" t="s">
        <v>200</v>
      </c>
      <c r="E127" s="64" t="s">
        <v>201</v>
      </c>
      <c r="F127" s="64" t="s">
        <v>4133</v>
      </c>
      <c r="G127" s="65" t="s">
        <v>63</v>
      </c>
      <c r="H127" s="66">
        <v>1.04</v>
      </c>
      <c r="I127" s="67"/>
      <c r="J127" s="68">
        <f>H127*I127</f>
        <v>0</v>
      </c>
      <c r="K127" s="68">
        <f>IF($I$11&gt;=7000,0,H127*0.07*I127)</f>
        <v>0</v>
      </c>
      <c r="L127" s="68">
        <f>J127+K127</f>
        <v>0</v>
      </c>
      <c r="M127" s="46" t="str">
        <f>IF(I127="","",IF(I127&lt;80,"Ошибка! Не соблюден минимальный заказ на сорт!",IF(MOD(I127,40)&gt;0,"Ошибка! Не соблюдена кратность заказа на позицию!","")))</f>
        <v/>
      </c>
    </row>
    <row r="128" spans="1:13" ht="15" customHeight="1" x14ac:dyDescent="0.25">
      <c r="A128" s="1">
        <v>4012</v>
      </c>
      <c r="B128" s="63" t="s">
        <v>264</v>
      </c>
      <c r="C128" s="63" t="s">
        <v>265</v>
      </c>
      <c r="D128" s="64" t="s">
        <v>200</v>
      </c>
      <c r="E128" s="64" t="s">
        <v>201</v>
      </c>
      <c r="F128" s="64" t="s">
        <v>266</v>
      </c>
      <c r="G128" s="65" t="s">
        <v>63</v>
      </c>
      <c r="H128" s="66">
        <v>1.01</v>
      </c>
      <c r="I128" s="67"/>
      <c r="J128" s="68">
        <f>H128*I128</f>
        <v>0</v>
      </c>
      <c r="K128" s="68">
        <f>IF($I$11&gt;=7000,0,H128*0.07*I128)</f>
        <v>0</v>
      </c>
      <c r="L128" s="68">
        <f>J128+K128</f>
        <v>0</v>
      </c>
      <c r="M128" s="46" t="str">
        <f>IF(I128="","",IF(I128&lt;80,"Ошибка! Не соблюден минимальный заказ на сорт!",IF(MOD(I128,40)&gt;0,"Ошибка! Не соблюдена кратность заказа на позицию!","")))</f>
        <v/>
      </c>
    </row>
    <row r="129" spans="1:13" ht="15" customHeight="1" x14ac:dyDescent="0.25">
      <c r="A129" s="1">
        <v>1853</v>
      </c>
      <c r="B129" s="63" t="s">
        <v>267</v>
      </c>
      <c r="C129" s="63" t="s">
        <v>268</v>
      </c>
      <c r="D129" s="64" t="s">
        <v>200</v>
      </c>
      <c r="E129" s="64" t="s">
        <v>201</v>
      </c>
      <c r="F129" s="64" t="s">
        <v>269</v>
      </c>
      <c r="G129" s="65" t="s">
        <v>63</v>
      </c>
      <c r="H129" s="66">
        <v>1.01</v>
      </c>
      <c r="I129" s="67"/>
      <c r="J129" s="68">
        <f>H129*I129</f>
        <v>0</v>
      </c>
      <c r="K129" s="68">
        <f>IF($I$11&gt;=7000,0,H129*0.07*I129)</f>
        <v>0</v>
      </c>
      <c r="L129" s="68">
        <f>J129+K129</f>
        <v>0</v>
      </c>
      <c r="M129" s="46" t="str">
        <f>IF(I129="","",IF(I129&lt;80,"Ошибка! Не соблюден минимальный заказ на сорт!",IF(MOD(I129,40)&gt;0,"Ошибка! Не соблюдена кратность заказа на позицию!","")))</f>
        <v/>
      </c>
    </row>
    <row r="130" spans="1:13" ht="15" customHeight="1" x14ac:dyDescent="0.25">
      <c r="A130" s="1">
        <v>3683</v>
      </c>
      <c r="B130" s="63" t="s">
        <v>270</v>
      </c>
      <c r="C130" s="63" t="s">
        <v>271</v>
      </c>
      <c r="D130" s="64" t="s">
        <v>200</v>
      </c>
      <c r="E130" s="64" t="s">
        <v>201</v>
      </c>
      <c r="F130" s="64" t="s">
        <v>272</v>
      </c>
      <c r="G130" s="65" t="s">
        <v>63</v>
      </c>
      <c r="H130" s="66">
        <v>1.01</v>
      </c>
      <c r="I130" s="67"/>
      <c r="J130" s="68">
        <f>H130*I130</f>
        <v>0</v>
      </c>
      <c r="K130" s="68">
        <f>IF($I$11&gt;=7000,0,H130*0.07*I130)</f>
        <v>0</v>
      </c>
      <c r="L130" s="68">
        <f>J130+K130</f>
        <v>0</v>
      </c>
      <c r="M130" s="46" t="str">
        <f>IF(I130="","",IF(I130&lt;80,"Ошибка! Не соблюден минимальный заказ на сорт!",IF(MOD(I130,40)&gt;0,"Ошибка! Не соблюдена кратность заказа на позицию!","")))</f>
        <v/>
      </c>
    </row>
    <row r="131" spans="1:13" ht="15" customHeight="1" x14ac:dyDescent="0.25">
      <c r="A131" s="1">
        <v>2728</v>
      </c>
      <c r="B131" s="63" t="s">
        <v>273</v>
      </c>
      <c r="C131" s="63" t="s">
        <v>274</v>
      </c>
      <c r="D131" s="64" t="s">
        <v>200</v>
      </c>
      <c r="E131" s="64" t="s">
        <v>201</v>
      </c>
      <c r="F131" s="64" t="s">
        <v>275</v>
      </c>
      <c r="G131" s="65" t="s">
        <v>63</v>
      </c>
      <c r="H131" s="66">
        <v>1.01</v>
      </c>
      <c r="I131" s="67"/>
      <c r="J131" s="68">
        <f>H131*I131</f>
        <v>0</v>
      </c>
      <c r="K131" s="68">
        <f>IF($I$11&gt;=7000,0,H131*0.07*I131)</f>
        <v>0</v>
      </c>
      <c r="L131" s="68">
        <f>J131+K131</f>
        <v>0</v>
      </c>
      <c r="M131" s="46" t="str">
        <f>IF(I131="","",IF(I131&lt;80,"Ошибка! Не соблюден минимальный заказ на сорт!",IF(MOD(I131,40)&gt;0,"Ошибка! Не соблюдена кратность заказа на позицию!","")))</f>
        <v/>
      </c>
    </row>
    <row r="132" spans="1:13" ht="15" customHeight="1" x14ac:dyDescent="0.25">
      <c r="A132" s="1">
        <v>1677</v>
      </c>
      <c r="B132" s="63" t="s">
        <v>276</v>
      </c>
      <c r="C132" s="63" t="s">
        <v>277</v>
      </c>
      <c r="D132" s="64" t="s">
        <v>200</v>
      </c>
      <c r="E132" s="64" t="s">
        <v>201</v>
      </c>
      <c r="F132" s="64" t="s">
        <v>278</v>
      </c>
      <c r="G132" s="65" t="s">
        <v>63</v>
      </c>
      <c r="H132" s="66">
        <v>1.01</v>
      </c>
      <c r="I132" s="67"/>
      <c r="J132" s="68">
        <f>H132*I132</f>
        <v>0</v>
      </c>
      <c r="K132" s="68">
        <f>IF($I$11&gt;=7000,0,H132*0.07*I132)</f>
        <v>0</v>
      </c>
      <c r="L132" s="68">
        <f>J132+K132</f>
        <v>0</v>
      </c>
      <c r="M132" s="46" t="str">
        <f>IF(I132="","",IF(I132&lt;80,"Ошибка! Не соблюден минимальный заказ на сорт!",IF(MOD(I132,40)&gt;0,"Ошибка! Не соблюдена кратность заказа на позицию!","")))</f>
        <v/>
      </c>
    </row>
    <row r="133" spans="1:13" ht="15" customHeight="1" x14ac:dyDescent="0.25">
      <c r="A133" s="1">
        <v>2753</v>
      </c>
      <c r="B133" s="63" t="s">
        <v>279</v>
      </c>
      <c r="C133" s="63" t="s">
        <v>280</v>
      </c>
      <c r="D133" s="64" t="s">
        <v>200</v>
      </c>
      <c r="E133" s="64" t="s">
        <v>201</v>
      </c>
      <c r="F133" s="64" t="s">
        <v>281</v>
      </c>
      <c r="G133" s="65" t="s">
        <v>63</v>
      </c>
      <c r="H133" s="66">
        <v>1.01</v>
      </c>
      <c r="I133" s="67"/>
      <c r="J133" s="68">
        <f>H133*I133</f>
        <v>0</v>
      </c>
      <c r="K133" s="68">
        <f>IF($I$11&gt;=7000,0,H133*0.07*I133)</f>
        <v>0</v>
      </c>
      <c r="L133" s="68">
        <f>J133+K133</f>
        <v>0</v>
      </c>
      <c r="M133" s="46" t="str">
        <f>IF(I133="","",IF(I133&lt;80,"Ошибка! Не соблюден минимальный заказ на сорт!",IF(MOD(I133,40)&gt;0,"Ошибка! Не соблюдена кратность заказа на позицию!","")))</f>
        <v/>
      </c>
    </row>
    <row r="134" spans="1:13" ht="15" customHeight="1" x14ac:dyDescent="0.25">
      <c r="A134" s="1">
        <v>108</v>
      </c>
      <c r="B134" s="63" t="s">
        <v>3632</v>
      </c>
      <c r="C134" s="63" t="s">
        <v>3848</v>
      </c>
      <c r="D134" s="64" t="s">
        <v>200</v>
      </c>
      <c r="E134" s="64" t="s">
        <v>201</v>
      </c>
      <c r="F134" s="64" t="s">
        <v>4130</v>
      </c>
      <c r="G134" s="65" t="s">
        <v>63</v>
      </c>
      <c r="H134" s="66">
        <v>1.67</v>
      </c>
      <c r="I134" s="67"/>
      <c r="J134" s="68">
        <f>H134*I134</f>
        <v>0</v>
      </c>
      <c r="K134" s="68">
        <f>IF($I$11&gt;=7000,0,H134*0.07*I134)</f>
        <v>0</v>
      </c>
      <c r="L134" s="68">
        <f>J134+K134</f>
        <v>0</v>
      </c>
      <c r="M134" s="46" t="str">
        <f>IF(I134="","",IF(I134&lt;80,"Ошибка! Не соблюден минимальный заказ на сорт!",IF(MOD(I134,40)&gt;0,"Ошибка! Не соблюдена кратность заказа на позицию!","")))</f>
        <v/>
      </c>
    </row>
    <row r="135" spans="1:13" ht="15" customHeight="1" x14ac:dyDescent="0.25">
      <c r="A135" s="1">
        <v>6555</v>
      </c>
      <c r="B135" s="63" t="s">
        <v>3633</v>
      </c>
      <c r="C135" s="63" t="s">
        <v>212</v>
      </c>
      <c r="D135" s="64" t="s">
        <v>200</v>
      </c>
      <c r="E135" s="64" t="s">
        <v>201</v>
      </c>
      <c r="F135" s="64" t="s">
        <v>4131</v>
      </c>
      <c r="G135" s="65" t="s">
        <v>63</v>
      </c>
      <c r="H135" s="66">
        <v>2.42</v>
      </c>
      <c r="I135" s="67"/>
      <c r="J135" s="68">
        <f>H135*I135</f>
        <v>0</v>
      </c>
      <c r="K135" s="68">
        <f>IF($I$11&gt;=7000,0,H135*0.07*I135)</f>
        <v>0</v>
      </c>
      <c r="L135" s="68">
        <f>J135+K135</f>
        <v>0</v>
      </c>
      <c r="M135" s="46" t="str">
        <f>IF(I135="","",IF(I135&lt;80,"Ошибка! Не соблюден минимальный заказ на сорт!",IF(MOD(I135,40)&gt;0,"Ошибка! Не соблюдена кратность заказа на позицию!","")))</f>
        <v/>
      </c>
    </row>
    <row r="136" spans="1:13" ht="15" customHeight="1" x14ac:dyDescent="0.25">
      <c r="A136" s="1">
        <v>8794</v>
      </c>
      <c r="B136" s="63" t="s">
        <v>282</v>
      </c>
      <c r="C136" s="63" t="s">
        <v>283</v>
      </c>
      <c r="D136" s="64" t="s">
        <v>200</v>
      </c>
      <c r="E136" s="64" t="s">
        <v>201</v>
      </c>
      <c r="F136" s="64" t="s">
        <v>284</v>
      </c>
      <c r="G136" s="65" t="s">
        <v>63</v>
      </c>
      <c r="H136" s="66">
        <v>1.61</v>
      </c>
      <c r="I136" s="67"/>
      <c r="J136" s="68">
        <f>H136*I136</f>
        <v>0</v>
      </c>
      <c r="K136" s="68">
        <f>IF($I$11&gt;=7000,0,H136*0.07*I136)</f>
        <v>0</v>
      </c>
      <c r="L136" s="68">
        <f>J136+K136</f>
        <v>0</v>
      </c>
      <c r="M136" s="46" t="str">
        <f>IF(I136="","",IF(I136&lt;80,"Ошибка! Не соблюден минимальный заказ на сорт!",IF(MOD(I136,40)&gt;0,"Ошибка! Не соблюдена кратность заказа на позицию!","")))</f>
        <v/>
      </c>
    </row>
    <row r="137" spans="1:13" ht="15" customHeight="1" x14ac:dyDescent="0.25">
      <c r="A137" s="1">
        <v>7432</v>
      </c>
      <c r="B137" s="63" t="s">
        <v>285</v>
      </c>
      <c r="C137" s="63" t="s">
        <v>286</v>
      </c>
      <c r="D137" s="64" t="s">
        <v>200</v>
      </c>
      <c r="E137" s="64" t="s">
        <v>201</v>
      </c>
      <c r="F137" s="64" t="s">
        <v>287</v>
      </c>
      <c r="G137" s="65" t="s">
        <v>63</v>
      </c>
      <c r="H137" s="66">
        <v>1.61</v>
      </c>
      <c r="I137" s="67"/>
      <c r="J137" s="68">
        <f>H137*I137</f>
        <v>0</v>
      </c>
      <c r="K137" s="68">
        <f>IF($I$11&gt;=7000,0,H137*0.07*I137)</f>
        <v>0</v>
      </c>
      <c r="L137" s="68">
        <f>J137+K137</f>
        <v>0</v>
      </c>
      <c r="M137" s="46" t="str">
        <f>IF(I137="","",IF(I137&lt;80,"Ошибка! Не соблюден минимальный заказ на сорт!",IF(MOD(I137,40)&gt;0,"Ошибка! Не соблюдена кратность заказа на позицию!","")))</f>
        <v/>
      </c>
    </row>
    <row r="138" spans="1:13" ht="15" customHeight="1" x14ac:dyDescent="0.25">
      <c r="A138" s="1">
        <v>1521</v>
      </c>
      <c r="B138" s="63" t="s">
        <v>198</v>
      </c>
      <c r="C138" s="63" t="s">
        <v>4566</v>
      </c>
      <c r="D138" s="64" t="s">
        <v>200</v>
      </c>
      <c r="E138" s="64" t="s">
        <v>201</v>
      </c>
      <c r="F138" s="64" t="s">
        <v>199</v>
      </c>
      <c r="G138" s="65" t="s">
        <v>63</v>
      </c>
      <c r="H138" s="66">
        <v>1.01</v>
      </c>
      <c r="I138" s="67"/>
      <c r="J138" s="68">
        <f>H138*I138</f>
        <v>0</v>
      </c>
      <c r="K138" s="68">
        <f>IF($I$11&gt;=7000,0,H138*0.07*I138)</f>
        <v>0</v>
      </c>
      <c r="L138" s="68">
        <f>J138+K138</f>
        <v>0</v>
      </c>
      <c r="M138" s="46" t="str">
        <f>IF(I138="","",IF(I138&lt;80,"Ошибка! Не соблюден минимальный заказ на сорт!",IF(MOD(I138,40)&gt;0,"Ошибка! Не соблюдена кратность заказа на позицию!","")))</f>
        <v/>
      </c>
    </row>
    <row r="139" spans="1:13" ht="15" customHeight="1" x14ac:dyDescent="0.25">
      <c r="A139" s="1">
        <v>5646</v>
      </c>
      <c r="B139" s="63" t="s">
        <v>288</v>
      </c>
      <c r="C139" s="63" t="s">
        <v>289</v>
      </c>
      <c r="D139" s="64" t="s">
        <v>200</v>
      </c>
      <c r="E139" s="64" t="s">
        <v>201</v>
      </c>
      <c r="F139" s="64" t="s">
        <v>290</v>
      </c>
      <c r="G139" s="65" t="s">
        <v>63</v>
      </c>
      <c r="H139" s="66">
        <v>1.61</v>
      </c>
      <c r="I139" s="67"/>
      <c r="J139" s="68">
        <f>H139*I139</f>
        <v>0</v>
      </c>
      <c r="K139" s="68">
        <f>IF($I$11&gt;=7000,0,H139*0.07*I139)</f>
        <v>0</v>
      </c>
      <c r="L139" s="68">
        <f>J139+K139</f>
        <v>0</v>
      </c>
      <c r="M139" s="46" t="str">
        <f>IF(I139="","",IF(I139&lt;80,"Ошибка! Не соблюден минимальный заказ на сорт!",IF(MOD(I139,40)&gt;0,"Ошибка! Не соблюдена кратность заказа на позицию!","")))</f>
        <v/>
      </c>
    </row>
    <row r="140" spans="1:13" ht="15" customHeight="1" x14ac:dyDescent="0.25">
      <c r="A140" s="1">
        <v>2777</v>
      </c>
      <c r="B140" s="63" t="s">
        <v>291</v>
      </c>
      <c r="C140" s="63" t="s">
        <v>292</v>
      </c>
      <c r="D140" s="64" t="s">
        <v>200</v>
      </c>
      <c r="E140" s="64" t="s">
        <v>201</v>
      </c>
      <c r="F140" s="64" t="s">
        <v>293</v>
      </c>
      <c r="G140" s="65" t="s">
        <v>63</v>
      </c>
      <c r="H140" s="66">
        <v>1.61</v>
      </c>
      <c r="I140" s="67"/>
      <c r="J140" s="68">
        <f>H140*I140</f>
        <v>0</v>
      </c>
      <c r="K140" s="68">
        <f>IF($I$11&gt;=7000,0,H140*0.07*I140)</f>
        <v>0</v>
      </c>
      <c r="L140" s="68">
        <f>J140+K140</f>
        <v>0</v>
      </c>
      <c r="M140" s="46" t="str">
        <f>IF(I140="","",IF(I140&lt;80,"Ошибка! Не соблюден минимальный заказ на сорт!",IF(MOD(I140,40)&gt;0,"Ошибка! Не соблюдена кратность заказа на позицию!","")))</f>
        <v/>
      </c>
    </row>
    <row r="141" spans="1:13" ht="15" customHeight="1" x14ac:dyDescent="0.25">
      <c r="A141" s="1">
        <v>5214</v>
      </c>
      <c r="B141" s="63" t="s">
        <v>3634</v>
      </c>
      <c r="C141" s="63" t="s">
        <v>294</v>
      </c>
      <c r="D141" s="64" t="s">
        <v>200</v>
      </c>
      <c r="E141" s="64" t="s">
        <v>201</v>
      </c>
      <c r="F141" s="64" t="s">
        <v>295</v>
      </c>
      <c r="G141" s="65" t="s">
        <v>63</v>
      </c>
      <c r="H141" s="66">
        <v>1.61</v>
      </c>
      <c r="I141" s="67"/>
      <c r="J141" s="68">
        <f>H141*I141</f>
        <v>0</v>
      </c>
      <c r="K141" s="68">
        <f>IF($I$11&gt;=7000,0,H141*0.07*I141)</f>
        <v>0</v>
      </c>
      <c r="L141" s="68">
        <f>J141+K141</f>
        <v>0</v>
      </c>
      <c r="M141" s="46" t="str">
        <f>IF(I141="","",IF(I141&lt;80,"Ошибка! Не соблюден минимальный заказ на сорт!",IF(MOD(I141,40)&gt;0,"Ошибка! Не соблюдена кратность заказа на позицию!","")))</f>
        <v/>
      </c>
    </row>
    <row r="142" spans="1:13" ht="15" customHeight="1" x14ac:dyDescent="0.25">
      <c r="A142" s="1">
        <v>5312</v>
      </c>
      <c r="B142" s="63" t="s">
        <v>296</v>
      </c>
      <c r="C142" s="63" t="s">
        <v>297</v>
      </c>
      <c r="D142" s="64" t="s">
        <v>200</v>
      </c>
      <c r="E142" s="64" t="s">
        <v>201</v>
      </c>
      <c r="F142" s="64" t="s">
        <v>298</v>
      </c>
      <c r="G142" s="65" t="s">
        <v>63</v>
      </c>
      <c r="H142" s="66">
        <v>1.61</v>
      </c>
      <c r="I142" s="67"/>
      <c r="J142" s="68">
        <f>H142*I142</f>
        <v>0</v>
      </c>
      <c r="K142" s="68">
        <f>IF($I$11&gt;=7000,0,H142*0.07*I142)</f>
        <v>0</v>
      </c>
      <c r="L142" s="68">
        <f>J142+K142</f>
        <v>0</v>
      </c>
      <c r="M142" s="46" t="str">
        <f>IF(I142="","",IF(I142&lt;80,"Ошибка! Не соблюден минимальный заказ на сорт!",IF(MOD(I142,40)&gt;0,"Ошибка! Не соблюдена кратность заказа на позицию!","")))</f>
        <v/>
      </c>
    </row>
    <row r="143" spans="1:13" ht="15" customHeight="1" x14ac:dyDescent="0.25">
      <c r="A143" s="1">
        <v>4051</v>
      </c>
      <c r="B143" s="63" t="s">
        <v>299</v>
      </c>
      <c r="C143" s="63" t="s">
        <v>300</v>
      </c>
      <c r="D143" s="64" t="s">
        <v>200</v>
      </c>
      <c r="E143" s="64" t="s">
        <v>201</v>
      </c>
      <c r="F143" s="64" t="s">
        <v>301</v>
      </c>
      <c r="G143" s="65" t="s">
        <v>63</v>
      </c>
      <c r="H143" s="66">
        <v>1.01</v>
      </c>
      <c r="I143" s="67"/>
      <c r="J143" s="68">
        <f>H143*I143</f>
        <v>0</v>
      </c>
      <c r="K143" s="68">
        <f>IF($I$11&gt;=7000,0,H143*0.07*I143)</f>
        <v>0</v>
      </c>
      <c r="L143" s="68">
        <f>J143+K143</f>
        <v>0</v>
      </c>
      <c r="M143" s="46" t="str">
        <f>IF(I143="","",IF(I143&lt;80,"Ошибка! Не соблюден минимальный заказ на сорт!",IF(MOD(I143,40)&gt;0,"Ошибка! Не соблюдена кратность заказа на позицию!","")))</f>
        <v/>
      </c>
    </row>
    <row r="144" spans="1:13" ht="15" customHeight="1" x14ac:dyDescent="0.25">
      <c r="A144" s="1">
        <v>15083</v>
      </c>
      <c r="B144" s="63" t="s">
        <v>302</v>
      </c>
      <c r="C144" s="63" t="s">
        <v>303</v>
      </c>
      <c r="D144" s="64" t="s">
        <v>200</v>
      </c>
      <c r="E144" s="64" t="s">
        <v>201</v>
      </c>
      <c r="F144" s="64" t="s">
        <v>304</v>
      </c>
      <c r="G144" s="65" t="s">
        <v>63</v>
      </c>
      <c r="H144" s="66">
        <v>1.73</v>
      </c>
      <c r="I144" s="67"/>
      <c r="J144" s="68">
        <f>H144*I144</f>
        <v>0</v>
      </c>
      <c r="K144" s="68">
        <f>IF($I$11&gt;=7000,0,H144*0.07*I144)</f>
        <v>0</v>
      </c>
      <c r="L144" s="68">
        <f>J144+K144</f>
        <v>0</v>
      </c>
      <c r="M144" s="46" t="str">
        <f>IF(I144="","",IF(I144&lt;80,"Ошибка! Не соблюден минимальный заказ на сорт!",IF(MOD(I144,40)&gt;0,"Ошибка! Не соблюдена кратность заказа на позицию!","")))</f>
        <v/>
      </c>
    </row>
    <row r="145" spans="1:13" ht="15" customHeight="1" x14ac:dyDescent="0.25">
      <c r="A145" s="1">
        <v>1732</v>
      </c>
      <c r="B145" s="63" t="s">
        <v>305</v>
      </c>
      <c r="C145" s="63" t="s">
        <v>306</v>
      </c>
      <c r="D145" s="64" t="s">
        <v>200</v>
      </c>
      <c r="E145" s="64" t="s">
        <v>201</v>
      </c>
      <c r="F145" s="64" t="s">
        <v>307</v>
      </c>
      <c r="G145" s="65" t="s">
        <v>63</v>
      </c>
      <c r="H145" s="66">
        <v>1.73</v>
      </c>
      <c r="I145" s="67"/>
      <c r="J145" s="68">
        <f>H145*I145</f>
        <v>0</v>
      </c>
      <c r="K145" s="68">
        <f>IF($I$11&gt;=7000,0,H145*0.07*I145)</f>
        <v>0</v>
      </c>
      <c r="L145" s="68">
        <f>J145+K145</f>
        <v>0</v>
      </c>
      <c r="M145" s="46" t="str">
        <f>IF(I145="","",IF(I145&lt;80,"Ошибка! Не соблюден минимальный заказ на сорт!",IF(MOD(I145,40)&gt;0,"Ошибка! Не соблюдена кратность заказа на позицию!","")))</f>
        <v/>
      </c>
    </row>
    <row r="146" spans="1:13" ht="15" customHeight="1" x14ac:dyDescent="0.25">
      <c r="A146" s="1">
        <v>923</v>
      </c>
      <c r="B146" s="63" t="s">
        <v>308</v>
      </c>
      <c r="C146" s="63" t="s">
        <v>309</v>
      </c>
      <c r="D146" s="64" t="s">
        <v>200</v>
      </c>
      <c r="E146" s="64" t="s">
        <v>201</v>
      </c>
      <c r="F146" s="64" t="s">
        <v>310</v>
      </c>
      <c r="G146" s="65" t="s">
        <v>63</v>
      </c>
      <c r="H146" s="66">
        <v>1.01</v>
      </c>
      <c r="I146" s="67"/>
      <c r="J146" s="68">
        <f>H146*I146</f>
        <v>0</v>
      </c>
      <c r="K146" s="68">
        <f>IF($I$11&gt;=7000,0,H146*0.07*I146)</f>
        <v>0</v>
      </c>
      <c r="L146" s="68">
        <f>J146+K146</f>
        <v>0</v>
      </c>
      <c r="M146" s="46" t="str">
        <f>IF(I146="","",IF(I146&lt;80,"Ошибка! Не соблюден минимальный заказ на сорт!",IF(MOD(I146,40)&gt;0,"Ошибка! Не соблюдена кратность заказа на позицию!","")))</f>
        <v/>
      </c>
    </row>
    <row r="147" spans="1:13" ht="15" customHeight="1" x14ac:dyDescent="0.25">
      <c r="A147" s="1">
        <v>5904</v>
      </c>
      <c r="B147" s="63" t="s">
        <v>3635</v>
      </c>
      <c r="C147" s="63" t="s">
        <v>3849</v>
      </c>
      <c r="D147" s="64" t="s">
        <v>200</v>
      </c>
      <c r="E147" s="64" t="s">
        <v>201</v>
      </c>
      <c r="F147" s="64" t="s">
        <v>4132</v>
      </c>
      <c r="G147" s="65" t="s">
        <v>63</v>
      </c>
      <c r="H147" s="66">
        <v>1.73</v>
      </c>
      <c r="I147" s="67"/>
      <c r="J147" s="68">
        <f>H147*I147</f>
        <v>0</v>
      </c>
      <c r="K147" s="68">
        <f>IF($I$11&gt;=7000,0,H147*0.07*I147)</f>
        <v>0</v>
      </c>
      <c r="L147" s="68">
        <f>J147+K147</f>
        <v>0</v>
      </c>
      <c r="M147" s="46" t="str">
        <f>IF(I147="","",IF(I147&lt;80,"Ошибка! Не соблюден минимальный заказ на сорт!",IF(MOD(I147,40)&gt;0,"Ошибка! Не соблюдена кратность заказа на позицию!","")))</f>
        <v/>
      </c>
    </row>
    <row r="148" spans="1:13" ht="15" customHeight="1" x14ac:dyDescent="0.25">
      <c r="A148" s="1">
        <v>2156</v>
      </c>
      <c r="B148" s="63" t="s">
        <v>4706</v>
      </c>
      <c r="C148" s="63" t="s">
        <v>4568</v>
      </c>
      <c r="D148" s="64" t="s">
        <v>200</v>
      </c>
      <c r="E148" s="64" t="s">
        <v>201</v>
      </c>
      <c r="F148" s="64" t="s">
        <v>311</v>
      </c>
      <c r="G148" s="65" t="s">
        <v>63</v>
      </c>
      <c r="H148" s="66">
        <v>1.01</v>
      </c>
      <c r="I148" s="67"/>
      <c r="J148" s="68">
        <f>H148*I148</f>
        <v>0</v>
      </c>
      <c r="K148" s="68">
        <f>IF($I$11&gt;=7000,0,H148*0.07*I148)</f>
        <v>0</v>
      </c>
      <c r="L148" s="68">
        <f>J148+K148</f>
        <v>0</v>
      </c>
      <c r="M148" s="46" t="str">
        <f>IF(I148="","",IF(I148&lt;80,"Ошибка! Не соблюден минимальный заказ на сорт!",IF(MOD(I148,40)&gt;0,"Ошибка! Не соблюдена кратность заказа на позицию!","")))</f>
        <v/>
      </c>
    </row>
    <row r="149" spans="1:13" ht="15" customHeight="1" x14ac:dyDescent="0.25">
      <c r="A149" s="1">
        <v>3558</v>
      </c>
      <c r="B149" s="63" t="s">
        <v>312</v>
      </c>
      <c r="C149" s="63" t="s">
        <v>313</v>
      </c>
      <c r="D149" s="64" t="s">
        <v>200</v>
      </c>
      <c r="E149" s="64" t="s">
        <v>201</v>
      </c>
      <c r="F149" s="64" t="s">
        <v>314</v>
      </c>
      <c r="G149" s="65" t="s">
        <v>63</v>
      </c>
      <c r="H149" s="66">
        <v>1.01</v>
      </c>
      <c r="I149" s="67"/>
      <c r="J149" s="68">
        <f>H149*I149</f>
        <v>0</v>
      </c>
      <c r="K149" s="68">
        <f>IF($I$11&gt;=7000,0,H149*0.07*I149)</f>
        <v>0</v>
      </c>
      <c r="L149" s="68">
        <f>J149+K149</f>
        <v>0</v>
      </c>
      <c r="M149" s="46" t="str">
        <f>IF(I149="","",IF(I149&lt;80,"Ошибка! Не соблюден минимальный заказ на сорт!",IF(MOD(I149,40)&gt;0,"Ошибка! Не соблюдена кратность заказа на позицию!","")))</f>
        <v/>
      </c>
    </row>
    <row r="150" spans="1:13" ht="15" customHeight="1" x14ac:dyDescent="0.25">
      <c r="A150" s="1">
        <v>1317</v>
      </c>
      <c r="B150" s="63" t="s">
        <v>315</v>
      </c>
      <c r="C150" s="63" t="s">
        <v>316</v>
      </c>
      <c r="D150" s="64" t="s">
        <v>200</v>
      </c>
      <c r="E150" s="64" t="s">
        <v>201</v>
      </c>
      <c r="F150" s="64" t="s">
        <v>317</v>
      </c>
      <c r="G150" s="65" t="s">
        <v>63</v>
      </c>
      <c r="H150" s="66">
        <v>1.61</v>
      </c>
      <c r="I150" s="67"/>
      <c r="J150" s="68">
        <f>H150*I150</f>
        <v>0</v>
      </c>
      <c r="K150" s="68">
        <f>IF($I$11&gt;=7000,0,H150*0.07*I150)</f>
        <v>0</v>
      </c>
      <c r="L150" s="68">
        <f>J150+K150</f>
        <v>0</v>
      </c>
      <c r="M150" s="46" t="str">
        <f>IF(I150="","",IF(I150&lt;80,"Ошибка! Не соблюден минимальный заказ на сорт!",IF(MOD(I150,40)&gt;0,"Ошибка! Не соблюдена кратность заказа на позицию!","")))</f>
        <v/>
      </c>
    </row>
    <row r="151" spans="1:13" ht="15" customHeight="1" x14ac:dyDescent="0.25">
      <c r="A151" s="1">
        <v>2119</v>
      </c>
      <c r="B151" s="63" t="s">
        <v>318</v>
      </c>
      <c r="C151" s="63" t="s">
        <v>319</v>
      </c>
      <c r="D151" s="64" t="s">
        <v>200</v>
      </c>
      <c r="E151" s="64" t="s">
        <v>201</v>
      </c>
      <c r="F151" s="64" t="s">
        <v>320</v>
      </c>
      <c r="G151" s="65" t="s">
        <v>63</v>
      </c>
      <c r="H151" s="66">
        <v>1.01</v>
      </c>
      <c r="I151" s="67"/>
      <c r="J151" s="68">
        <f>H151*I151</f>
        <v>0</v>
      </c>
      <c r="K151" s="68">
        <f>IF($I$11&gt;=7000,0,H151*0.07*I151)</f>
        <v>0</v>
      </c>
      <c r="L151" s="68">
        <f>J151+K151</f>
        <v>0</v>
      </c>
      <c r="M151" s="46" t="str">
        <f>IF(I151="","",IF(I151&lt;80,"Ошибка! Не соблюден минимальный заказ на сорт!",IF(MOD(I151,40)&gt;0,"Ошибка! Не соблюдена кратность заказа на позицию!","")))</f>
        <v/>
      </c>
    </row>
    <row r="152" spans="1:13" ht="15" customHeight="1" x14ac:dyDescent="0.25">
      <c r="A152" s="1">
        <v>8907</v>
      </c>
      <c r="B152" s="63" t="s">
        <v>321</v>
      </c>
      <c r="C152" s="63" t="s">
        <v>322</v>
      </c>
      <c r="D152" s="64" t="s">
        <v>200</v>
      </c>
      <c r="E152" s="64" t="s">
        <v>201</v>
      </c>
      <c r="F152" s="64" t="s">
        <v>323</v>
      </c>
      <c r="G152" s="65" t="s">
        <v>63</v>
      </c>
      <c r="H152" s="66">
        <v>1.61</v>
      </c>
      <c r="I152" s="67"/>
      <c r="J152" s="68">
        <f>H152*I152</f>
        <v>0</v>
      </c>
      <c r="K152" s="68">
        <f>IF($I$11&gt;=7000,0,H152*0.07*I152)</f>
        <v>0</v>
      </c>
      <c r="L152" s="68">
        <f>J152+K152</f>
        <v>0</v>
      </c>
      <c r="M152" s="46" t="str">
        <f>IF(I152="","",IF(I152&lt;80,"Ошибка! Не соблюден минимальный заказ на сорт!",IF(MOD(I152,40)&gt;0,"Ошибка! Не соблюдена кратность заказа на позицию!","")))</f>
        <v/>
      </c>
    </row>
    <row r="153" spans="1:13" ht="15" customHeight="1" x14ac:dyDescent="0.25">
      <c r="A153" s="1">
        <v>7150</v>
      </c>
      <c r="B153" s="63" t="s">
        <v>324</v>
      </c>
      <c r="C153" s="63" t="s">
        <v>325</v>
      </c>
      <c r="D153" s="64" t="s">
        <v>200</v>
      </c>
      <c r="E153" s="64" t="s">
        <v>201</v>
      </c>
      <c r="F153" s="64" t="s">
        <v>326</v>
      </c>
      <c r="G153" s="65" t="s">
        <v>63</v>
      </c>
      <c r="H153" s="66">
        <v>1.01</v>
      </c>
      <c r="I153" s="67"/>
      <c r="J153" s="68">
        <f>H153*I153</f>
        <v>0</v>
      </c>
      <c r="K153" s="68">
        <f>IF($I$11&gt;=7000,0,H153*0.07*I153)</f>
        <v>0</v>
      </c>
      <c r="L153" s="68">
        <f>J153+K153</f>
        <v>0</v>
      </c>
      <c r="M153" s="46" t="str">
        <f>IF(I153="","",IF(I153&lt;80,"Ошибка! Не соблюден минимальный заказ на сорт!",IF(MOD(I153,40)&gt;0,"Ошибка! Не соблюдена кратность заказа на позицию!","")))</f>
        <v/>
      </c>
    </row>
    <row r="154" spans="1:13" ht="15" customHeight="1" x14ac:dyDescent="0.25">
      <c r="A154" s="1">
        <v>2522</v>
      </c>
      <c r="B154" s="63" t="s">
        <v>327</v>
      </c>
      <c r="C154" s="63" t="s">
        <v>328</v>
      </c>
      <c r="D154" s="64" t="s">
        <v>200</v>
      </c>
      <c r="E154" s="64" t="s">
        <v>201</v>
      </c>
      <c r="F154" s="64" t="s">
        <v>329</v>
      </c>
      <c r="G154" s="65" t="s">
        <v>63</v>
      </c>
      <c r="H154" s="66">
        <v>1.67</v>
      </c>
      <c r="I154" s="67"/>
      <c r="J154" s="68">
        <f>H154*I154</f>
        <v>0</v>
      </c>
      <c r="K154" s="68">
        <f>IF($I$11&gt;=7000,0,H154*0.07*I154)</f>
        <v>0</v>
      </c>
      <c r="L154" s="68">
        <f>J154+K154</f>
        <v>0</v>
      </c>
      <c r="M154" s="46" t="str">
        <f>IF(I154="","",IF(I154&lt;80,"Ошибка! Не соблюден минимальный заказ на сорт!",IF(MOD(I154,40)&gt;0,"Ошибка! Не соблюдена кратность заказа на позицию!","")))</f>
        <v/>
      </c>
    </row>
    <row r="155" spans="1:13" ht="15" customHeight="1" x14ac:dyDescent="0.25">
      <c r="A155" s="1">
        <v>5277</v>
      </c>
      <c r="B155" s="63" t="s">
        <v>330</v>
      </c>
      <c r="C155" s="63" t="s">
        <v>331</v>
      </c>
      <c r="D155" s="64" t="s">
        <v>200</v>
      </c>
      <c r="E155" s="64" t="s">
        <v>201</v>
      </c>
      <c r="F155" s="64" t="s">
        <v>332</v>
      </c>
      <c r="G155" s="65" t="s">
        <v>63</v>
      </c>
      <c r="H155" s="66">
        <v>1.01</v>
      </c>
      <c r="I155" s="67"/>
      <c r="J155" s="68">
        <f>H155*I155</f>
        <v>0</v>
      </c>
      <c r="K155" s="68">
        <f>IF($I$11&gt;=7000,0,H155*0.07*I155)</f>
        <v>0</v>
      </c>
      <c r="L155" s="68">
        <f>J155+K155</f>
        <v>0</v>
      </c>
      <c r="M155" s="46" t="str">
        <f>IF(I155="","",IF(I155&lt;80,"Ошибка! Не соблюден минимальный заказ на сорт!",IF(MOD(I155,40)&gt;0,"Ошибка! Не соблюдена кратность заказа на позицию!","")))</f>
        <v/>
      </c>
    </row>
    <row r="156" spans="1:13" ht="15" customHeight="1" x14ac:dyDescent="0.25">
      <c r="A156" s="1">
        <v>5447</v>
      </c>
      <c r="B156" s="63" t="s">
        <v>333</v>
      </c>
      <c r="C156" s="63" t="s">
        <v>334</v>
      </c>
      <c r="D156" s="64" t="s">
        <v>200</v>
      </c>
      <c r="E156" s="64" t="s">
        <v>201</v>
      </c>
      <c r="F156" s="64" t="s">
        <v>335</v>
      </c>
      <c r="G156" s="65" t="s">
        <v>63</v>
      </c>
      <c r="H156" s="66">
        <v>1.01</v>
      </c>
      <c r="I156" s="67"/>
      <c r="J156" s="68">
        <f>H156*I156</f>
        <v>0</v>
      </c>
      <c r="K156" s="68">
        <f>IF($I$11&gt;=7000,0,H156*0.07*I156)</f>
        <v>0</v>
      </c>
      <c r="L156" s="68">
        <f>J156+K156</f>
        <v>0</v>
      </c>
      <c r="M156" s="46" t="str">
        <f>IF(I156="","",IF(I156&lt;80,"Ошибка! Не соблюден минимальный заказ на сорт!",IF(MOD(I156,40)&gt;0,"Ошибка! Не соблюдена кратность заказа на позицию!","")))</f>
        <v/>
      </c>
    </row>
    <row r="157" spans="1:13" ht="15" customHeight="1" x14ac:dyDescent="0.25">
      <c r="A157" s="1">
        <v>5678</v>
      </c>
      <c r="B157" s="63" t="s">
        <v>336</v>
      </c>
      <c r="C157" s="63" t="s">
        <v>337</v>
      </c>
      <c r="D157" s="64" t="s">
        <v>200</v>
      </c>
      <c r="E157" s="64" t="s">
        <v>201</v>
      </c>
      <c r="F157" s="64" t="s">
        <v>338</v>
      </c>
      <c r="G157" s="65" t="s">
        <v>63</v>
      </c>
      <c r="H157" s="66">
        <v>1.01</v>
      </c>
      <c r="I157" s="67"/>
      <c r="J157" s="68">
        <f>H157*I157</f>
        <v>0</v>
      </c>
      <c r="K157" s="68">
        <f>IF($I$11&gt;=7000,0,H157*0.07*I157)</f>
        <v>0</v>
      </c>
      <c r="L157" s="68">
        <f>J157+K157</f>
        <v>0</v>
      </c>
      <c r="M157" s="46" t="str">
        <f>IF(I157="","",IF(I157&lt;80,"Ошибка! Не соблюден минимальный заказ на сорт!",IF(MOD(I157,40)&gt;0,"Ошибка! Не соблюдена кратность заказа на позицию!","")))</f>
        <v/>
      </c>
    </row>
    <row r="158" spans="1:13" ht="15" customHeight="1" x14ac:dyDescent="0.25">
      <c r="A158" s="1">
        <v>5647</v>
      </c>
      <c r="B158" s="63" t="s">
        <v>339</v>
      </c>
      <c r="C158" s="63" t="s">
        <v>340</v>
      </c>
      <c r="D158" s="64" t="s">
        <v>200</v>
      </c>
      <c r="E158" s="64" t="s">
        <v>201</v>
      </c>
      <c r="F158" s="64" t="s">
        <v>341</v>
      </c>
      <c r="G158" s="65" t="s">
        <v>63</v>
      </c>
      <c r="H158" s="66">
        <v>1.01</v>
      </c>
      <c r="I158" s="67"/>
      <c r="J158" s="68">
        <f>H158*I158</f>
        <v>0</v>
      </c>
      <c r="K158" s="68">
        <f>IF($I$11&gt;=7000,0,H158*0.07*I158)</f>
        <v>0</v>
      </c>
      <c r="L158" s="68">
        <f>J158+K158</f>
        <v>0</v>
      </c>
      <c r="M158" s="46" t="str">
        <f>IF(I158="","",IF(I158&lt;80,"Ошибка! Не соблюден минимальный заказ на сорт!",IF(MOD(I158,40)&gt;0,"Ошибка! Не соблюдена кратность заказа на позицию!","")))</f>
        <v/>
      </c>
    </row>
    <row r="159" spans="1:13" ht="15" customHeight="1" x14ac:dyDescent="0.25">
      <c r="A159" s="1">
        <v>9416</v>
      </c>
      <c r="B159" s="63" t="s">
        <v>342</v>
      </c>
      <c r="C159" s="63" t="s">
        <v>343</v>
      </c>
      <c r="D159" s="64" t="s">
        <v>200</v>
      </c>
      <c r="E159" s="64" t="s">
        <v>201</v>
      </c>
      <c r="F159" s="64" t="s">
        <v>344</v>
      </c>
      <c r="G159" s="65" t="s">
        <v>63</v>
      </c>
      <c r="H159" s="66">
        <v>1.61</v>
      </c>
      <c r="I159" s="67"/>
      <c r="J159" s="68">
        <f>H159*I159</f>
        <v>0</v>
      </c>
      <c r="K159" s="68">
        <f>IF($I$11&gt;=7000,0,H159*0.07*I159)</f>
        <v>0</v>
      </c>
      <c r="L159" s="68">
        <f>J159+K159</f>
        <v>0</v>
      </c>
      <c r="M159" s="46" t="str">
        <f>IF(I159="","",IF(I159&lt;80,"Ошибка! Не соблюден минимальный заказ на сорт!",IF(MOD(I159,40)&gt;0,"Ошибка! Не соблюдена кратность заказа на позицию!","")))</f>
        <v/>
      </c>
    </row>
    <row r="160" spans="1:13" ht="15" customHeight="1" x14ac:dyDescent="0.25">
      <c r="A160" s="1">
        <v>2935</v>
      </c>
      <c r="B160" s="63" t="s">
        <v>345</v>
      </c>
      <c r="C160" s="63" t="s">
        <v>346</v>
      </c>
      <c r="D160" s="64" t="s">
        <v>200</v>
      </c>
      <c r="E160" s="64" t="s">
        <v>201</v>
      </c>
      <c r="F160" s="64" t="s">
        <v>347</v>
      </c>
      <c r="G160" s="65" t="s">
        <v>63</v>
      </c>
      <c r="H160" s="66">
        <v>1.01</v>
      </c>
      <c r="I160" s="67"/>
      <c r="J160" s="68">
        <f>H160*I160</f>
        <v>0</v>
      </c>
      <c r="K160" s="68">
        <f>IF($I$11&gt;=7000,0,H160*0.07*I160)</f>
        <v>0</v>
      </c>
      <c r="L160" s="68">
        <f>J160+K160</f>
        <v>0</v>
      </c>
      <c r="M160" s="46" t="str">
        <f>IF(I160="","",IF(I160&lt;80,"Ошибка! Не соблюден минимальный заказ на сорт!",IF(MOD(I160,40)&gt;0,"Ошибка! Не соблюдена кратность заказа на позицию!","")))</f>
        <v/>
      </c>
    </row>
    <row r="161" spans="1:13" ht="15" customHeight="1" x14ac:dyDescent="0.25">
      <c r="A161" s="1">
        <v>214</v>
      </c>
      <c r="B161" s="63" t="s">
        <v>192</v>
      </c>
      <c r="C161" s="63" t="s">
        <v>193</v>
      </c>
      <c r="D161" s="64" t="s">
        <v>200</v>
      </c>
      <c r="E161" s="64" t="s">
        <v>201</v>
      </c>
      <c r="F161" s="64" t="s">
        <v>194</v>
      </c>
      <c r="G161" s="65" t="s">
        <v>63</v>
      </c>
      <c r="H161" s="66">
        <v>1.1000000000000001</v>
      </c>
      <c r="I161" s="67"/>
      <c r="J161" s="68">
        <f>H161*I161</f>
        <v>0</v>
      </c>
      <c r="K161" s="68">
        <f>IF($I$11&gt;=7000,0,H161*0.07*I161)</f>
        <v>0</v>
      </c>
      <c r="L161" s="68">
        <f>J161+K161</f>
        <v>0</v>
      </c>
      <c r="M161" s="46" t="str">
        <f>IF(I161="","",IF(I161&lt;80,"Ошибка! Не соблюден минимальный заказ на сорт!",IF(MOD(I161,40)&gt;0,"Ошибка! Не соблюдена кратность заказа на позицию!","")))</f>
        <v/>
      </c>
    </row>
    <row r="162" spans="1:13" ht="15" customHeight="1" x14ac:dyDescent="0.25">
      <c r="A162" s="1">
        <v>1786</v>
      </c>
      <c r="B162" s="63" t="s">
        <v>3636</v>
      </c>
      <c r="C162" s="63" t="s">
        <v>3850</v>
      </c>
      <c r="D162" s="64" t="s">
        <v>200</v>
      </c>
      <c r="E162" s="64" t="s">
        <v>201</v>
      </c>
      <c r="F162" s="64" t="s">
        <v>348</v>
      </c>
      <c r="G162" s="65" t="s">
        <v>63</v>
      </c>
      <c r="H162" s="66">
        <v>1.1000000000000001</v>
      </c>
      <c r="I162" s="67"/>
      <c r="J162" s="68">
        <f>H162*I162</f>
        <v>0</v>
      </c>
      <c r="K162" s="68">
        <f>IF($I$11&gt;=7000,0,H162*0.07*I162)</f>
        <v>0</v>
      </c>
      <c r="L162" s="68">
        <f>J162+K162</f>
        <v>0</v>
      </c>
      <c r="M162" s="46" t="str">
        <f>IF(I162="","",IF(I162&lt;80,"Ошибка! Не соблюден минимальный заказ на сорт!",IF(MOD(I162,40)&gt;0,"Ошибка! Не соблюдена кратность заказа на позицию!","")))</f>
        <v/>
      </c>
    </row>
    <row r="163" spans="1:13" ht="15" customHeight="1" x14ac:dyDescent="0.25">
      <c r="A163" s="1">
        <v>804</v>
      </c>
      <c r="B163" s="63" t="s">
        <v>349</v>
      </c>
      <c r="C163" s="63" t="s">
        <v>350</v>
      </c>
      <c r="D163" s="64" t="s">
        <v>200</v>
      </c>
      <c r="E163" s="64" t="s">
        <v>201</v>
      </c>
      <c r="F163" s="64" t="s">
        <v>351</v>
      </c>
      <c r="G163" s="65" t="s">
        <v>63</v>
      </c>
      <c r="H163" s="66">
        <v>1.1000000000000001</v>
      </c>
      <c r="I163" s="67"/>
      <c r="J163" s="68">
        <f>H163*I163</f>
        <v>0</v>
      </c>
      <c r="K163" s="68">
        <f>IF($I$11&gt;=7000,0,H163*0.07*I163)</f>
        <v>0</v>
      </c>
      <c r="L163" s="68">
        <f>J163+K163</f>
        <v>0</v>
      </c>
      <c r="M163" s="46" t="str">
        <f>IF(I163="","",IF(I163&lt;80,"Ошибка! Не соблюден минимальный заказ на сорт!",IF(MOD(I163,40)&gt;0,"Ошибка! Не соблюдена кратность заказа на позицию!","")))</f>
        <v/>
      </c>
    </row>
    <row r="164" spans="1:13" ht="15" customHeight="1" x14ac:dyDescent="0.25">
      <c r="A164" s="1">
        <v>5867</v>
      </c>
      <c r="B164" s="63" t="s">
        <v>352</v>
      </c>
      <c r="C164" s="63" t="s">
        <v>353</v>
      </c>
      <c r="D164" s="64" t="s">
        <v>200</v>
      </c>
      <c r="E164" s="64" t="s">
        <v>201</v>
      </c>
      <c r="F164" s="64" t="s">
        <v>354</v>
      </c>
      <c r="G164" s="65" t="s">
        <v>63</v>
      </c>
      <c r="H164" s="66">
        <v>1.61</v>
      </c>
      <c r="I164" s="67"/>
      <c r="J164" s="68">
        <f>H164*I164</f>
        <v>0</v>
      </c>
      <c r="K164" s="68">
        <f>IF($I$11&gt;=7000,0,H164*0.07*I164)</f>
        <v>0</v>
      </c>
      <c r="L164" s="68">
        <f>J164+K164</f>
        <v>0</v>
      </c>
      <c r="M164" s="46" t="str">
        <f>IF(I164="","",IF(I164&lt;80,"Ошибка! Не соблюден минимальный заказ на сорт!",IF(MOD(I164,40)&gt;0,"Ошибка! Не соблюдена кратность заказа на позицию!","")))</f>
        <v/>
      </c>
    </row>
    <row r="165" spans="1:13" ht="15" customHeight="1" x14ac:dyDescent="0.25">
      <c r="A165" s="1">
        <v>3951</v>
      </c>
      <c r="B165" s="63" t="s">
        <v>355</v>
      </c>
      <c r="C165" s="63" t="s">
        <v>356</v>
      </c>
      <c r="D165" s="64" t="s">
        <v>200</v>
      </c>
      <c r="E165" s="64" t="s">
        <v>201</v>
      </c>
      <c r="F165" s="64" t="s">
        <v>357</v>
      </c>
      <c r="G165" s="65" t="s">
        <v>63</v>
      </c>
      <c r="H165" s="66">
        <v>1.01</v>
      </c>
      <c r="I165" s="67"/>
      <c r="J165" s="68">
        <f>H165*I165</f>
        <v>0</v>
      </c>
      <c r="K165" s="68">
        <f>IF($I$11&gt;=7000,0,H165*0.07*I165)</f>
        <v>0</v>
      </c>
      <c r="L165" s="68">
        <f>J165+K165</f>
        <v>0</v>
      </c>
      <c r="M165" s="46" t="str">
        <f>IF(I165="","",IF(I165&lt;80,"Ошибка! Не соблюден минимальный заказ на сорт!",IF(MOD(I165,40)&gt;0,"Ошибка! Не соблюдена кратность заказа на позицию!","")))</f>
        <v/>
      </c>
    </row>
    <row r="166" spans="1:13" ht="15" customHeight="1" x14ac:dyDescent="0.25">
      <c r="A166" s="1">
        <v>8861</v>
      </c>
      <c r="B166" s="63" t="s">
        <v>358</v>
      </c>
      <c r="C166" s="63" t="s">
        <v>359</v>
      </c>
      <c r="D166" s="64" t="s">
        <v>200</v>
      </c>
      <c r="E166" s="64" t="s">
        <v>201</v>
      </c>
      <c r="F166" s="64" t="s">
        <v>360</v>
      </c>
      <c r="G166" s="65" t="s">
        <v>63</v>
      </c>
      <c r="H166" s="66">
        <v>1.61</v>
      </c>
      <c r="I166" s="67"/>
      <c r="J166" s="68">
        <f>H166*I166</f>
        <v>0</v>
      </c>
      <c r="K166" s="68">
        <f>IF($I$11&gt;=7000,0,H166*0.07*I166)</f>
        <v>0</v>
      </c>
      <c r="L166" s="68">
        <f>J166+K166</f>
        <v>0</v>
      </c>
      <c r="M166" s="46" t="str">
        <f>IF(I166="","",IF(I166&lt;80,"Ошибка! Не соблюден минимальный заказ на сорт!",IF(MOD(I166,40)&gt;0,"Ошибка! Не соблюдена кратность заказа на позицию!","")))</f>
        <v/>
      </c>
    </row>
    <row r="167" spans="1:13" ht="15" customHeight="1" x14ac:dyDescent="0.25">
      <c r="A167" s="1">
        <v>5412</v>
      </c>
      <c r="B167" s="63" t="s">
        <v>363</v>
      </c>
      <c r="C167" s="63" t="s">
        <v>364</v>
      </c>
      <c r="D167" s="64" t="s">
        <v>200</v>
      </c>
      <c r="E167" s="64" t="s">
        <v>201</v>
      </c>
      <c r="F167" s="64" t="s">
        <v>365</v>
      </c>
      <c r="G167" s="65" t="s">
        <v>63</v>
      </c>
      <c r="H167" s="66">
        <v>1.61</v>
      </c>
      <c r="I167" s="67"/>
      <c r="J167" s="68">
        <f>H167*I167</f>
        <v>0</v>
      </c>
      <c r="K167" s="68">
        <f>IF($I$11&gt;=7000,0,H167*0.07*I167)</f>
        <v>0</v>
      </c>
      <c r="L167" s="68">
        <f>J167+K167</f>
        <v>0</v>
      </c>
      <c r="M167" s="46" t="str">
        <f>IF(I167="","",IF(I167&lt;80,"Ошибка! Не соблюден минимальный заказ на сорт!",IF(MOD(I167,40)&gt;0,"Ошибка! Не соблюдена кратность заказа на позицию!","")))</f>
        <v/>
      </c>
    </row>
    <row r="168" spans="1:13" ht="15" customHeight="1" x14ac:dyDescent="0.25">
      <c r="A168" s="1">
        <v>4614</v>
      </c>
      <c r="B168" s="63" t="s">
        <v>366</v>
      </c>
      <c r="C168" s="63" t="s">
        <v>367</v>
      </c>
      <c r="D168" s="64" t="s">
        <v>200</v>
      </c>
      <c r="E168" s="64" t="s">
        <v>201</v>
      </c>
      <c r="F168" s="64" t="s">
        <v>368</v>
      </c>
      <c r="G168" s="65" t="s">
        <v>63</v>
      </c>
      <c r="H168" s="66">
        <v>1.61</v>
      </c>
      <c r="I168" s="67"/>
      <c r="J168" s="68">
        <f>H168*I168</f>
        <v>0</v>
      </c>
      <c r="K168" s="68">
        <f>IF($I$11&gt;=7000,0,H168*0.07*I168)</f>
        <v>0</v>
      </c>
      <c r="L168" s="68">
        <f>J168+K168</f>
        <v>0</v>
      </c>
      <c r="M168" s="46" t="str">
        <f>IF(I168="","",IF(I168&lt;80,"Ошибка! Не соблюден минимальный заказ на сорт!",IF(MOD(I168,40)&gt;0,"Ошибка! Не соблюдена кратность заказа на позицию!","")))</f>
        <v/>
      </c>
    </row>
    <row r="169" spans="1:13" ht="15" customHeight="1" x14ac:dyDescent="0.25">
      <c r="A169" s="1">
        <v>3332</v>
      </c>
      <c r="B169" s="63" t="s">
        <v>4707</v>
      </c>
      <c r="C169" s="63" t="s">
        <v>4569</v>
      </c>
      <c r="D169" s="64" t="s">
        <v>200</v>
      </c>
      <c r="E169" s="64" t="s">
        <v>201</v>
      </c>
      <c r="F169" s="64" t="s">
        <v>5418</v>
      </c>
      <c r="G169" s="65" t="s">
        <v>63</v>
      </c>
      <c r="H169" s="66">
        <v>1.61</v>
      </c>
      <c r="I169" s="67"/>
      <c r="J169" s="68">
        <f>H169*I169</f>
        <v>0</v>
      </c>
      <c r="K169" s="68">
        <f>IF($I$11&gt;=7000,0,H169*0.07*I169)</f>
        <v>0</v>
      </c>
      <c r="L169" s="68">
        <f>J169+K169</f>
        <v>0</v>
      </c>
      <c r="M169" s="46" t="str">
        <f>IF(I169="","",IF(I169&lt;80,"Ошибка! Не соблюден минимальный заказ на сорт!",IF(MOD(I169,40)&gt;0,"Ошибка! Не соблюдена кратность заказа на позицию!","")))</f>
        <v/>
      </c>
    </row>
    <row r="170" spans="1:13" ht="15" customHeight="1" x14ac:dyDescent="0.25">
      <c r="A170" s="1">
        <v>3208</v>
      </c>
      <c r="B170" s="63" t="s">
        <v>3637</v>
      </c>
      <c r="C170" s="63" t="s">
        <v>3851</v>
      </c>
      <c r="D170" s="64" t="s">
        <v>200</v>
      </c>
      <c r="E170" s="64" t="s">
        <v>201</v>
      </c>
      <c r="F170" s="64" t="s">
        <v>4134</v>
      </c>
      <c r="G170" s="65" t="s">
        <v>63</v>
      </c>
      <c r="H170" s="66">
        <v>1.61</v>
      </c>
      <c r="I170" s="67"/>
      <c r="J170" s="68">
        <f>H170*I170</f>
        <v>0</v>
      </c>
      <c r="K170" s="68">
        <f>IF($I$11&gt;=7000,0,H170*0.07*I170)</f>
        <v>0</v>
      </c>
      <c r="L170" s="68">
        <f>J170+K170</f>
        <v>0</v>
      </c>
      <c r="M170" s="46" t="str">
        <f>IF(I170="","",IF(I170&lt;80,"Ошибка! Не соблюден минимальный заказ на сорт!",IF(MOD(I170,40)&gt;0,"Ошибка! Не соблюдена кратность заказа на позицию!","")))</f>
        <v/>
      </c>
    </row>
    <row r="171" spans="1:13" ht="15" customHeight="1" x14ac:dyDescent="0.25">
      <c r="A171" s="1">
        <v>1375</v>
      </c>
      <c r="B171" s="63" t="s">
        <v>185</v>
      </c>
      <c r="C171" s="63" t="s">
        <v>186</v>
      </c>
      <c r="D171" s="64" t="s">
        <v>200</v>
      </c>
      <c r="E171" s="64" t="s">
        <v>201</v>
      </c>
      <c r="F171" s="64"/>
      <c r="G171" s="65" t="s">
        <v>63</v>
      </c>
      <c r="H171" s="66">
        <v>1.01</v>
      </c>
      <c r="I171" s="67"/>
      <c r="J171" s="68">
        <f>H171*I171</f>
        <v>0</v>
      </c>
      <c r="K171" s="68">
        <f>IF($I$11&gt;=7000,0,H171*0.07*I171)</f>
        <v>0</v>
      </c>
      <c r="L171" s="68">
        <f>J171+K171</f>
        <v>0</v>
      </c>
      <c r="M171" s="46" t="str">
        <f>IF(I171="","",IF(I171&lt;80,"Ошибка! Не соблюден минимальный заказ на сорт!",IF(MOD(I171,40)&gt;0,"Ошибка! Не соблюдена кратность заказа на позицию!","")))</f>
        <v/>
      </c>
    </row>
    <row r="172" spans="1:13" ht="15" customHeight="1" x14ac:dyDescent="0.25">
      <c r="A172" s="1">
        <v>1797</v>
      </c>
      <c r="B172" s="63" t="s">
        <v>369</v>
      </c>
      <c r="C172" s="63" t="s">
        <v>370</v>
      </c>
      <c r="D172" s="64" t="s">
        <v>200</v>
      </c>
      <c r="E172" s="64" t="s">
        <v>201</v>
      </c>
      <c r="F172" s="64"/>
      <c r="G172" s="65" t="s">
        <v>63</v>
      </c>
      <c r="H172" s="66">
        <v>1.01</v>
      </c>
      <c r="I172" s="67"/>
      <c r="J172" s="68">
        <f>H172*I172</f>
        <v>0</v>
      </c>
      <c r="K172" s="68">
        <f>IF($I$11&gt;=7000,0,H172*0.07*I172)</f>
        <v>0</v>
      </c>
      <c r="L172" s="68">
        <f>J172+K172</f>
        <v>0</v>
      </c>
      <c r="M172" s="46" t="str">
        <f>IF(I172="","",IF(I172&lt;80,"Ошибка! Не соблюден минимальный заказ на сорт!",IF(MOD(I172,40)&gt;0,"Ошибка! Не соблюдена кратность заказа на позицию!","")))</f>
        <v/>
      </c>
    </row>
    <row r="173" spans="1:13" ht="15" customHeight="1" x14ac:dyDescent="0.25">
      <c r="A173" s="1">
        <v>960</v>
      </c>
      <c r="B173" s="63" t="s">
        <v>373</v>
      </c>
      <c r="C173" s="63" t="s">
        <v>374</v>
      </c>
      <c r="D173" s="64" t="s">
        <v>371</v>
      </c>
      <c r="E173" s="64" t="s">
        <v>372</v>
      </c>
      <c r="F173" s="64" t="s">
        <v>375</v>
      </c>
      <c r="G173" s="65" t="s">
        <v>63</v>
      </c>
      <c r="H173" s="66">
        <v>0.81</v>
      </c>
      <c r="I173" s="67"/>
      <c r="J173" s="68">
        <f>H173*I173</f>
        <v>0</v>
      </c>
      <c r="K173" s="68">
        <f>IF($I$11&gt;=7000,0,H173*0.07*I173)</f>
        <v>0</v>
      </c>
      <c r="L173" s="68">
        <f>J173+K173</f>
        <v>0</v>
      </c>
      <c r="M173" s="46" t="str">
        <f>IF(I173="","",IF(I173&lt;80,"Ошибка! Не соблюден минимальный заказ на сорт!",IF(MOD(I173,40)&gt;0,"Ошибка! Не соблюдена кратность заказа на позицию!","")))</f>
        <v/>
      </c>
    </row>
    <row r="174" spans="1:13" ht="15" customHeight="1" x14ac:dyDescent="0.25">
      <c r="A174" s="1">
        <v>2477</v>
      </c>
      <c r="B174" s="63" t="s">
        <v>376</v>
      </c>
      <c r="C174" s="63" t="s">
        <v>377</v>
      </c>
      <c r="D174" s="64" t="s">
        <v>371</v>
      </c>
      <c r="E174" s="64" t="s">
        <v>372</v>
      </c>
      <c r="F174" s="64" t="s">
        <v>378</v>
      </c>
      <c r="G174" s="65" t="s">
        <v>63</v>
      </c>
      <c r="H174" s="66">
        <v>0.81</v>
      </c>
      <c r="I174" s="67"/>
      <c r="J174" s="68">
        <f>H174*I174</f>
        <v>0</v>
      </c>
      <c r="K174" s="68">
        <f>IF($I$11&gt;=7000,0,H174*0.07*I174)</f>
        <v>0</v>
      </c>
      <c r="L174" s="68">
        <f>J174+K174</f>
        <v>0</v>
      </c>
      <c r="M174" s="46" t="str">
        <f>IF(I174="","",IF(I174&lt;80,"Ошибка! Не соблюден минимальный заказ на сорт!",IF(MOD(I174,40)&gt;0,"Ошибка! Не соблюдена кратность заказа на позицию!","")))</f>
        <v/>
      </c>
    </row>
    <row r="175" spans="1:13" ht="15" customHeight="1" x14ac:dyDescent="0.25">
      <c r="A175" s="1">
        <v>2946</v>
      </c>
      <c r="B175" s="63" t="s">
        <v>381</v>
      </c>
      <c r="C175" s="63" t="s">
        <v>382</v>
      </c>
      <c r="D175" s="64" t="s">
        <v>383</v>
      </c>
      <c r="E175" s="64" t="s">
        <v>384</v>
      </c>
      <c r="F175" s="64" t="s">
        <v>175</v>
      </c>
      <c r="G175" s="65" t="s">
        <v>63</v>
      </c>
      <c r="H175" s="66">
        <v>0.81</v>
      </c>
      <c r="I175" s="67"/>
      <c r="J175" s="68">
        <f>H175*I175</f>
        <v>0</v>
      </c>
      <c r="K175" s="68">
        <f>IF($I$11&gt;=7000,0,H175*0.07*I175)</f>
        <v>0</v>
      </c>
      <c r="L175" s="68">
        <f>J175+K175</f>
        <v>0</v>
      </c>
      <c r="M175" s="46" t="str">
        <f>IF(I175="","",IF(I175&lt;80,"Ошибка! Не соблюден минимальный заказ на сорт!",IF(MOD(I175,40)&gt;0,"Ошибка! Не соблюдена кратность заказа на позицию!","")))</f>
        <v/>
      </c>
    </row>
    <row r="176" spans="1:13" ht="15" customHeight="1" x14ac:dyDescent="0.25">
      <c r="A176" s="1">
        <v>1941</v>
      </c>
      <c r="B176" s="63" t="s">
        <v>385</v>
      </c>
      <c r="C176" s="63" t="s">
        <v>386</v>
      </c>
      <c r="D176" s="64" t="s">
        <v>383</v>
      </c>
      <c r="E176" s="64" t="s">
        <v>384</v>
      </c>
      <c r="F176" s="64" t="s">
        <v>387</v>
      </c>
      <c r="G176" s="65" t="s">
        <v>63</v>
      </c>
      <c r="H176" s="66">
        <v>0.81</v>
      </c>
      <c r="I176" s="67"/>
      <c r="J176" s="68">
        <f>H176*I176</f>
        <v>0</v>
      </c>
      <c r="K176" s="68">
        <f>IF($I$11&gt;=7000,0,H176*0.07*I176)</f>
        <v>0</v>
      </c>
      <c r="L176" s="68">
        <f>J176+K176</f>
        <v>0</v>
      </c>
      <c r="M176" s="46" t="str">
        <f>IF(I176="","",IF(I176&lt;80,"Ошибка! Не соблюден минимальный заказ на сорт!",IF(MOD(I176,40)&gt;0,"Ошибка! Не соблюдена кратность заказа на позицию!","")))</f>
        <v/>
      </c>
    </row>
    <row r="177" spans="1:13" ht="15" customHeight="1" x14ac:dyDescent="0.25">
      <c r="A177" s="1">
        <v>5387</v>
      </c>
      <c r="B177" s="63" t="s">
        <v>388</v>
      </c>
      <c r="C177" s="63" t="s">
        <v>389</v>
      </c>
      <c r="D177" s="64" t="s">
        <v>383</v>
      </c>
      <c r="E177" s="64" t="s">
        <v>384</v>
      </c>
      <c r="F177" s="64" t="s">
        <v>202</v>
      </c>
      <c r="G177" s="65" t="s">
        <v>63</v>
      </c>
      <c r="H177" s="66">
        <v>0.81</v>
      </c>
      <c r="I177" s="67"/>
      <c r="J177" s="68">
        <f>H177*I177</f>
        <v>0</v>
      </c>
      <c r="K177" s="68">
        <f>IF($I$11&gt;=7000,0,H177*0.07*I177)</f>
        <v>0</v>
      </c>
      <c r="L177" s="68">
        <f>J177+K177</f>
        <v>0</v>
      </c>
      <c r="M177" s="46" t="str">
        <f>IF(I177="","",IF(I177&lt;80,"Ошибка! Не соблюден минимальный заказ на сорт!",IF(MOD(I177,40)&gt;0,"Ошибка! Не соблюдена кратность заказа на позицию!","")))</f>
        <v/>
      </c>
    </row>
    <row r="178" spans="1:13" ht="15" customHeight="1" x14ac:dyDescent="0.25">
      <c r="A178" s="1">
        <v>1518</v>
      </c>
      <c r="B178" s="63" t="s">
        <v>390</v>
      </c>
      <c r="C178" s="63" t="s">
        <v>391</v>
      </c>
      <c r="D178" s="64" t="s">
        <v>383</v>
      </c>
      <c r="E178" s="64" t="s">
        <v>384</v>
      </c>
      <c r="F178" s="64" t="s">
        <v>392</v>
      </c>
      <c r="G178" s="65" t="s">
        <v>63</v>
      </c>
      <c r="H178" s="66">
        <v>0.81</v>
      </c>
      <c r="I178" s="67"/>
      <c r="J178" s="68">
        <f>H178*I178</f>
        <v>0</v>
      </c>
      <c r="K178" s="68">
        <f>IF($I$11&gt;=7000,0,H178*0.07*I178)</f>
        <v>0</v>
      </c>
      <c r="L178" s="68">
        <f>J178+K178</f>
        <v>0</v>
      </c>
      <c r="M178" s="46" t="str">
        <f>IF(I178="","",IF(I178&lt;80,"Ошибка! Не соблюден минимальный заказ на сорт!",IF(MOD(I178,40)&gt;0,"Ошибка! Не соблюдена кратность заказа на позицию!","")))</f>
        <v/>
      </c>
    </row>
    <row r="179" spans="1:13" ht="15" customHeight="1" x14ac:dyDescent="0.25">
      <c r="A179" s="1">
        <v>1518</v>
      </c>
      <c r="B179" s="63" t="s">
        <v>393</v>
      </c>
      <c r="C179" s="63" t="s">
        <v>394</v>
      </c>
      <c r="D179" s="64" t="s">
        <v>383</v>
      </c>
      <c r="E179" s="64" t="s">
        <v>384</v>
      </c>
      <c r="F179" s="64" t="s">
        <v>2243</v>
      </c>
      <c r="G179" s="65" t="s">
        <v>63</v>
      </c>
      <c r="H179" s="66">
        <v>0.81</v>
      </c>
      <c r="I179" s="67"/>
      <c r="J179" s="68">
        <f>H179*I179</f>
        <v>0</v>
      </c>
      <c r="K179" s="68">
        <f>IF($I$11&gt;=7000,0,H179*0.07*I179)</f>
        <v>0</v>
      </c>
      <c r="L179" s="68">
        <f>J179+K179</f>
        <v>0</v>
      </c>
      <c r="M179" s="46" t="str">
        <f>IF(I179="","",IF(I179&lt;80,"Ошибка! Не соблюден минимальный заказ на сорт!",IF(MOD(I179,40)&gt;0,"Ошибка! Не соблюдена кратность заказа на позицию!","")))</f>
        <v/>
      </c>
    </row>
    <row r="180" spans="1:13" ht="15" customHeight="1" x14ac:dyDescent="0.25">
      <c r="A180" s="1">
        <v>960</v>
      </c>
      <c r="B180" s="63" t="s">
        <v>4927</v>
      </c>
      <c r="C180" s="63" t="s">
        <v>395</v>
      </c>
      <c r="D180" s="64" t="s">
        <v>383</v>
      </c>
      <c r="E180" s="64" t="s">
        <v>384</v>
      </c>
      <c r="F180" s="64" t="s">
        <v>396</v>
      </c>
      <c r="G180" s="65" t="s">
        <v>63</v>
      </c>
      <c r="H180" s="66">
        <v>0.87</v>
      </c>
      <c r="I180" s="67"/>
      <c r="J180" s="68">
        <f>H180*I180</f>
        <v>0</v>
      </c>
      <c r="K180" s="68">
        <f>IF($I$11&gt;=7000,0,H180*0.07*I180)</f>
        <v>0</v>
      </c>
      <c r="L180" s="68">
        <f>J180+K180</f>
        <v>0</v>
      </c>
      <c r="M180" s="46" t="str">
        <f>IF(I180="","",IF(I180&lt;80,"Ошибка! Не соблюден минимальный заказ на сорт!",IF(MOD(I180,40)&gt;0,"Ошибка! Не соблюдена кратность заказа на позицию!","")))</f>
        <v/>
      </c>
    </row>
    <row r="181" spans="1:13" ht="15" customHeight="1" x14ac:dyDescent="0.25">
      <c r="A181" s="1">
        <v>3738</v>
      </c>
      <c r="B181" s="63" t="s">
        <v>397</v>
      </c>
      <c r="C181" s="63" t="s">
        <v>398</v>
      </c>
      <c r="D181" s="64" t="s">
        <v>383</v>
      </c>
      <c r="E181" s="64" t="s">
        <v>384</v>
      </c>
      <c r="F181" s="64" t="s">
        <v>399</v>
      </c>
      <c r="G181" s="65" t="s">
        <v>63</v>
      </c>
      <c r="H181" s="66">
        <v>0.81</v>
      </c>
      <c r="I181" s="67"/>
      <c r="J181" s="68">
        <f>H181*I181</f>
        <v>0</v>
      </c>
      <c r="K181" s="68">
        <f>IF($I$11&gt;=7000,0,H181*0.07*I181)</f>
        <v>0</v>
      </c>
      <c r="L181" s="68">
        <f>J181+K181</f>
        <v>0</v>
      </c>
      <c r="M181" s="46" t="str">
        <f>IF(I181="","",IF(I181&lt;80,"Ошибка! Не соблюден минимальный заказ на сорт!",IF(MOD(I181,40)&gt;0,"Ошибка! Не соблюдена кратность заказа на позицию!","")))</f>
        <v/>
      </c>
    </row>
    <row r="182" spans="1:13" ht="15" customHeight="1" x14ac:dyDescent="0.25">
      <c r="A182" s="1">
        <v>2902</v>
      </c>
      <c r="B182" s="63" t="s">
        <v>400</v>
      </c>
      <c r="C182" s="63" t="s">
        <v>401</v>
      </c>
      <c r="D182" s="64" t="s">
        <v>383</v>
      </c>
      <c r="E182" s="64" t="s">
        <v>384</v>
      </c>
      <c r="F182" s="64" t="s">
        <v>402</v>
      </c>
      <c r="G182" s="65" t="s">
        <v>63</v>
      </c>
      <c r="H182" s="66">
        <v>0.87</v>
      </c>
      <c r="I182" s="67"/>
      <c r="J182" s="68">
        <f>H182*I182</f>
        <v>0</v>
      </c>
      <c r="K182" s="68">
        <f>IF($I$11&gt;=7000,0,H182*0.07*I182)</f>
        <v>0</v>
      </c>
      <c r="L182" s="68">
        <f>J182+K182</f>
        <v>0</v>
      </c>
      <c r="M182" s="46" t="str">
        <f>IF(I182="","",IF(I182&lt;80,"Ошибка! Не соблюден минимальный заказ на сорт!",IF(MOD(I182,40)&gt;0,"Ошибка! Не соблюдена кратность заказа на позицию!","")))</f>
        <v/>
      </c>
    </row>
    <row r="183" spans="1:13" ht="15" customHeight="1" x14ac:dyDescent="0.25">
      <c r="A183" s="1">
        <v>3449</v>
      </c>
      <c r="B183" s="63" t="s">
        <v>403</v>
      </c>
      <c r="C183" s="63" t="s">
        <v>404</v>
      </c>
      <c r="D183" s="64" t="s">
        <v>383</v>
      </c>
      <c r="E183" s="64" t="s">
        <v>384</v>
      </c>
      <c r="F183" s="64" t="s">
        <v>405</v>
      </c>
      <c r="G183" s="65" t="s">
        <v>63</v>
      </c>
      <c r="H183" s="66">
        <v>0.81</v>
      </c>
      <c r="I183" s="67"/>
      <c r="J183" s="68">
        <f>H183*I183</f>
        <v>0</v>
      </c>
      <c r="K183" s="68">
        <f>IF($I$11&gt;=7000,0,H183*0.07*I183)</f>
        <v>0</v>
      </c>
      <c r="L183" s="68">
        <f>J183+K183</f>
        <v>0</v>
      </c>
      <c r="M183" s="46" t="str">
        <f>IF(I183="","",IF(I183&lt;80,"Ошибка! Не соблюден минимальный заказ на сорт!",IF(MOD(I183,40)&gt;0,"Ошибка! Не соблюдена кратность заказа на позицию!","")))</f>
        <v/>
      </c>
    </row>
    <row r="184" spans="1:13" ht="15" customHeight="1" x14ac:dyDescent="0.25">
      <c r="A184" s="1">
        <v>2466</v>
      </c>
      <c r="B184" s="63" t="s">
        <v>406</v>
      </c>
      <c r="C184" s="63" t="s">
        <v>407</v>
      </c>
      <c r="D184" s="64" t="s">
        <v>383</v>
      </c>
      <c r="E184" s="64" t="s">
        <v>384</v>
      </c>
      <c r="F184" s="64" t="s">
        <v>408</v>
      </c>
      <c r="G184" s="65" t="s">
        <v>63</v>
      </c>
      <c r="H184" s="66">
        <v>0.81</v>
      </c>
      <c r="I184" s="67"/>
      <c r="J184" s="68">
        <f>H184*I184</f>
        <v>0</v>
      </c>
      <c r="K184" s="68">
        <f>IF($I$11&gt;=7000,0,H184*0.07*I184)</f>
        <v>0</v>
      </c>
      <c r="L184" s="68">
        <f>J184+K184</f>
        <v>0</v>
      </c>
      <c r="M184" s="46" t="str">
        <f>IF(I184="","",IF(I184&lt;80,"Ошибка! Не соблюден минимальный заказ на сорт!",IF(MOD(I184,40)&gt;0,"Ошибка! Не соблюдена кратность заказа на позицию!","")))</f>
        <v/>
      </c>
    </row>
    <row r="185" spans="1:13" ht="15" customHeight="1" x14ac:dyDescent="0.25">
      <c r="A185" s="1">
        <v>960</v>
      </c>
      <c r="B185" s="63" t="s">
        <v>409</v>
      </c>
      <c r="C185" s="63" t="s">
        <v>410</v>
      </c>
      <c r="D185" s="64" t="s">
        <v>383</v>
      </c>
      <c r="E185" s="64" t="s">
        <v>384</v>
      </c>
      <c r="F185" s="64" t="s">
        <v>411</v>
      </c>
      <c r="G185" s="65" t="s">
        <v>63</v>
      </c>
      <c r="H185" s="66">
        <v>0.81</v>
      </c>
      <c r="I185" s="67"/>
      <c r="J185" s="68">
        <f>H185*I185</f>
        <v>0</v>
      </c>
      <c r="K185" s="68">
        <f>IF($I$11&gt;=7000,0,H185*0.07*I185)</f>
        <v>0</v>
      </c>
      <c r="L185" s="68">
        <f>J185+K185</f>
        <v>0</v>
      </c>
      <c r="M185" s="46" t="str">
        <f>IF(I185="","",IF(I185&lt;80,"Ошибка! Не соблюден минимальный заказ на сорт!",IF(MOD(I185,40)&gt;0,"Ошибка! Не соблюдена кратность заказа на позицию!","")))</f>
        <v/>
      </c>
    </row>
    <row r="186" spans="1:13" ht="15" customHeight="1" x14ac:dyDescent="0.25">
      <c r="A186" s="1">
        <v>967</v>
      </c>
      <c r="B186" s="63" t="s">
        <v>412</v>
      </c>
      <c r="C186" s="63" t="s">
        <v>413</v>
      </c>
      <c r="D186" s="64" t="s">
        <v>383</v>
      </c>
      <c r="E186" s="64" t="s">
        <v>384</v>
      </c>
      <c r="F186" s="64" t="s">
        <v>414</v>
      </c>
      <c r="G186" s="65" t="s">
        <v>63</v>
      </c>
      <c r="H186" s="66">
        <v>0.87</v>
      </c>
      <c r="I186" s="67"/>
      <c r="J186" s="68">
        <f>H186*I186</f>
        <v>0</v>
      </c>
      <c r="K186" s="68">
        <f>IF($I$11&gt;=7000,0,H186*0.07*I186)</f>
        <v>0</v>
      </c>
      <c r="L186" s="68">
        <f>J186+K186</f>
        <v>0</v>
      </c>
      <c r="M186" s="46" t="str">
        <f>IF(I186="","",IF(I186&lt;80,"Ошибка! Не соблюден минимальный заказ на сорт!",IF(MOD(I186,40)&gt;0,"Ошибка! Не соблюдена кратность заказа на позицию!","")))</f>
        <v/>
      </c>
    </row>
    <row r="187" spans="1:13" ht="15" customHeight="1" x14ac:dyDescent="0.25">
      <c r="A187" s="1">
        <v>1920</v>
      </c>
      <c r="B187" s="63" t="s">
        <v>379</v>
      </c>
      <c r="C187" s="63" t="s">
        <v>380</v>
      </c>
      <c r="D187" s="64" t="s">
        <v>383</v>
      </c>
      <c r="E187" s="64" t="s">
        <v>384</v>
      </c>
      <c r="F187" s="64"/>
      <c r="G187" s="65" t="s">
        <v>63</v>
      </c>
      <c r="H187" s="66">
        <v>0.81</v>
      </c>
      <c r="I187" s="67"/>
      <c r="J187" s="68">
        <f>H187*I187</f>
        <v>0</v>
      </c>
      <c r="K187" s="68">
        <f>IF($I$11&gt;=7000,0,H187*0.07*I187)</f>
        <v>0</v>
      </c>
      <c r="L187" s="68">
        <f>J187+K187</f>
        <v>0</v>
      </c>
      <c r="M187" s="46" t="str">
        <f>IF(I187="","",IF(I187&lt;80,"Ошибка! Не соблюден минимальный заказ на сорт!",IF(MOD(I187,40)&gt;0,"Ошибка! Не соблюдена кратность заказа на позицию!","")))</f>
        <v/>
      </c>
    </row>
    <row r="188" spans="1:13" ht="15" customHeight="1" x14ac:dyDescent="0.25">
      <c r="A188" s="1">
        <v>5848</v>
      </c>
      <c r="B188" s="63" t="s">
        <v>415</v>
      </c>
      <c r="C188" s="63" t="s">
        <v>416</v>
      </c>
      <c r="D188" s="64" t="s">
        <v>383</v>
      </c>
      <c r="E188" s="64" t="s">
        <v>384</v>
      </c>
      <c r="F188" s="64"/>
      <c r="G188" s="65" t="s">
        <v>63</v>
      </c>
      <c r="H188" s="66">
        <v>0.81</v>
      </c>
      <c r="I188" s="67"/>
      <c r="J188" s="68">
        <f>H188*I188</f>
        <v>0</v>
      </c>
      <c r="K188" s="68">
        <f>IF($I$11&gt;=7000,0,H188*0.07*I188)</f>
        <v>0</v>
      </c>
      <c r="L188" s="68">
        <f>J188+K188</f>
        <v>0</v>
      </c>
      <c r="M188" s="46" t="str">
        <f>IF(I188="","",IF(I188&lt;80,"Ошибка! Не соблюден минимальный заказ на сорт!",IF(MOD(I188,40)&gt;0,"Ошибка! Не соблюдена кратность заказа на позицию!","")))</f>
        <v/>
      </c>
    </row>
    <row r="189" spans="1:13" ht="15" customHeight="1" x14ac:dyDescent="0.25">
      <c r="A189" s="1">
        <v>1964</v>
      </c>
      <c r="B189" s="63" t="s">
        <v>417</v>
      </c>
      <c r="C189" s="63" t="s">
        <v>418</v>
      </c>
      <c r="D189" s="64" t="s">
        <v>419</v>
      </c>
      <c r="E189" s="64" t="s">
        <v>420</v>
      </c>
      <c r="F189" s="64"/>
      <c r="G189" s="65" t="s">
        <v>63</v>
      </c>
      <c r="H189" s="66">
        <v>1.21</v>
      </c>
      <c r="I189" s="67"/>
      <c r="J189" s="68">
        <f>H189*I189</f>
        <v>0</v>
      </c>
      <c r="K189" s="68">
        <f>IF($I$11&gt;=7000,0,H189*0.07*I189)</f>
        <v>0</v>
      </c>
      <c r="L189" s="68">
        <f>J189+K189</f>
        <v>0</v>
      </c>
      <c r="M189" s="46" t="str">
        <f>IF(I189="","",IF(I189&lt;80,"Ошибка! Не соблюден минимальный заказ на сорт!",IF(MOD(I189,40)&gt;0,"Ошибка! Не соблюдена кратность заказа на позицию!","")))</f>
        <v/>
      </c>
    </row>
    <row r="190" spans="1:13" ht="15" customHeight="1" x14ac:dyDescent="0.25">
      <c r="A190" s="1">
        <v>1953</v>
      </c>
      <c r="B190" s="63" t="s">
        <v>422</v>
      </c>
      <c r="C190" s="63" t="s">
        <v>423</v>
      </c>
      <c r="D190" s="64" t="s">
        <v>424</v>
      </c>
      <c r="E190" s="64" t="s">
        <v>425</v>
      </c>
      <c r="F190" s="64" t="s">
        <v>426</v>
      </c>
      <c r="G190" s="65" t="s">
        <v>63</v>
      </c>
      <c r="H190" s="66">
        <v>1.21</v>
      </c>
      <c r="I190" s="67"/>
      <c r="J190" s="68">
        <f>H190*I190</f>
        <v>0</v>
      </c>
      <c r="K190" s="68">
        <f>IF($I$11&gt;=7000,0,H190*0.07*I190)</f>
        <v>0</v>
      </c>
      <c r="L190" s="68">
        <f>J190+K190</f>
        <v>0</v>
      </c>
      <c r="M190" s="46" t="str">
        <f>IF(I190="","",IF(I190&lt;80,"Ошибка! Не соблюден минимальный заказ на сорт!",IF(MOD(I190,40)&gt;0,"Ошибка! Не соблюдена кратность заказа на позицию!","")))</f>
        <v/>
      </c>
    </row>
    <row r="191" spans="1:13" ht="15" customHeight="1" x14ac:dyDescent="0.25">
      <c r="A191" s="1">
        <v>5098</v>
      </c>
      <c r="B191" s="63" t="s">
        <v>427</v>
      </c>
      <c r="C191" s="63" t="s">
        <v>428</v>
      </c>
      <c r="D191" s="64" t="s">
        <v>429</v>
      </c>
      <c r="E191" s="64" t="s">
        <v>430</v>
      </c>
      <c r="F191" s="64" t="s">
        <v>431</v>
      </c>
      <c r="G191" s="65" t="s">
        <v>63</v>
      </c>
      <c r="H191" s="66">
        <v>1.27</v>
      </c>
      <c r="I191" s="67"/>
      <c r="J191" s="68">
        <f>H191*I191</f>
        <v>0</v>
      </c>
      <c r="K191" s="68">
        <f>IF($I$11&gt;=7000,0,H191*0.07*I191)</f>
        <v>0</v>
      </c>
      <c r="L191" s="68">
        <f>J191+K191</f>
        <v>0</v>
      </c>
      <c r="M191" s="46" t="str">
        <f>IF(I191="","",IF(I191&lt;80,"Ошибка! Не соблюден минимальный заказ на сорт!",IF(MOD(I191,40)&gt;0,"Ошибка! Не соблюдена кратность заказа на позицию!","")))</f>
        <v/>
      </c>
    </row>
    <row r="192" spans="1:13" ht="15" customHeight="1" x14ac:dyDescent="0.25">
      <c r="A192" s="1">
        <v>5059</v>
      </c>
      <c r="B192" s="63" t="s">
        <v>432</v>
      </c>
      <c r="C192" s="63" t="s">
        <v>433</v>
      </c>
      <c r="D192" s="64" t="s">
        <v>429</v>
      </c>
      <c r="E192" s="64" t="s">
        <v>430</v>
      </c>
      <c r="F192" s="64"/>
      <c r="G192" s="65" t="s">
        <v>63</v>
      </c>
      <c r="H192" s="66">
        <v>1.27</v>
      </c>
      <c r="I192" s="67"/>
      <c r="J192" s="68">
        <f>H192*I192</f>
        <v>0</v>
      </c>
      <c r="K192" s="68">
        <f>IF($I$11&gt;=7000,0,H192*0.07*I192)</f>
        <v>0</v>
      </c>
      <c r="L192" s="68">
        <f>J192+K192</f>
        <v>0</v>
      </c>
      <c r="M192" s="46" t="str">
        <f>IF(I192="","",IF(I192&lt;80,"Ошибка! Не соблюден минимальный заказ на сорт!",IF(MOD(I192,40)&gt;0,"Ошибка! Не соблюдена кратность заказа на позицию!","")))</f>
        <v/>
      </c>
    </row>
    <row r="193" spans="1:13" ht="15" customHeight="1" x14ac:dyDescent="0.25">
      <c r="A193" s="1">
        <v>2883</v>
      </c>
      <c r="B193" s="63" t="s">
        <v>3658</v>
      </c>
      <c r="C193" s="63" t="s">
        <v>3863</v>
      </c>
      <c r="D193" s="64" t="s">
        <v>436</v>
      </c>
      <c r="E193" s="64" t="s">
        <v>4028</v>
      </c>
      <c r="F193" s="64" t="s">
        <v>4146</v>
      </c>
      <c r="G193" s="65" t="s">
        <v>63</v>
      </c>
      <c r="H193" s="66">
        <v>1.1200000000000001</v>
      </c>
      <c r="I193" s="67"/>
      <c r="J193" s="68">
        <f>H193*I193</f>
        <v>0</v>
      </c>
      <c r="K193" s="68">
        <f>IF($I$11&gt;=7000,0,H193*0.07*I193)</f>
        <v>0</v>
      </c>
      <c r="L193" s="68">
        <f>J193+K193</f>
        <v>0</v>
      </c>
      <c r="M193" s="46" t="str">
        <f>IF(I193="","",IF(I193&lt;80,"Ошибка! Не соблюден минимальный заказ на сорт!",IF(MOD(I193,40)&gt;0,"Ошибка! Не соблюдена кратность заказа на позицию!","")))</f>
        <v/>
      </c>
    </row>
    <row r="194" spans="1:13" ht="15" customHeight="1" x14ac:dyDescent="0.25">
      <c r="A194" s="1">
        <v>1200</v>
      </c>
      <c r="B194" s="63" t="s">
        <v>434</v>
      </c>
      <c r="C194" s="63" t="s">
        <v>435</v>
      </c>
      <c r="D194" s="64" t="s">
        <v>436</v>
      </c>
      <c r="E194" s="64" t="s">
        <v>4028</v>
      </c>
      <c r="F194" s="64" t="s">
        <v>437</v>
      </c>
      <c r="G194" s="65" t="s">
        <v>63</v>
      </c>
      <c r="H194" s="66">
        <v>0.89</v>
      </c>
      <c r="I194" s="67"/>
      <c r="J194" s="68">
        <f>H194*I194</f>
        <v>0</v>
      </c>
      <c r="K194" s="68">
        <f>IF($I$11&gt;=7000,0,H194*0.07*I194)</f>
        <v>0</v>
      </c>
      <c r="L194" s="68">
        <f>J194+K194</f>
        <v>0</v>
      </c>
      <c r="M194" s="46" t="str">
        <f>IF(I194="","",IF(I194&lt;80,"Ошибка! Не соблюден минимальный заказ на сорт!",IF(MOD(I194,40)&gt;0,"Ошибка! Не соблюдена кратность заказа на позицию!","")))</f>
        <v/>
      </c>
    </row>
    <row r="195" spans="1:13" ht="15" customHeight="1" x14ac:dyDescent="0.25">
      <c r="A195" s="1">
        <v>10151</v>
      </c>
      <c r="B195" s="63" t="s">
        <v>438</v>
      </c>
      <c r="C195" s="63" t="s">
        <v>439</v>
      </c>
      <c r="D195" s="64" t="s">
        <v>436</v>
      </c>
      <c r="E195" s="64" t="s">
        <v>4028</v>
      </c>
      <c r="F195" s="64" t="s">
        <v>440</v>
      </c>
      <c r="G195" s="65" t="s">
        <v>63</v>
      </c>
      <c r="H195" s="66">
        <v>0.89</v>
      </c>
      <c r="I195" s="67"/>
      <c r="J195" s="68">
        <f>H195*I195</f>
        <v>0</v>
      </c>
      <c r="K195" s="68">
        <f>IF($I$11&gt;=7000,0,H195*0.07*I195)</f>
        <v>0</v>
      </c>
      <c r="L195" s="68">
        <f>J195+K195</f>
        <v>0</v>
      </c>
      <c r="M195" s="46" t="str">
        <f>IF(I195="","",IF(I195&lt;80,"Ошибка! Не соблюден минимальный заказ на сорт!",IF(MOD(I195,40)&gt;0,"Ошибка! Не соблюдена кратность заказа на позицию!","")))</f>
        <v/>
      </c>
    </row>
    <row r="196" spans="1:13" ht="15" customHeight="1" x14ac:dyDescent="0.25">
      <c r="A196" s="1">
        <v>9760</v>
      </c>
      <c r="B196" s="63" t="s">
        <v>441</v>
      </c>
      <c r="C196" s="63" t="s">
        <v>442</v>
      </c>
      <c r="D196" s="64" t="s">
        <v>436</v>
      </c>
      <c r="E196" s="64" t="s">
        <v>4028</v>
      </c>
      <c r="F196" s="64" t="s">
        <v>5446</v>
      </c>
      <c r="G196" s="65" t="s">
        <v>63</v>
      </c>
      <c r="H196" s="66">
        <v>0.89</v>
      </c>
      <c r="I196" s="67"/>
      <c r="J196" s="68">
        <f>H196*I196</f>
        <v>0</v>
      </c>
      <c r="K196" s="68">
        <f>IF($I$11&gt;=7000,0,H196*0.07*I196)</f>
        <v>0</v>
      </c>
      <c r="L196" s="68">
        <f>J196+K196</f>
        <v>0</v>
      </c>
      <c r="M196" s="46" t="str">
        <f>IF(I196="","",IF(I196&lt;80,"Ошибка! Не соблюден минимальный заказ на сорт!",IF(MOD(I196,40)&gt;0,"Ошибка! Не соблюдена кратность заказа на позицию!","")))</f>
        <v/>
      </c>
    </row>
    <row r="197" spans="1:13" ht="15" customHeight="1" x14ac:dyDescent="0.25">
      <c r="A197" s="1">
        <v>11627</v>
      </c>
      <c r="B197" s="63" t="s">
        <v>443</v>
      </c>
      <c r="C197" s="63" t="s">
        <v>444</v>
      </c>
      <c r="D197" s="64" t="s">
        <v>436</v>
      </c>
      <c r="E197" s="64" t="s">
        <v>4028</v>
      </c>
      <c r="F197" s="64" t="s">
        <v>272</v>
      </c>
      <c r="G197" s="65" t="s">
        <v>63</v>
      </c>
      <c r="H197" s="66">
        <v>0.89</v>
      </c>
      <c r="I197" s="67"/>
      <c r="J197" s="68">
        <f>H197*I197</f>
        <v>0</v>
      </c>
      <c r="K197" s="68">
        <f>IF($I$11&gt;=7000,0,H197*0.07*I197)</f>
        <v>0</v>
      </c>
      <c r="L197" s="68">
        <f>J197+K197</f>
        <v>0</v>
      </c>
      <c r="M197" s="46" t="str">
        <f>IF(I197="","",IF(I197&lt;80,"Ошибка! Не соблюден минимальный заказ на сорт!",IF(MOD(I197,40)&gt;0,"Ошибка! Не соблюдена кратность заказа на позицию!","")))</f>
        <v/>
      </c>
    </row>
    <row r="198" spans="1:13" ht="15" customHeight="1" x14ac:dyDescent="0.25">
      <c r="A198" s="1">
        <v>2001</v>
      </c>
      <c r="B198" s="63" t="s">
        <v>4767</v>
      </c>
      <c r="C198" s="63" t="s">
        <v>6088</v>
      </c>
      <c r="D198" s="64" t="s">
        <v>436</v>
      </c>
      <c r="E198" s="64" t="s">
        <v>4028</v>
      </c>
      <c r="F198" s="64" t="s">
        <v>5620</v>
      </c>
      <c r="G198" s="65" t="s">
        <v>63</v>
      </c>
      <c r="H198" s="66">
        <v>1.1200000000000001</v>
      </c>
      <c r="I198" s="67"/>
      <c r="J198" s="68">
        <f>H198*I198</f>
        <v>0</v>
      </c>
      <c r="K198" s="68">
        <f>IF($I$11&gt;=7000,0,H198*0.07*I198)</f>
        <v>0</v>
      </c>
      <c r="L198" s="68">
        <f>J198+K198</f>
        <v>0</v>
      </c>
      <c r="M198" s="46" t="str">
        <f>IF(I198="","",IF(I198&lt;80,"Ошибка! Не соблюден минимальный заказ на сорт!",IF(MOD(I198,40)&gt;0,"Ошибка! Не соблюдена кратность заказа на позицию!","")))</f>
        <v/>
      </c>
    </row>
    <row r="199" spans="1:13" ht="15" customHeight="1" x14ac:dyDescent="0.25">
      <c r="A199" s="1">
        <v>2188</v>
      </c>
      <c r="B199" s="63" t="s">
        <v>445</v>
      </c>
      <c r="C199" s="63" t="s">
        <v>446</v>
      </c>
      <c r="D199" s="64" t="s">
        <v>436</v>
      </c>
      <c r="E199" s="64" t="s">
        <v>4028</v>
      </c>
      <c r="F199" s="64" t="s">
        <v>447</v>
      </c>
      <c r="G199" s="65" t="s">
        <v>63</v>
      </c>
      <c r="H199" s="66">
        <v>0.95</v>
      </c>
      <c r="I199" s="67"/>
      <c r="J199" s="68">
        <f>H199*I199</f>
        <v>0</v>
      </c>
      <c r="K199" s="68">
        <f>IF($I$11&gt;=7000,0,H199*0.07*I199)</f>
        <v>0</v>
      </c>
      <c r="L199" s="68">
        <f>J199+K199</f>
        <v>0</v>
      </c>
      <c r="M199" s="46" t="str">
        <f>IF(I199="","",IF(I199&lt;80,"Ошибка! Не соблюден минимальный заказ на сорт!",IF(MOD(I199,40)&gt;0,"Ошибка! Не соблюдена кратность заказа на позицию!","")))</f>
        <v/>
      </c>
    </row>
    <row r="200" spans="1:13" ht="15" customHeight="1" x14ac:dyDescent="0.25">
      <c r="A200" s="1">
        <v>2536</v>
      </c>
      <c r="B200" s="63" t="s">
        <v>448</v>
      </c>
      <c r="C200" s="63" t="s">
        <v>449</v>
      </c>
      <c r="D200" s="64" t="s">
        <v>450</v>
      </c>
      <c r="E200" s="64" t="s">
        <v>451</v>
      </c>
      <c r="F200" s="64" t="s">
        <v>452</v>
      </c>
      <c r="G200" s="65" t="s">
        <v>63</v>
      </c>
      <c r="H200" s="66">
        <v>0.95</v>
      </c>
      <c r="I200" s="67"/>
      <c r="J200" s="68">
        <f>H200*I200</f>
        <v>0</v>
      </c>
      <c r="K200" s="68">
        <f>IF($I$11&gt;=7000,0,H200*0.07*I200)</f>
        <v>0</v>
      </c>
      <c r="L200" s="68">
        <f>J200+K200</f>
        <v>0</v>
      </c>
      <c r="M200" s="46" t="str">
        <f>IF(I200="","",IF(I200&lt;80,"Ошибка! Не соблюден минимальный заказ на сорт!",IF(MOD(I200,40)&gt;0,"Ошибка! Не соблюдена кратность заказа на позицию!","")))</f>
        <v/>
      </c>
    </row>
    <row r="201" spans="1:13" ht="15" customHeight="1" x14ac:dyDescent="0.25">
      <c r="A201" s="1">
        <v>2721</v>
      </c>
      <c r="B201" s="63" t="s">
        <v>3659</v>
      </c>
      <c r="C201" s="63" t="s">
        <v>3864</v>
      </c>
      <c r="D201" s="64" t="s">
        <v>450</v>
      </c>
      <c r="E201" s="64" t="s">
        <v>451</v>
      </c>
      <c r="F201" s="64" t="s">
        <v>4147</v>
      </c>
      <c r="G201" s="65" t="s">
        <v>63</v>
      </c>
      <c r="H201" s="66">
        <v>0.95</v>
      </c>
      <c r="I201" s="67"/>
      <c r="J201" s="68">
        <f>H201*I201</f>
        <v>0</v>
      </c>
      <c r="K201" s="68">
        <f>IF($I$11&gt;=7000,0,H201*0.07*I201)</f>
        <v>0</v>
      </c>
      <c r="L201" s="68">
        <f>J201+K201</f>
        <v>0</v>
      </c>
      <c r="M201" s="46" t="str">
        <f>IF(I201="","",IF(I201&lt;80,"Ошибка! Не соблюден минимальный заказ на сорт!",IF(MOD(I201,40)&gt;0,"Ошибка! Не соблюдена кратность заказа на позицию!","")))</f>
        <v/>
      </c>
    </row>
    <row r="202" spans="1:13" ht="15" customHeight="1" x14ac:dyDescent="0.25">
      <c r="A202" s="1">
        <v>3554</v>
      </c>
      <c r="B202" s="63" t="s">
        <v>4768</v>
      </c>
      <c r="C202" s="63" t="s">
        <v>6089</v>
      </c>
      <c r="D202" s="64" t="s">
        <v>450</v>
      </c>
      <c r="E202" s="64" t="s">
        <v>451</v>
      </c>
      <c r="F202" s="64" t="s">
        <v>5622</v>
      </c>
      <c r="G202" s="65" t="s">
        <v>63</v>
      </c>
      <c r="H202" s="66">
        <v>0.95</v>
      </c>
      <c r="I202" s="67"/>
      <c r="J202" s="68">
        <f>H202*I202</f>
        <v>0</v>
      </c>
      <c r="K202" s="68">
        <f>IF($I$11&gt;=7000,0,H202*0.07*I202)</f>
        <v>0</v>
      </c>
      <c r="L202" s="68">
        <f>J202+K202</f>
        <v>0</v>
      </c>
      <c r="M202" s="46" t="str">
        <f>IF(I202="","",IF(I202&lt;80,"Ошибка! Не соблюден минимальный заказ на сорт!",IF(MOD(I202,40)&gt;0,"Ошибка! Не соблюдена кратность заказа на позицию!","")))</f>
        <v/>
      </c>
    </row>
    <row r="203" spans="1:13" ht="15" customHeight="1" x14ac:dyDescent="0.25">
      <c r="A203" s="1">
        <v>2497</v>
      </c>
      <c r="B203" s="63" t="s">
        <v>453</v>
      </c>
      <c r="C203" s="63" t="s">
        <v>454</v>
      </c>
      <c r="D203" s="64" t="s">
        <v>450</v>
      </c>
      <c r="E203" s="64" t="s">
        <v>451</v>
      </c>
      <c r="F203" s="64" t="s">
        <v>457</v>
      </c>
      <c r="G203" s="65" t="s">
        <v>63</v>
      </c>
      <c r="H203" s="66">
        <v>0.95</v>
      </c>
      <c r="I203" s="67"/>
      <c r="J203" s="68">
        <f>H203*I203</f>
        <v>0</v>
      </c>
      <c r="K203" s="68">
        <f>IF($I$11&gt;=7000,0,H203*0.07*I203)</f>
        <v>0</v>
      </c>
      <c r="L203" s="68">
        <f>J203+K203</f>
        <v>0</v>
      </c>
      <c r="M203" s="46" t="str">
        <f>IF(I203="","",IF(I203&lt;80,"Ошибка! Не соблюден минимальный заказ на сорт!",IF(MOD(I203,40)&gt;0,"Ошибка! Не соблюдена кратность заказа на позицию!","")))</f>
        <v/>
      </c>
    </row>
    <row r="204" spans="1:13" ht="15" customHeight="1" x14ac:dyDescent="0.25">
      <c r="A204" s="1">
        <v>3835</v>
      </c>
      <c r="B204" s="63" t="s">
        <v>455</v>
      </c>
      <c r="C204" s="63" t="s">
        <v>456</v>
      </c>
      <c r="D204" s="64" t="s">
        <v>450</v>
      </c>
      <c r="E204" s="64" t="s">
        <v>451</v>
      </c>
      <c r="F204" s="64" t="s">
        <v>457</v>
      </c>
      <c r="G204" s="65" t="s">
        <v>63</v>
      </c>
      <c r="H204" s="66">
        <v>0.95</v>
      </c>
      <c r="I204" s="67"/>
      <c r="J204" s="68">
        <f>H204*I204</f>
        <v>0</v>
      </c>
      <c r="K204" s="68">
        <f>IF($I$11&gt;=7000,0,H204*0.07*I204)</f>
        <v>0</v>
      </c>
      <c r="L204" s="68">
        <f>J204+K204</f>
        <v>0</v>
      </c>
      <c r="M204" s="46" t="str">
        <f>IF(I204="","",IF(I204&lt;80,"Ошибка! Не соблюден минимальный заказ на сорт!",IF(MOD(I204,40)&gt;0,"Ошибка! Не соблюдена кратность заказа на позицию!","")))</f>
        <v/>
      </c>
    </row>
    <row r="205" spans="1:13" ht="15" customHeight="1" x14ac:dyDescent="0.25">
      <c r="A205" s="1">
        <v>2890</v>
      </c>
      <c r="B205" s="63" t="s">
        <v>458</v>
      </c>
      <c r="C205" s="63" t="s">
        <v>459</v>
      </c>
      <c r="D205" s="64" t="s">
        <v>450</v>
      </c>
      <c r="E205" s="64" t="s">
        <v>451</v>
      </c>
      <c r="F205" s="64" t="s">
        <v>460</v>
      </c>
      <c r="G205" s="65" t="s">
        <v>63</v>
      </c>
      <c r="H205" s="66">
        <v>0.95</v>
      </c>
      <c r="I205" s="67"/>
      <c r="J205" s="68">
        <f>H205*I205</f>
        <v>0</v>
      </c>
      <c r="K205" s="68">
        <f>IF($I$11&gt;=7000,0,H205*0.07*I205)</f>
        <v>0</v>
      </c>
      <c r="L205" s="68">
        <f>J205+K205</f>
        <v>0</v>
      </c>
      <c r="M205" s="46" t="str">
        <f>IF(I205="","",IF(I205&lt;80,"Ошибка! Не соблюден минимальный заказ на сорт!",IF(MOD(I205,40)&gt;0,"Ошибка! Не соблюдена кратность заказа на позицию!","")))</f>
        <v/>
      </c>
    </row>
    <row r="206" spans="1:13" ht="15" customHeight="1" x14ac:dyDescent="0.25">
      <c r="A206" s="1">
        <v>1883</v>
      </c>
      <c r="B206" s="63" t="s">
        <v>461</v>
      </c>
      <c r="C206" s="63" t="s">
        <v>462</v>
      </c>
      <c r="D206" s="64" t="s">
        <v>450</v>
      </c>
      <c r="E206" s="64" t="s">
        <v>451</v>
      </c>
      <c r="F206" s="64"/>
      <c r="G206" s="65" t="s">
        <v>63</v>
      </c>
      <c r="H206" s="66">
        <v>0.95</v>
      </c>
      <c r="I206" s="67"/>
      <c r="J206" s="68">
        <f>H206*I206</f>
        <v>0</v>
      </c>
      <c r="K206" s="68">
        <f>IF($I$11&gt;=7000,0,H206*0.07*I206)</f>
        <v>0</v>
      </c>
      <c r="L206" s="68">
        <f>J206+K206</f>
        <v>0</v>
      </c>
      <c r="M206" s="46" t="str">
        <f>IF(I206="","",IF(I206&lt;80,"Ошибка! Не соблюден минимальный заказ на сорт!",IF(MOD(I206,40)&gt;0,"Ошибка! Не соблюдена кратность заказа на позицию!","")))</f>
        <v/>
      </c>
    </row>
    <row r="207" spans="1:13" ht="15" customHeight="1" x14ac:dyDescent="0.25">
      <c r="A207" s="1">
        <v>984</v>
      </c>
      <c r="B207" s="63" t="s">
        <v>466</v>
      </c>
      <c r="C207" s="63" t="s">
        <v>467</v>
      </c>
      <c r="D207" s="64" t="s">
        <v>468</v>
      </c>
      <c r="E207" s="64" t="s">
        <v>469</v>
      </c>
      <c r="F207" s="64" t="s">
        <v>470</v>
      </c>
      <c r="G207" s="65" t="s">
        <v>63</v>
      </c>
      <c r="H207" s="66">
        <v>1.01</v>
      </c>
      <c r="I207" s="67"/>
      <c r="J207" s="68">
        <f>H207*I207</f>
        <v>0</v>
      </c>
      <c r="K207" s="68">
        <f>IF($I$11&gt;=7000,0,H207*0.07*I207)</f>
        <v>0</v>
      </c>
      <c r="L207" s="68">
        <f>J207+K207</f>
        <v>0</v>
      </c>
      <c r="M207" s="46" t="str">
        <f>IF(I207="","",IF(I207&lt;80,"Ошибка! Не соблюден минимальный заказ на сорт!",IF(MOD(I207,40)&gt;0,"Ошибка! Не соблюдена кратность заказа на позицию!","")))</f>
        <v/>
      </c>
    </row>
    <row r="208" spans="1:13" ht="15" customHeight="1" x14ac:dyDescent="0.25">
      <c r="A208" s="1">
        <v>1450</v>
      </c>
      <c r="B208" s="63" t="s">
        <v>471</v>
      </c>
      <c r="C208" s="63" t="s">
        <v>472</v>
      </c>
      <c r="D208" s="64" t="s">
        <v>468</v>
      </c>
      <c r="E208" s="64" t="s">
        <v>469</v>
      </c>
      <c r="F208" s="64" t="s">
        <v>473</v>
      </c>
      <c r="G208" s="65" t="s">
        <v>63</v>
      </c>
      <c r="H208" s="66">
        <v>1.3</v>
      </c>
      <c r="I208" s="67"/>
      <c r="J208" s="68">
        <f>H208*I208</f>
        <v>0</v>
      </c>
      <c r="K208" s="68">
        <f>IF($I$11&gt;=7000,0,H208*0.07*I208)</f>
        <v>0</v>
      </c>
      <c r="L208" s="68">
        <f>J208+K208</f>
        <v>0</v>
      </c>
      <c r="M208" s="46" t="str">
        <f>IF(I208="","",IF(I208&lt;80,"Ошибка! Не соблюден минимальный заказ на сорт!",IF(MOD(I208,40)&gt;0,"Ошибка! Не соблюдена кратность заказа на позицию!","")))</f>
        <v/>
      </c>
    </row>
    <row r="209" spans="1:13" ht="15" customHeight="1" x14ac:dyDescent="0.25">
      <c r="A209" s="1">
        <v>1629</v>
      </c>
      <c r="B209" s="63" t="s">
        <v>4865</v>
      </c>
      <c r="C209" s="63" t="s">
        <v>6179</v>
      </c>
      <c r="D209" s="64" t="s">
        <v>468</v>
      </c>
      <c r="E209" s="64" t="s">
        <v>469</v>
      </c>
      <c r="F209" s="64"/>
      <c r="G209" s="65" t="s">
        <v>63</v>
      </c>
      <c r="H209" s="66">
        <v>1.27</v>
      </c>
      <c r="I209" s="67"/>
      <c r="J209" s="68">
        <f>H209*I209</f>
        <v>0</v>
      </c>
      <c r="K209" s="68">
        <f>IF($I$11&gt;=7000,0,H209*0.07*I209)</f>
        <v>0</v>
      </c>
      <c r="L209" s="68">
        <f>J209+K209</f>
        <v>0</v>
      </c>
      <c r="M209" s="46" t="str">
        <f>IF(I209="","",IF(I209&lt;80,"Ошибка! Не соблюден минимальный заказ на сорт!",IF(MOD(I209,40)&gt;0,"Ошибка! Не соблюдена кратность заказа на позицию!","")))</f>
        <v/>
      </c>
    </row>
    <row r="210" spans="1:13" ht="15" customHeight="1" x14ac:dyDescent="0.25">
      <c r="A210" s="1">
        <v>3951</v>
      </c>
      <c r="B210" s="63" t="s">
        <v>493</v>
      </c>
      <c r="C210" s="63" t="s">
        <v>494</v>
      </c>
      <c r="D210" s="64" t="s">
        <v>4038</v>
      </c>
      <c r="E210" s="64" t="s">
        <v>4039</v>
      </c>
      <c r="F210" s="64" t="s">
        <v>495</v>
      </c>
      <c r="G210" s="65" t="s">
        <v>63</v>
      </c>
      <c r="H210" s="66">
        <v>1.01</v>
      </c>
      <c r="I210" s="67"/>
      <c r="J210" s="68">
        <f>H210*I210</f>
        <v>0</v>
      </c>
      <c r="K210" s="68">
        <f>IF($I$11&gt;=7000,0,H210*0.07*I210)</f>
        <v>0</v>
      </c>
      <c r="L210" s="68">
        <f>J210+K210</f>
        <v>0</v>
      </c>
      <c r="M210" s="46" t="str">
        <f>IF(I210="","",IF(I210&lt;80,"Ошибка! Не соблюден минимальный заказ на сорт!",IF(MOD(I210,40)&gt;0,"Ошибка! Не соблюдена кратность заказа на позицию!","")))</f>
        <v/>
      </c>
    </row>
    <row r="211" spans="1:13" ht="15" customHeight="1" x14ac:dyDescent="0.25">
      <c r="A211" s="1">
        <v>586</v>
      </c>
      <c r="B211" s="63" t="s">
        <v>474</v>
      </c>
      <c r="C211" s="63" t="s">
        <v>475</v>
      </c>
      <c r="D211" s="64" t="s">
        <v>476</v>
      </c>
      <c r="E211" s="64" t="s">
        <v>477</v>
      </c>
      <c r="F211" s="64" t="s">
        <v>478</v>
      </c>
      <c r="G211" s="65" t="s">
        <v>63</v>
      </c>
      <c r="H211" s="66">
        <v>1.56</v>
      </c>
      <c r="I211" s="67"/>
      <c r="J211" s="68">
        <f>H211*I211</f>
        <v>0</v>
      </c>
      <c r="K211" s="68">
        <f>IF($I$11&gt;=7000,0,H211*0.07*I211)</f>
        <v>0</v>
      </c>
      <c r="L211" s="68">
        <f>J211+K211</f>
        <v>0</v>
      </c>
      <c r="M211" s="46" t="str">
        <f>IF(I211="","",IF(I211&lt;80,"Ошибка! Не соблюден минимальный заказ на сорт!",IF(MOD(I211,40)&gt;0,"Ошибка! Не соблюдена кратность заказа на позицию!","")))</f>
        <v/>
      </c>
    </row>
    <row r="212" spans="1:13" ht="15" customHeight="1" x14ac:dyDescent="0.25">
      <c r="A212" s="1">
        <v>2277</v>
      </c>
      <c r="B212" s="63" t="s">
        <v>479</v>
      </c>
      <c r="C212" s="63" t="s">
        <v>480</v>
      </c>
      <c r="D212" s="64" t="s">
        <v>481</v>
      </c>
      <c r="E212" s="64" t="s">
        <v>482</v>
      </c>
      <c r="F212" s="64" t="s">
        <v>483</v>
      </c>
      <c r="G212" s="65" t="s">
        <v>63</v>
      </c>
      <c r="H212" s="66">
        <v>1.01</v>
      </c>
      <c r="I212" s="67"/>
      <c r="J212" s="68">
        <f>H212*I212</f>
        <v>0</v>
      </c>
      <c r="K212" s="68">
        <f>IF($I$11&gt;=7000,0,H212*0.07*I212)</f>
        <v>0</v>
      </c>
      <c r="L212" s="68">
        <f>J212+K212</f>
        <v>0</v>
      </c>
      <c r="M212" s="46" t="str">
        <f>IF(I212="","",IF(I212&lt;80,"Ошибка! Не соблюден минимальный заказ на сорт!",IF(MOD(I212,40)&gt;0,"Ошибка! Не соблюдена кратность заказа на позицию!","")))</f>
        <v/>
      </c>
    </row>
    <row r="213" spans="1:13" ht="15" customHeight="1" x14ac:dyDescent="0.25">
      <c r="A213" s="1">
        <v>1421</v>
      </c>
      <c r="B213" s="63" t="s">
        <v>487</v>
      </c>
      <c r="C213" s="63" t="s">
        <v>488</v>
      </c>
      <c r="D213" s="64" t="s">
        <v>481</v>
      </c>
      <c r="E213" s="64" t="s">
        <v>482</v>
      </c>
      <c r="F213" s="64" t="s">
        <v>489</v>
      </c>
      <c r="G213" s="65" t="s">
        <v>63</v>
      </c>
      <c r="H213" s="66">
        <v>1.01</v>
      </c>
      <c r="I213" s="67"/>
      <c r="J213" s="68">
        <f>H213*I213</f>
        <v>0</v>
      </c>
      <c r="K213" s="68">
        <f>IF($I$11&gt;=7000,0,H213*0.07*I213)</f>
        <v>0</v>
      </c>
      <c r="L213" s="68">
        <f>J213+K213</f>
        <v>0</v>
      </c>
      <c r="M213" s="46" t="str">
        <f>IF(I213="","",IF(I213&lt;80,"Ошибка! Не соблюден минимальный заказ на сорт!",IF(MOD(I213,40)&gt;0,"Ошибка! Не соблюдена кратность заказа на позицию!","")))</f>
        <v/>
      </c>
    </row>
    <row r="214" spans="1:13" ht="15" customHeight="1" x14ac:dyDescent="0.25">
      <c r="A214" s="1">
        <v>915</v>
      </c>
      <c r="B214" s="63" t="s">
        <v>490</v>
      </c>
      <c r="C214" s="63" t="s">
        <v>491</v>
      </c>
      <c r="D214" s="64" t="s">
        <v>4037</v>
      </c>
      <c r="E214" s="64" t="s">
        <v>482</v>
      </c>
      <c r="F214" s="64" t="s">
        <v>492</v>
      </c>
      <c r="G214" s="65" t="s">
        <v>63</v>
      </c>
      <c r="H214" s="66">
        <v>1.01</v>
      </c>
      <c r="I214" s="67"/>
      <c r="J214" s="68">
        <f>H214*I214</f>
        <v>0</v>
      </c>
      <c r="K214" s="68">
        <f>IF($I$11&gt;=7000,0,H214*0.07*I214)</f>
        <v>0</v>
      </c>
      <c r="L214" s="68">
        <f>J214+K214</f>
        <v>0</v>
      </c>
      <c r="M214" s="46" t="str">
        <f>IF(I214="","",IF(I214&lt;80,"Ошибка! Не соблюден минимальный заказ на сорт!",IF(MOD(I214,40)&gt;0,"Ошибка! Не соблюдена кратность заказа на позицию!","")))</f>
        <v/>
      </c>
    </row>
    <row r="215" spans="1:13" ht="15" customHeight="1" x14ac:dyDescent="0.25">
      <c r="A215" s="1">
        <v>1495</v>
      </c>
      <c r="B215" s="63" t="s">
        <v>3723</v>
      </c>
      <c r="C215" s="63" t="s">
        <v>496</v>
      </c>
      <c r="D215" s="64" t="s">
        <v>481</v>
      </c>
      <c r="E215" s="64" t="s">
        <v>482</v>
      </c>
      <c r="F215" s="64" t="s">
        <v>497</v>
      </c>
      <c r="G215" s="65" t="s">
        <v>63</v>
      </c>
      <c r="H215" s="66">
        <v>1.9</v>
      </c>
      <c r="I215" s="67"/>
      <c r="J215" s="68">
        <f>H215*I215</f>
        <v>0</v>
      </c>
      <c r="K215" s="68">
        <f>IF($I$11&gt;=7000,0,H215*0.07*I215)</f>
        <v>0</v>
      </c>
      <c r="L215" s="68">
        <f>J215+K215</f>
        <v>0</v>
      </c>
      <c r="M215" s="46" t="str">
        <f>IF(I215="","",IF(I215&lt;80,"Ошибка! Не соблюден минимальный заказ на сорт!",IF(MOD(I215,40)&gt;0,"Ошибка! Не соблюдена кратность заказа на позицию!","")))</f>
        <v/>
      </c>
    </row>
    <row r="216" spans="1:13" ht="15" customHeight="1" x14ac:dyDescent="0.25">
      <c r="A216" s="1">
        <v>335</v>
      </c>
      <c r="B216" s="63" t="s">
        <v>463</v>
      </c>
      <c r="C216" s="63" t="s">
        <v>464</v>
      </c>
      <c r="D216" s="64" t="s">
        <v>4037</v>
      </c>
      <c r="E216" s="64" t="s">
        <v>482</v>
      </c>
      <c r="F216" s="64" t="s">
        <v>465</v>
      </c>
      <c r="G216" s="65" t="s">
        <v>63</v>
      </c>
      <c r="H216" s="66">
        <v>1.01</v>
      </c>
      <c r="I216" s="67"/>
      <c r="J216" s="68">
        <f>H216*I216</f>
        <v>0</v>
      </c>
      <c r="K216" s="68">
        <f>IF($I$11&gt;=7000,0,H216*0.07*I216)</f>
        <v>0</v>
      </c>
      <c r="L216" s="68">
        <f>J216+K216</f>
        <v>0</v>
      </c>
      <c r="M216" s="46" t="str">
        <f>IF(I216="","",IF(I216&lt;80,"Ошибка! Не соблюден минимальный заказ на сорт!",IF(MOD(I216,40)&gt;0,"Ошибка! Не соблюдена кратность заказа на позицию!","")))</f>
        <v/>
      </c>
    </row>
    <row r="217" spans="1:13" ht="15" customHeight="1" x14ac:dyDescent="0.25">
      <c r="A217" s="1">
        <v>1283</v>
      </c>
      <c r="B217" s="63" t="s">
        <v>498</v>
      </c>
      <c r="C217" s="63" t="s">
        <v>499</v>
      </c>
      <c r="D217" s="64" t="s">
        <v>481</v>
      </c>
      <c r="E217" s="64" t="s">
        <v>482</v>
      </c>
      <c r="F217" s="64"/>
      <c r="G217" s="65" t="s">
        <v>63</v>
      </c>
      <c r="H217" s="66">
        <v>1.01</v>
      </c>
      <c r="I217" s="67"/>
      <c r="J217" s="68">
        <f>H217*I217</f>
        <v>0</v>
      </c>
      <c r="K217" s="68">
        <f>IF($I$11&gt;=7000,0,H217*0.07*I217)</f>
        <v>0</v>
      </c>
      <c r="L217" s="68">
        <f>J217+K217</f>
        <v>0</v>
      </c>
      <c r="M217" s="46" t="str">
        <f>IF(I217="","",IF(I217&lt;80,"Ошибка! Не соблюден минимальный заказ на сорт!",IF(MOD(I217,40)&gt;0,"Ошибка! Не соблюдена кратность заказа на позицию!","")))</f>
        <v/>
      </c>
    </row>
    <row r="218" spans="1:13" ht="15" customHeight="1" x14ac:dyDescent="0.25">
      <c r="A218" s="1">
        <v>3493</v>
      </c>
      <c r="B218" s="63" t="s">
        <v>500</v>
      </c>
      <c r="C218" s="63" t="s">
        <v>501</v>
      </c>
      <c r="D218" s="64" t="s">
        <v>502</v>
      </c>
      <c r="E218" s="64" t="s">
        <v>503</v>
      </c>
      <c r="F218" s="64" t="s">
        <v>486</v>
      </c>
      <c r="G218" s="65" t="s">
        <v>63</v>
      </c>
      <c r="H218" s="66">
        <v>1.01</v>
      </c>
      <c r="I218" s="67"/>
      <c r="J218" s="68">
        <f>H218*I218</f>
        <v>0</v>
      </c>
      <c r="K218" s="68">
        <f>IF($I$11&gt;=7000,0,H218*0.07*I218)</f>
        <v>0</v>
      </c>
      <c r="L218" s="68">
        <f>J218+K218</f>
        <v>0</v>
      </c>
      <c r="M218" s="46" t="str">
        <f>IF(I218="","",IF(I218&lt;80,"Ошибка! Не соблюден минимальный заказ на сорт!",IF(MOD(I218,40)&gt;0,"Ошибка! Не соблюдена кратность заказа на позицию!","")))</f>
        <v/>
      </c>
    </row>
    <row r="219" spans="1:13" ht="15" customHeight="1" x14ac:dyDescent="0.25">
      <c r="A219" s="1">
        <v>2868</v>
      </c>
      <c r="B219" s="63" t="s">
        <v>484</v>
      </c>
      <c r="C219" s="63" t="s">
        <v>485</v>
      </c>
      <c r="D219" s="64" t="s">
        <v>502</v>
      </c>
      <c r="E219" s="64" t="s">
        <v>503</v>
      </c>
      <c r="F219" s="64" t="s">
        <v>486</v>
      </c>
      <c r="G219" s="65" t="s">
        <v>63</v>
      </c>
      <c r="H219" s="66">
        <v>1.01</v>
      </c>
      <c r="I219" s="67"/>
      <c r="J219" s="68">
        <f>H219*I219</f>
        <v>0</v>
      </c>
      <c r="K219" s="68">
        <f>IF($I$11&gt;=7000,0,H219*0.07*I219)</f>
        <v>0</v>
      </c>
      <c r="L219" s="68">
        <f>J219+K219</f>
        <v>0</v>
      </c>
      <c r="M219" s="46" t="str">
        <f>IF(I219="","",IF(I219&lt;80,"Ошибка! Не соблюден минимальный заказ на сорт!",IF(MOD(I219,40)&gt;0,"Ошибка! Не соблюдена кратность заказа на позицию!","")))</f>
        <v/>
      </c>
    </row>
    <row r="220" spans="1:13" ht="15" customHeight="1" x14ac:dyDescent="0.25">
      <c r="A220" s="1">
        <v>4374</v>
      </c>
      <c r="B220" s="63" t="s">
        <v>504</v>
      </c>
      <c r="C220" s="63" t="s">
        <v>505</v>
      </c>
      <c r="D220" s="64" t="s">
        <v>502</v>
      </c>
      <c r="E220" s="64" t="s">
        <v>503</v>
      </c>
      <c r="F220" s="64" t="s">
        <v>4215</v>
      </c>
      <c r="G220" s="65" t="s">
        <v>63</v>
      </c>
      <c r="H220" s="66">
        <v>1.27</v>
      </c>
      <c r="I220" s="67"/>
      <c r="J220" s="68">
        <f>H220*I220</f>
        <v>0</v>
      </c>
      <c r="K220" s="68">
        <f>IF($I$11&gt;=7000,0,H220*0.07*I220)</f>
        <v>0</v>
      </c>
      <c r="L220" s="68">
        <f>J220+K220</f>
        <v>0</v>
      </c>
      <c r="M220" s="46" t="str">
        <f>IF(I220="","",IF(I220&lt;80,"Ошибка! Не соблюден минимальный заказ на сорт!",IF(MOD(I220,40)&gt;0,"Ошибка! Не соблюдена кратность заказа на позицию!","")))</f>
        <v/>
      </c>
    </row>
    <row r="221" spans="1:13" ht="15" customHeight="1" x14ac:dyDescent="0.25">
      <c r="A221" s="1">
        <v>2611</v>
      </c>
      <c r="B221" s="63" t="s">
        <v>506</v>
      </c>
      <c r="C221" s="63" t="s">
        <v>507</v>
      </c>
      <c r="D221" s="64" t="s">
        <v>502</v>
      </c>
      <c r="E221" s="64" t="s">
        <v>503</v>
      </c>
      <c r="F221" s="64"/>
      <c r="G221" s="65" t="s">
        <v>63</v>
      </c>
      <c r="H221" s="66">
        <v>1.01</v>
      </c>
      <c r="I221" s="67"/>
      <c r="J221" s="68">
        <f>H221*I221</f>
        <v>0</v>
      </c>
      <c r="K221" s="68">
        <f>IF($I$11&gt;=7000,0,H221*0.07*I221)</f>
        <v>0</v>
      </c>
      <c r="L221" s="68">
        <f>J221+K221</f>
        <v>0</v>
      </c>
      <c r="M221" s="46" t="str">
        <f>IF(I221="","",IF(I221&lt;80,"Ошибка! Не соблюден минимальный заказ на сорт!",IF(MOD(I221,40)&gt;0,"Ошибка! Не соблюдена кратность заказа на позицию!","")))</f>
        <v/>
      </c>
    </row>
    <row r="222" spans="1:13" ht="15" customHeight="1" x14ac:dyDescent="0.25">
      <c r="A222" s="1">
        <v>1774</v>
      </c>
      <c r="B222" s="63" t="s">
        <v>4864</v>
      </c>
      <c r="C222" s="63" t="s">
        <v>6178</v>
      </c>
      <c r="D222" s="64" t="s">
        <v>6311</v>
      </c>
      <c r="E222" s="64" t="s">
        <v>5667</v>
      </c>
      <c r="F222" s="64" t="s">
        <v>5666</v>
      </c>
      <c r="G222" s="65" t="s">
        <v>63</v>
      </c>
      <c r="H222" s="66">
        <v>1.38</v>
      </c>
      <c r="I222" s="67"/>
      <c r="J222" s="68">
        <f>H222*I222</f>
        <v>0</v>
      </c>
      <c r="K222" s="68">
        <f>IF($I$11&gt;=7000,0,H222*0.07*I222)</f>
        <v>0</v>
      </c>
      <c r="L222" s="68">
        <f>J222+K222</f>
        <v>0</v>
      </c>
      <c r="M222" s="46" t="str">
        <f>IF(I222="","",IF(I222&lt;80,"Ошибка! Не соблюден минимальный заказ на сорт!",IF(MOD(I222,40)&gt;0,"Ошибка! Не соблюдена кратность заказа на позицию!","")))</f>
        <v/>
      </c>
    </row>
    <row r="223" spans="1:13" ht="15" customHeight="1" x14ac:dyDescent="0.25">
      <c r="A223" s="1">
        <v>986</v>
      </c>
      <c r="B223" s="63" t="s">
        <v>3719</v>
      </c>
      <c r="C223" s="63" t="s">
        <v>3921</v>
      </c>
      <c r="D223" s="64" t="s">
        <v>508</v>
      </c>
      <c r="E223" s="64" t="s">
        <v>509</v>
      </c>
      <c r="F223" s="64"/>
      <c r="G223" s="65" t="s">
        <v>22</v>
      </c>
      <c r="H223" s="66">
        <v>9.7799999999999994</v>
      </c>
      <c r="I223" s="67"/>
      <c r="J223" s="68">
        <f>H223*I223</f>
        <v>0</v>
      </c>
      <c r="K223" s="68">
        <f>IF($I$11&gt;=7000,0,H223*0.07*I223)</f>
        <v>0</v>
      </c>
      <c r="L223" s="68">
        <f>J223+K223</f>
        <v>0</v>
      </c>
      <c r="M223" s="30" t="str">
        <f>IF(I223="","",IF(I223&lt;80,"Ошибка! Не соблюден минимальный заказ на сорт!",IF(MOD(I223,40)&gt;0,"Ошибка! Не соблюдена кратность заказа на позицию!","")))</f>
        <v/>
      </c>
    </row>
    <row r="224" spans="1:13" ht="15" customHeight="1" x14ac:dyDescent="0.25">
      <c r="A224" s="1">
        <v>86</v>
      </c>
      <c r="B224" s="63" t="s">
        <v>3720</v>
      </c>
      <c r="C224" s="63" t="s">
        <v>3922</v>
      </c>
      <c r="D224" s="64" t="s">
        <v>508</v>
      </c>
      <c r="E224" s="64" t="s">
        <v>509</v>
      </c>
      <c r="F224" s="64"/>
      <c r="G224" s="65" t="s">
        <v>4002</v>
      </c>
      <c r="H224" s="66">
        <v>10.93</v>
      </c>
      <c r="I224" s="67"/>
      <c r="J224" s="68">
        <f>H224*I224</f>
        <v>0</v>
      </c>
      <c r="K224" s="68">
        <f>IF($I$11&gt;=7000,0,H224*0.07*I224)</f>
        <v>0</v>
      </c>
      <c r="L224" s="68">
        <f>J224+K224</f>
        <v>0</v>
      </c>
      <c r="M224" s="30" t="str">
        <f>IF(I224="","",IF(I224&lt;80,"Ошибка! Не соблюден минимальный заказ на сорт!",IF(MOD(I224,40)&gt;0,"Ошибка! Не соблюдена кратность заказа на позицию!","")))</f>
        <v/>
      </c>
    </row>
    <row r="225" spans="1:13" ht="15" customHeight="1" x14ac:dyDescent="0.25">
      <c r="A225" s="1">
        <v>580</v>
      </c>
      <c r="B225" s="63" t="s">
        <v>5175</v>
      </c>
      <c r="C225" s="63"/>
      <c r="D225" s="64" t="s">
        <v>5544</v>
      </c>
      <c r="E225" s="64" t="s">
        <v>5800</v>
      </c>
      <c r="F225" s="64" t="s">
        <v>5801</v>
      </c>
      <c r="G225" s="65" t="s">
        <v>63</v>
      </c>
      <c r="H225" s="66">
        <v>2.88</v>
      </c>
      <c r="I225" s="67"/>
      <c r="J225" s="68">
        <f>H225*I225</f>
        <v>0</v>
      </c>
      <c r="K225" s="68">
        <f>IF($I$11&gt;=7000,0,H225*0.07*I225)</f>
        <v>0</v>
      </c>
      <c r="L225" s="68">
        <f>J225+K225</f>
        <v>0</v>
      </c>
      <c r="M225" s="46" t="str">
        <f>IF(I225="","",IF(I225&lt;80,"Ошибка! Не соблюден минимальный заказ на сорт!",IF(MOD(I225,40)&gt;0,"Ошибка! Не соблюдена кратность заказа на позицию!","")))</f>
        <v/>
      </c>
    </row>
    <row r="226" spans="1:13" ht="15" customHeight="1" x14ac:dyDescent="0.25">
      <c r="A226" s="1">
        <v>486</v>
      </c>
      <c r="B226" s="63" t="s">
        <v>5199</v>
      </c>
      <c r="C226" s="63"/>
      <c r="D226" s="64" t="s">
        <v>510</v>
      </c>
      <c r="E226" s="64" t="s">
        <v>511</v>
      </c>
      <c r="F226" s="64" t="s">
        <v>5828</v>
      </c>
      <c r="G226" s="65" t="s">
        <v>63</v>
      </c>
      <c r="H226" s="66">
        <v>3.17</v>
      </c>
      <c r="I226" s="67"/>
      <c r="J226" s="68">
        <f>H226*I226</f>
        <v>0</v>
      </c>
      <c r="K226" s="68">
        <f>IF($I$11&gt;=7000,0,H226*0.07*I226)</f>
        <v>0</v>
      </c>
      <c r="L226" s="68">
        <f>J226+K226</f>
        <v>0</v>
      </c>
      <c r="M226" s="46" t="str">
        <f>IF(I226="","",IF(I226&lt;80,"Ошибка! Не соблюден минимальный заказ на сорт!",IF(MOD(I226,40)&gt;0,"Ошибка! Не соблюдена кратность заказа на позицию!","")))</f>
        <v/>
      </c>
    </row>
    <row r="227" spans="1:13" ht="15" customHeight="1" x14ac:dyDescent="0.25">
      <c r="A227" s="1">
        <v>485</v>
      </c>
      <c r="B227" s="63" t="s">
        <v>5200</v>
      </c>
      <c r="C227" s="63" t="s">
        <v>4637</v>
      </c>
      <c r="D227" s="64" t="s">
        <v>510</v>
      </c>
      <c r="E227" s="64" t="s">
        <v>511</v>
      </c>
      <c r="F227" s="64" t="s">
        <v>512</v>
      </c>
      <c r="G227" s="65" t="s">
        <v>63</v>
      </c>
      <c r="H227" s="66">
        <v>3.17</v>
      </c>
      <c r="I227" s="67"/>
      <c r="J227" s="68">
        <f>H227*I227</f>
        <v>0</v>
      </c>
      <c r="K227" s="68">
        <f>IF($I$11&gt;=7000,0,H227*0.07*I227)</f>
        <v>0</v>
      </c>
      <c r="L227" s="68">
        <f>J227+K227</f>
        <v>0</v>
      </c>
      <c r="M227" s="46" t="str">
        <f>IF(I227="","",IF(I227&lt;80,"Ошибка! Не соблюден минимальный заказ на сорт!",IF(MOD(I227,40)&gt;0,"Ошибка! Не соблюдена кратность заказа на позицию!","")))</f>
        <v/>
      </c>
    </row>
    <row r="228" spans="1:13" ht="15" customHeight="1" x14ac:dyDescent="0.25">
      <c r="A228" s="1">
        <v>449</v>
      </c>
      <c r="B228" s="63" t="s">
        <v>5202</v>
      </c>
      <c r="C228" s="63"/>
      <c r="D228" s="64" t="s">
        <v>510</v>
      </c>
      <c r="E228" s="64" t="s">
        <v>511</v>
      </c>
      <c r="F228" s="64" t="s">
        <v>5829</v>
      </c>
      <c r="G228" s="65" t="s">
        <v>63</v>
      </c>
      <c r="H228" s="66">
        <v>3.17</v>
      </c>
      <c r="I228" s="67"/>
      <c r="J228" s="68">
        <f>H228*I228</f>
        <v>0</v>
      </c>
      <c r="K228" s="68">
        <f>IF($I$11&gt;=7000,0,H228*0.07*I228)</f>
        <v>0</v>
      </c>
      <c r="L228" s="68">
        <f>J228+K228</f>
        <v>0</v>
      </c>
      <c r="M228" s="46" t="str">
        <f>IF(I228="","",IF(I228&lt;80,"Ошибка! Не соблюден минимальный заказ на сорт!",IF(MOD(I228,40)&gt;0,"Ошибка! Не соблюдена кратность заказа на позицию!","")))</f>
        <v/>
      </c>
    </row>
    <row r="229" spans="1:13" ht="15" customHeight="1" x14ac:dyDescent="0.25">
      <c r="A229" s="1">
        <v>967</v>
      </c>
      <c r="B229" s="63" t="s">
        <v>5203</v>
      </c>
      <c r="C229" s="63" t="s">
        <v>4638</v>
      </c>
      <c r="D229" s="64" t="s">
        <v>510</v>
      </c>
      <c r="E229" s="64" t="s">
        <v>511</v>
      </c>
      <c r="F229" s="64" t="s">
        <v>513</v>
      </c>
      <c r="G229" s="65" t="s">
        <v>63</v>
      </c>
      <c r="H229" s="66">
        <v>3.17</v>
      </c>
      <c r="I229" s="67"/>
      <c r="J229" s="68">
        <f>H229*I229</f>
        <v>0</v>
      </c>
      <c r="K229" s="68">
        <f>IF($I$11&gt;=7000,0,H229*0.07*I229)</f>
        <v>0</v>
      </c>
      <c r="L229" s="68">
        <f>J229+K229</f>
        <v>0</v>
      </c>
      <c r="M229" s="46" t="str">
        <f>IF(I229="","",IF(I229&lt;80,"Ошибка! Не соблюден минимальный заказ на сорт!",IF(MOD(I229,40)&gt;0,"Ошибка! Не соблюдена кратность заказа на позицию!","")))</f>
        <v/>
      </c>
    </row>
    <row r="230" spans="1:13" ht="15" customHeight="1" x14ac:dyDescent="0.25">
      <c r="A230" s="1">
        <v>466</v>
      </c>
      <c r="B230" s="63" t="s">
        <v>5204</v>
      </c>
      <c r="C230" s="63" t="s">
        <v>4639</v>
      </c>
      <c r="D230" s="64" t="s">
        <v>510</v>
      </c>
      <c r="E230" s="64" t="s">
        <v>511</v>
      </c>
      <c r="F230" s="64" t="s">
        <v>514</v>
      </c>
      <c r="G230" s="65" t="s">
        <v>63</v>
      </c>
      <c r="H230" s="66">
        <v>3.17</v>
      </c>
      <c r="I230" s="67"/>
      <c r="J230" s="68">
        <f>H230*I230</f>
        <v>0</v>
      </c>
      <c r="K230" s="68">
        <f>IF($I$11&gt;=7000,0,H230*0.07*I230)</f>
        <v>0</v>
      </c>
      <c r="L230" s="68">
        <f>J230+K230</f>
        <v>0</v>
      </c>
      <c r="M230" s="46" t="str">
        <f>IF(I230="","",IF(I230&lt;80,"Ошибка! Не соблюден минимальный заказ на сорт!",IF(MOD(I230,40)&gt;0,"Ошибка! Не соблюдена кратность заказа на позицию!","")))</f>
        <v/>
      </c>
    </row>
    <row r="231" spans="1:13" ht="15" customHeight="1" x14ac:dyDescent="0.25">
      <c r="A231" s="1">
        <v>476</v>
      </c>
      <c r="B231" s="63" t="s">
        <v>5205</v>
      </c>
      <c r="C231" s="63" t="s">
        <v>4640</v>
      </c>
      <c r="D231" s="64" t="s">
        <v>510</v>
      </c>
      <c r="E231" s="64" t="s">
        <v>511</v>
      </c>
      <c r="F231" s="64" t="s">
        <v>515</v>
      </c>
      <c r="G231" s="65" t="s">
        <v>63</v>
      </c>
      <c r="H231" s="66">
        <v>2.88</v>
      </c>
      <c r="I231" s="67"/>
      <c r="J231" s="68">
        <f>H231*I231</f>
        <v>0</v>
      </c>
      <c r="K231" s="68">
        <f>IF($I$11&gt;=7000,0,H231*0.07*I231)</f>
        <v>0</v>
      </c>
      <c r="L231" s="68">
        <f>J231+K231</f>
        <v>0</v>
      </c>
      <c r="M231" s="46" t="str">
        <f>IF(I231="","",IF(I231&lt;80,"Ошибка! Не соблюден минимальный заказ на сорт!",IF(MOD(I231,40)&gt;0,"Ошибка! Не соблюдена кратность заказа на позицию!","")))</f>
        <v/>
      </c>
    </row>
    <row r="232" spans="1:13" ht="15" customHeight="1" x14ac:dyDescent="0.25">
      <c r="A232" s="1">
        <v>904</v>
      </c>
      <c r="B232" s="63" t="s">
        <v>5201</v>
      </c>
      <c r="C232" s="63"/>
      <c r="D232" s="64" t="s">
        <v>510</v>
      </c>
      <c r="E232" s="64" t="s">
        <v>511</v>
      </c>
      <c r="F232" s="64"/>
      <c r="G232" s="65" t="s">
        <v>63</v>
      </c>
      <c r="H232" s="66">
        <v>1.1499999999999999</v>
      </c>
      <c r="I232" s="67"/>
      <c r="J232" s="68">
        <f>H232*I232</f>
        <v>0</v>
      </c>
      <c r="K232" s="68">
        <f>IF($I$11&gt;=7000,0,H232*0.07*I232)</f>
        <v>0</v>
      </c>
      <c r="L232" s="68">
        <f>J232+K232</f>
        <v>0</v>
      </c>
      <c r="M232" s="46" t="str">
        <f>IF(I232="","",IF(I232&lt;80,"Ошибка! Не соблюден минимальный заказ на сорт!",IF(MOD(I232,40)&gt;0,"Ошибка! Не соблюдена кратность заказа на позицию!","")))</f>
        <v/>
      </c>
    </row>
    <row r="233" spans="1:13" ht="15" customHeight="1" x14ac:dyDescent="0.25">
      <c r="A233" s="1">
        <v>37</v>
      </c>
      <c r="B233" s="63" t="s">
        <v>523</v>
      </c>
      <c r="C233" s="63" t="s">
        <v>524</v>
      </c>
      <c r="D233" s="64" t="s">
        <v>521</v>
      </c>
      <c r="E233" s="64" t="s">
        <v>522</v>
      </c>
      <c r="F233" s="64" t="s">
        <v>525</v>
      </c>
      <c r="G233" s="65" t="s">
        <v>63</v>
      </c>
      <c r="H233" s="66">
        <v>1.1000000000000001</v>
      </c>
      <c r="I233" s="67"/>
      <c r="J233" s="68">
        <f>H233*I233</f>
        <v>0</v>
      </c>
      <c r="K233" s="68">
        <f>IF($I$11&gt;=7000,0,H233*0.07*I233)</f>
        <v>0</v>
      </c>
      <c r="L233" s="68">
        <f>J233+K233</f>
        <v>0</v>
      </c>
      <c r="M233" s="46" t="str">
        <f>IF(I233="","",IF(I233&lt;80,"Ошибка! Не соблюден минимальный заказ на сорт!",IF(MOD(I233,40)&gt;0,"Ошибка! Не соблюдена кратность заказа на позицию!","")))</f>
        <v/>
      </c>
    </row>
    <row r="234" spans="1:13" ht="15" customHeight="1" x14ac:dyDescent="0.25">
      <c r="A234" s="1">
        <v>658</v>
      </c>
      <c r="B234" s="63" t="s">
        <v>526</v>
      </c>
      <c r="C234" s="63" t="s">
        <v>527</v>
      </c>
      <c r="D234" s="64" t="s">
        <v>528</v>
      </c>
      <c r="E234" s="64" t="s">
        <v>529</v>
      </c>
      <c r="F234" s="64" t="s">
        <v>530</v>
      </c>
      <c r="G234" s="65" t="s">
        <v>63</v>
      </c>
      <c r="H234" s="66">
        <v>1.5</v>
      </c>
      <c r="I234" s="67"/>
      <c r="J234" s="68">
        <f>H234*I234</f>
        <v>0</v>
      </c>
      <c r="K234" s="68">
        <f>IF($I$11&gt;=7000,0,H234*0.07*I234)</f>
        <v>0</v>
      </c>
      <c r="L234" s="68">
        <f>J234+K234</f>
        <v>0</v>
      </c>
      <c r="M234" s="46" t="str">
        <f>IF(I234="","",IF(I234&lt;80,"Ошибка! Не соблюден минимальный заказ на сорт!",IF(MOD(I234,40)&gt;0,"Ошибка! Не соблюдена кратность заказа на позицию!","")))</f>
        <v/>
      </c>
    </row>
    <row r="235" spans="1:13" ht="15" customHeight="1" x14ac:dyDescent="0.25">
      <c r="A235" s="1">
        <v>1861</v>
      </c>
      <c r="B235" s="63" t="s">
        <v>531</v>
      </c>
      <c r="C235" s="63" t="s">
        <v>532</v>
      </c>
      <c r="D235" s="64" t="s">
        <v>528</v>
      </c>
      <c r="E235" s="64" t="s">
        <v>529</v>
      </c>
      <c r="F235" s="64" t="s">
        <v>533</v>
      </c>
      <c r="G235" s="65" t="s">
        <v>63</v>
      </c>
      <c r="H235" s="66">
        <v>1.5</v>
      </c>
      <c r="I235" s="67"/>
      <c r="J235" s="68">
        <f>H235*I235</f>
        <v>0</v>
      </c>
      <c r="K235" s="68">
        <f>IF($I$11&gt;=7000,0,H235*0.07*I235)</f>
        <v>0</v>
      </c>
      <c r="L235" s="68">
        <f>J235+K235</f>
        <v>0</v>
      </c>
      <c r="M235" s="46" t="str">
        <f>IF(I235="","",IF(I235&lt;80,"Ошибка! Не соблюден минимальный заказ на сорт!",IF(MOD(I235,40)&gt;0,"Ошибка! Не соблюдена кратность заказа на позицию!","")))</f>
        <v/>
      </c>
    </row>
    <row r="236" spans="1:13" ht="15" customHeight="1" x14ac:dyDescent="0.25">
      <c r="A236" s="1">
        <v>2524</v>
      </c>
      <c r="B236" s="63" t="s">
        <v>534</v>
      </c>
      <c r="C236" s="63" t="s">
        <v>535</v>
      </c>
      <c r="D236" s="64" t="s">
        <v>528</v>
      </c>
      <c r="E236" s="64" t="s">
        <v>529</v>
      </c>
      <c r="F236" s="64" t="s">
        <v>536</v>
      </c>
      <c r="G236" s="65" t="s">
        <v>63</v>
      </c>
      <c r="H236" s="66">
        <v>0.98</v>
      </c>
      <c r="I236" s="67"/>
      <c r="J236" s="68">
        <f>H236*I236</f>
        <v>0</v>
      </c>
      <c r="K236" s="68">
        <f>IF($I$11&gt;=7000,0,H236*0.07*I236)</f>
        <v>0</v>
      </c>
      <c r="L236" s="68">
        <f>J236+K236</f>
        <v>0</v>
      </c>
      <c r="M236" s="46" t="str">
        <f>IF(I236="","",IF(I236&lt;80,"Ошибка! Не соблюден минимальный заказ на сорт!",IF(MOD(I236,40)&gt;0,"Ошибка! Не соблюдена кратность заказа на позицию!","")))</f>
        <v/>
      </c>
    </row>
    <row r="237" spans="1:13" ht="15" customHeight="1" x14ac:dyDescent="0.25">
      <c r="A237" s="1">
        <v>1049</v>
      </c>
      <c r="B237" s="63" t="s">
        <v>3589</v>
      </c>
      <c r="C237" s="63" t="s">
        <v>3591</v>
      </c>
      <c r="D237" s="64" t="s">
        <v>528</v>
      </c>
      <c r="E237" s="64" t="s">
        <v>529</v>
      </c>
      <c r="F237" s="64" t="s">
        <v>3593</v>
      </c>
      <c r="G237" s="65" t="s">
        <v>63</v>
      </c>
      <c r="H237" s="66">
        <v>0.98</v>
      </c>
      <c r="I237" s="67"/>
      <c r="J237" s="68">
        <f>H237*I237</f>
        <v>0</v>
      </c>
      <c r="K237" s="68">
        <f>IF($I$11&gt;=7000,0,H237*0.07*I237)</f>
        <v>0</v>
      </c>
      <c r="L237" s="68">
        <f>J237+K237</f>
        <v>0</v>
      </c>
      <c r="M237" s="46" t="str">
        <f>IF(I237="","",IF(I237&lt;80,"Ошибка! Не соблюден минимальный заказ на сорт!",IF(MOD(I237,40)&gt;0,"Ошибка! Не соблюдена кратность заказа на позицию!","")))</f>
        <v/>
      </c>
    </row>
    <row r="238" spans="1:13" ht="15" customHeight="1" x14ac:dyDescent="0.25">
      <c r="A238" s="1">
        <v>3784</v>
      </c>
      <c r="B238" s="63" t="s">
        <v>4708</v>
      </c>
      <c r="C238" s="63" t="s">
        <v>6054</v>
      </c>
      <c r="D238" s="64" t="s">
        <v>528</v>
      </c>
      <c r="E238" s="64" t="s">
        <v>529</v>
      </c>
      <c r="F238" s="64" t="s">
        <v>6270</v>
      </c>
      <c r="G238" s="65" t="s">
        <v>63</v>
      </c>
      <c r="H238" s="66">
        <v>1.61</v>
      </c>
      <c r="I238" s="67"/>
      <c r="J238" s="68">
        <f>H238*I238</f>
        <v>0</v>
      </c>
      <c r="K238" s="68">
        <f>IF($I$11&gt;=7000,0,H238*0.07*I238)</f>
        <v>0</v>
      </c>
      <c r="L238" s="68">
        <f>J238+K238</f>
        <v>0</v>
      </c>
      <c r="M238" s="46" t="str">
        <f>IF(I238="","",IF(I238&lt;80,"Ошибка! Не соблюден минимальный заказ на сорт!",IF(MOD(I238,40)&gt;0,"Ошибка! Не соблюдена кратность заказа на позицию!","")))</f>
        <v/>
      </c>
    </row>
    <row r="239" spans="1:13" ht="15" customHeight="1" x14ac:dyDescent="0.25">
      <c r="A239" s="1">
        <v>3995</v>
      </c>
      <c r="B239" s="63" t="s">
        <v>3639</v>
      </c>
      <c r="C239" s="63" t="s">
        <v>538</v>
      </c>
      <c r="D239" s="64" t="s">
        <v>528</v>
      </c>
      <c r="E239" s="64" t="s">
        <v>529</v>
      </c>
      <c r="F239" s="64" t="s">
        <v>539</v>
      </c>
      <c r="G239" s="65" t="s">
        <v>63</v>
      </c>
      <c r="H239" s="66">
        <v>1.5</v>
      </c>
      <c r="I239" s="67"/>
      <c r="J239" s="68">
        <f>H239*I239</f>
        <v>0</v>
      </c>
      <c r="K239" s="68">
        <f>IF($I$11&gt;=7000,0,H239*0.07*I239)</f>
        <v>0</v>
      </c>
      <c r="L239" s="68">
        <f>J239+K239</f>
        <v>0</v>
      </c>
      <c r="M239" s="46" t="str">
        <f>IF(I239="","",IF(I239&lt;80,"Ошибка! Не соблюден минимальный заказ на сорт!",IF(MOD(I239,40)&gt;0,"Ошибка! Не соблюдена кратность заказа на позицию!","")))</f>
        <v/>
      </c>
    </row>
    <row r="240" spans="1:13" ht="15" customHeight="1" x14ac:dyDescent="0.25">
      <c r="A240" s="1">
        <v>1752</v>
      </c>
      <c r="B240" s="63" t="s">
        <v>3640</v>
      </c>
      <c r="C240" s="63" t="s">
        <v>3853</v>
      </c>
      <c r="D240" s="64" t="s">
        <v>528</v>
      </c>
      <c r="E240" s="64" t="s">
        <v>529</v>
      </c>
      <c r="F240" s="64" t="s">
        <v>4136</v>
      </c>
      <c r="G240" s="65" t="s">
        <v>63</v>
      </c>
      <c r="H240" s="66">
        <v>1.5</v>
      </c>
      <c r="I240" s="67"/>
      <c r="J240" s="68">
        <f>H240*I240</f>
        <v>0</v>
      </c>
      <c r="K240" s="68">
        <f>IF($I$11&gt;=7000,0,H240*0.07*I240)</f>
        <v>0</v>
      </c>
      <c r="L240" s="68">
        <f>J240+K240</f>
        <v>0</v>
      </c>
      <c r="M240" s="46" t="str">
        <f>IF(I240="","",IF(I240&lt;80,"Ошибка! Не соблюден минимальный заказ на сорт!",IF(MOD(I240,40)&gt;0,"Ошибка! Не соблюдена кратность заказа на позицию!","")))</f>
        <v/>
      </c>
    </row>
    <row r="241" spans="1:13" ht="15" customHeight="1" x14ac:dyDescent="0.25">
      <c r="A241" s="1">
        <v>1674</v>
      </c>
      <c r="B241" s="63" t="s">
        <v>3642</v>
      </c>
      <c r="C241" s="63" t="s">
        <v>540</v>
      </c>
      <c r="D241" s="64" t="s">
        <v>528</v>
      </c>
      <c r="E241" s="64" t="s">
        <v>529</v>
      </c>
      <c r="F241" s="64" t="s">
        <v>541</v>
      </c>
      <c r="G241" s="65" t="s">
        <v>63</v>
      </c>
      <c r="H241" s="66">
        <v>1.5</v>
      </c>
      <c r="I241" s="67"/>
      <c r="J241" s="68">
        <f>H241*I241</f>
        <v>0</v>
      </c>
      <c r="K241" s="68">
        <f>IF($I$11&gt;=7000,0,H241*0.07*I241)</f>
        <v>0</v>
      </c>
      <c r="L241" s="68">
        <f>J241+K241</f>
        <v>0</v>
      </c>
      <c r="M241" s="46" t="str">
        <f>IF(I241="","",IF(I241&lt;80,"Ошибка! Не соблюден минимальный заказ на сорт!",IF(MOD(I241,40)&gt;0,"Ошибка! Не соблюдена кратность заказа на позицию!","")))</f>
        <v/>
      </c>
    </row>
    <row r="242" spans="1:13" ht="15" customHeight="1" x14ac:dyDescent="0.25">
      <c r="A242" s="1">
        <v>4554</v>
      </c>
      <c r="B242" s="63" t="s">
        <v>4709</v>
      </c>
      <c r="C242" s="63" t="s">
        <v>6055</v>
      </c>
      <c r="D242" s="64" t="s">
        <v>528</v>
      </c>
      <c r="E242" s="64" t="s">
        <v>529</v>
      </c>
      <c r="F242" s="64" t="s">
        <v>6271</v>
      </c>
      <c r="G242" s="65" t="s">
        <v>63</v>
      </c>
      <c r="H242" s="66">
        <v>1.56</v>
      </c>
      <c r="I242" s="67"/>
      <c r="J242" s="68">
        <f>H242*I242</f>
        <v>0</v>
      </c>
      <c r="K242" s="68">
        <f>IF($I$11&gt;=7000,0,H242*0.07*I242)</f>
        <v>0</v>
      </c>
      <c r="L242" s="68">
        <f>J242+K242</f>
        <v>0</v>
      </c>
      <c r="M242" s="46" t="str">
        <f>IF(I242="","",IF(I242&lt;80,"Ошибка! Не соблюден минимальный заказ на сорт!",IF(MOD(I242,40)&gt;0,"Ошибка! Не соблюдена кратность заказа на позицию!","")))</f>
        <v/>
      </c>
    </row>
    <row r="243" spans="1:13" ht="15" customHeight="1" x14ac:dyDescent="0.25">
      <c r="A243" s="1">
        <v>1005</v>
      </c>
      <c r="B243" s="63" t="s">
        <v>3645</v>
      </c>
      <c r="C243" s="63" t="s">
        <v>543</v>
      </c>
      <c r="D243" s="64" t="s">
        <v>528</v>
      </c>
      <c r="E243" s="64" t="s">
        <v>529</v>
      </c>
      <c r="F243" s="64" t="s">
        <v>544</v>
      </c>
      <c r="G243" s="65" t="s">
        <v>63</v>
      </c>
      <c r="H243" s="66">
        <v>1.5</v>
      </c>
      <c r="I243" s="67"/>
      <c r="J243" s="68">
        <f>H243*I243</f>
        <v>0</v>
      </c>
      <c r="K243" s="68">
        <f>IF($I$11&gt;=7000,0,H243*0.07*I243)</f>
        <v>0</v>
      </c>
      <c r="L243" s="68">
        <f>J243+K243</f>
        <v>0</v>
      </c>
      <c r="M243" s="46" t="str">
        <f>IF(I243="","",IF(I243&lt;80,"Ошибка! Не соблюден минимальный заказ на сорт!",IF(MOD(I243,40)&gt;0,"Ошибка! Не соблюдена кратность заказа на позицию!","")))</f>
        <v/>
      </c>
    </row>
    <row r="244" spans="1:13" ht="15" customHeight="1" x14ac:dyDescent="0.25">
      <c r="A244" s="1">
        <v>882</v>
      </c>
      <c r="B244" s="63" t="s">
        <v>3644</v>
      </c>
      <c r="C244" s="63" t="s">
        <v>537</v>
      </c>
      <c r="D244" s="64" t="s">
        <v>528</v>
      </c>
      <c r="E244" s="64" t="s">
        <v>529</v>
      </c>
      <c r="F244" s="64" t="s">
        <v>4139</v>
      </c>
      <c r="G244" s="65" t="s">
        <v>63</v>
      </c>
      <c r="H244" s="66">
        <v>1.5</v>
      </c>
      <c r="I244" s="67"/>
      <c r="J244" s="68">
        <f>H244*I244</f>
        <v>0</v>
      </c>
      <c r="K244" s="68">
        <f>IF($I$11&gt;=7000,0,H244*0.07*I244)</f>
        <v>0</v>
      </c>
      <c r="L244" s="68">
        <f>J244+K244</f>
        <v>0</v>
      </c>
      <c r="M244" s="46" t="str">
        <f>IF(I244="","",IF(I244&lt;80,"Ошибка! Не соблюден минимальный заказ на сорт!",IF(MOD(I244,40)&gt;0,"Ошибка! Не соблюдена кратность заказа на позицию!","")))</f>
        <v/>
      </c>
    </row>
    <row r="245" spans="1:13" ht="15" customHeight="1" x14ac:dyDescent="0.25">
      <c r="A245" s="1">
        <v>6690</v>
      </c>
      <c r="B245" s="63" t="s">
        <v>3643</v>
      </c>
      <c r="C245" s="63" t="s">
        <v>542</v>
      </c>
      <c r="D245" s="64" t="s">
        <v>528</v>
      </c>
      <c r="E245" s="64" t="s">
        <v>529</v>
      </c>
      <c r="F245" s="64" t="s">
        <v>4138</v>
      </c>
      <c r="G245" s="65" t="s">
        <v>63</v>
      </c>
      <c r="H245" s="66">
        <v>1.56</v>
      </c>
      <c r="I245" s="67"/>
      <c r="J245" s="68">
        <f>H245*I245</f>
        <v>0</v>
      </c>
      <c r="K245" s="68">
        <f>IF($I$11&gt;=7000,0,H245*0.07*I245)</f>
        <v>0</v>
      </c>
      <c r="L245" s="68">
        <f>J245+K245</f>
        <v>0</v>
      </c>
      <c r="M245" s="46" t="str">
        <f>IF(I245="","",IF(I245&lt;80,"Ошибка! Не соблюден минимальный заказ на сорт!",IF(MOD(I245,40)&gt;0,"Ошибка! Не соблюдена кратность заказа на позицию!","")))</f>
        <v/>
      </c>
    </row>
    <row r="246" spans="1:13" ht="15" customHeight="1" x14ac:dyDescent="0.25">
      <c r="A246" s="1">
        <v>1697</v>
      </c>
      <c r="B246" s="63" t="s">
        <v>4710</v>
      </c>
      <c r="C246" s="63" t="s">
        <v>4570</v>
      </c>
      <c r="D246" s="64" t="s">
        <v>528</v>
      </c>
      <c r="E246" s="64" t="s">
        <v>529</v>
      </c>
      <c r="F246" s="64" t="s">
        <v>5419</v>
      </c>
      <c r="G246" s="65" t="s">
        <v>63</v>
      </c>
      <c r="H246" s="66">
        <v>0.98</v>
      </c>
      <c r="I246" s="67"/>
      <c r="J246" s="68">
        <f>H246*I246</f>
        <v>0</v>
      </c>
      <c r="K246" s="68">
        <f>IF($I$11&gt;=7000,0,H246*0.07*I246)</f>
        <v>0</v>
      </c>
      <c r="L246" s="68">
        <f>J246+K246</f>
        <v>0</v>
      </c>
      <c r="M246" s="46" t="str">
        <f>IF(I246="","",IF(I246&lt;80,"Ошибка! Не соблюден минимальный заказ на сорт!",IF(MOD(I246,40)&gt;0,"Ошибка! Не соблюдена кратность заказа на позицию!","")))</f>
        <v/>
      </c>
    </row>
    <row r="247" spans="1:13" ht="15" customHeight="1" x14ac:dyDescent="0.25">
      <c r="A247" s="1">
        <v>2772</v>
      </c>
      <c r="B247" s="63" t="s">
        <v>519</v>
      </c>
      <c r="C247" s="63" t="s">
        <v>520</v>
      </c>
      <c r="D247" s="64" t="s">
        <v>528</v>
      </c>
      <c r="E247" s="64" t="s">
        <v>529</v>
      </c>
      <c r="F247" s="64" t="s">
        <v>396</v>
      </c>
      <c r="G247" s="65" t="s">
        <v>63</v>
      </c>
      <c r="H247" s="66">
        <v>1.5</v>
      </c>
      <c r="I247" s="67"/>
      <c r="J247" s="68">
        <f>H247*I247</f>
        <v>0</v>
      </c>
      <c r="K247" s="68">
        <f>IF($I$11&gt;=7000,0,H247*0.07*I247)</f>
        <v>0</v>
      </c>
      <c r="L247" s="68">
        <f>J247+K247</f>
        <v>0</v>
      </c>
      <c r="M247" s="46" t="str">
        <f>IF(I247="","",IF(I247&lt;80,"Ошибка! Не соблюден минимальный заказ на сорт!",IF(MOD(I247,40)&gt;0,"Ошибка! Не соблюдена кратность заказа на позицию!","")))</f>
        <v/>
      </c>
    </row>
    <row r="248" spans="1:13" ht="15" customHeight="1" x14ac:dyDescent="0.25">
      <c r="A248" s="1">
        <v>290</v>
      </c>
      <c r="B248" s="63" t="s">
        <v>545</v>
      </c>
      <c r="C248" s="63" t="s">
        <v>546</v>
      </c>
      <c r="D248" s="64" t="s">
        <v>528</v>
      </c>
      <c r="E248" s="64" t="s">
        <v>529</v>
      </c>
      <c r="F248" s="64" t="s">
        <v>547</v>
      </c>
      <c r="G248" s="65" t="s">
        <v>63</v>
      </c>
      <c r="H248" s="66">
        <v>1.5</v>
      </c>
      <c r="I248" s="67"/>
      <c r="J248" s="68">
        <f>H248*I248</f>
        <v>0</v>
      </c>
      <c r="K248" s="68">
        <f>IF($I$11&gt;=7000,0,H248*0.07*I248)</f>
        <v>0</v>
      </c>
      <c r="L248" s="68">
        <f>J248+K248</f>
        <v>0</v>
      </c>
      <c r="M248" s="46" t="str">
        <f>IF(I248="","",IF(I248&lt;80,"Ошибка! Не соблюден минимальный заказ на сорт!",IF(MOD(I248,40)&gt;0,"Ошибка! Не соблюдена кратность заказа на позицию!","")))</f>
        <v/>
      </c>
    </row>
    <row r="249" spans="1:13" ht="15" customHeight="1" x14ac:dyDescent="0.25">
      <c r="A249" s="1">
        <v>379</v>
      </c>
      <c r="B249" s="63" t="s">
        <v>548</v>
      </c>
      <c r="C249" s="63" t="s">
        <v>549</v>
      </c>
      <c r="D249" s="64" t="s">
        <v>528</v>
      </c>
      <c r="E249" s="64" t="s">
        <v>529</v>
      </c>
      <c r="F249" s="64" t="s">
        <v>550</v>
      </c>
      <c r="G249" s="65" t="s">
        <v>63</v>
      </c>
      <c r="H249" s="66">
        <v>1.5</v>
      </c>
      <c r="I249" s="67"/>
      <c r="J249" s="68">
        <f>H249*I249</f>
        <v>0</v>
      </c>
      <c r="K249" s="68">
        <f>IF($I$11&gt;=7000,0,H249*0.07*I249)</f>
        <v>0</v>
      </c>
      <c r="L249" s="68">
        <f>J249+K249</f>
        <v>0</v>
      </c>
      <c r="M249" s="46" t="str">
        <f>IF(I249="","",IF(I249&lt;80,"Ошибка! Не соблюден минимальный заказ на сорт!",IF(MOD(I249,40)&gt;0,"Ошибка! Не соблюдена кратность заказа на позицию!","")))</f>
        <v/>
      </c>
    </row>
    <row r="250" spans="1:13" ht="15" customHeight="1" x14ac:dyDescent="0.25">
      <c r="A250" s="1">
        <v>119</v>
      </c>
      <c r="B250" s="63" t="s">
        <v>4711</v>
      </c>
      <c r="C250" s="63" t="s">
        <v>4571</v>
      </c>
      <c r="D250" s="64" t="s">
        <v>528</v>
      </c>
      <c r="E250" s="64" t="s">
        <v>529</v>
      </c>
      <c r="F250" s="64" t="s">
        <v>5420</v>
      </c>
      <c r="G250" s="65" t="s">
        <v>63</v>
      </c>
      <c r="H250" s="66">
        <v>1.61</v>
      </c>
      <c r="I250" s="67"/>
      <c r="J250" s="68">
        <f>H250*I250</f>
        <v>0</v>
      </c>
      <c r="K250" s="68">
        <f>IF($I$11&gt;=7000,0,H250*0.07*I250)</f>
        <v>0</v>
      </c>
      <c r="L250" s="68">
        <f>J250+K250</f>
        <v>0</v>
      </c>
      <c r="M250" s="46" t="str">
        <f>IF(I250="","",IF(I250&lt;80,"Ошибка! Не соблюден минимальный заказ на сорт!",IF(MOD(I250,40)&gt;0,"Ошибка! Не соблюдена кратность заказа на позицию!","")))</f>
        <v/>
      </c>
    </row>
    <row r="251" spans="1:13" ht="15" customHeight="1" x14ac:dyDescent="0.25">
      <c r="A251" s="1">
        <v>1937</v>
      </c>
      <c r="B251" s="63" t="s">
        <v>551</v>
      </c>
      <c r="C251" s="63" t="s">
        <v>552</v>
      </c>
      <c r="D251" s="64" t="s">
        <v>528</v>
      </c>
      <c r="E251" s="64" t="s">
        <v>529</v>
      </c>
      <c r="F251" s="64" t="s">
        <v>553</v>
      </c>
      <c r="G251" s="65" t="s">
        <v>63</v>
      </c>
      <c r="H251" s="66">
        <v>1.5</v>
      </c>
      <c r="I251" s="67"/>
      <c r="J251" s="68">
        <f>H251*I251</f>
        <v>0</v>
      </c>
      <c r="K251" s="68">
        <f>IF($I$11&gt;=7000,0,H251*0.07*I251)</f>
        <v>0</v>
      </c>
      <c r="L251" s="68">
        <f>J251+K251</f>
        <v>0</v>
      </c>
      <c r="M251" s="46" t="str">
        <f>IF(I251="","",IF(I251&lt;80,"Ошибка! Не соблюден минимальный заказ на сорт!",IF(MOD(I251,40)&gt;0,"Ошибка! Не соблюдена кратность заказа на позицию!","")))</f>
        <v/>
      </c>
    </row>
    <row r="252" spans="1:13" ht="15" customHeight="1" x14ac:dyDescent="0.25">
      <c r="A252" s="1">
        <v>1020</v>
      </c>
      <c r="B252" s="63" t="s">
        <v>554</v>
      </c>
      <c r="C252" s="63" t="s">
        <v>555</v>
      </c>
      <c r="D252" s="64" t="s">
        <v>528</v>
      </c>
      <c r="E252" s="64" t="s">
        <v>529</v>
      </c>
      <c r="F252" s="64" t="s">
        <v>556</v>
      </c>
      <c r="G252" s="65" t="s">
        <v>63</v>
      </c>
      <c r="H252" s="66">
        <v>1.5</v>
      </c>
      <c r="I252" s="67"/>
      <c r="J252" s="68">
        <f>H252*I252</f>
        <v>0</v>
      </c>
      <c r="K252" s="68">
        <f>IF($I$11&gt;=7000,0,H252*0.07*I252)</f>
        <v>0</v>
      </c>
      <c r="L252" s="68">
        <f>J252+K252</f>
        <v>0</v>
      </c>
      <c r="M252" s="46" t="str">
        <f>IF(I252="","",IF(I252&lt;80,"Ошибка! Не соблюден минимальный заказ на сорт!",IF(MOD(I252,40)&gt;0,"Ошибка! Не соблюдена кратность заказа на позицию!","")))</f>
        <v/>
      </c>
    </row>
    <row r="253" spans="1:13" ht="15" customHeight="1" x14ac:dyDescent="0.25">
      <c r="A253" s="1">
        <v>1406</v>
      </c>
      <c r="B253" s="63" t="s">
        <v>557</v>
      </c>
      <c r="C253" s="63" t="s">
        <v>558</v>
      </c>
      <c r="D253" s="64" t="s">
        <v>528</v>
      </c>
      <c r="E253" s="64" t="s">
        <v>529</v>
      </c>
      <c r="F253" s="64" t="s">
        <v>559</v>
      </c>
      <c r="G253" s="65" t="s">
        <v>63</v>
      </c>
      <c r="H253" s="66">
        <v>0.98</v>
      </c>
      <c r="I253" s="67"/>
      <c r="J253" s="68">
        <f>H253*I253</f>
        <v>0</v>
      </c>
      <c r="K253" s="68">
        <f>IF($I$11&gt;=7000,0,H253*0.07*I253)</f>
        <v>0</v>
      </c>
      <c r="L253" s="68">
        <f>J253+K253</f>
        <v>0</v>
      </c>
      <c r="M253" s="46" t="str">
        <f>IF(I253="","",IF(I253&lt;80,"Ошибка! Не соблюден минимальный заказ на сорт!",IF(MOD(I253,40)&gt;0,"Ошибка! Не соблюдена кратность заказа на позицию!","")))</f>
        <v/>
      </c>
    </row>
    <row r="254" spans="1:13" ht="15" customHeight="1" x14ac:dyDescent="0.25">
      <c r="A254" s="1">
        <v>982</v>
      </c>
      <c r="B254" s="63" t="s">
        <v>560</v>
      </c>
      <c r="C254" s="63" t="s">
        <v>561</v>
      </c>
      <c r="D254" s="64" t="s">
        <v>528</v>
      </c>
      <c r="E254" s="64" t="s">
        <v>529</v>
      </c>
      <c r="F254" s="64" t="s">
        <v>562</v>
      </c>
      <c r="G254" s="65" t="s">
        <v>63</v>
      </c>
      <c r="H254" s="66">
        <v>1.61</v>
      </c>
      <c r="I254" s="67"/>
      <c r="J254" s="68">
        <f>H254*I254</f>
        <v>0</v>
      </c>
      <c r="K254" s="68">
        <f>IF($I$11&gt;=7000,0,H254*0.07*I254)</f>
        <v>0</v>
      </c>
      <c r="L254" s="68">
        <f>J254+K254</f>
        <v>0</v>
      </c>
      <c r="M254" s="46" t="str">
        <f>IF(I254="","",IF(I254&lt;80,"Ошибка! Не соблюден минимальный заказ на сорт!",IF(MOD(I254,40)&gt;0,"Ошибка! Не соблюдена кратность заказа на позицию!","")))</f>
        <v/>
      </c>
    </row>
    <row r="255" spans="1:13" ht="15" customHeight="1" x14ac:dyDescent="0.25">
      <c r="A255" s="1">
        <v>6183</v>
      </c>
      <c r="B255" s="63" t="s">
        <v>3638</v>
      </c>
      <c r="C255" s="63" t="s">
        <v>3852</v>
      </c>
      <c r="D255" s="64" t="s">
        <v>528</v>
      </c>
      <c r="E255" s="64" t="s">
        <v>529</v>
      </c>
      <c r="F255" s="64" t="s">
        <v>4135</v>
      </c>
      <c r="G255" s="65" t="s">
        <v>63</v>
      </c>
      <c r="H255" s="66">
        <v>1.5</v>
      </c>
      <c r="I255" s="67"/>
      <c r="J255" s="68">
        <f>H255*I255</f>
        <v>0</v>
      </c>
      <c r="K255" s="68">
        <f>IF($I$11&gt;=7000,0,H255*0.07*I255)</f>
        <v>0</v>
      </c>
      <c r="L255" s="68">
        <f>J255+K255</f>
        <v>0</v>
      </c>
      <c r="M255" s="46" t="str">
        <f>IF(I255="","",IF(I255&lt;80,"Ошибка! Не соблюден минимальный заказ на сорт!",IF(MOD(I255,40)&gt;0,"Ошибка! Не соблюдена кратность заказа на позицию!","")))</f>
        <v/>
      </c>
    </row>
    <row r="256" spans="1:13" ht="15" customHeight="1" x14ac:dyDescent="0.25">
      <c r="A256" s="1">
        <v>3694</v>
      </c>
      <c r="B256" s="63" t="s">
        <v>3641</v>
      </c>
      <c r="C256" s="63" t="s">
        <v>3854</v>
      </c>
      <c r="D256" s="64" t="s">
        <v>528</v>
      </c>
      <c r="E256" s="64" t="s">
        <v>529</v>
      </c>
      <c r="F256" s="64" t="s">
        <v>4137</v>
      </c>
      <c r="G256" s="65" t="s">
        <v>63</v>
      </c>
      <c r="H256" s="66">
        <v>1.5</v>
      </c>
      <c r="I256" s="67"/>
      <c r="J256" s="68">
        <f>H256*I256</f>
        <v>0</v>
      </c>
      <c r="K256" s="68">
        <f>IF($I$11&gt;=7000,0,H256*0.07*I256)</f>
        <v>0</v>
      </c>
      <c r="L256" s="68">
        <f>J256+K256</f>
        <v>0</v>
      </c>
      <c r="M256" s="46" t="str">
        <f>IF(I256="","",IF(I256&lt;80,"Ошибка! Не соблюден минимальный заказ на сорт!",IF(MOD(I256,40)&gt;0,"Ошибка! Не соблюдена кратность заказа на позицию!","")))</f>
        <v/>
      </c>
    </row>
    <row r="257" spans="1:13" ht="15" customHeight="1" x14ac:dyDescent="0.25">
      <c r="A257" s="1">
        <v>5633</v>
      </c>
      <c r="B257" s="63" t="s">
        <v>563</v>
      </c>
      <c r="C257" s="63" t="s">
        <v>564</v>
      </c>
      <c r="D257" s="64" t="s">
        <v>528</v>
      </c>
      <c r="E257" s="64" t="s">
        <v>529</v>
      </c>
      <c r="F257" s="64" t="s">
        <v>565</v>
      </c>
      <c r="G257" s="65" t="s">
        <v>154</v>
      </c>
      <c r="H257" s="66">
        <v>2.0699999999999998</v>
      </c>
      <c r="I257" s="67"/>
      <c r="J257" s="68">
        <f>H257*I257</f>
        <v>0</v>
      </c>
      <c r="K257" s="68">
        <f>IF($I$11&gt;=7000,0,H257*0.07*I257)</f>
        <v>0</v>
      </c>
      <c r="L257" s="68">
        <f>J257+K257</f>
        <v>0</v>
      </c>
      <c r="M257" s="46" t="str">
        <f>IF(I257="","",IF(I257&lt;75,"Ошибка! Не соблюден минимальный заказ на сорт!",IF(MOD(I257,25)&gt;0,"Ошибка! Не соблюдена кратность заказа на позицию!","")))</f>
        <v/>
      </c>
    </row>
    <row r="258" spans="1:13" ht="15" customHeight="1" x14ac:dyDescent="0.25">
      <c r="A258" s="1">
        <v>1277</v>
      </c>
      <c r="B258" s="63" t="s">
        <v>4712</v>
      </c>
      <c r="C258" s="63" t="s">
        <v>6056</v>
      </c>
      <c r="D258" s="64" t="s">
        <v>528</v>
      </c>
      <c r="E258" s="64" t="s">
        <v>529</v>
      </c>
      <c r="F258" s="64" t="s">
        <v>5596</v>
      </c>
      <c r="G258" s="65" t="s">
        <v>154</v>
      </c>
      <c r="H258" s="66">
        <v>2.0699999999999998</v>
      </c>
      <c r="I258" s="67"/>
      <c r="J258" s="68">
        <f>H258*I258</f>
        <v>0</v>
      </c>
      <c r="K258" s="68">
        <f>IF($I$11&gt;=7000,0,H258*0.07*I258)</f>
        <v>0</v>
      </c>
      <c r="L258" s="68">
        <f>J258+K258</f>
        <v>0</v>
      </c>
      <c r="M258" s="46" t="str">
        <f>IF(I258="","",IF(I258&lt;75,"Ошибка! Не соблюден минимальный заказ на сорт!",IF(MOD(I258,25)&gt;0,"Ошибка! Не соблюдена кратность заказа на позицию!","")))</f>
        <v/>
      </c>
    </row>
    <row r="259" spans="1:13" ht="15" customHeight="1" x14ac:dyDescent="0.25">
      <c r="A259" s="1">
        <v>34</v>
      </c>
      <c r="B259" s="63" t="s">
        <v>566</v>
      </c>
      <c r="C259" s="63" t="s">
        <v>567</v>
      </c>
      <c r="D259" s="64" t="s">
        <v>528</v>
      </c>
      <c r="E259" s="64" t="s">
        <v>529</v>
      </c>
      <c r="F259" s="64" t="s">
        <v>568</v>
      </c>
      <c r="G259" s="65" t="s">
        <v>154</v>
      </c>
      <c r="H259" s="66">
        <v>2.0699999999999998</v>
      </c>
      <c r="I259" s="67"/>
      <c r="J259" s="68">
        <f>H259*I259</f>
        <v>0</v>
      </c>
      <c r="K259" s="68">
        <f>IF($I$11&gt;=7000,0,H259*0.07*I259)</f>
        <v>0</v>
      </c>
      <c r="L259" s="68">
        <f>J259+K259</f>
        <v>0</v>
      </c>
      <c r="M259" s="46" t="str">
        <f>IF(I259="","",IF(I259&lt;75,"Ошибка! Не соблюден минимальный заказ на сорт!",IF(MOD(I259,25)&gt;0,"Ошибка! Не соблюдена кратность заказа на позицию!","")))</f>
        <v/>
      </c>
    </row>
    <row r="260" spans="1:13" ht="15" customHeight="1" x14ac:dyDescent="0.25">
      <c r="A260" s="1">
        <v>379</v>
      </c>
      <c r="B260" s="63" t="s">
        <v>516</v>
      </c>
      <c r="C260" s="63" t="s">
        <v>517</v>
      </c>
      <c r="D260" s="64" t="s">
        <v>528</v>
      </c>
      <c r="E260" s="64" t="s">
        <v>529</v>
      </c>
      <c r="F260" s="64" t="s">
        <v>518</v>
      </c>
      <c r="G260" s="65" t="s">
        <v>63</v>
      </c>
      <c r="H260" s="66">
        <v>0.98</v>
      </c>
      <c r="I260" s="67"/>
      <c r="J260" s="68">
        <f>H260*I260</f>
        <v>0</v>
      </c>
      <c r="K260" s="68">
        <f>IF($I$11&gt;=7000,0,H260*0.07*I260)</f>
        <v>0</v>
      </c>
      <c r="L260" s="68">
        <f>J260+K260</f>
        <v>0</v>
      </c>
      <c r="M260" s="46" t="str">
        <f>IF(I260="","",IF(I260&lt;80,"Ошибка! Не соблюден минимальный заказ на сорт!",IF(MOD(I260,40)&gt;0,"Ошибка! Не соблюдена кратность заказа на позицию!","")))</f>
        <v/>
      </c>
    </row>
    <row r="261" spans="1:13" ht="15" customHeight="1" x14ac:dyDescent="0.25">
      <c r="A261" s="1">
        <v>3269</v>
      </c>
      <c r="B261" s="63" t="s">
        <v>4713</v>
      </c>
      <c r="C261" s="63" t="s">
        <v>4572</v>
      </c>
      <c r="D261" s="64" t="s">
        <v>528</v>
      </c>
      <c r="E261" s="64" t="s">
        <v>529</v>
      </c>
      <c r="F261" s="64" t="s">
        <v>5421</v>
      </c>
      <c r="G261" s="65" t="s">
        <v>63</v>
      </c>
      <c r="H261" s="66">
        <v>0.98</v>
      </c>
      <c r="I261" s="67"/>
      <c r="J261" s="68">
        <f>H261*I261</f>
        <v>0</v>
      </c>
      <c r="K261" s="68">
        <f>IF($I$11&gt;=7000,0,H261*0.07*I261)</f>
        <v>0</v>
      </c>
      <c r="L261" s="68">
        <f>J261+K261</f>
        <v>0</v>
      </c>
      <c r="M261" s="46" t="str">
        <f>IF(I261="","",IF(I261&lt;80,"Ошибка! Не соблюден минимальный заказ на сорт!",IF(MOD(I261,40)&gt;0,"Ошибка! Не соблюдена кратность заказа на позицию!","")))</f>
        <v/>
      </c>
    </row>
    <row r="262" spans="1:13" ht="15" customHeight="1" x14ac:dyDescent="0.25">
      <c r="A262" s="1">
        <v>3432</v>
      </c>
      <c r="B262" s="63" t="s">
        <v>569</v>
      </c>
      <c r="C262" s="63" t="s">
        <v>570</v>
      </c>
      <c r="D262" s="64" t="s">
        <v>528</v>
      </c>
      <c r="E262" s="64" t="s">
        <v>529</v>
      </c>
      <c r="F262" s="64" t="s">
        <v>571</v>
      </c>
      <c r="G262" s="65" t="s">
        <v>63</v>
      </c>
      <c r="H262" s="66">
        <v>0.98</v>
      </c>
      <c r="I262" s="67"/>
      <c r="J262" s="68">
        <f>H262*I262</f>
        <v>0</v>
      </c>
      <c r="K262" s="68">
        <f>IF($I$11&gt;=7000,0,H262*0.07*I262)</f>
        <v>0</v>
      </c>
      <c r="L262" s="68">
        <f>J262+K262</f>
        <v>0</v>
      </c>
      <c r="M262" s="46" t="str">
        <f>IF(I262="","",IF(I262&lt;80,"Ошибка! Не соблюден минимальный заказ на сорт!",IF(MOD(I262,40)&gt;0,"Ошибка! Не соблюдена кратность заказа на позицию!","")))</f>
        <v/>
      </c>
    </row>
    <row r="263" spans="1:13" ht="15" customHeight="1" x14ac:dyDescent="0.25">
      <c r="A263" s="1">
        <v>1517</v>
      </c>
      <c r="B263" s="63" t="s">
        <v>572</v>
      </c>
      <c r="C263" s="63" t="s">
        <v>573</v>
      </c>
      <c r="D263" s="64" t="s">
        <v>528</v>
      </c>
      <c r="E263" s="64" t="s">
        <v>529</v>
      </c>
      <c r="F263" s="64" t="s">
        <v>574</v>
      </c>
      <c r="G263" s="65" t="s">
        <v>63</v>
      </c>
      <c r="H263" s="66">
        <v>0.98</v>
      </c>
      <c r="I263" s="67"/>
      <c r="J263" s="68">
        <f>H263*I263</f>
        <v>0</v>
      </c>
      <c r="K263" s="68">
        <f>IF($I$11&gt;=7000,0,H263*0.07*I263)</f>
        <v>0</v>
      </c>
      <c r="L263" s="68">
        <f>J263+K263</f>
        <v>0</v>
      </c>
      <c r="M263" s="46" t="str">
        <f>IF(I263="","",IF(I263&lt;80,"Ошибка! Не соблюден минимальный заказ на сорт!",IF(MOD(I263,40)&gt;0,"Ошибка! Не соблюдена кратность заказа на позицию!","")))</f>
        <v/>
      </c>
    </row>
    <row r="264" spans="1:13" ht="15" customHeight="1" x14ac:dyDescent="0.25">
      <c r="A264" s="1">
        <v>781</v>
      </c>
      <c r="B264" s="63" t="s">
        <v>575</v>
      </c>
      <c r="C264" s="63" t="s">
        <v>576</v>
      </c>
      <c r="D264" s="64" t="s">
        <v>528</v>
      </c>
      <c r="E264" s="64" t="s">
        <v>529</v>
      </c>
      <c r="F264" s="64" t="s">
        <v>577</v>
      </c>
      <c r="G264" s="65" t="s">
        <v>63</v>
      </c>
      <c r="H264" s="66">
        <v>1.5</v>
      </c>
      <c r="I264" s="67"/>
      <c r="J264" s="68">
        <f>H264*I264</f>
        <v>0</v>
      </c>
      <c r="K264" s="68">
        <f>IF($I$11&gt;=7000,0,H264*0.07*I264)</f>
        <v>0</v>
      </c>
      <c r="L264" s="68">
        <f>J264+K264</f>
        <v>0</v>
      </c>
      <c r="M264" s="46" t="str">
        <f>IF(I264="","",IF(I264&lt;80,"Ошибка! Не соблюден минимальный заказ на сорт!",IF(MOD(I264,40)&gt;0,"Ошибка! Не соблюдена кратность заказа на позицию!","")))</f>
        <v/>
      </c>
    </row>
    <row r="265" spans="1:13" ht="15" customHeight="1" x14ac:dyDescent="0.25">
      <c r="A265" s="1">
        <v>826</v>
      </c>
      <c r="B265" s="63" t="s">
        <v>4714</v>
      </c>
      <c r="C265" s="63" t="s">
        <v>6057</v>
      </c>
      <c r="D265" s="64" t="s">
        <v>528</v>
      </c>
      <c r="E265" s="64" t="s">
        <v>529</v>
      </c>
      <c r="F265" s="64" t="s">
        <v>5597</v>
      </c>
      <c r="G265" s="65" t="s">
        <v>63</v>
      </c>
      <c r="H265" s="66">
        <v>1.5</v>
      </c>
      <c r="I265" s="67"/>
      <c r="J265" s="68">
        <f>H265*I265</f>
        <v>0</v>
      </c>
      <c r="K265" s="68">
        <f>IF($I$11&gt;=7000,0,H265*0.07*I265)</f>
        <v>0</v>
      </c>
      <c r="L265" s="68">
        <f>J265+K265</f>
        <v>0</v>
      </c>
      <c r="M265" s="46" t="str">
        <f>IF(I265="","",IF(I265&lt;80,"Ошибка! Не соблюден минимальный заказ на сорт!",IF(MOD(I265,40)&gt;0,"Ошибка! Не соблюдена кратность заказа на позицию!","")))</f>
        <v/>
      </c>
    </row>
    <row r="266" spans="1:13" ht="15" customHeight="1" x14ac:dyDescent="0.25">
      <c r="A266" s="1">
        <v>737</v>
      </c>
      <c r="B266" s="63" t="s">
        <v>4715</v>
      </c>
      <c r="C266" s="63" t="s">
        <v>4573</v>
      </c>
      <c r="D266" s="64" t="s">
        <v>528</v>
      </c>
      <c r="E266" s="64" t="s">
        <v>529</v>
      </c>
      <c r="F266" s="64" t="s">
        <v>5422</v>
      </c>
      <c r="G266" s="65" t="s">
        <v>63</v>
      </c>
      <c r="H266" s="66">
        <v>1.61</v>
      </c>
      <c r="I266" s="67"/>
      <c r="J266" s="68">
        <f>H266*I266</f>
        <v>0</v>
      </c>
      <c r="K266" s="68">
        <f>IF($I$11&gt;=7000,0,H266*0.07*I266)</f>
        <v>0</v>
      </c>
      <c r="L266" s="68">
        <f>J266+K266</f>
        <v>0</v>
      </c>
      <c r="M266" s="46" t="str">
        <f>IF(I266="","",IF(I266&lt;80,"Ошибка! Не соблюден минимальный заказ на сорт!",IF(MOD(I266,40)&gt;0,"Ошибка! Не соблюдена кратность заказа на позицию!","")))</f>
        <v/>
      </c>
    </row>
    <row r="267" spans="1:13" ht="15" customHeight="1" x14ac:dyDescent="0.25">
      <c r="A267" s="1">
        <v>9150</v>
      </c>
      <c r="B267" s="63" t="s">
        <v>578</v>
      </c>
      <c r="C267" s="63" t="s">
        <v>579</v>
      </c>
      <c r="D267" s="64" t="s">
        <v>528</v>
      </c>
      <c r="E267" s="64" t="s">
        <v>529</v>
      </c>
      <c r="F267" s="64" t="s">
        <v>580</v>
      </c>
      <c r="G267" s="65" t="s">
        <v>63</v>
      </c>
      <c r="H267" s="66">
        <v>0.98</v>
      </c>
      <c r="I267" s="67"/>
      <c r="J267" s="68">
        <f>H267*I267</f>
        <v>0</v>
      </c>
      <c r="K267" s="68">
        <f>IF($I$11&gt;=7000,0,H267*0.07*I267)</f>
        <v>0</v>
      </c>
      <c r="L267" s="68">
        <f>J267+K267</f>
        <v>0</v>
      </c>
      <c r="M267" s="46" t="str">
        <f>IF(I267="","",IF(I267&lt;80,"Ошибка! Не соблюден минимальный заказ на сорт!",IF(MOD(I267,40)&gt;0,"Ошибка! Не соблюдена кратность заказа на позицию!","")))</f>
        <v/>
      </c>
    </row>
    <row r="268" spans="1:13" ht="15" customHeight="1" x14ac:dyDescent="0.25">
      <c r="A268" s="1">
        <v>3886</v>
      </c>
      <c r="B268" s="63" t="s">
        <v>581</v>
      </c>
      <c r="C268" s="63" t="s">
        <v>582</v>
      </c>
      <c r="D268" s="64" t="s">
        <v>528</v>
      </c>
      <c r="E268" s="64" t="s">
        <v>529</v>
      </c>
      <c r="F268" s="64" t="s">
        <v>583</v>
      </c>
      <c r="G268" s="65" t="s">
        <v>63</v>
      </c>
      <c r="H268" s="66">
        <v>0.98</v>
      </c>
      <c r="I268" s="67"/>
      <c r="J268" s="68">
        <f>H268*I268</f>
        <v>0</v>
      </c>
      <c r="K268" s="68">
        <f>IF($I$11&gt;=7000,0,H268*0.07*I268)</f>
        <v>0</v>
      </c>
      <c r="L268" s="68">
        <f>J268+K268</f>
        <v>0</v>
      </c>
      <c r="M268" s="46" t="str">
        <f>IF(I268="","",IF(I268&lt;80,"Ошибка! Не соблюден минимальный заказ на сорт!",IF(MOD(I268,40)&gt;0,"Ошибка! Не соблюдена кратность заказа на позицию!","")))</f>
        <v/>
      </c>
    </row>
    <row r="269" spans="1:13" ht="15" customHeight="1" x14ac:dyDescent="0.25">
      <c r="A269" s="1">
        <v>5077</v>
      </c>
      <c r="B269" s="63" t="s">
        <v>584</v>
      </c>
      <c r="C269" s="63" t="s">
        <v>585</v>
      </c>
      <c r="D269" s="64" t="s">
        <v>528</v>
      </c>
      <c r="E269" s="64" t="s">
        <v>529</v>
      </c>
      <c r="F269" s="64" t="s">
        <v>1465</v>
      </c>
      <c r="G269" s="65" t="s">
        <v>14</v>
      </c>
      <c r="H269" s="66">
        <v>3.28</v>
      </c>
      <c r="I269" s="67"/>
      <c r="J269" s="68">
        <f>H269*I269</f>
        <v>0</v>
      </c>
      <c r="K269" s="68">
        <f>IF($I$11&gt;=7000,0,H269*0.07*I269)</f>
        <v>0</v>
      </c>
      <c r="L269" s="68">
        <f>J269+K269</f>
        <v>0</v>
      </c>
      <c r="M269" s="30" t="str">
        <f>IF(I269="","",IF(I269&lt;80,"Ошибка! Не соблюден минимальный заказ на сорт!",IF(MOD(I269,40)&gt;0,"Ошибка! Не соблюдена кратность заказа на позицию!","")))</f>
        <v/>
      </c>
    </row>
    <row r="270" spans="1:13" ht="15" customHeight="1" x14ac:dyDescent="0.25">
      <c r="A270" s="1">
        <v>536</v>
      </c>
      <c r="B270" s="63" t="s">
        <v>4717</v>
      </c>
      <c r="C270" s="63" t="s">
        <v>6059</v>
      </c>
      <c r="D270" s="64" t="s">
        <v>528</v>
      </c>
      <c r="E270" s="64" t="s">
        <v>529</v>
      </c>
      <c r="F270" s="64" t="s">
        <v>5598</v>
      </c>
      <c r="G270" s="65" t="s">
        <v>63</v>
      </c>
      <c r="H270" s="66">
        <v>1.73</v>
      </c>
      <c r="I270" s="67"/>
      <c r="J270" s="68">
        <f>H270*I270</f>
        <v>0</v>
      </c>
      <c r="K270" s="68">
        <f>IF($I$11&gt;=7000,0,H270*0.07*I270)</f>
        <v>0</v>
      </c>
      <c r="L270" s="68">
        <f>J270+K270</f>
        <v>0</v>
      </c>
      <c r="M270" s="46" t="str">
        <f>IF(I270="","",IF(I270&lt;80,"Ошибка! Не соблюден минимальный заказ на сорт!",IF(MOD(I270,40)&gt;0,"Ошибка! Не соблюдена кратность заказа на позицию!","")))</f>
        <v/>
      </c>
    </row>
    <row r="271" spans="1:13" ht="15" customHeight="1" x14ac:dyDescent="0.25">
      <c r="A271" s="1">
        <v>282</v>
      </c>
      <c r="B271" s="63" t="s">
        <v>4716</v>
      </c>
      <c r="C271" s="63" t="s">
        <v>6058</v>
      </c>
      <c r="D271" s="64" t="s">
        <v>528</v>
      </c>
      <c r="E271" s="64" t="s">
        <v>529</v>
      </c>
      <c r="F271" s="64" t="s">
        <v>5598</v>
      </c>
      <c r="G271" s="65" t="s">
        <v>14</v>
      </c>
      <c r="H271" s="66">
        <v>5.18</v>
      </c>
      <c r="I271" s="67"/>
      <c r="J271" s="68">
        <f>H271*I271</f>
        <v>0</v>
      </c>
      <c r="K271" s="68">
        <f>IF($I$11&gt;=7000,0,H271*0.07*I271)</f>
        <v>0</v>
      </c>
      <c r="L271" s="68">
        <f>J271+K271</f>
        <v>0</v>
      </c>
      <c r="M271" s="30" t="str">
        <f>IF(I271="","",IF(I271&lt;80,"Ошибка! Не соблюден минимальный заказ на сорт!",IF(MOD(I271,40)&gt;0,"Ошибка! Не соблюдена кратность заказа на позицию!","")))</f>
        <v/>
      </c>
    </row>
    <row r="272" spans="1:13" ht="15" customHeight="1" x14ac:dyDescent="0.25">
      <c r="A272" s="1">
        <v>1512</v>
      </c>
      <c r="B272" s="63" t="s">
        <v>586</v>
      </c>
      <c r="C272" s="63" t="s">
        <v>587</v>
      </c>
      <c r="D272" s="64" t="s">
        <v>528</v>
      </c>
      <c r="E272" s="64" t="s">
        <v>529</v>
      </c>
      <c r="F272" s="64" t="s">
        <v>588</v>
      </c>
      <c r="G272" s="65" t="s">
        <v>63</v>
      </c>
      <c r="H272" s="66">
        <v>1.5</v>
      </c>
      <c r="I272" s="67"/>
      <c r="J272" s="68">
        <f>H272*I272</f>
        <v>0</v>
      </c>
      <c r="K272" s="68">
        <f>IF($I$11&gt;=7000,0,H272*0.07*I272)</f>
        <v>0</v>
      </c>
      <c r="L272" s="68">
        <f>J272+K272</f>
        <v>0</v>
      </c>
      <c r="M272" s="46" t="str">
        <f>IF(I272="","",IF(I272&lt;80,"Ошибка! Не соблюден минимальный заказ на сорт!",IF(MOD(I272,40)&gt;0,"Ошибка! Не соблюдена кратность заказа на позицию!","")))</f>
        <v/>
      </c>
    </row>
    <row r="273" spans="1:13" ht="15" customHeight="1" x14ac:dyDescent="0.25">
      <c r="A273" s="1">
        <v>1719</v>
      </c>
      <c r="B273" s="63" t="s">
        <v>4718</v>
      </c>
      <c r="C273" s="63" t="s">
        <v>4574</v>
      </c>
      <c r="D273" s="64" t="s">
        <v>528</v>
      </c>
      <c r="E273" s="64" t="s">
        <v>529</v>
      </c>
      <c r="F273" s="64" t="s">
        <v>5423</v>
      </c>
      <c r="G273" s="65" t="s">
        <v>63</v>
      </c>
      <c r="H273" s="66">
        <v>1.61</v>
      </c>
      <c r="I273" s="67"/>
      <c r="J273" s="68">
        <f>H273*I273</f>
        <v>0</v>
      </c>
      <c r="K273" s="68">
        <f>IF($I$11&gt;=7000,0,H273*0.07*I273)</f>
        <v>0</v>
      </c>
      <c r="L273" s="68">
        <f>J273+K273</f>
        <v>0</v>
      </c>
      <c r="M273" s="46" t="str">
        <f>IF(I273="","",IF(I273&lt;80,"Ошибка! Не соблюден минимальный заказ на сорт!",IF(MOD(I273,40)&gt;0,"Ошибка! Не соблюдена кратность заказа на позицию!","")))</f>
        <v/>
      </c>
    </row>
    <row r="274" spans="1:13" ht="15" customHeight="1" x14ac:dyDescent="0.25">
      <c r="A274" s="1">
        <v>2731</v>
      </c>
      <c r="B274" s="63" t="s">
        <v>589</v>
      </c>
      <c r="C274" s="63" t="s">
        <v>590</v>
      </c>
      <c r="D274" s="64" t="s">
        <v>528</v>
      </c>
      <c r="E274" s="64" t="s">
        <v>529</v>
      </c>
      <c r="F274" s="64" t="s">
        <v>591</v>
      </c>
      <c r="G274" s="65" t="s">
        <v>63</v>
      </c>
      <c r="H274" s="66">
        <v>0.98</v>
      </c>
      <c r="I274" s="67"/>
      <c r="J274" s="68">
        <f>H274*I274</f>
        <v>0</v>
      </c>
      <c r="K274" s="68">
        <f>IF($I$11&gt;=7000,0,H274*0.07*I274)</f>
        <v>0</v>
      </c>
      <c r="L274" s="68">
        <f>J274+K274</f>
        <v>0</v>
      </c>
      <c r="M274" s="46" t="str">
        <f>IF(I274="","",IF(I274&lt;80,"Ошибка! Не соблюден минимальный заказ на сорт!",IF(MOD(I274,40)&gt;0,"Ошибка! Не соблюдена кратность заказа на позицию!","")))</f>
        <v/>
      </c>
    </row>
    <row r="275" spans="1:13" ht="15" customHeight="1" x14ac:dyDescent="0.25">
      <c r="A275" s="1">
        <v>103</v>
      </c>
      <c r="B275" s="63" t="s">
        <v>4719</v>
      </c>
      <c r="C275" s="63" t="s">
        <v>6060</v>
      </c>
      <c r="D275" s="64" t="s">
        <v>528</v>
      </c>
      <c r="E275" s="64" t="s">
        <v>529</v>
      </c>
      <c r="F275" s="64" t="s">
        <v>6272</v>
      </c>
      <c r="G275" s="65" t="s">
        <v>63</v>
      </c>
      <c r="H275" s="66">
        <v>1.5</v>
      </c>
      <c r="I275" s="67"/>
      <c r="J275" s="68">
        <f>H275*I275</f>
        <v>0</v>
      </c>
      <c r="K275" s="68">
        <f>IF($I$11&gt;=7000,0,H275*0.07*I275)</f>
        <v>0</v>
      </c>
      <c r="L275" s="68">
        <f>J275+K275</f>
        <v>0</v>
      </c>
      <c r="M275" s="46" t="str">
        <f>IF(I275="","",IF(I275&lt;80,"Ошибка! Не соблюден минимальный заказ на сорт!",IF(MOD(I275,40)&gt;0,"Ошибка! Не соблюдена кратность заказа на позицию!","")))</f>
        <v/>
      </c>
    </row>
    <row r="276" spans="1:13" ht="15" customHeight="1" x14ac:dyDescent="0.25">
      <c r="A276" s="1">
        <v>1089</v>
      </c>
      <c r="B276" s="63" t="s">
        <v>592</v>
      </c>
      <c r="C276" s="63" t="s">
        <v>593</v>
      </c>
      <c r="D276" s="64" t="s">
        <v>594</v>
      </c>
      <c r="E276" s="64" t="s">
        <v>595</v>
      </c>
      <c r="F276" s="64" t="s">
        <v>596</v>
      </c>
      <c r="G276" s="65" t="s">
        <v>63</v>
      </c>
      <c r="H276" s="66">
        <v>1.61</v>
      </c>
      <c r="I276" s="67"/>
      <c r="J276" s="68">
        <f>H276*I276</f>
        <v>0</v>
      </c>
      <c r="K276" s="68">
        <f>IF($I$11&gt;=7000,0,H276*0.07*I276)</f>
        <v>0</v>
      </c>
      <c r="L276" s="68">
        <f>J276+K276</f>
        <v>0</v>
      </c>
      <c r="M276" s="46" t="str">
        <f>IF(I276="","",IF(I276&lt;80,"Ошибка! Не соблюден минимальный заказ на сорт!",IF(MOD(I276,40)&gt;0,"Ошибка! Не соблюдена кратность заказа на позицию!","")))</f>
        <v/>
      </c>
    </row>
    <row r="277" spans="1:13" ht="15" customHeight="1" x14ac:dyDescent="0.25">
      <c r="A277" s="1">
        <v>938</v>
      </c>
      <c r="B277" s="63" t="s">
        <v>4908</v>
      </c>
      <c r="C277" s="63" t="s">
        <v>4600</v>
      </c>
      <c r="D277" s="64" t="s">
        <v>597</v>
      </c>
      <c r="E277" s="64" t="s">
        <v>598</v>
      </c>
      <c r="F277" s="64" t="s">
        <v>5475</v>
      </c>
      <c r="G277" s="65" t="s">
        <v>63</v>
      </c>
      <c r="H277" s="66">
        <v>1.67</v>
      </c>
      <c r="I277" s="67"/>
      <c r="J277" s="68">
        <f>H277*I277</f>
        <v>0</v>
      </c>
      <c r="K277" s="68">
        <f>IF($I$11&gt;=7000,0,H277*0.07*I277)</f>
        <v>0</v>
      </c>
      <c r="L277" s="68">
        <f>J277+K277</f>
        <v>0</v>
      </c>
      <c r="M277" s="46" t="str">
        <f>IF(I277="","",IF(I277&lt;80,"Ошибка! Не соблюден минимальный заказ на сорт!",IF(MOD(I277,40)&gt;0,"Ошибка! Не соблюдена кратность заказа на позицию!","")))</f>
        <v/>
      </c>
    </row>
    <row r="278" spans="1:13" ht="15" customHeight="1" x14ac:dyDescent="0.25">
      <c r="A278" s="1">
        <v>201</v>
      </c>
      <c r="B278" s="63" t="s">
        <v>599</v>
      </c>
      <c r="C278" s="63" t="s">
        <v>600</v>
      </c>
      <c r="D278" s="64" t="s">
        <v>597</v>
      </c>
      <c r="E278" s="64" t="s">
        <v>598</v>
      </c>
      <c r="F278" s="64" t="s">
        <v>601</v>
      </c>
      <c r="G278" s="65" t="s">
        <v>63</v>
      </c>
      <c r="H278" s="66">
        <v>1.67</v>
      </c>
      <c r="I278" s="67"/>
      <c r="J278" s="68">
        <f>H278*I278</f>
        <v>0</v>
      </c>
      <c r="K278" s="68">
        <f>IF($I$11&gt;=7000,0,H278*0.07*I278)</f>
        <v>0</v>
      </c>
      <c r="L278" s="68">
        <f>J278+K278</f>
        <v>0</v>
      </c>
      <c r="M278" s="46" t="str">
        <f>IF(I278="","",IF(I278&lt;80,"Ошибка! Не соблюден минимальный заказ на сорт!",IF(MOD(I278,40)&gt;0,"Ошибка! Не соблюдена кратность заказа на позицию!","")))</f>
        <v/>
      </c>
    </row>
    <row r="279" spans="1:13" ht="15" customHeight="1" x14ac:dyDescent="0.25">
      <c r="A279" s="1">
        <v>3999</v>
      </c>
      <c r="B279" s="63" t="s">
        <v>602</v>
      </c>
      <c r="C279" s="63" t="s">
        <v>603</v>
      </c>
      <c r="D279" s="64" t="s">
        <v>604</v>
      </c>
      <c r="E279" s="64" t="s">
        <v>605</v>
      </c>
      <c r="F279" s="64" t="s">
        <v>4237</v>
      </c>
      <c r="G279" s="65" t="s">
        <v>63</v>
      </c>
      <c r="H279" s="66">
        <v>2.0699999999999998</v>
      </c>
      <c r="I279" s="67"/>
      <c r="J279" s="68">
        <f>H279*I279</f>
        <v>0</v>
      </c>
      <c r="K279" s="68">
        <f>IF($I$11&gt;=7000,0,H279*0.07*I279)</f>
        <v>0</v>
      </c>
      <c r="L279" s="68">
        <f>J279+K279</f>
        <v>0</v>
      </c>
      <c r="M279" s="46" t="str">
        <f>IF(I279="","",IF(I279&lt;80,"Ошибка! Не соблюден минимальный заказ на сорт!",IF(MOD(I279,40)&gt;0,"Ошибка! Не соблюдена кратность заказа на позицию!","")))</f>
        <v/>
      </c>
    </row>
    <row r="280" spans="1:13" ht="15" customHeight="1" x14ac:dyDescent="0.25">
      <c r="A280" s="1">
        <v>13942</v>
      </c>
      <c r="B280" s="63" t="s">
        <v>607</v>
      </c>
      <c r="C280" s="63" t="s">
        <v>608</v>
      </c>
      <c r="D280" s="64" t="s">
        <v>604</v>
      </c>
      <c r="E280" s="64" t="s">
        <v>605</v>
      </c>
      <c r="F280" s="64" t="s">
        <v>4238</v>
      </c>
      <c r="G280" s="65" t="s">
        <v>63</v>
      </c>
      <c r="H280" s="66">
        <v>2.0699999999999998</v>
      </c>
      <c r="I280" s="67"/>
      <c r="J280" s="68">
        <f>H280*I280</f>
        <v>0</v>
      </c>
      <c r="K280" s="68">
        <f>IF($I$11&gt;=7000,0,H280*0.07*I280)</f>
        <v>0</v>
      </c>
      <c r="L280" s="68">
        <f>J280+K280</f>
        <v>0</v>
      </c>
      <c r="M280" s="46" t="str">
        <f>IF(I280="","",IF(I280&lt;80,"Ошибка! Не соблюден минимальный заказ на сорт!",IF(MOD(I280,40)&gt;0,"Ошибка! Не соблюдена кратность заказа на позицию!","")))</f>
        <v/>
      </c>
    </row>
    <row r="281" spans="1:13" ht="15" customHeight="1" x14ac:dyDescent="0.25">
      <c r="A281" s="1">
        <v>5506</v>
      </c>
      <c r="B281" s="63" t="s">
        <v>609</v>
      </c>
      <c r="C281" s="63" t="s">
        <v>610</v>
      </c>
      <c r="D281" s="64" t="s">
        <v>604</v>
      </c>
      <c r="E281" s="64" t="s">
        <v>605</v>
      </c>
      <c r="F281" s="64" t="s">
        <v>4239</v>
      </c>
      <c r="G281" s="65" t="s">
        <v>63</v>
      </c>
      <c r="H281" s="66">
        <v>2.0699999999999998</v>
      </c>
      <c r="I281" s="67"/>
      <c r="J281" s="68">
        <f>H281*I281</f>
        <v>0</v>
      </c>
      <c r="K281" s="68">
        <f>IF($I$11&gt;=7000,0,H281*0.07*I281)</f>
        <v>0</v>
      </c>
      <c r="L281" s="68">
        <f>J281+K281</f>
        <v>0</v>
      </c>
      <c r="M281" s="46" t="str">
        <f>IF(I281="","",IF(I281&lt;80,"Ошибка! Не соблюден минимальный заказ на сорт!",IF(MOD(I281,40)&gt;0,"Ошибка! Не соблюдена кратность заказа на позицию!","")))</f>
        <v/>
      </c>
    </row>
    <row r="282" spans="1:13" ht="15" customHeight="1" x14ac:dyDescent="0.25">
      <c r="A282" s="1">
        <v>1239</v>
      </c>
      <c r="B282" s="63" t="s">
        <v>611</v>
      </c>
      <c r="C282" s="63" t="s">
        <v>612</v>
      </c>
      <c r="D282" s="64" t="s">
        <v>604</v>
      </c>
      <c r="E282" s="64" t="s">
        <v>605</v>
      </c>
      <c r="F282" s="64" t="s">
        <v>613</v>
      </c>
      <c r="G282" s="65" t="s">
        <v>63</v>
      </c>
      <c r="H282" s="66">
        <v>2.0699999999999998</v>
      </c>
      <c r="I282" s="67"/>
      <c r="J282" s="68">
        <f>H282*I282</f>
        <v>0</v>
      </c>
      <c r="K282" s="68">
        <f>IF($I$11&gt;=7000,0,H282*0.07*I282)</f>
        <v>0</v>
      </c>
      <c r="L282" s="68">
        <f>J282+K282</f>
        <v>0</v>
      </c>
      <c r="M282" s="46" t="str">
        <f>IF(I282="","",IF(I282&lt;80,"Ошибка! Не соблюден минимальный заказ на сорт!",IF(MOD(I282,40)&gt;0,"Ошибка! Не соблюдена кратность заказа на позицию!","")))</f>
        <v/>
      </c>
    </row>
    <row r="283" spans="1:13" ht="15" customHeight="1" x14ac:dyDescent="0.25">
      <c r="A283" s="1">
        <v>2254</v>
      </c>
      <c r="B283" s="63" t="s">
        <v>614</v>
      </c>
      <c r="C283" s="63" t="s">
        <v>615</v>
      </c>
      <c r="D283" s="64" t="s">
        <v>604</v>
      </c>
      <c r="E283" s="64" t="s">
        <v>605</v>
      </c>
      <c r="F283" s="64" t="s">
        <v>4240</v>
      </c>
      <c r="G283" s="65" t="s">
        <v>63</v>
      </c>
      <c r="H283" s="66">
        <v>2.0699999999999998</v>
      </c>
      <c r="I283" s="67"/>
      <c r="J283" s="68">
        <f>H283*I283</f>
        <v>0</v>
      </c>
      <c r="K283" s="68">
        <f>IF($I$11&gt;=7000,0,H283*0.07*I283)</f>
        <v>0</v>
      </c>
      <c r="L283" s="68">
        <f>J283+K283</f>
        <v>0</v>
      </c>
      <c r="M283" s="46" t="str">
        <f>IF(I283="","",IF(I283&lt;80,"Ошибка! Не соблюден минимальный заказ на сорт!",IF(MOD(I283,40)&gt;0,"Ошибка! Не соблюдена кратность заказа на позицию!","")))</f>
        <v/>
      </c>
    </row>
    <row r="284" spans="1:13" ht="15" customHeight="1" x14ac:dyDescent="0.25">
      <c r="A284" s="1">
        <v>832</v>
      </c>
      <c r="B284" s="63" t="s">
        <v>616</v>
      </c>
      <c r="C284" s="63" t="s">
        <v>617</v>
      </c>
      <c r="D284" s="64" t="s">
        <v>604</v>
      </c>
      <c r="E284" s="64" t="s">
        <v>605</v>
      </c>
      <c r="F284" s="64" t="s">
        <v>618</v>
      </c>
      <c r="G284" s="65" t="s">
        <v>63</v>
      </c>
      <c r="H284" s="66">
        <v>1.73</v>
      </c>
      <c r="I284" s="67"/>
      <c r="J284" s="68">
        <f>H284*I284</f>
        <v>0</v>
      </c>
      <c r="K284" s="68">
        <f>IF($I$11&gt;=7000,0,H284*0.07*I284)</f>
        <v>0</v>
      </c>
      <c r="L284" s="68">
        <f>J284+K284</f>
        <v>0</v>
      </c>
      <c r="M284" s="46" t="str">
        <f>IF(I284="","",IF(I284&lt;80,"Ошибка! Не соблюден минимальный заказ на сорт!",IF(MOD(I284,40)&gt;0,"Ошибка! Не соблюдена кратность заказа на позицию!","")))</f>
        <v/>
      </c>
    </row>
    <row r="285" spans="1:13" ht="15" customHeight="1" x14ac:dyDescent="0.25">
      <c r="A285" s="1">
        <v>1063</v>
      </c>
      <c r="B285" s="63" t="s">
        <v>619</v>
      </c>
      <c r="C285" s="63" t="s">
        <v>620</v>
      </c>
      <c r="D285" s="64" t="s">
        <v>604</v>
      </c>
      <c r="E285" s="64" t="s">
        <v>605</v>
      </c>
      <c r="F285" s="64" t="s">
        <v>621</v>
      </c>
      <c r="G285" s="65" t="s">
        <v>63</v>
      </c>
      <c r="H285" s="66">
        <v>2.2999999999999998</v>
      </c>
      <c r="I285" s="67"/>
      <c r="J285" s="68">
        <f>H285*I285</f>
        <v>0</v>
      </c>
      <c r="K285" s="68">
        <f>IF($I$11&gt;=7000,0,H285*0.07*I285)</f>
        <v>0</v>
      </c>
      <c r="L285" s="68">
        <f>J285+K285</f>
        <v>0</v>
      </c>
      <c r="M285" s="46" t="str">
        <f>IF(I285="","",IF(I285&lt;80,"Ошибка! Не соблюден минимальный заказ на сорт!",IF(MOD(I285,40)&gt;0,"Ошибка! Не соблюдена кратность заказа на позицию!","")))</f>
        <v/>
      </c>
    </row>
    <row r="286" spans="1:13" ht="15" customHeight="1" x14ac:dyDescent="0.25">
      <c r="A286" s="1">
        <v>603</v>
      </c>
      <c r="B286" s="63" t="s">
        <v>622</v>
      </c>
      <c r="C286" s="63" t="s">
        <v>623</v>
      </c>
      <c r="D286" s="64" t="s">
        <v>604</v>
      </c>
      <c r="E286" s="64" t="s">
        <v>605</v>
      </c>
      <c r="F286" s="64" t="s">
        <v>624</v>
      </c>
      <c r="G286" s="65" t="s">
        <v>63</v>
      </c>
      <c r="H286" s="66">
        <v>1.67</v>
      </c>
      <c r="I286" s="67"/>
      <c r="J286" s="68">
        <f>H286*I286</f>
        <v>0</v>
      </c>
      <c r="K286" s="68">
        <f>IF($I$11&gt;=7000,0,H286*0.07*I286)</f>
        <v>0</v>
      </c>
      <c r="L286" s="68">
        <f>J286+K286</f>
        <v>0</v>
      </c>
      <c r="M286" s="46" t="str">
        <f>IF(I286="","",IF(I286&lt;80,"Ошибка! Не соблюден минимальный заказ на сорт!",IF(MOD(I286,40)&gt;0,"Ошибка! Не соблюдена кратность заказа на позицию!","")))</f>
        <v/>
      </c>
    </row>
    <row r="287" spans="1:13" ht="15" customHeight="1" x14ac:dyDescent="0.25">
      <c r="A287" s="1">
        <v>1005</v>
      </c>
      <c r="B287" s="63" t="s">
        <v>625</v>
      </c>
      <c r="C287" s="63" t="s">
        <v>626</v>
      </c>
      <c r="D287" s="64" t="s">
        <v>604</v>
      </c>
      <c r="E287" s="64" t="s">
        <v>605</v>
      </c>
      <c r="F287" s="64" t="s">
        <v>627</v>
      </c>
      <c r="G287" s="65" t="s">
        <v>63</v>
      </c>
      <c r="H287" s="66">
        <v>2.0699999999999998</v>
      </c>
      <c r="I287" s="67"/>
      <c r="J287" s="68">
        <f>H287*I287</f>
        <v>0</v>
      </c>
      <c r="K287" s="68">
        <f>IF($I$11&gt;=7000,0,H287*0.07*I287)</f>
        <v>0</v>
      </c>
      <c r="L287" s="68">
        <f>J287+K287</f>
        <v>0</v>
      </c>
      <c r="M287" s="46" t="str">
        <f>IF(I287="","",IF(I287&lt;80,"Ошибка! Не соблюден минимальный заказ на сорт!",IF(MOD(I287,40)&gt;0,"Ошибка! Не соблюдена кратность заказа на позицию!","")))</f>
        <v/>
      </c>
    </row>
    <row r="288" spans="1:13" ht="15" customHeight="1" x14ac:dyDescent="0.25">
      <c r="A288" s="1">
        <v>1786</v>
      </c>
      <c r="B288" s="63" t="s">
        <v>628</v>
      </c>
      <c r="C288" s="63" t="s">
        <v>629</v>
      </c>
      <c r="D288" s="64" t="s">
        <v>4126</v>
      </c>
      <c r="E288" s="64" t="s">
        <v>4127</v>
      </c>
      <c r="F288" s="64"/>
      <c r="G288" s="65" t="s">
        <v>63</v>
      </c>
      <c r="H288" s="66">
        <v>0.83</v>
      </c>
      <c r="I288" s="67"/>
      <c r="J288" s="68">
        <f>H288*I288</f>
        <v>0</v>
      </c>
      <c r="K288" s="68">
        <f>IF($I$11&gt;=7000,0,H288*0.07*I288)</f>
        <v>0</v>
      </c>
      <c r="L288" s="68">
        <f>J288+K288</f>
        <v>0</v>
      </c>
      <c r="M288" s="46" t="str">
        <f>IF(I288="","",IF(I288&lt;80,"Ошибка! Не соблюден минимальный заказ на сорт!",IF(MOD(I288,40)&gt;0,"Ошибка! Не соблюдена кратность заказа на позицию!","")))</f>
        <v/>
      </c>
    </row>
    <row r="289" spans="1:13" ht="15" customHeight="1" x14ac:dyDescent="0.25">
      <c r="A289" s="1">
        <v>389</v>
      </c>
      <c r="B289" s="63" t="s">
        <v>3763</v>
      </c>
      <c r="C289" s="63" t="s">
        <v>3948</v>
      </c>
      <c r="D289" s="64" t="s">
        <v>5492</v>
      </c>
      <c r="E289" s="64" t="s">
        <v>5493</v>
      </c>
      <c r="F289" s="64" t="s">
        <v>4255</v>
      </c>
      <c r="G289" s="65" t="s">
        <v>63</v>
      </c>
      <c r="H289" s="66">
        <v>1.56</v>
      </c>
      <c r="I289" s="67"/>
      <c r="J289" s="68">
        <f>H289*I289</f>
        <v>0</v>
      </c>
      <c r="K289" s="68">
        <f>IF($I$11&gt;=7000,0,H289*0.07*I289)</f>
        <v>0</v>
      </c>
      <c r="L289" s="68">
        <f>J289+K289</f>
        <v>0</v>
      </c>
      <c r="M289" s="46" t="str">
        <f>IF(I289="","",IF(I289&lt;80,"Ошибка! Не соблюден минимальный заказ на сорт!",IF(MOD(I289,40)&gt;0,"Ошибка! Не соблюдена кратность заказа на позицию!","")))</f>
        <v/>
      </c>
    </row>
    <row r="290" spans="1:13" ht="15" customHeight="1" x14ac:dyDescent="0.25">
      <c r="A290" s="1">
        <v>469</v>
      </c>
      <c r="B290" s="63" t="s">
        <v>4940</v>
      </c>
      <c r="C290" s="63" t="s">
        <v>6226</v>
      </c>
      <c r="D290" s="64" t="s">
        <v>5492</v>
      </c>
      <c r="E290" s="64" t="s">
        <v>5493</v>
      </c>
      <c r="F290" s="64" t="s">
        <v>5699</v>
      </c>
      <c r="G290" s="65" t="s">
        <v>63</v>
      </c>
      <c r="H290" s="66">
        <v>1.56</v>
      </c>
      <c r="I290" s="67"/>
      <c r="J290" s="68">
        <f>H290*I290</f>
        <v>0</v>
      </c>
      <c r="K290" s="68">
        <f>IF($I$11&gt;=7000,0,H290*0.07*I290)</f>
        <v>0</v>
      </c>
      <c r="L290" s="68">
        <f>J290+K290</f>
        <v>0</v>
      </c>
      <c r="M290" s="46" t="str">
        <f>IF(I290="","",IF(I290&lt;80,"Ошибка! Не соблюден минимальный заказ на сорт!",IF(MOD(I290,40)&gt;0,"Ошибка! Не соблюдена кратность заказа на позицию!","")))</f>
        <v/>
      </c>
    </row>
    <row r="291" spans="1:13" ht="15" customHeight="1" x14ac:dyDescent="0.25">
      <c r="A291" s="1">
        <v>1134</v>
      </c>
      <c r="B291" s="63" t="s">
        <v>4943</v>
      </c>
      <c r="C291" s="63" t="s">
        <v>6228</v>
      </c>
      <c r="D291" s="64" t="s">
        <v>5492</v>
      </c>
      <c r="E291" s="64" t="s">
        <v>5493</v>
      </c>
      <c r="F291" s="64" t="s">
        <v>5702</v>
      </c>
      <c r="G291" s="65" t="s">
        <v>63</v>
      </c>
      <c r="H291" s="66">
        <v>2.13</v>
      </c>
      <c r="I291" s="67"/>
      <c r="J291" s="68">
        <f>H291*I291</f>
        <v>0</v>
      </c>
      <c r="K291" s="68">
        <f>IF($I$11&gt;=7000,0,H291*0.07*I291)</f>
        <v>0</v>
      </c>
      <c r="L291" s="68">
        <f>J291+K291</f>
        <v>0</v>
      </c>
      <c r="M291" s="46" t="str">
        <f>IF(I291="","",IF(I291&lt;80,"Ошибка! Не соблюден минимальный заказ на сорт!",IF(MOD(I291,40)&gt;0,"Ошибка! Не соблюдена кратность заказа на позицию!","")))</f>
        <v/>
      </c>
    </row>
    <row r="292" spans="1:13" ht="15" customHeight="1" x14ac:dyDescent="0.25">
      <c r="A292" s="1">
        <v>212</v>
      </c>
      <c r="B292" s="63" t="s">
        <v>4937</v>
      </c>
      <c r="C292" s="63" t="s">
        <v>6225</v>
      </c>
      <c r="D292" s="64" t="s">
        <v>4084</v>
      </c>
      <c r="E292" s="64" t="s">
        <v>4085</v>
      </c>
      <c r="F292" s="64" t="s">
        <v>5700</v>
      </c>
      <c r="G292" s="65" t="s">
        <v>63</v>
      </c>
      <c r="H292" s="66">
        <v>1.56</v>
      </c>
      <c r="I292" s="67"/>
      <c r="J292" s="68">
        <f>H292*I292</f>
        <v>0</v>
      </c>
      <c r="K292" s="68">
        <f>IF($I$11&gt;=7000,0,H292*0.07*I292)</f>
        <v>0</v>
      </c>
      <c r="L292" s="68">
        <f>J292+K292</f>
        <v>0</v>
      </c>
      <c r="M292" s="46" t="str">
        <f>IF(I292="","",IF(I292&lt;80,"Ошибка! Не соблюден минимальный заказ на сорт!",IF(MOD(I292,40)&gt;0,"Ошибка! Не соблюдена кратность заказа на позицию!","")))</f>
        <v/>
      </c>
    </row>
    <row r="293" spans="1:13" ht="15" customHeight="1" x14ac:dyDescent="0.25">
      <c r="A293" s="1">
        <v>1796</v>
      </c>
      <c r="B293" s="63" t="s">
        <v>630</v>
      </c>
      <c r="C293" s="63" t="s">
        <v>631</v>
      </c>
      <c r="D293" s="64" t="s">
        <v>4084</v>
      </c>
      <c r="E293" s="64" t="s">
        <v>4085</v>
      </c>
      <c r="F293" s="64" t="s">
        <v>632</v>
      </c>
      <c r="G293" s="65" t="s">
        <v>63</v>
      </c>
      <c r="H293" s="66">
        <v>1.56</v>
      </c>
      <c r="I293" s="67"/>
      <c r="J293" s="68">
        <f>H293*I293</f>
        <v>0</v>
      </c>
      <c r="K293" s="68">
        <f>IF($I$11&gt;=7000,0,H293*0.07*I293)</f>
        <v>0</v>
      </c>
      <c r="L293" s="68">
        <f>J293+K293</f>
        <v>0</v>
      </c>
      <c r="M293" s="46" t="str">
        <f>IF(I293="","",IF(I293&lt;80,"Ошибка! Не соблюден минимальный заказ на сорт!",IF(MOD(I293,40)&gt;0,"Ошибка! Не соблюдена кратность заказа на позицию!","")))</f>
        <v/>
      </c>
    </row>
    <row r="294" spans="1:13" ht="15" customHeight="1" x14ac:dyDescent="0.25">
      <c r="A294" s="1">
        <v>1184</v>
      </c>
      <c r="B294" s="63" t="s">
        <v>4939</v>
      </c>
      <c r="C294" s="63" t="s">
        <v>3947</v>
      </c>
      <c r="D294" s="64" t="s">
        <v>4084</v>
      </c>
      <c r="E294" s="64" t="s">
        <v>4085</v>
      </c>
      <c r="F294" s="64" t="s">
        <v>4254</v>
      </c>
      <c r="G294" s="65" t="s">
        <v>63</v>
      </c>
      <c r="H294" s="66">
        <v>1.56</v>
      </c>
      <c r="I294" s="67"/>
      <c r="J294" s="68">
        <f>H294*I294</f>
        <v>0</v>
      </c>
      <c r="K294" s="68">
        <f>IF($I$11&gt;=7000,0,H294*0.07*I294)</f>
        <v>0</v>
      </c>
      <c r="L294" s="68">
        <f>J294+K294</f>
        <v>0</v>
      </c>
      <c r="M294" s="46" t="str">
        <f>IF(I294="","",IF(I294&lt;80,"Ошибка! Не соблюден минимальный заказ на сорт!",IF(MOD(I294,40)&gt;0,"Ошибка! Не соблюдена кратность заказа на позицию!","")))</f>
        <v/>
      </c>
    </row>
    <row r="295" spans="1:13" ht="15" customHeight="1" x14ac:dyDescent="0.25">
      <c r="A295" s="1">
        <v>993</v>
      </c>
      <c r="B295" s="63" t="s">
        <v>641</v>
      </c>
      <c r="C295" s="63" t="s">
        <v>642</v>
      </c>
      <c r="D295" s="64" t="s">
        <v>643</v>
      </c>
      <c r="E295" s="64" t="s">
        <v>644</v>
      </c>
      <c r="F295" s="64" t="s">
        <v>645</v>
      </c>
      <c r="G295" s="65" t="s">
        <v>63</v>
      </c>
      <c r="H295" s="66">
        <v>0.96</v>
      </c>
      <c r="I295" s="67"/>
      <c r="J295" s="68">
        <f>H295*I295</f>
        <v>0</v>
      </c>
      <c r="K295" s="68">
        <f>IF($I$11&gt;=7000,0,H295*0.07*I295)</f>
        <v>0</v>
      </c>
      <c r="L295" s="68">
        <f>J295+K295</f>
        <v>0</v>
      </c>
      <c r="M295" s="46" t="str">
        <f>IF(I295="","",IF(I295&lt;80,"Ошибка! Не соблюден минимальный заказ на сорт!",IF(MOD(I295,40)&gt;0,"Ошибка! Не соблюдена кратность заказа на позицию!","")))</f>
        <v/>
      </c>
    </row>
    <row r="296" spans="1:13" ht="15" customHeight="1" x14ac:dyDescent="0.25">
      <c r="A296" s="1">
        <v>4857</v>
      </c>
      <c r="B296" s="63" t="s">
        <v>646</v>
      </c>
      <c r="C296" s="63" t="s">
        <v>647</v>
      </c>
      <c r="D296" s="64" t="s">
        <v>648</v>
      </c>
      <c r="E296" s="64" t="s">
        <v>649</v>
      </c>
      <c r="F296" s="64" t="s">
        <v>4253</v>
      </c>
      <c r="G296" s="65" t="s">
        <v>63</v>
      </c>
      <c r="H296" s="66">
        <v>1.56</v>
      </c>
      <c r="I296" s="67"/>
      <c r="J296" s="68">
        <f>H296*I296</f>
        <v>0</v>
      </c>
      <c r="K296" s="68">
        <f>IF($I$11&gt;=7000,0,H296*0.07*I296)</f>
        <v>0</v>
      </c>
      <c r="L296" s="68">
        <f>J296+K296</f>
        <v>0</v>
      </c>
      <c r="M296" s="46" t="str">
        <f>IF(I296="","",IF(I296&lt;80,"Ошибка! Не соблюден минимальный заказ на сорт!",IF(MOD(I296,40)&gt;0,"Ошибка! Не соблюдена кратность заказа на позицию!","")))</f>
        <v/>
      </c>
    </row>
    <row r="297" spans="1:13" ht="15" customHeight="1" x14ac:dyDescent="0.25">
      <c r="A297" s="1">
        <v>4755</v>
      </c>
      <c r="B297" s="63" t="s">
        <v>3599</v>
      </c>
      <c r="C297" s="63" t="s">
        <v>3600</v>
      </c>
      <c r="D297" s="64" t="s">
        <v>648</v>
      </c>
      <c r="E297" s="64" t="s">
        <v>649</v>
      </c>
      <c r="F297" s="64" t="s">
        <v>3605</v>
      </c>
      <c r="G297" s="65" t="s">
        <v>63</v>
      </c>
      <c r="H297" s="66">
        <v>1.56</v>
      </c>
      <c r="I297" s="67"/>
      <c r="J297" s="68">
        <f>H297*I297</f>
        <v>0</v>
      </c>
      <c r="K297" s="68">
        <f>IF($I$11&gt;=7000,0,H297*0.07*I297)</f>
        <v>0</v>
      </c>
      <c r="L297" s="68">
        <f>J297+K297</f>
        <v>0</v>
      </c>
      <c r="M297" s="46" t="str">
        <f>IF(I297="","",IF(I297&lt;80,"Ошибка! Не соблюден минимальный заказ на сорт!",IF(MOD(I297,40)&gt;0,"Ошибка! Не соблюдена кратность заказа на позицию!","")))</f>
        <v/>
      </c>
    </row>
    <row r="298" spans="1:13" ht="15" customHeight="1" x14ac:dyDescent="0.25">
      <c r="A298" s="1">
        <v>1875</v>
      </c>
      <c r="B298" s="63" t="s">
        <v>4938</v>
      </c>
      <c r="C298" s="63" t="s">
        <v>4613</v>
      </c>
      <c r="D298" s="64" t="s">
        <v>648</v>
      </c>
      <c r="E298" s="64" t="s">
        <v>649</v>
      </c>
      <c r="F298" s="64" t="s">
        <v>5491</v>
      </c>
      <c r="G298" s="65" t="s">
        <v>63</v>
      </c>
      <c r="H298" s="66">
        <v>1.56</v>
      </c>
      <c r="I298" s="67"/>
      <c r="J298" s="68">
        <f>H298*I298</f>
        <v>0</v>
      </c>
      <c r="K298" s="68">
        <f>IF($I$11&gt;=7000,0,H298*0.07*I298)</f>
        <v>0</v>
      </c>
      <c r="L298" s="68">
        <f>J298+K298</f>
        <v>0</v>
      </c>
      <c r="M298" s="46" t="str">
        <f>IF(I298="","",IF(I298&lt;80,"Ошибка! Не соблюден минимальный заказ на сорт!",IF(MOD(I298,40)&gt;0,"Ошибка! Не соблюдена кратность заказа на позицию!","")))</f>
        <v/>
      </c>
    </row>
    <row r="299" spans="1:13" ht="15" customHeight="1" x14ac:dyDescent="0.25">
      <c r="A299" s="1">
        <v>5072</v>
      </c>
      <c r="B299" s="63" t="s">
        <v>650</v>
      </c>
      <c r="C299" s="63" t="s">
        <v>651</v>
      </c>
      <c r="D299" s="64" t="s">
        <v>648</v>
      </c>
      <c r="E299" s="64" t="s">
        <v>649</v>
      </c>
      <c r="F299" s="64" t="s">
        <v>652</v>
      </c>
      <c r="G299" s="65" t="s">
        <v>63</v>
      </c>
      <c r="H299" s="66">
        <v>0.96</v>
      </c>
      <c r="I299" s="67"/>
      <c r="J299" s="68">
        <f>H299*I299</f>
        <v>0</v>
      </c>
      <c r="K299" s="68">
        <f>IF($I$11&gt;=7000,0,H299*0.07*I299)</f>
        <v>0</v>
      </c>
      <c r="L299" s="68">
        <f>J299+K299</f>
        <v>0</v>
      </c>
      <c r="M299" s="46" t="str">
        <f>IF(I299="","",IF(I299&lt;80,"Ошибка! Не соблюден минимальный заказ на сорт!",IF(MOD(I299,40)&gt;0,"Ошибка! Не соблюдена кратность заказа на позицию!","")))</f>
        <v/>
      </c>
    </row>
    <row r="300" spans="1:13" ht="15" customHeight="1" x14ac:dyDescent="0.25">
      <c r="A300" s="1">
        <v>676</v>
      </c>
      <c r="B300" s="63" t="s">
        <v>653</v>
      </c>
      <c r="C300" s="63" t="s">
        <v>654</v>
      </c>
      <c r="D300" s="64" t="s">
        <v>648</v>
      </c>
      <c r="E300" s="64" t="s">
        <v>649</v>
      </c>
      <c r="F300" s="64" t="s">
        <v>655</v>
      </c>
      <c r="G300" s="65" t="s">
        <v>63</v>
      </c>
      <c r="H300" s="66">
        <v>0.96</v>
      </c>
      <c r="I300" s="67"/>
      <c r="J300" s="68">
        <f>H300*I300</f>
        <v>0</v>
      </c>
      <c r="K300" s="68">
        <f>IF($I$11&gt;=7000,0,H300*0.07*I300)</f>
        <v>0</v>
      </c>
      <c r="L300" s="68">
        <f>J300+K300</f>
        <v>0</v>
      </c>
      <c r="M300" s="46" t="str">
        <f>IF(I300="","",IF(I300&lt;80,"Ошибка! Не соблюден минимальный заказ на сорт!",IF(MOD(I300,40)&gt;0,"Ошибка! Не соблюдена кратность заказа на позицию!","")))</f>
        <v/>
      </c>
    </row>
    <row r="301" spans="1:13" ht="15" customHeight="1" x14ac:dyDescent="0.25">
      <c r="A301" s="1">
        <v>486</v>
      </c>
      <c r="B301" s="63" t="s">
        <v>633</v>
      </c>
      <c r="C301" s="63" t="s">
        <v>634</v>
      </c>
      <c r="D301" s="64" t="s">
        <v>648</v>
      </c>
      <c r="E301" s="64" t="s">
        <v>649</v>
      </c>
      <c r="F301" s="64" t="s">
        <v>635</v>
      </c>
      <c r="G301" s="65" t="s">
        <v>63</v>
      </c>
      <c r="H301" s="66">
        <v>1.56</v>
      </c>
      <c r="I301" s="67"/>
      <c r="J301" s="68">
        <f>H301*I301</f>
        <v>0</v>
      </c>
      <c r="K301" s="68">
        <f>IF($I$11&gt;=7000,0,H301*0.07*I301)</f>
        <v>0</v>
      </c>
      <c r="L301" s="68">
        <f>J301+K301</f>
        <v>0</v>
      </c>
      <c r="M301" s="46" t="str">
        <f>IF(I301="","",IF(I301&lt;80,"Ошибка! Не соблюден минимальный заказ на сорт!",IF(MOD(I301,40)&gt;0,"Ошибка! Не соблюдена кратность заказа на позицию!","")))</f>
        <v/>
      </c>
    </row>
    <row r="302" spans="1:13" ht="15" customHeight="1" x14ac:dyDescent="0.25">
      <c r="A302" s="1">
        <v>3380</v>
      </c>
      <c r="B302" s="63" t="s">
        <v>656</v>
      </c>
      <c r="C302" s="63" t="s">
        <v>657</v>
      </c>
      <c r="D302" s="64" t="s">
        <v>648</v>
      </c>
      <c r="E302" s="64" t="s">
        <v>649</v>
      </c>
      <c r="F302" s="64" t="s">
        <v>658</v>
      </c>
      <c r="G302" s="65" t="s">
        <v>63</v>
      </c>
      <c r="H302" s="66">
        <v>0.96</v>
      </c>
      <c r="I302" s="67"/>
      <c r="J302" s="68">
        <f>H302*I302</f>
        <v>0</v>
      </c>
      <c r="K302" s="68">
        <f>IF($I$11&gt;=7000,0,H302*0.07*I302)</f>
        <v>0</v>
      </c>
      <c r="L302" s="68">
        <f>J302+K302</f>
        <v>0</v>
      </c>
      <c r="M302" s="46" t="str">
        <f>IF(I302="","",IF(I302&lt;80,"Ошибка! Не соблюден минимальный заказ на сорт!",IF(MOD(I302,40)&gt;0,"Ошибка! Не соблюдена кратность заказа на позицию!","")))</f>
        <v/>
      </c>
    </row>
    <row r="303" spans="1:13" ht="15" customHeight="1" x14ac:dyDescent="0.25">
      <c r="A303" s="1">
        <v>803</v>
      </c>
      <c r="B303" s="63" t="s">
        <v>659</v>
      </c>
      <c r="C303" s="63" t="s">
        <v>660</v>
      </c>
      <c r="D303" s="64" t="s">
        <v>648</v>
      </c>
      <c r="E303" s="64" t="s">
        <v>649</v>
      </c>
      <c r="F303" s="64" t="s">
        <v>239</v>
      </c>
      <c r="G303" s="65" t="s">
        <v>63</v>
      </c>
      <c r="H303" s="66">
        <v>0.96</v>
      </c>
      <c r="I303" s="67"/>
      <c r="J303" s="68">
        <f>H303*I303</f>
        <v>0</v>
      </c>
      <c r="K303" s="68">
        <f>IF($I$11&gt;=7000,0,H303*0.07*I303)</f>
        <v>0</v>
      </c>
      <c r="L303" s="68">
        <f>J303+K303</f>
        <v>0</v>
      </c>
      <c r="M303" s="46" t="str">
        <f>IF(I303="","",IF(I303&lt;80,"Ошибка! Не соблюден минимальный заказ на сорт!",IF(MOD(I303,40)&gt;0,"Ошибка! Не соблюдена кратность заказа на позицию!","")))</f>
        <v/>
      </c>
    </row>
    <row r="304" spans="1:13" ht="15" customHeight="1" x14ac:dyDescent="0.25">
      <c r="A304" s="1">
        <v>909</v>
      </c>
      <c r="B304" s="63" t="s">
        <v>3623</v>
      </c>
      <c r="C304" s="63" t="s">
        <v>3626</v>
      </c>
      <c r="D304" s="64" t="s">
        <v>648</v>
      </c>
      <c r="E304" s="64" t="s">
        <v>649</v>
      </c>
      <c r="F304" s="64" t="s">
        <v>3618</v>
      </c>
      <c r="G304" s="65" t="s">
        <v>63</v>
      </c>
      <c r="H304" s="66">
        <v>1.56</v>
      </c>
      <c r="I304" s="67"/>
      <c r="J304" s="68">
        <f>H304*I304</f>
        <v>0</v>
      </c>
      <c r="K304" s="68">
        <f>IF($I$11&gt;=7000,0,H304*0.07*I304)</f>
        <v>0</v>
      </c>
      <c r="L304" s="68">
        <f>J304+K304</f>
        <v>0</v>
      </c>
      <c r="M304" s="46" t="str">
        <f>IF(I304="","",IF(I304&lt;80,"Ошибка! Не соблюден минимальный заказ на сорт!",IF(MOD(I304,40)&gt;0,"Ошибка! Не соблюдена кратность заказа на позицию!","")))</f>
        <v/>
      </c>
    </row>
    <row r="305" spans="1:13" ht="15" customHeight="1" x14ac:dyDescent="0.25">
      <c r="A305" s="1">
        <v>91</v>
      </c>
      <c r="B305" s="63" t="s">
        <v>661</v>
      </c>
      <c r="C305" s="63" t="s">
        <v>662</v>
      </c>
      <c r="D305" s="64" t="s">
        <v>648</v>
      </c>
      <c r="E305" s="64" t="s">
        <v>649</v>
      </c>
      <c r="F305" s="64" t="s">
        <v>663</v>
      </c>
      <c r="G305" s="65" t="s">
        <v>63</v>
      </c>
      <c r="H305" s="66">
        <v>1.56</v>
      </c>
      <c r="I305" s="67"/>
      <c r="J305" s="68">
        <f>H305*I305</f>
        <v>0</v>
      </c>
      <c r="K305" s="68">
        <f>IF($I$11&gt;=7000,0,H305*0.07*I305)</f>
        <v>0</v>
      </c>
      <c r="L305" s="68">
        <f>J305+K305</f>
        <v>0</v>
      </c>
      <c r="M305" s="46" t="str">
        <f>IF(I305="","",IF(I305&lt;80,"Ошибка! Не соблюден минимальный заказ на сорт!",IF(MOD(I305,40)&gt;0,"Ошибка! Не соблюдена кратность заказа на позицию!","")))</f>
        <v/>
      </c>
    </row>
    <row r="306" spans="1:13" ht="15" customHeight="1" x14ac:dyDescent="0.25">
      <c r="A306" s="1">
        <v>1289</v>
      </c>
      <c r="B306" s="63" t="s">
        <v>664</v>
      </c>
      <c r="C306" s="63" t="s">
        <v>665</v>
      </c>
      <c r="D306" s="64" t="s">
        <v>648</v>
      </c>
      <c r="E306" s="64" t="s">
        <v>649</v>
      </c>
      <c r="F306" s="64" t="s">
        <v>666</v>
      </c>
      <c r="G306" s="65" t="s">
        <v>63</v>
      </c>
      <c r="H306" s="66">
        <v>0.96</v>
      </c>
      <c r="I306" s="67"/>
      <c r="J306" s="68">
        <f>H306*I306</f>
        <v>0</v>
      </c>
      <c r="K306" s="68">
        <f>IF($I$11&gt;=7000,0,H306*0.07*I306)</f>
        <v>0</v>
      </c>
      <c r="L306" s="68">
        <f>J306+K306</f>
        <v>0</v>
      </c>
      <c r="M306" s="46" t="str">
        <f>IF(I306="","",IF(I306&lt;80,"Ошибка! Не соблюден минимальный заказ на сорт!",IF(MOD(I306,40)&gt;0,"Ошибка! Не соблюдена кратность заказа на позицию!","")))</f>
        <v/>
      </c>
    </row>
    <row r="307" spans="1:13" ht="15" customHeight="1" x14ac:dyDescent="0.25">
      <c r="A307" s="1">
        <v>4658</v>
      </c>
      <c r="B307" s="63" t="s">
        <v>667</v>
      </c>
      <c r="C307" s="63" t="s">
        <v>668</v>
      </c>
      <c r="D307" s="64" t="s">
        <v>648</v>
      </c>
      <c r="E307" s="64" t="s">
        <v>649</v>
      </c>
      <c r="F307" s="64" t="s">
        <v>669</v>
      </c>
      <c r="G307" s="65" t="s">
        <v>63</v>
      </c>
      <c r="H307" s="66">
        <v>1.56</v>
      </c>
      <c r="I307" s="67"/>
      <c r="J307" s="68">
        <f>H307*I307</f>
        <v>0</v>
      </c>
      <c r="K307" s="68">
        <f>IF($I$11&gt;=7000,0,H307*0.07*I307)</f>
        <v>0</v>
      </c>
      <c r="L307" s="68">
        <f>J307+K307</f>
        <v>0</v>
      </c>
      <c r="M307" s="46" t="str">
        <f>IF(I307="","",IF(I307&lt;80,"Ошибка! Не соблюден минимальный заказ на сорт!",IF(MOD(I307,40)&gt;0,"Ошибка! Не соблюдена кратность заказа на позицию!","")))</f>
        <v/>
      </c>
    </row>
    <row r="308" spans="1:13" ht="15" customHeight="1" x14ac:dyDescent="0.25">
      <c r="A308" s="1">
        <v>1479</v>
      </c>
      <c r="B308" s="63" t="s">
        <v>670</v>
      </c>
      <c r="C308" s="63" t="s">
        <v>671</v>
      </c>
      <c r="D308" s="64" t="s">
        <v>648</v>
      </c>
      <c r="E308" s="64" t="s">
        <v>649</v>
      </c>
      <c r="F308" s="64" t="s">
        <v>672</v>
      </c>
      <c r="G308" s="65" t="s">
        <v>63</v>
      </c>
      <c r="H308" s="66">
        <v>0.96</v>
      </c>
      <c r="I308" s="67"/>
      <c r="J308" s="68">
        <f>H308*I308</f>
        <v>0</v>
      </c>
      <c r="K308" s="68">
        <f>IF($I$11&gt;=7000,0,H308*0.07*I308)</f>
        <v>0</v>
      </c>
      <c r="L308" s="68">
        <f>J308+K308</f>
        <v>0</v>
      </c>
      <c r="M308" s="46" t="str">
        <f>IF(I308="","",IF(I308&lt;80,"Ошибка! Не соблюден минимальный заказ на сорт!",IF(MOD(I308,40)&gt;0,"Ошибка! Не соблюдена кратность заказа на позицию!","")))</f>
        <v/>
      </c>
    </row>
    <row r="309" spans="1:13" ht="15" customHeight="1" x14ac:dyDescent="0.25">
      <c r="A309" s="1">
        <v>1690</v>
      </c>
      <c r="B309" s="63" t="s">
        <v>673</v>
      </c>
      <c r="C309" s="63" t="s">
        <v>674</v>
      </c>
      <c r="D309" s="64" t="s">
        <v>648</v>
      </c>
      <c r="E309" s="64" t="s">
        <v>649</v>
      </c>
      <c r="F309" s="64" t="s">
        <v>675</v>
      </c>
      <c r="G309" s="65" t="s">
        <v>63</v>
      </c>
      <c r="H309" s="66">
        <v>0.96</v>
      </c>
      <c r="I309" s="67"/>
      <c r="J309" s="68">
        <f>H309*I309</f>
        <v>0</v>
      </c>
      <c r="K309" s="68">
        <f>IF($I$11&gt;=7000,0,H309*0.07*I309)</f>
        <v>0</v>
      </c>
      <c r="L309" s="68">
        <f>J309+K309</f>
        <v>0</v>
      </c>
      <c r="M309" s="46" t="str">
        <f>IF(I309="","",IF(I309&lt;80,"Ошибка! Не соблюден минимальный заказ на сорт!",IF(MOD(I309,40)&gt;0,"Ошибка! Не соблюдена кратность заказа на позицию!","")))</f>
        <v/>
      </c>
    </row>
    <row r="310" spans="1:13" ht="15" customHeight="1" x14ac:dyDescent="0.25">
      <c r="A310" s="1">
        <v>2499</v>
      </c>
      <c r="B310" s="63" t="s">
        <v>676</v>
      </c>
      <c r="C310" s="63" t="s">
        <v>677</v>
      </c>
      <c r="D310" s="64" t="s">
        <v>648</v>
      </c>
      <c r="E310" s="64" t="s">
        <v>649</v>
      </c>
      <c r="F310" s="64" t="s">
        <v>678</v>
      </c>
      <c r="G310" s="65" t="s">
        <v>63</v>
      </c>
      <c r="H310" s="66">
        <v>0.96</v>
      </c>
      <c r="I310" s="67"/>
      <c r="J310" s="68">
        <f>H310*I310</f>
        <v>0</v>
      </c>
      <c r="K310" s="68">
        <f>IF($I$11&gt;=7000,0,H310*0.07*I310)</f>
        <v>0</v>
      </c>
      <c r="L310" s="68">
        <f>J310+K310</f>
        <v>0</v>
      </c>
      <c r="M310" s="46" t="str">
        <f>IF(I310="","",IF(I310&lt;80,"Ошибка! Не соблюден минимальный заказ на сорт!",IF(MOD(I310,40)&gt;0,"Ошибка! Не соблюдена кратность заказа на позицию!","")))</f>
        <v/>
      </c>
    </row>
    <row r="311" spans="1:13" ht="15" customHeight="1" x14ac:dyDescent="0.25">
      <c r="A311" s="1">
        <v>401</v>
      </c>
      <c r="B311" s="63" t="s">
        <v>636</v>
      </c>
      <c r="C311" s="63" t="s">
        <v>637</v>
      </c>
      <c r="D311" s="64" t="s">
        <v>648</v>
      </c>
      <c r="E311" s="64" t="s">
        <v>649</v>
      </c>
      <c r="F311" s="64" t="s">
        <v>638</v>
      </c>
      <c r="G311" s="65" t="s">
        <v>63</v>
      </c>
      <c r="H311" s="66">
        <v>0.96</v>
      </c>
      <c r="I311" s="67"/>
      <c r="J311" s="68">
        <f>H311*I311</f>
        <v>0</v>
      </c>
      <c r="K311" s="68">
        <f>IF($I$11&gt;=7000,0,H311*0.07*I311)</f>
        <v>0</v>
      </c>
      <c r="L311" s="68">
        <f>J311+K311</f>
        <v>0</v>
      </c>
      <c r="M311" s="46" t="str">
        <f>IF(I311="","",IF(I311&lt;80,"Ошибка! Не соблюден минимальный заказ на сорт!",IF(MOD(I311,40)&gt;0,"Ошибка! Не соблюдена кратность заказа на позицию!","")))</f>
        <v/>
      </c>
    </row>
    <row r="312" spans="1:13" ht="15" customHeight="1" x14ac:dyDescent="0.25">
      <c r="A312" s="1">
        <v>3063</v>
      </c>
      <c r="B312" s="63" t="s">
        <v>3764</v>
      </c>
      <c r="C312" s="63" t="s">
        <v>3949</v>
      </c>
      <c r="D312" s="64" t="s">
        <v>648</v>
      </c>
      <c r="E312" s="64" t="s">
        <v>649</v>
      </c>
      <c r="F312" s="64" t="s">
        <v>4256</v>
      </c>
      <c r="G312" s="65" t="s">
        <v>63</v>
      </c>
      <c r="H312" s="66">
        <v>1.56</v>
      </c>
      <c r="I312" s="67"/>
      <c r="J312" s="68">
        <f>H312*I312</f>
        <v>0</v>
      </c>
      <c r="K312" s="68">
        <f>IF($I$11&gt;=7000,0,H312*0.07*I312)</f>
        <v>0</v>
      </c>
      <c r="L312" s="68">
        <f>J312+K312</f>
        <v>0</v>
      </c>
      <c r="M312" s="46" t="str">
        <f>IF(I312="","",IF(I312&lt;80,"Ошибка! Не соблюден минимальный заказ на сорт!",IF(MOD(I312,40)&gt;0,"Ошибка! Не соблюдена кратность заказа на позицию!","")))</f>
        <v/>
      </c>
    </row>
    <row r="313" spans="1:13" ht="15" customHeight="1" x14ac:dyDescent="0.25">
      <c r="A313" s="1">
        <v>3802</v>
      </c>
      <c r="B313" s="63" t="s">
        <v>4941</v>
      </c>
      <c r="C313" s="63" t="s">
        <v>639</v>
      </c>
      <c r="D313" s="64" t="s">
        <v>648</v>
      </c>
      <c r="E313" s="64" t="s">
        <v>649</v>
      </c>
      <c r="F313" s="64" t="s">
        <v>640</v>
      </c>
      <c r="G313" s="65" t="s">
        <v>63</v>
      </c>
      <c r="H313" s="66">
        <v>1.56</v>
      </c>
      <c r="I313" s="67"/>
      <c r="J313" s="68">
        <f>H313*I313</f>
        <v>0</v>
      </c>
      <c r="K313" s="68">
        <f>IF($I$11&gt;=7000,0,H313*0.07*I313)</f>
        <v>0</v>
      </c>
      <c r="L313" s="68">
        <f>J313+K313</f>
        <v>0</v>
      </c>
      <c r="M313" s="46" t="str">
        <f>IF(I313="","",IF(I313&lt;80,"Ошибка! Не соблюден минимальный заказ на сорт!",IF(MOD(I313,40)&gt;0,"Ошибка! Не соблюдена кратность заказа на позицию!","")))</f>
        <v/>
      </c>
    </row>
    <row r="314" spans="1:13" ht="15" customHeight="1" x14ac:dyDescent="0.25">
      <c r="A314" s="1">
        <v>1817</v>
      </c>
      <c r="B314" s="63" t="s">
        <v>4942</v>
      </c>
      <c r="C314" s="63" t="s">
        <v>6227</v>
      </c>
      <c r="D314" s="64" t="s">
        <v>648</v>
      </c>
      <c r="E314" s="64" t="s">
        <v>649</v>
      </c>
      <c r="F314" s="64" t="s">
        <v>5701</v>
      </c>
      <c r="G314" s="65" t="s">
        <v>63</v>
      </c>
      <c r="H314" s="66">
        <v>1.56</v>
      </c>
      <c r="I314" s="67"/>
      <c r="J314" s="68">
        <f>H314*I314</f>
        <v>0</v>
      </c>
      <c r="K314" s="68">
        <f>IF($I$11&gt;=7000,0,H314*0.07*I314)</f>
        <v>0</v>
      </c>
      <c r="L314" s="68">
        <f>J314+K314</f>
        <v>0</v>
      </c>
      <c r="M314" s="46" t="str">
        <f>IF(I314="","",IF(I314&lt;80,"Ошибка! Не соблюден минимальный заказ на сорт!",IF(MOD(I314,40)&gt;0,"Ошибка! Не соблюдена кратность заказа на позицию!","")))</f>
        <v/>
      </c>
    </row>
    <row r="315" spans="1:13" ht="15" customHeight="1" x14ac:dyDescent="0.25">
      <c r="A315" s="1">
        <v>2523</v>
      </c>
      <c r="B315" s="63" t="s">
        <v>679</v>
      </c>
      <c r="C315" s="63" t="s">
        <v>680</v>
      </c>
      <c r="D315" s="64" t="s">
        <v>648</v>
      </c>
      <c r="E315" s="64" t="s">
        <v>649</v>
      </c>
      <c r="F315" s="64" t="s">
        <v>681</v>
      </c>
      <c r="G315" s="65" t="s">
        <v>63</v>
      </c>
      <c r="H315" s="66">
        <v>1.56</v>
      </c>
      <c r="I315" s="67"/>
      <c r="J315" s="68">
        <f>H315*I315</f>
        <v>0</v>
      </c>
      <c r="K315" s="68">
        <f>IF($I$11&gt;=7000,0,H315*0.07*I315)</f>
        <v>0</v>
      </c>
      <c r="L315" s="68">
        <f>J315+K315</f>
        <v>0</v>
      </c>
      <c r="M315" s="46" t="str">
        <f>IF(I315="","",IF(I315&lt;80,"Ошибка! Не соблюден минимальный заказ на сорт!",IF(MOD(I315,40)&gt;0,"Ошибка! Не соблюдена кратность заказа на позицию!","")))</f>
        <v/>
      </c>
    </row>
    <row r="316" spans="1:13" ht="15" customHeight="1" x14ac:dyDescent="0.25">
      <c r="A316" s="1">
        <v>937</v>
      </c>
      <c r="B316" s="63" t="s">
        <v>682</v>
      </c>
      <c r="C316" s="63" t="s">
        <v>683</v>
      </c>
      <c r="D316" s="64" t="s">
        <v>648</v>
      </c>
      <c r="E316" s="64" t="s">
        <v>649</v>
      </c>
      <c r="F316" s="64" t="s">
        <v>684</v>
      </c>
      <c r="G316" s="65" t="s">
        <v>63</v>
      </c>
      <c r="H316" s="66">
        <v>0.96</v>
      </c>
      <c r="I316" s="67"/>
      <c r="J316" s="68">
        <f>H316*I316</f>
        <v>0</v>
      </c>
      <c r="K316" s="68">
        <f>IF($I$11&gt;=7000,0,H316*0.07*I316)</f>
        <v>0</v>
      </c>
      <c r="L316" s="68">
        <f>J316+K316</f>
        <v>0</v>
      </c>
      <c r="M316" s="46" t="str">
        <f>IF(I316="","",IF(I316&lt;80,"Ошибка! Не соблюден минимальный заказ на сорт!",IF(MOD(I316,40)&gt;0,"Ошибка! Не соблюдена кратность заказа на позицию!","")))</f>
        <v/>
      </c>
    </row>
    <row r="317" spans="1:13" ht="15" customHeight="1" x14ac:dyDescent="0.25">
      <c r="A317" s="1">
        <v>2049</v>
      </c>
      <c r="B317" s="63" t="s">
        <v>685</v>
      </c>
      <c r="C317" s="63" t="s">
        <v>686</v>
      </c>
      <c r="D317" s="64" t="s">
        <v>648</v>
      </c>
      <c r="E317" s="64" t="s">
        <v>649</v>
      </c>
      <c r="F317" s="64" t="s">
        <v>687</v>
      </c>
      <c r="G317" s="65" t="s">
        <v>63</v>
      </c>
      <c r="H317" s="66">
        <v>0.96</v>
      </c>
      <c r="I317" s="67"/>
      <c r="J317" s="68">
        <f>H317*I317</f>
        <v>0</v>
      </c>
      <c r="K317" s="68">
        <f>IF($I$11&gt;=7000,0,H317*0.07*I317)</f>
        <v>0</v>
      </c>
      <c r="L317" s="68">
        <f>J317+K317</f>
        <v>0</v>
      </c>
      <c r="M317" s="46" t="str">
        <f>IF(I317="","",IF(I317&lt;80,"Ошибка! Не соблюден минимальный заказ на сорт!",IF(MOD(I317,40)&gt;0,"Ошибка! Не соблюдена кратность заказа на позицию!","")))</f>
        <v/>
      </c>
    </row>
    <row r="318" spans="1:13" ht="15" customHeight="1" x14ac:dyDescent="0.25">
      <c r="A318" s="1">
        <v>433</v>
      </c>
      <c r="B318" s="63" t="s">
        <v>688</v>
      </c>
      <c r="C318" s="63" t="s">
        <v>689</v>
      </c>
      <c r="D318" s="64" t="s">
        <v>648</v>
      </c>
      <c r="E318" s="64" t="s">
        <v>649</v>
      </c>
      <c r="F318" s="64" t="s">
        <v>690</v>
      </c>
      <c r="G318" s="65" t="s">
        <v>63</v>
      </c>
      <c r="H318" s="66">
        <v>0.96</v>
      </c>
      <c r="I318" s="67"/>
      <c r="J318" s="68">
        <f>H318*I318</f>
        <v>0</v>
      </c>
      <c r="K318" s="68">
        <f>IF($I$11&gt;=7000,0,H318*0.07*I318)</f>
        <v>0</v>
      </c>
      <c r="L318" s="68">
        <f>J318+K318</f>
        <v>0</v>
      </c>
      <c r="M318" s="46" t="str">
        <f>IF(I318="","",IF(I318&lt;80,"Ошибка! Не соблюден минимальный заказ на сорт!",IF(MOD(I318,40)&gt;0,"Ошибка! Не соблюдена кратность заказа на позицию!","")))</f>
        <v/>
      </c>
    </row>
    <row r="319" spans="1:13" ht="15" customHeight="1" x14ac:dyDescent="0.25">
      <c r="A319" s="1">
        <v>1477</v>
      </c>
      <c r="B319" s="63" t="s">
        <v>691</v>
      </c>
      <c r="C319" s="63" t="s">
        <v>692</v>
      </c>
      <c r="D319" s="64" t="s">
        <v>648</v>
      </c>
      <c r="E319" s="64" t="s">
        <v>649</v>
      </c>
      <c r="F319" s="64" t="s">
        <v>693</v>
      </c>
      <c r="G319" s="65" t="s">
        <v>63</v>
      </c>
      <c r="H319" s="66">
        <v>0.96</v>
      </c>
      <c r="I319" s="67"/>
      <c r="J319" s="68">
        <f>H319*I319</f>
        <v>0</v>
      </c>
      <c r="K319" s="68">
        <f>IF($I$11&gt;=7000,0,H319*0.07*I319)</f>
        <v>0</v>
      </c>
      <c r="L319" s="68">
        <f>J319+K319</f>
        <v>0</v>
      </c>
      <c r="M319" s="46" t="str">
        <f>IF(I319="","",IF(I319&lt;80,"Ошибка! Не соблюден минимальный заказ на сорт!",IF(MOD(I319,40)&gt;0,"Ошибка! Не соблюдена кратность заказа на позицию!","")))</f>
        <v/>
      </c>
    </row>
    <row r="320" spans="1:13" ht="15" customHeight="1" x14ac:dyDescent="0.25">
      <c r="A320" s="1">
        <v>413</v>
      </c>
      <c r="B320" s="63" t="s">
        <v>4935</v>
      </c>
      <c r="C320" s="63" t="s">
        <v>6265</v>
      </c>
      <c r="D320" s="64" t="s">
        <v>648</v>
      </c>
      <c r="E320" s="64" t="s">
        <v>649</v>
      </c>
      <c r="F320" s="64" t="s">
        <v>5696</v>
      </c>
      <c r="G320" s="65" t="s">
        <v>63</v>
      </c>
      <c r="H320" s="66">
        <v>1.56</v>
      </c>
      <c r="I320" s="67"/>
      <c r="J320" s="68">
        <f>H320*I320</f>
        <v>0</v>
      </c>
      <c r="K320" s="68">
        <f>IF($I$11&gt;=7000,0,H320*0.07*I320)</f>
        <v>0</v>
      </c>
      <c r="L320" s="68">
        <f>J320+K320</f>
        <v>0</v>
      </c>
      <c r="M320" s="46" t="str">
        <f>IF(I320="","",IF(I320&lt;80,"Ошибка! Не соблюден минимальный заказ на сорт!",IF(MOD(I320,40)&gt;0,"Ошибка! Не соблюдена кратность заказа на позицию!","")))</f>
        <v/>
      </c>
    </row>
    <row r="321" spans="1:13" ht="15" customHeight="1" x14ac:dyDescent="0.25">
      <c r="A321" s="1">
        <v>191</v>
      </c>
      <c r="B321" s="63" t="s">
        <v>694</v>
      </c>
      <c r="C321" s="63" t="s">
        <v>695</v>
      </c>
      <c r="D321" s="64" t="s">
        <v>648</v>
      </c>
      <c r="E321" s="64" t="s">
        <v>649</v>
      </c>
      <c r="F321" s="64" t="s">
        <v>696</v>
      </c>
      <c r="G321" s="65" t="s">
        <v>63</v>
      </c>
      <c r="H321" s="66">
        <v>0.96</v>
      </c>
      <c r="I321" s="67"/>
      <c r="J321" s="68">
        <f>H321*I321</f>
        <v>0</v>
      </c>
      <c r="K321" s="68">
        <f>IF($I$11&gt;=7000,0,H321*0.07*I321)</f>
        <v>0</v>
      </c>
      <c r="L321" s="68">
        <f>J321+K321</f>
        <v>0</v>
      </c>
      <c r="M321" s="46" t="str">
        <f>IF(I321="","",IF(I321&lt;80,"Ошибка! Не соблюден минимальный заказ на сорт!",IF(MOD(I321,40)&gt;0,"Ошибка! Не соблюдена кратность заказа на позицию!","")))</f>
        <v/>
      </c>
    </row>
    <row r="322" spans="1:13" ht="15" customHeight="1" x14ac:dyDescent="0.25">
      <c r="A322" s="1">
        <v>930</v>
      </c>
      <c r="B322" s="63" t="s">
        <v>697</v>
      </c>
      <c r="C322" s="63" t="s">
        <v>698</v>
      </c>
      <c r="D322" s="64" t="s">
        <v>648</v>
      </c>
      <c r="E322" s="64" t="s">
        <v>649</v>
      </c>
      <c r="F322" s="64" t="s">
        <v>699</v>
      </c>
      <c r="G322" s="65" t="s">
        <v>63</v>
      </c>
      <c r="H322" s="66">
        <v>0.96</v>
      </c>
      <c r="I322" s="67"/>
      <c r="J322" s="68">
        <f>H322*I322</f>
        <v>0</v>
      </c>
      <c r="K322" s="68">
        <f>IF($I$11&gt;=7000,0,H322*0.07*I322)</f>
        <v>0</v>
      </c>
      <c r="L322" s="68">
        <f>J322+K322</f>
        <v>0</v>
      </c>
      <c r="M322" s="46" t="str">
        <f>IF(I322="","",IF(I322&lt;80,"Ошибка! Не соблюден минимальный заказ на сорт!",IF(MOD(I322,40)&gt;0,"Ошибка! Не соблюдена кратность заказа на позицию!","")))</f>
        <v/>
      </c>
    </row>
    <row r="323" spans="1:13" ht="15" customHeight="1" x14ac:dyDescent="0.25">
      <c r="A323" s="1">
        <v>1607</v>
      </c>
      <c r="B323" s="63" t="s">
        <v>4936</v>
      </c>
      <c r="C323" s="63" t="s">
        <v>6224</v>
      </c>
      <c r="D323" s="64" t="s">
        <v>648</v>
      </c>
      <c r="E323" s="64" t="s">
        <v>649</v>
      </c>
      <c r="F323" s="64" t="s">
        <v>378</v>
      </c>
      <c r="G323" s="65" t="s">
        <v>63</v>
      </c>
      <c r="H323" s="66">
        <v>0.96</v>
      </c>
      <c r="I323" s="67"/>
      <c r="J323" s="68">
        <f>H323*I323</f>
        <v>0</v>
      </c>
      <c r="K323" s="68">
        <f>IF($I$11&gt;=7000,0,H323*0.07*I323)</f>
        <v>0</v>
      </c>
      <c r="L323" s="68">
        <f>J323+K323</f>
        <v>0</v>
      </c>
      <c r="M323" s="46" t="str">
        <f>IF(I323="","",IF(I323&lt;80,"Ошибка! Не соблюден минимальный заказ на сорт!",IF(MOD(I323,40)&gt;0,"Ошибка! Не соблюдена кратность заказа на позицию!","")))</f>
        <v/>
      </c>
    </row>
    <row r="324" spans="1:13" ht="15" customHeight="1" x14ac:dyDescent="0.25">
      <c r="A324" s="1">
        <v>3845</v>
      </c>
      <c r="B324" s="63" t="s">
        <v>700</v>
      </c>
      <c r="C324" s="63" t="s">
        <v>701</v>
      </c>
      <c r="D324" s="64" t="s">
        <v>648</v>
      </c>
      <c r="E324" s="64" t="s">
        <v>649</v>
      </c>
      <c r="F324" s="64" t="s">
        <v>702</v>
      </c>
      <c r="G324" s="65" t="s">
        <v>63</v>
      </c>
      <c r="H324" s="66">
        <v>0.96</v>
      </c>
      <c r="I324" s="67"/>
      <c r="J324" s="68">
        <f>H324*I324</f>
        <v>0</v>
      </c>
      <c r="K324" s="68">
        <f>IF($I$11&gt;=7000,0,H324*0.07*I324)</f>
        <v>0</v>
      </c>
      <c r="L324" s="68">
        <f>J324+K324</f>
        <v>0</v>
      </c>
      <c r="M324" s="46" t="str">
        <f>IF(I324="","",IF(I324&lt;80,"Ошибка! Не соблюден минимальный заказ на сорт!",IF(MOD(I324,40)&gt;0,"Ошибка! Не соблюдена кратность заказа на позицию!","")))</f>
        <v/>
      </c>
    </row>
    <row r="325" spans="1:13" ht="15" customHeight="1" x14ac:dyDescent="0.25">
      <c r="A325" s="1">
        <v>317</v>
      </c>
      <c r="B325" s="63" t="s">
        <v>4944</v>
      </c>
      <c r="C325" s="63" t="s">
        <v>6229</v>
      </c>
      <c r="D325" s="64" t="s">
        <v>648</v>
      </c>
      <c r="E325" s="64" t="s">
        <v>649</v>
      </c>
      <c r="F325" s="64" t="s">
        <v>5703</v>
      </c>
      <c r="G325" s="65" t="s">
        <v>63</v>
      </c>
      <c r="H325" s="66">
        <v>1.56</v>
      </c>
      <c r="I325" s="67"/>
      <c r="J325" s="68">
        <f>H325*I325</f>
        <v>0</v>
      </c>
      <c r="K325" s="68">
        <f>IF($I$11&gt;=7000,0,H325*0.07*I325)</f>
        <v>0</v>
      </c>
      <c r="L325" s="68">
        <f>J325+K325</f>
        <v>0</v>
      </c>
      <c r="M325" s="46" t="str">
        <f>IF(I325="","",IF(I325&lt;80,"Ошибка! Не соблюден минимальный заказ на сорт!",IF(MOD(I325,40)&gt;0,"Ошибка! Не соблюдена кратность заказа на позицию!","")))</f>
        <v/>
      </c>
    </row>
    <row r="326" spans="1:13" ht="15" customHeight="1" x14ac:dyDescent="0.25">
      <c r="A326" s="1">
        <v>762</v>
      </c>
      <c r="B326" s="63" t="s">
        <v>703</v>
      </c>
      <c r="C326" s="63" t="s">
        <v>704</v>
      </c>
      <c r="D326" s="64" t="s">
        <v>648</v>
      </c>
      <c r="E326" s="64" t="s">
        <v>649</v>
      </c>
      <c r="F326" s="64" t="s">
        <v>705</v>
      </c>
      <c r="G326" s="65" t="s">
        <v>63</v>
      </c>
      <c r="H326" s="66">
        <v>1.56</v>
      </c>
      <c r="I326" s="67"/>
      <c r="J326" s="68">
        <f>H326*I326</f>
        <v>0</v>
      </c>
      <c r="K326" s="68">
        <f>IF($I$11&gt;=7000,0,H326*0.07*I326)</f>
        <v>0</v>
      </c>
      <c r="L326" s="68">
        <f>J326+K326</f>
        <v>0</v>
      </c>
      <c r="M326" s="46" t="str">
        <f>IF(I326="","",IF(I326&lt;80,"Ошибка! Не соблюден минимальный заказ на сорт!",IF(MOD(I326,40)&gt;0,"Ошибка! Не соблюдена кратность заказа на позицию!","")))</f>
        <v/>
      </c>
    </row>
    <row r="327" spans="1:13" ht="15" customHeight="1" x14ac:dyDescent="0.25">
      <c r="A327" s="1">
        <v>2321</v>
      </c>
      <c r="B327" s="63" t="s">
        <v>5206</v>
      </c>
      <c r="C327" s="63"/>
      <c r="D327" s="64" t="s">
        <v>706</v>
      </c>
      <c r="E327" s="64" t="s">
        <v>707</v>
      </c>
      <c r="F327" s="64" t="s">
        <v>5830</v>
      </c>
      <c r="G327" s="65" t="s">
        <v>63</v>
      </c>
      <c r="H327" s="66">
        <v>1.27</v>
      </c>
      <c r="I327" s="67"/>
      <c r="J327" s="68">
        <f>H327*I327</f>
        <v>0</v>
      </c>
      <c r="K327" s="68">
        <f>IF($I$11&gt;=7000,0,H327*0.07*I327)</f>
        <v>0</v>
      </c>
      <c r="L327" s="68">
        <f>J327+K327</f>
        <v>0</v>
      </c>
      <c r="M327" s="46" t="str">
        <f>IF(I327="","",IF(I327&lt;80,"Ошибка! Не соблюден минимальный заказ на сорт!",IF(MOD(I327,40)&gt;0,"Ошибка! Не соблюдена кратность заказа на позицию!","")))</f>
        <v/>
      </c>
    </row>
    <row r="328" spans="1:13" ht="15" customHeight="1" x14ac:dyDescent="0.25">
      <c r="A328" s="1">
        <v>2545</v>
      </c>
      <c r="B328" s="63" t="s">
        <v>5207</v>
      </c>
      <c r="C328" s="63" t="s">
        <v>4641</v>
      </c>
      <c r="D328" s="64" t="s">
        <v>706</v>
      </c>
      <c r="E328" s="64" t="s">
        <v>707</v>
      </c>
      <c r="F328" s="64" t="s">
        <v>708</v>
      </c>
      <c r="G328" s="65" t="s">
        <v>63</v>
      </c>
      <c r="H328" s="66">
        <v>1.27</v>
      </c>
      <c r="I328" s="67"/>
      <c r="J328" s="68">
        <f>H328*I328</f>
        <v>0</v>
      </c>
      <c r="K328" s="68">
        <f>IF($I$11&gt;=7000,0,H328*0.07*I328)</f>
        <v>0</v>
      </c>
      <c r="L328" s="68">
        <f>J328+K328</f>
        <v>0</v>
      </c>
      <c r="M328" s="46" t="str">
        <f>IF(I328="","",IF(I328&lt;80,"Ошибка! Не соблюден минимальный заказ на сорт!",IF(MOD(I328,40)&gt;0,"Ошибка! Не соблюдена кратность заказа на позицию!","")))</f>
        <v/>
      </c>
    </row>
    <row r="329" spans="1:13" ht="15" customHeight="1" x14ac:dyDescent="0.25">
      <c r="A329" s="1">
        <v>424</v>
      </c>
      <c r="B329" s="63" t="s">
        <v>5208</v>
      </c>
      <c r="C329" s="63" t="s">
        <v>4642</v>
      </c>
      <c r="D329" s="64" t="s">
        <v>706</v>
      </c>
      <c r="E329" s="64" t="s">
        <v>707</v>
      </c>
      <c r="F329" s="64" t="s">
        <v>5520</v>
      </c>
      <c r="G329" s="65" t="s">
        <v>63</v>
      </c>
      <c r="H329" s="66">
        <v>1.27</v>
      </c>
      <c r="I329" s="67"/>
      <c r="J329" s="68">
        <f>H329*I329</f>
        <v>0</v>
      </c>
      <c r="K329" s="68">
        <f>IF($I$11&gt;=7000,0,H329*0.07*I329)</f>
        <v>0</v>
      </c>
      <c r="L329" s="68">
        <f>J329+K329</f>
        <v>0</v>
      </c>
      <c r="M329" s="46" t="str">
        <f>IF(I329="","",IF(I329&lt;80,"Ошибка! Не соблюден минимальный заказ на сорт!",IF(MOD(I329,40)&gt;0,"Ошибка! Не соблюдена кратность заказа на позицию!","")))</f>
        <v/>
      </c>
    </row>
    <row r="330" spans="1:13" ht="15" customHeight="1" x14ac:dyDescent="0.25">
      <c r="A330" s="1">
        <v>290</v>
      </c>
      <c r="B330" s="63" t="s">
        <v>5411</v>
      </c>
      <c r="C330" s="63"/>
      <c r="D330" s="64" t="s">
        <v>5567</v>
      </c>
      <c r="E330" s="64" t="s">
        <v>6009</v>
      </c>
      <c r="F330" s="64" t="s">
        <v>6003</v>
      </c>
      <c r="G330" s="65" t="s">
        <v>63</v>
      </c>
      <c r="H330" s="66">
        <v>1.1499999999999999</v>
      </c>
      <c r="I330" s="67"/>
      <c r="J330" s="68">
        <f>H330*I330</f>
        <v>0</v>
      </c>
      <c r="K330" s="68">
        <f>IF($I$11&gt;=7000,0,H330*0.07*I330)</f>
        <v>0</v>
      </c>
      <c r="L330" s="68">
        <f>J330+K330</f>
        <v>0</v>
      </c>
      <c r="M330" s="46" t="str">
        <f>IF(I330="","",IF(I330&lt;80,"Ошибка! Не соблюден минимальный заказ на сорт!",IF(MOD(I330,40)&gt;0,"Ошибка! Не соблюдена кратность заказа на позицию!","")))</f>
        <v/>
      </c>
    </row>
    <row r="331" spans="1:13" ht="15" customHeight="1" x14ac:dyDescent="0.25">
      <c r="A331" s="1">
        <v>469</v>
      </c>
      <c r="B331" s="63" t="s">
        <v>5412</v>
      </c>
      <c r="C331" s="63"/>
      <c r="D331" s="64" t="s">
        <v>5567</v>
      </c>
      <c r="E331" s="64" t="s">
        <v>6009</v>
      </c>
      <c r="F331" s="64" t="s">
        <v>5996</v>
      </c>
      <c r="G331" s="65" t="s">
        <v>63</v>
      </c>
      <c r="H331" s="66">
        <v>1.1499999999999999</v>
      </c>
      <c r="I331" s="67"/>
      <c r="J331" s="68">
        <f>H331*I331</f>
        <v>0</v>
      </c>
      <c r="K331" s="68">
        <f>IF($I$11&gt;=7000,0,H331*0.07*I331)</f>
        <v>0</v>
      </c>
      <c r="L331" s="68">
        <f>J331+K331</f>
        <v>0</v>
      </c>
      <c r="M331" s="46" t="str">
        <f>IF(I331="","",IF(I331&lt;80,"Ошибка! Не соблюден минимальный заказ на сорт!",IF(MOD(I331,40)&gt;0,"Ошибка! Не соблюдена кратность заказа на позицию!","")))</f>
        <v/>
      </c>
    </row>
    <row r="332" spans="1:13" ht="15" customHeight="1" x14ac:dyDescent="0.25">
      <c r="A332" s="1">
        <v>1570</v>
      </c>
      <c r="B332" s="63" t="s">
        <v>3842</v>
      </c>
      <c r="C332" s="63" t="s">
        <v>4378</v>
      </c>
      <c r="D332" s="64" t="s">
        <v>4124</v>
      </c>
      <c r="E332" s="64" t="s">
        <v>4125</v>
      </c>
      <c r="F332" s="64" t="s">
        <v>4344</v>
      </c>
      <c r="G332" s="65" t="s">
        <v>63</v>
      </c>
      <c r="H332" s="66">
        <v>2.0699999999999998</v>
      </c>
      <c r="I332" s="67"/>
      <c r="J332" s="68">
        <f>H332*I332</f>
        <v>0</v>
      </c>
      <c r="K332" s="68">
        <f>IF($I$11&gt;=7000,0,H332*0.07*I332)</f>
        <v>0</v>
      </c>
      <c r="L332" s="68">
        <f>J332+K332</f>
        <v>0</v>
      </c>
      <c r="M332" s="46" t="str">
        <f>IF(I332="","",IF(I332&lt;80,"Ошибка! Не соблюден минимальный заказ на сорт!",IF(MOD(I332,40)&gt;0,"Ошибка! Не соблюдена кратность заказа на позицию!","")))</f>
        <v/>
      </c>
    </row>
    <row r="333" spans="1:13" ht="15" customHeight="1" x14ac:dyDescent="0.25">
      <c r="A333" s="1">
        <v>655</v>
      </c>
      <c r="B333" s="63" t="s">
        <v>3843</v>
      </c>
      <c r="C333" s="63" t="s">
        <v>4379</v>
      </c>
      <c r="D333" s="64" t="s">
        <v>4124</v>
      </c>
      <c r="E333" s="64" t="s">
        <v>4125</v>
      </c>
      <c r="F333" s="64" t="s">
        <v>4345</v>
      </c>
      <c r="G333" s="65" t="s">
        <v>63</v>
      </c>
      <c r="H333" s="66">
        <v>2.0699999999999998</v>
      </c>
      <c r="I333" s="67"/>
      <c r="J333" s="68">
        <f>H333*I333</f>
        <v>0</v>
      </c>
      <c r="K333" s="68">
        <f>IF($I$11&gt;=7000,0,H333*0.07*I333)</f>
        <v>0</v>
      </c>
      <c r="L333" s="68">
        <f>J333+K333</f>
        <v>0</v>
      </c>
      <c r="M333" s="46" t="str">
        <f>IF(I333="","",IF(I333&lt;80,"Ошибка! Не соблюден минимальный заказ на сорт!",IF(MOD(I333,40)&gt;0,"Ошибка! Не соблюдена кратность заказа на позицию!","")))</f>
        <v/>
      </c>
    </row>
    <row r="334" spans="1:13" ht="15" customHeight="1" x14ac:dyDescent="0.25">
      <c r="A334" s="1">
        <v>659</v>
      </c>
      <c r="B334" s="63" t="s">
        <v>3844</v>
      </c>
      <c r="C334" s="63" t="s">
        <v>4380</v>
      </c>
      <c r="D334" s="64" t="s">
        <v>4124</v>
      </c>
      <c r="E334" s="64" t="s">
        <v>4125</v>
      </c>
      <c r="F334" s="64" t="s">
        <v>4211</v>
      </c>
      <c r="G334" s="65" t="s">
        <v>63</v>
      </c>
      <c r="H334" s="66">
        <v>2.0699999999999998</v>
      </c>
      <c r="I334" s="67"/>
      <c r="J334" s="68">
        <f>H334*I334</f>
        <v>0</v>
      </c>
      <c r="K334" s="68">
        <f>IF($I$11&gt;=7000,0,H334*0.07*I334)</f>
        <v>0</v>
      </c>
      <c r="L334" s="68">
        <f>J334+K334</f>
        <v>0</v>
      </c>
      <c r="M334" s="46" t="str">
        <f>IF(I334="","",IF(I334&lt;80,"Ошибка! Не соблюден минимальный заказ на сорт!",IF(MOD(I334,40)&gt;0,"Ошибка! Не соблюдена кратность заказа на позицию!","")))</f>
        <v/>
      </c>
    </row>
    <row r="335" spans="1:13" ht="15" customHeight="1" x14ac:dyDescent="0.25">
      <c r="A335" s="1">
        <v>625</v>
      </c>
      <c r="B335" s="63" t="s">
        <v>709</v>
      </c>
      <c r="C335" s="63" t="s">
        <v>710</v>
      </c>
      <c r="D335" s="64" t="s">
        <v>711</v>
      </c>
      <c r="E335" s="64" t="s">
        <v>712</v>
      </c>
      <c r="F335" s="64" t="s">
        <v>713</v>
      </c>
      <c r="G335" s="65" t="s">
        <v>63</v>
      </c>
      <c r="H335" s="66">
        <v>1.06</v>
      </c>
      <c r="I335" s="67"/>
      <c r="J335" s="68">
        <f>H335*I335</f>
        <v>0</v>
      </c>
      <c r="K335" s="68">
        <f>IF($I$11&gt;=7000,0,H335*0.07*I335)</f>
        <v>0</v>
      </c>
      <c r="L335" s="68">
        <f>J335+K335</f>
        <v>0</v>
      </c>
      <c r="M335" s="46" t="str">
        <f>IF(I335="","",IF(I335&lt;80,"Ошибка! Не соблюден минимальный заказ на сорт!",IF(MOD(I335,40)&gt;0,"Ошибка! Не соблюдена кратность заказа на позицию!","")))</f>
        <v/>
      </c>
    </row>
    <row r="336" spans="1:13" ht="15" customHeight="1" x14ac:dyDescent="0.25">
      <c r="A336" s="1">
        <v>994</v>
      </c>
      <c r="B336" s="63" t="s">
        <v>714</v>
      </c>
      <c r="C336" s="63" t="s">
        <v>715</v>
      </c>
      <c r="D336" s="64" t="s">
        <v>711</v>
      </c>
      <c r="E336" s="64" t="s">
        <v>712</v>
      </c>
      <c r="F336" s="64" t="s">
        <v>716</v>
      </c>
      <c r="G336" s="65" t="s">
        <v>63</v>
      </c>
      <c r="H336" s="66">
        <v>1.06</v>
      </c>
      <c r="I336" s="67"/>
      <c r="J336" s="68">
        <f>H336*I336</f>
        <v>0</v>
      </c>
      <c r="K336" s="68">
        <f>IF($I$11&gt;=7000,0,H336*0.07*I336)</f>
        <v>0</v>
      </c>
      <c r="L336" s="68">
        <f>J336+K336</f>
        <v>0</v>
      </c>
      <c r="M336" s="46" t="str">
        <f>IF(I336="","",IF(I336&lt;80,"Ошибка! Не соблюден минимальный заказ на сорт!",IF(MOD(I336,40)&gt;0,"Ошибка! Не соблюдена кратность заказа на позицию!","")))</f>
        <v/>
      </c>
    </row>
    <row r="337" spans="1:13" ht="15" customHeight="1" x14ac:dyDescent="0.25">
      <c r="A337" s="1">
        <v>923</v>
      </c>
      <c r="B337" s="63" t="s">
        <v>5413</v>
      </c>
      <c r="C337" s="63"/>
      <c r="D337" s="64" t="s">
        <v>711</v>
      </c>
      <c r="E337" s="64" t="s">
        <v>712</v>
      </c>
      <c r="F337" s="64" t="s">
        <v>716</v>
      </c>
      <c r="G337" s="65" t="s">
        <v>154</v>
      </c>
      <c r="H337" s="66">
        <v>1.21</v>
      </c>
      <c r="I337" s="67"/>
      <c r="J337" s="68">
        <f>H337*I337</f>
        <v>0</v>
      </c>
      <c r="K337" s="68">
        <f>IF($I$11&gt;=7000,0,H337*0.07*I337)</f>
        <v>0</v>
      </c>
      <c r="L337" s="68">
        <f>J337+K337</f>
        <v>0</v>
      </c>
      <c r="M337" s="46" t="str">
        <f>IF(I337="","",IF(I337&lt;75,"Ошибка! Не соблюден минимальный заказ на сорт!",IF(MOD(I337,25)&gt;0,"Ошибка! Не соблюдена кратность заказа на позицию!","")))</f>
        <v/>
      </c>
    </row>
    <row r="338" spans="1:13" ht="15" customHeight="1" x14ac:dyDescent="0.25">
      <c r="A338" s="1">
        <v>1419</v>
      </c>
      <c r="B338" s="63" t="s">
        <v>3845</v>
      </c>
      <c r="C338" s="63" t="s">
        <v>4001</v>
      </c>
      <c r="D338" s="64" t="s">
        <v>711</v>
      </c>
      <c r="E338" s="64" t="s">
        <v>712</v>
      </c>
      <c r="F338" s="64" t="s">
        <v>717</v>
      </c>
      <c r="G338" s="65" t="s">
        <v>63</v>
      </c>
      <c r="H338" s="66">
        <v>1.06</v>
      </c>
      <c r="I338" s="67"/>
      <c r="J338" s="68">
        <f>H338*I338</f>
        <v>0</v>
      </c>
      <c r="K338" s="68">
        <f>IF($I$11&gt;=7000,0,H338*0.07*I338)</f>
        <v>0</v>
      </c>
      <c r="L338" s="68">
        <f>J338+K338</f>
        <v>0</v>
      </c>
      <c r="M338" s="46" t="str">
        <f>IF(I338="","",IF(I338&lt;80,"Ошибка! Не соблюден минимальный заказ на сорт!",IF(MOD(I338,40)&gt;0,"Ошибка! Не соблюдена кратность заказа на позицию!","")))</f>
        <v/>
      </c>
    </row>
    <row r="339" spans="1:13" ht="15" customHeight="1" x14ac:dyDescent="0.25">
      <c r="A339" s="1">
        <v>224</v>
      </c>
      <c r="B339" s="63" t="s">
        <v>4928</v>
      </c>
      <c r="C339" s="63" t="s">
        <v>4608</v>
      </c>
      <c r="D339" s="64" t="s">
        <v>5484</v>
      </c>
      <c r="E339" s="64" t="s">
        <v>5485</v>
      </c>
      <c r="F339" s="64" t="s">
        <v>5486</v>
      </c>
      <c r="G339" s="65" t="s">
        <v>63</v>
      </c>
      <c r="H339" s="66">
        <v>2.59</v>
      </c>
      <c r="I339" s="67"/>
      <c r="J339" s="68">
        <f>H339*I339</f>
        <v>0</v>
      </c>
      <c r="K339" s="68">
        <f>IF($I$11&gt;=7000,0,H339*0.07*I339)</f>
        <v>0</v>
      </c>
      <c r="L339" s="68">
        <f>J339+K339</f>
        <v>0</v>
      </c>
      <c r="M339" s="46" t="str">
        <f>IF(I339="","",IF(I339&lt;80,"Ошибка! Не соблюден минимальный заказ на сорт!",IF(MOD(I339,40)&gt;0,"Ошибка! Не соблюдена кратность заказа на позицию!","")))</f>
        <v/>
      </c>
    </row>
    <row r="340" spans="1:13" ht="15" customHeight="1" x14ac:dyDescent="0.25">
      <c r="A340" s="1">
        <v>3270</v>
      </c>
      <c r="B340" s="63" t="s">
        <v>4929</v>
      </c>
      <c r="C340" s="63" t="s">
        <v>4609</v>
      </c>
      <c r="D340" s="64" t="s">
        <v>5484</v>
      </c>
      <c r="E340" s="64" t="s">
        <v>5485</v>
      </c>
      <c r="F340" s="64" t="s">
        <v>5487</v>
      </c>
      <c r="G340" s="65" t="s">
        <v>63</v>
      </c>
      <c r="H340" s="66">
        <v>2.59</v>
      </c>
      <c r="I340" s="67"/>
      <c r="J340" s="68">
        <f>H340*I340</f>
        <v>0</v>
      </c>
      <c r="K340" s="68">
        <f>IF($I$11&gt;=7000,0,H340*0.07*I340)</f>
        <v>0</v>
      </c>
      <c r="L340" s="68">
        <f>J340+K340</f>
        <v>0</v>
      </c>
      <c r="M340" s="46" t="str">
        <f>IF(I340="","",IF(I340&lt;80,"Ошибка! Не соблюден минимальный заказ на сорт!",IF(MOD(I340,40)&gt;0,"Ошибка! Не соблюдена кратность заказа на позицию!","")))</f>
        <v/>
      </c>
    </row>
    <row r="341" spans="1:13" ht="15" customHeight="1" x14ac:dyDescent="0.25">
      <c r="A341" s="1">
        <v>497</v>
      </c>
      <c r="B341" s="63" t="s">
        <v>4934</v>
      </c>
      <c r="C341" s="63" t="s">
        <v>6264</v>
      </c>
      <c r="D341" s="64" t="s">
        <v>5484</v>
      </c>
      <c r="E341" s="64" t="s">
        <v>5485</v>
      </c>
      <c r="F341" s="64" t="s">
        <v>5697</v>
      </c>
      <c r="G341" s="65" t="s">
        <v>63</v>
      </c>
      <c r="H341" s="66">
        <v>2.13</v>
      </c>
      <c r="I341" s="67"/>
      <c r="J341" s="68">
        <f>H341*I341</f>
        <v>0</v>
      </c>
      <c r="K341" s="68">
        <f>IF($I$11&gt;=7000,0,H341*0.07*I341)</f>
        <v>0</v>
      </c>
      <c r="L341" s="68">
        <f>J341+K341</f>
        <v>0</v>
      </c>
      <c r="M341" s="46" t="str">
        <f>IF(I341="","",IF(I341&lt;80,"Ошибка! Не соблюден минимальный заказ на сорт!",IF(MOD(I341,40)&gt;0,"Ошибка! Не соблюдена кратность заказа на позицию!","")))</f>
        <v/>
      </c>
    </row>
    <row r="342" spans="1:13" ht="15" customHeight="1" x14ac:dyDescent="0.25">
      <c r="A342" s="1">
        <v>2249</v>
      </c>
      <c r="B342" s="63" t="s">
        <v>4930</v>
      </c>
      <c r="C342" s="63" t="s">
        <v>6263</v>
      </c>
      <c r="D342" s="64" t="s">
        <v>5484</v>
      </c>
      <c r="E342" s="64" t="s">
        <v>5485</v>
      </c>
      <c r="F342" s="64" t="s">
        <v>5698</v>
      </c>
      <c r="G342" s="65" t="s">
        <v>63</v>
      </c>
      <c r="H342" s="66">
        <v>2.59</v>
      </c>
      <c r="I342" s="67"/>
      <c r="J342" s="68">
        <f>H342*I342</f>
        <v>0</v>
      </c>
      <c r="K342" s="68">
        <f>IF($I$11&gt;=7000,0,H342*0.07*I342)</f>
        <v>0</v>
      </c>
      <c r="L342" s="68">
        <f>J342+K342</f>
        <v>0</v>
      </c>
      <c r="M342" s="46" t="str">
        <f>IF(I342="","",IF(I342&lt;80,"Ошибка! Не соблюден минимальный заказ на сорт!",IF(MOD(I342,40)&gt;0,"Ошибка! Не соблюдена кратность заказа на позицию!","")))</f>
        <v/>
      </c>
    </row>
    <row r="343" spans="1:13" ht="15" customHeight="1" x14ac:dyDescent="0.25">
      <c r="A343" s="1">
        <v>3571</v>
      </c>
      <c r="B343" s="63" t="s">
        <v>4931</v>
      </c>
      <c r="C343" s="63" t="s">
        <v>4610</v>
      </c>
      <c r="D343" s="64" t="s">
        <v>5484</v>
      </c>
      <c r="E343" s="64" t="s">
        <v>5485</v>
      </c>
      <c r="F343" s="64" t="s">
        <v>5488</v>
      </c>
      <c r="G343" s="65" t="s">
        <v>63</v>
      </c>
      <c r="H343" s="66">
        <v>2.13</v>
      </c>
      <c r="I343" s="67"/>
      <c r="J343" s="68">
        <f>H343*I343</f>
        <v>0</v>
      </c>
      <c r="K343" s="68">
        <f>IF($I$11&gt;=7000,0,H343*0.07*I343)</f>
        <v>0</v>
      </c>
      <c r="L343" s="68">
        <f>J343+K343</f>
        <v>0</v>
      </c>
      <c r="M343" s="46" t="str">
        <f>IF(I343="","",IF(I343&lt;80,"Ошибка! Не соблюден минимальный заказ на сорт!",IF(MOD(I343,40)&gt;0,"Ошибка! Не соблюдена кратность заказа на позицию!","")))</f>
        <v/>
      </c>
    </row>
    <row r="344" spans="1:13" ht="15" customHeight="1" x14ac:dyDescent="0.25">
      <c r="A344" s="1">
        <v>4512</v>
      </c>
      <c r="B344" s="63" t="s">
        <v>4932</v>
      </c>
      <c r="C344" s="63" t="s">
        <v>4611</v>
      </c>
      <c r="D344" s="64" t="s">
        <v>5484</v>
      </c>
      <c r="E344" s="64" t="s">
        <v>5485</v>
      </c>
      <c r="F344" s="64" t="s">
        <v>5489</v>
      </c>
      <c r="G344" s="65" t="s">
        <v>63</v>
      </c>
      <c r="H344" s="66">
        <v>2.13</v>
      </c>
      <c r="I344" s="67"/>
      <c r="J344" s="68">
        <f>H344*I344</f>
        <v>0</v>
      </c>
      <c r="K344" s="68">
        <f>IF($I$11&gt;=7000,0,H344*0.07*I344)</f>
        <v>0</v>
      </c>
      <c r="L344" s="68">
        <f>J344+K344</f>
        <v>0</v>
      </c>
      <c r="M344" s="46" t="str">
        <f>IF(I344="","",IF(I344&lt;80,"Ошибка! Не соблюден минимальный заказ на сорт!",IF(MOD(I344,40)&gt;0,"Ошибка! Не соблюдена кратность заказа на позицию!","")))</f>
        <v/>
      </c>
    </row>
    <row r="345" spans="1:13" ht="15" customHeight="1" x14ac:dyDescent="0.25">
      <c r="A345" s="1">
        <v>1174</v>
      </c>
      <c r="B345" s="63" t="s">
        <v>4933</v>
      </c>
      <c r="C345" s="63" t="s">
        <v>4612</v>
      </c>
      <c r="D345" s="64" t="s">
        <v>5484</v>
      </c>
      <c r="E345" s="64" t="s">
        <v>5485</v>
      </c>
      <c r="F345" s="64" t="s">
        <v>5490</v>
      </c>
      <c r="G345" s="65" t="s">
        <v>63</v>
      </c>
      <c r="H345" s="66">
        <v>2.59</v>
      </c>
      <c r="I345" s="67"/>
      <c r="J345" s="68">
        <f>H345*I345</f>
        <v>0</v>
      </c>
      <c r="K345" s="68">
        <f>IF($I$11&gt;=7000,0,H345*0.07*I345)</f>
        <v>0</v>
      </c>
      <c r="L345" s="68">
        <f>J345+K345</f>
        <v>0</v>
      </c>
      <c r="M345" s="46" t="str">
        <f>IF(I345="","",IF(I345&lt;80,"Ошибка! Не соблюден минимальный заказ на сорт!",IF(MOD(I345,40)&gt;0,"Ошибка! Не соблюдена кратность заказа на позицию!","")))</f>
        <v/>
      </c>
    </row>
    <row r="346" spans="1:13" ht="15" customHeight="1" x14ac:dyDescent="0.25">
      <c r="A346" s="1">
        <v>659</v>
      </c>
      <c r="B346" s="63" t="s">
        <v>4906</v>
      </c>
      <c r="C346" s="63" t="s">
        <v>6210</v>
      </c>
      <c r="D346" s="64" t="s">
        <v>5533</v>
      </c>
      <c r="E346" s="64" t="s">
        <v>6321</v>
      </c>
      <c r="F346" s="64"/>
      <c r="G346" s="65" t="s">
        <v>63</v>
      </c>
      <c r="H346" s="66">
        <v>1.44</v>
      </c>
      <c r="I346" s="67"/>
      <c r="J346" s="68">
        <f>H346*I346</f>
        <v>0</v>
      </c>
      <c r="K346" s="68">
        <f>IF($I$11&gt;=7000,0,H346*0.07*I346)</f>
        <v>0</v>
      </c>
      <c r="L346" s="68">
        <f>J346+K346</f>
        <v>0</v>
      </c>
      <c r="M346" s="46" t="str">
        <f>IF(I346="","",IF(I346&lt;80,"Ошибка! Не соблюден минимальный заказ на сорт!",IF(MOD(I346,40)&gt;0,"Ошибка! Не соблюдена кратность заказа на позицию!","")))</f>
        <v/>
      </c>
    </row>
    <row r="347" spans="1:13" ht="15" customHeight="1" x14ac:dyDescent="0.25">
      <c r="A347" s="1">
        <v>3666</v>
      </c>
      <c r="B347" s="63" t="s">
        <v>721</v>
      </c>
      <c r="C347" s="63" t="s">
        <v>722</v>
      </c>
      <c r="D347" s="64" t="s">
        <v>723</v>
      </c>
      <c r="E347" s="64" t="s">
        <v>724</v>
      </c>
      <c r="F347" s="64" t="s">
        <v>725</v>
      </c>
      <c r="G347" s="65" t="s">
        <v>63</v>
      </c>
      <c r="H347" s="66">
        <v>1.56</v>
      </c>
      <c r="I347" s="67"/>
      <c r="J347" s="68">
        <f>H347*I347</f>
        <v>0</v>
      </c>
      <c r="K347" s="68">
        <f>IF($I$11&gt;=7000,0,H347*0.07*I347)</f>
        <v>0</v>
      </c>
      <c r="L347" s="68">
        <f>J347+K347</f>
        <v>0</v>
      </c>
      <c r="M347" s="46" t="str">
        <f>IF(I347="","",IF(I347&lt;80,"Ошибка! Не соблюден минимальный заказ на сорт!",IF(MOD(I347,40)&gt;0,"Ошибка! Не соблюдена кратность заказа на позицию!","")))</f>
        <v/>
      </c>
    </row>
    <row r="348" spans="1:13" ht="15" customHeight="1" x14ac:dyDescent="0.25">
      <c r="A348" s="1">
        <v>1939</v>
      </c>
      <c r="B348" s="63" t="s">
        <v>736</v>
      </c>
      <c r="C348" s="63" t="s">
        <v>737</v>
      </c>
      <c r="D348" s="64" t="s">
        <v>733</v>
      </c>
      <c r="E348" s="64" t="s">
        <v>4059</v>
      </c>
      <c r="F348" s="64" t="s">
        <v>738</v>
      </c>
      <c r="G348" s="65" t="s">
        <v>63</v>
      </c>
      <c r="H348" s="66">
        <v>1.33</v>
      </c>
      <c r="I348" s="67"/>
      <c r="J348" s="68">
        <f>H348*I348</f>
        <v>0</v>
      </c>
      <c r="K348" s="68">
        <f>IF($I$11&gt;=7000,0,H348*0.07*I348)</f>
        <v>0</v>
      </c>
      <c r="L348" s="68">
        <f>J348+K348</f>
        <v>0</v>
      </c>
      <c r="M348" s="46" t="str">
        <f>IF(I348="","",IF(I348&lt;80,"Ошибка! Не соблюден минимальный заказ на сорт!",IF(MOD(I348,40)&gt;0,"Ошибка! Не соблюдена кратность заказа на позицию!","")))</f>
        <v/>
      </c>
    </row>
    <row r="349" spans="1:13" ht="15" customHeight="1" x14ac:dyDescent="0.25">
      <c r="A349" s="1">
        <v>4622</v>
      </c>
      <c r="B349" s="63" t="s">
        <v>718</v>
      </c>
      <c r="C349" s="63" t="s">
        <v>719</v>
      </c>
      <c r="D349" s="64" t="s">
        <v>728</v>
      </c>
      <c r="E349" s="64" t="s">
        <v>729</v>
      </c>
      <c r="F349" s="64" t="s">
        <v>720</v>
      </c>
      <c r="G349" s="65" t="s">
        <v>63</v>
      </c>
      <c r="H349" s="66">
        <v>1.73</v>
      </c>
      <c r="I349" s="67"/>
      <c r="J349" s="68">
        <f>H349*I349</f>
        <v>0</v>
      </c>
      <c r="K349" s="68">
        <f>IF($I$11&gt;=7000,0,H349*0.07*I349)</f>
        <v>0</v>
      </c>
      <c r="L349" s="68">
        <f>J349+K349</f>
        <v>0</v>
      </c>
      <c r="M349" s="46" t="str">
        <f>IF(I349="","",IF(I349&lt;80,"Ошибка! Не соблюден минимальный заказ на сорт!",IF(MOD(I349,40)&gt;0,"Ошибка! Не соблюдена кратность заказа на позицию!","")))</f>
        <v/>
      </c>
    </row>
    <row r="350" spans="1:13" ht="15" customHeight="1" x14ac:dyDescent="0.25">
      <c r="A350" s="1">
        <v>211</v>
      </c>
      <c r="B350" s="63" t="s">
        <v>726</v>
      </c>
      <c r="C350" s="63" t="s">
        <v>727</v>
      </c>
      <c r="D350" s="64" t="s">
        <v>728</v>
      </c>
      <c r="E350" s="64" t="s">
        <v>729</v>
      </c>
      <c r="F350" s="64" t="s">
        <v>730</v>
      </c>
      <c r="G350" s="65" t="s">
        <v>63</v>
      </c>
      <c r="H350" s="66">
        <v>1.53</v>
      </c>
      <c r="I350" s="67"/>
      <c r="J350" s="68">
        <f>H350*I350</f>
        <v>0</v>
      </c>
      <c r="K350" s="68">
        <f>IF($I$11&gt;=7000,0,H350*0.07*I350)</f>
        <v>0</v>
      </c>
      <c r="L350" s="68">
        <f>J350+K350</f>
        <v>0</v>
      </c>
      <c r="M350" s="46" t="str">
        <f>IF(I350="","",IF(I350&lt;80,"Ошибка! Не соблюден минимальный заказ на сорт!",IF(MOD(I350,40)&gt;0,"Ошибка! Не соблюдена кратность заказа на позицию!","")))</f>
        <v/>
      </c>
    </row>
    <row r="351" spans="1:13" ht="15" customHeight="1" x14ac:dyDescent="0.25">
      <c r="A351" s="1">
        <v>10079</v>
      </c>
      <c r="B351" s="63" t="s">
        <v>731</v>
      </c>
      <c r="C351" s="63" t="s">
        <v>732</v>
      </c>
      <c r="D351" s="64" t="s">
        <v>733</v>
      </c>
      <c r="E351" s="64" t="s">
        <v>734</v>
      </c>
      <c r="F351" s="64" t="s">
        <v>735</v>
      </c>
      <c r="G351" s="65" t="s">
        <v>63</v>
      </c>
      <c r="H351" s="66">
        <v>1.33</v>
      </c>
      <c r="I351" s="67"/>
      <c r="J351" s="68">
        <f>H351*I351</f>
        <v>0</v>
      </c>
      <c r="K351" s="68">
        <f>IF($I$11&gt;=7000,0,H351*0.07*I351)</f>
        <v>0</v>
      </c>
      <c r="L351" s="68">
        <f>J351+K351</f>
        <v>0</v>
      </c>
      <c r="M351" s="46" t="str">
        <f>IF(I351="","",IF(I351&lt;80,"Ошибка! Не соблюден минимальный заказ на сорт!",IF(MOD(I351,40)&gt;0,"Ошибка! Не соблюдена кратность заказа на позицию!","")))</f>
        <v/>
      </c>
    </row>
    <row r="352" spans="1:13" ht="15" customHeight="1" x14ac:dyDescent="0.25">
      <c r="A352" s="1">
        <v>67</v>
      </c>
      <c r="B352" s="63" t="s">
        <v>4777</v>
      </c>
      <c r="C352" s="63" t="s">
        <v>6098</v>
      </c>
      <c r="D352" s="64" t="s">
        <v>4511</v>
      </c>
      <c r="E352" s="64" t="s">
        <v>5633</v>
      </c>
      <c r="F352" s="64" t="s">
        <v>875</v>
      </c>
      <c r="G352" s="65" t="s">
        <v>421</v>
      </c>
      <c r="H352" s="66">
        <v>7.4799999999999995</v>
      </c>
      <c r="I352" s="67"/>
      <c r="J352" s="68">
        <f>H352*I352</f>
        <v>0</v>
      </c>
      <c r="K352" s="68">
        <f>IF($I$11&gt;=7000,0,H352*0.07*I352)</f>
        <v>0</v>
      </c>
      <c r="L352" s="68">
        <f>J352+K352</f>
        <v>0</v>
      </c>
      <c r="M352" s="108" t="str">
        <f>IF(I352="","",IF(I352&lt;80,"Ошибка! Не соблюден минимальный заказ на сорт!",IF(MOD(I352,40)&gt;0,"Ошибка! Не соблюдена кратность заказа на позицию!","")))</f>
        <v/>
      </c>
    </row>
    <row r="353" spans="1:13" ht="15" customHeight="1" x14ac:dyDescent="0.25">
      <c r="A353" s="1">
        <v>1368</v>
      </c>
      <c r="B353" s="63" t="s">
        <v>4772</v>
      </c>
      <c r="C353" s="63" t="s">
        <v>6093</v>
      </c>
      <c r="D353" s="64" t="s">
        <v>739</v>
      </c>
      <c r="E353" s="64" t="s">
        <v>5632</v>
      </c>
      <c r="F353" s="64" t="s">
        <v>5624</v>
      </c>
      <c r="G353" s="65" t="s">
        <v>421</v>
      </c>
      <c r="H353" s="66">
        <v>7.4799999999999995</v>
      </c>
      <c r="I353" s="67"/>
      <c r="J353" s="68">
        <f>H353*I353</f>
        <v>0</v>
      </c>
      <c r="K353" s="68">
        <f>IF($I$11&gt;=7000,0,H353*0.07*I353)</f>
        <v>0</v>
      </c>
      <c r="L353" s="68">
        <f>J353+K353</f>
        <v>0</v>
      </c>
      <c r="M353" s="108" t="str">
        <f>IF(I353="","",IF(I353&lt;80,"Ошибка! Не соблюден минимальный заказ на сорт!",IF(MOD(I353,40)&gt;0,"Ошибка! Не соблюдена кратность заказа на позицию!","")))</f>
        <v/>
      </c>
    </row>
    <row r="354" spans="1:13" ht="15" customHeight="1" x14ac:dyDescent="0.25">
      <c r="A354" s="1">
        <v>1651</v>
      </c>
      <c r="B354" s="63" t="s">
        <v>4773</v>
      </c>
      <c r="C354" s="63" t="s">
        <v>6094</v>
      </c>
      <c r="D354" s="64" t="s">
        <v>739</v>
      </c>
      <c r="E354" s="64" t="s">
        <v>5632</v>
      </c>
      <c r="F354" s="64" t="s">
        <v>5625</v>
      </c>
      <c r="G354" s="65" t="s">
        <v>421</v>
      </c>
      <c r="H354" s="66">
        <v>7.4799999999999995</v>
      </c>
      <c r="I354" s="67"/>
      <c r="J354" s="68">
        <f>H354*I354</f>
        <v>0</v>
      </c>
      <c r="K354" s="68">
        <f>IF($I$11&gt;=7000,0,H354*0.07*I354)</f>
        <v>0</v>
      </c>
      <c r="L354" s="68">
        <f>J354+K354</f>
        <v>0</v>
      </c>
      <c r="M354" s="108" t="str">
        <f>IF(I354="","",IF(I354&lt;80,"Ошибка! Не соблюден минимальный заказ на сорт!",IF(MOD(I354,40)&gt;0,"Ошибка! Не соблюдена кратность заказа на позицию!","")))</f>
        <v/>
      </c>
    </row>
    <row r="355" spans="1:13" ht="15" customHeight="1" x14ac:dyDescent="0.25">
      <c r="A355" s="1">
        <v>177</v>
      </c>
      <c r="B355" s="63" t="s">
        <v>4774</v>
      </c>
      <c r="C355" s="63" t="s">
        <v>6095</v>
      </c>
      <c r="D355" s="64" t="s">
        <v>739</v>
      </c>
      <c r="E355" s="64" t="s">
        <v>5632</v>
      </c>
      <c r="F355" s="64" t="s">
        <v>5626</v>
      </c>
      <c r="G355" s="65" t="s">
        <v>421</v>
      </c>
      <c r="H355" s="66">
        <v>7.4799999999999995</v>
      </c>
      <c r="I355" s="67"/>
      <c r="J355" s="68">
        <f>H355*I355</f>
        <v>0</v>
      </c>
      <c r="K355" s="68">
        <f>IF($I$11&gt;=7000,0,H355*0.07*I355)</f>
        <v>0</v>
      </c>
      <c r="L355" s="68">
        <f>J355+K355</f>
        <v>0</v>
      </c>
      <c r="M355" s="108" t="str">
        <f>IF(I355="","",IF(I355&lt;80,"Ошибка! Не соблюден минимальный заказ на сорт!",IF(MOD(I355,40)&gt;0,"Ошибка! Не соблюдена кратность заказа на позицию!","")))</f>
        <v/>
      </c>
    </row>
    <row r="356" spans="1:13" ht="15" customHeight="1" x14ac:dyDescent="0.25">
      <c r="A356" s="1">
        <v>262</v>
      </c>
      <c r="B356" s="63" t="s">
        <v>4775</v>
      </c>
      <c r="C356" s="63" t="s">
        <v>6096</v>
      </c>
      <c r="D356" s="64" t="s">
        <v>739</v>
      </c>
      <c r="E356" s="64" t="s">
        <v>5632</v>
      </c>
      <c r="F356" s="64" t="s">
        <v>5627</v>
      </c>
      <c r="G356" s="65" t="s">
        <v>421</v>
      </c>
      <c r="H356" s="66">
        <v>7.4799999999999995</v>
      </c>
      <c r="I356" s="67"/>
      <c r="J356" s="68">
        <f>H356*I356</f>
        <v>0</v>
      </c>
      <c r="K356" s="68">
        <f>IF($I$11&gt;=7000,0,H356*0.07*I356)</f>
        <v>0</v>
      </c>
      <c r="L356" s="68">
        <f>J356+K356</f>
        <v>0</v>
      </c>
      <c r="M356" s="108" t="str">
        <f>IF(I356="","",IF(I356&lt;80,"Ошибка! Не соблюден минимальный заказ на сорт!",IF(MOD(I356,40)&gt;0,"Ошибка! Не соблюдена кратность заказа на позицию!","")))</f>
        <v/>
      </c>
    </row>
    <row r="357" spans="1:13" ht="15" customHeight="1" x14ac:dyDescent="0.25">
      <c r="A357" s="1">
        <v>1307</v>
      </c>
      <c r="B357" s="63" t="s">
        <v>4776</v>
      </c>
      <c r="C357" s="63" t="s">
        <v>6097</v>
      </c>
      <c r="D357" s="64" t="s">
        <v>739</v>
      </c>
      <c r="E357" s="64" t="s">
        <v>5632</v>
      </c>
      <c r="F357" s="64" t="s">
        <v>5628</v>
      </c>
      <c r="G357" s="65" t="s">
        <v>421</v>
      </c>
      <c r="H357" s="66">
        <v>7.4799999999999995</v>
      </c>
      <c r="I357" s="67"/>
      <c r="J357" s="68">
        <f>H357*I357</f>
        <v>0</v>
      </c>
      <c r="K357" s="68">
        <f>IF($I$11&gt;=7000,0,H357*0.07*I357)</f>
        <v>0</v>
      </c>
      <c r="L357" s="68">
        <f>J357+K357</f>
        <v>0</v>
      </c>
      <c r="M357" s="108" t="str">
        <f>IF(I357="","",IF(I357&lt;80,"Ошибка! Не соблюден минимальный заказ на сорт!",IF(MOD(I357,40)&gt;0,"Ошибка! Не соблюдена кратность заказа на позицию!","")))</f>
        <v/>
      </c>
    </row>
    <row r="358" spans="1:13" ht="15" customHeight="1" x14ac:dyDescent="0.25">
      <c r="A358" s="1">
        <v>946</v>
      </c>
      <c r="B358" s="63" t="s">
        <v>740</v>
      </c>
      <c r="C358" s="63" t="s">
        <v>741</v>
      </c>
      <c r="D358" s="64" t="s">
        <v>742</v>
      </c>
      <c r="E358" s="64" t="s">
        <v>743</v>
      </c>
      <c r="F358" s="64" t="s">
        <v>744</v>
      </c>
      <c r="G358" s="65" t="s">
        <v>154</v>
      </c>
      <c r="H358" s="66">
        <v>1.44</v>
      </c>
      <c r="I358" s="67"/>
      <c r="J358" s="68">
        <f>H358*I358</f>
        <v>0</v>
      </c>
      <c r="K358" s="68">
        <f>IF($I$11&gt;=7000,0,H358*0.07*I358)</f>
        <v>0</v>
      </c>
      <c r="L358" s="68">
        <f>J358+K358</f>
        <v>0</v>
      </c>
      <c r="M358" s="46" t="str">
        <f>IF(I358="","",IF(I358&lt;75,"Ошибка! Не соблюден минимальный заказ на сорт!",IF(MOD(I358,25)&gt;0,"Ошибка! Не соблюдена кратность заказа на позицию!","")))</f>
        <v/>
      </c>
    </row>
    <row r="359" spans="1:13" ht="15" customHeight="1" x14ac:dyDescent="0.25">
      <c r="A359" s="1">
        <v>949</v>
      </c>
      <c r="B359" s="63" t="s">
        <v>5245</v>
      </c>
      <c r="C359" s="63"/>
      <c r="D359" s="64" t="s">
        <v>742</v>
      </c>
      <c r="E359" s="64" t="s">
        <v>743</v>
      </c>
      <c r="F359" s="64" t="s">
        <v>5860</v>
      </c>
      <c r="G359" s="65" t="s">
        <v>63</v>
      </c>
      <c r="H359" s="66">
        <v>1.21</v>
      </c>
      <c r="I359" s="67"/>
      <c r="J359" s="68">
        <f>H359*I359</f>
        <v>0</v>
      </c>
      <c r="K359" s="68">
        <f>IF($I$11&gt;=7000,0,H359*0.07*I359)</f>
        <v>0</v>
      </c>
      <c r="L359" s="68">
        <f>J359+K359</f>
        <v>0</v>
      </c>
      <c r="M359" s="46" t="str">
        <f>IF(I359="","",IF(I359&lt;80,"Ошибка! Не соблюден минимальный заказ на сорт!",IF(MOD(I359,40)&gt;0,"Ошибка! Не соблюдена кратность заказа на позицию!","")))</f>
        <v/>
      </c>
    </row>
    <row r="360" spans="1:13" ht="15" customHeight="1" x14ac:dyDescent="0.25">
      <c r="A360" s="1">
        <v>949</v>
      </c>
      <c r="B360" s="63" t="s">
        <v>5243</v>
      </c>
      <c r="C360" s="63"/>
      <c r="D360" s="64" t="s">
        <v>742</v>
      </c>
      <c r="E360" s="64" t="s">
        <v>743</v>
      </c>
      <c r="F360" s="64" t="s">
        <v>5864</v>
      </c>
      <c r="G360" s="65" t="s">
        <v>63</v>
      </c>
      <c r="H360" s="66">
        <v>1.27</v>
      </c>
      <c r="I360" s="67"/>
      <c r="J360" s="68">
        <f>H360*I360</f>
        <v>0</v>
      </c>
      <c r="K360" s="68">
        <f>IF($I$11&gt;=7000,0,H360*0.07*I360)</f>
        <v>0</v>
      </c>
      <c r="L360" s="68">
        <f>J360+K360</f>
        <v>0</v>
      </c>
      <c r="M360" s="46" t="str">
        <f>IF(I360="","",IF(I360&lt;80,"Ошибка! Не соблюден минимальный заказ на сорт!",IF(MOD(I360,40)&gt;0,"Ошибка! Не соблюдена кратность заказа на позицию!","")))</f>
        <v/>
      </c>
    </row>
    <row r="361" spans="1:13" ht="15" customHeight="1" x14ac:dyDescent="0.25">
      <c r="A361" s="1">
        <v>937</v>
      </c>
      <c r="B361" s="63" t="s">
        <v>5244</v>
      </c>
      <c r="C361" s="63"/>
      <c r="D361" s="64" t="s">
        <v>742</v>
      </c>
      <c r="E361" s="64" t="s">
        <v>743</v>
      </c>
      <c r="F361" s="64" t="s">
        <v>5865</v>
      </c>
      <c r="G361" s="65" t="s">
        <v>63</v>
      </c>
      <c r="H361" s="66">
        <v>1.27</v>
      </c>
      <c r="I361" s="67"/>
      <c r="J361" s="68">
        <f>H361*I361</f>
        <v>0</v>
      </c>
      <c r="K361" s="68">
        <f>IF($I$11&gt;=7000,0,H361*0.07*I361)</f>
        <v>0</v>
      </c>
      <c r="L361" s="68">
        <f>J361+K361</f>
        <v>0</v>
      </c>
      <c r="M361" s="46" t="str">
        <f>IF(I361="","",IF(I361&lt;80,"Ошибка! Не соблюден минимальный заказ на сорт!",IF(MOD(I361,40)&gt;0,"Ошибка! Не соблюдена кратность заказа на позицию!","")))</f>
        <v/>
      </c>
    </row>
    <row r="362" spans="1:13" ht="15" customHeight="1" x14ac:dyDescent="0.25">
      <c r="A362" s="1">
        <v>651</v>
      </c>
      <c r="B362" s="63" t="s">
        <v>5228</v>
      </c>
      <c r="C362" s="63"/>
      <c r="D362" s="64" t="s">
        <v>4322</v>
      </c>
      <c r="E362" s="64" t="s">
        <v>5849</v>
      </c>
      <c r="F362" s="64" t="s">
        <v>5850</v>
      </c>
      <c r="G362" s="65" t="s">
        <v>63</v>
      </c>
      <c r="H362" s="66">
        <v>1.1000000000000001</v>
      </c>
      <c r="I362" s="67"/>
      <c r="J362" s="68">
        <f>H362*I362</f>
        <v>0</v>
      </c>
      <c r="K362" s="68">
        <f>IF($I$11&gt;=7000,0,H362*0.07*I362)</f>
        <v>0</v>
      </c>
      <c r="L362" s="68">
        <f>J362+K362</f>
        <v>0</v>
      </c>
      <c r="M362" s="46" t="str">
        <f>IF(I362="","",IF(I362&lt;80,"Ошибка! Не соблюден минимальный заказ на сорт!",IF(MOD(I362,40)&gt;0,"Ошибка! Не соблюдена кратность заказа на позицию!","")))</f>
        <v/>
      </c>
    </row>
    <row r="363" spans="1:13" ht="15" customHeight="1" x14ac:dyDescent="0.25">
      <c r="A363" s="1">
        <v>651</v>
      </c>
      <c r="B363" s="63" t="s">
        <v>5229</v>
      </c>
      <c r="C363" s="63"/>
      <c r="D363" s="64" t="s">
        <v>4322</v>
      </c>
      <c r="E363" s="64" t="s">
        <v>5849</v>
      </c>
      <c r="F363" s="64" t="s">
        <v>5851</v>
      </c>
      <c r="G363" s="65" t="s">
        <v>63</v>
      </c>
      <c r="H363" s="66">
        <v>1.1000000000000001</v>
      </c>
      <c r="I363" s="67"/>
      <c r="J363" s="68">
        <f>H363*I363</f>
        <v>0</v>
      </c>
      <c r="K363" s="68">
        <f>IF($I$11&gt;=7000,0,H363*0.07*I363)</f>
        <v>0</v>
      </c>
      <c r="L363" s="68">
        <f>J363+K363</f>
        <v>0</v>
      </c>
      <c r="M363" s="46" t="str">
        <f>IF(I363="","",IF(I363&lt;80,"Ошибка! Не соблюден минимальный заказ на сорт!",IF(MOD(I363,40)&gt;0,"Ошибка! Не соблюдена кратность заказа на позицию!","")))</f>
        <v/>
      </c>
    </row>
    <row r="364" spans="1:13" ht="15" customHeight="1" x14ac:dyDescent="0.25">
      <c r="A364" s="1">
        <v>1071</v>
      </c>
      <c r="B364" s="63" t="s">
        <v>5273</v>
      </c>
      <c r="C364" s="63"/>
      <c r="D364" s="64" t="s">
        <v>5554</v>
      </c>
      <c r="E364" s="64" t="s">
        <v>5887</v>
      </c>
      <c r="F364" s="64" t="s">
        <v>5898</v>
      </c>
      <c r="G364" s="65" t="s">
        <v>63</v>
      </c>
      <c r="H364" s="66">
        <v>2.88</v>
      </c>
      <c r="I364" s="67"/>
      <c r="J364" s="68">
        <f>H364*I364</f>
        <v>0</v>
      </c>
      <c r="K364" s="68">
        <f>IF($I$11&gt;=7000,0,H364*0.07*I364)</f>
        <v>0</v>
      </c>
      <c r="L364" s="68">
        <f>J364+K364</f>
        <v>0</v>
      </c>
      <c r="M364" s="46" t="str">
        <f>IF(I364="","",IF(I364&lt;80,"Ошибка! Не соблюден минимальный заказ на сорт!",IF(MOD(I364,40)&gt;0,"Ошибка! Не соблюдена кратность заказа на позицию!","")))</f>
        <v/>
      </c>
    </row>
    <row r="365" spans="1:13" ht="15" customHeight="1" x14ac:dyDescent="0.25">
      <c r="A365" s="1">
        <v>569</v>
      </c>
      <c r="B365" s="63" t="s">
        <v>5274</v>
      </c>
      <c r="C365" s="63"/>
      <c r="D365" s="64" t="s">
        <v>5554</v>
      </c>
      <c r="E365" s="64" t="s">
        <v>5887</v>
      </c>
      <c r="F365" s="64" t="s">
        <v>5899</v>
      </c>
      <c r="G365" s="65" t="s">
        <v>63</v>
      </c>
      <c r="H365" s="66">
        <v>2.88</v>
      </c>
      <c r="I365" s="67"/>
      <c r="J365" s="68">
        <f>H365*I365</f>
        <v>0</v>
      </c>
      <c r="K365" s="68">
        <f>IF($I$11&gt;=7000,0,H365*0.07*I365)</f>
        <v>0</v>
      </c>
      <c r="L365" s="68">
        <f>J365+K365</f>
        <v>0</v>
      </c>
      <c r="M365" s="46" t="str">
        <f>IF(I365="","",IF(I365&lt;80,"Ошибка! Не соблюден минимальный заказ на сорт!",IF(MOD(I365,40)&gt;0,"Ошибка! Не соблюдена кратность заказа на позицию!","")))</f>
        <v/>
      </c>
    </row>
    <row r="366" spans="1:13" ht="15" customHeight="1" x14ac:dyDescent="0.25">
      <c r="A366" s="1">
        <v>458</v>
      </c>
      <c r="B366" s="63" t="s">
        <v>5261</v>
      </c>
      <c r="C366" s="63"/>
      <c r="D366" s="64" t="s">
        <v>5554</v>
      </c>
      <c r="E366" s="64" t="s">
        <v>5887</v>
      </c>
      <c r="F366" s="64" t="s">
        <v>5871</v>
      </c>
      <c r="G366" s="65" t="s">
        <v>63</v>
      </c>
      <c r="H366" s="66">
        <v>2.88</v>
      </c>
      <c r="I366" s="67"/>
      <c r="J366" s="68">
        <f>H366*I366</f>
        <v>0</v>
      </c>
      <c r="K366" s="68">
        <f>IF($I$11&gt;=7000,0,H366*0.07*I366)</f>
        <v>0</v>
      </c>
      <c r="L366" s="68">
        <f>J366+K366</f>
        <v>0</v>
      </c>
      <c r="M366" s="46" t="str">
        <f>IF(I366="","",IF(I366&lt;80,"Ошибка! Не соблюден минимальный заказ на сорт!",IF(MOD(I366,40)&gt;0,"Ошибка! Не соблюдена кратность заказа на позицию!","")))</f>
        <v/>
      </c>
    </row>
    <row r="367" spans="1:13" ht="15" customHeight="1" x14ac:dyDescent="0.25">
      <c r="A367" s="1">
        <v>458</v>
      </c>
      <c r="B367" s="63" t="s">
        <v>5262</v>
      </c>
      <c r="C367" s="63"/>
      <c r="D367" s="64" t="s">
        <v>5554</v>
      </c>
      <c r="E367" s="64" t="s">
        <v>5887</v>
      </c>
      <c r="F367" s="64" t="s">
        <v>5872</v>
      </c>
      <c r="G367" s="65" t="s">
        <v>63</v>
      </c>
      <c r="H367" s="66">
        <v>2.88</v>
      </c>
      <c r="I367" s="67"/>
      <c r="J367" s="68">
        <f>H367*I367</f>
        <v>0</v>
      </c>
      <c r="K367" s="68">
        <f>IF($I$11&gt;=7000,0,H367*0.07*I367)</f>
        <v>0</v>
      </c>
      <c r="L367" s="68">
        <f>J367+K367</f>
        <v>0</v>
      </c>
      <c r="M367" s="46" t="str">
        <f>IF(I367="","",IF(I367&lt;80,"Ошибка! Не соблюден минимальный заказ на сорт!",IF(MOD(I367,40)&gt;0,"Ошибка! Не соблюдена кратность заказа на позицию!","")))</f>
        <v/>
      </c>
    </row>
    <row r="368" spans="1:13" ht="15" customHeight="1" x14ac:dyDescent="0.25">
      <c r="A368" s="1">
        <v>765</v>
      </c>
      <c r="B368" s="63" t="s">
        <v>5263</v>
      </c>
      <c r="C368" s="63"/>
      <c r="D368" s="64" t="s">
        <v>5554</v>
      </c>
      <c r="E368" s="64" t="s">
        <v>5887</v>
      </c>
      <c r="F368" s="64" t="s">
        <v>5888</v>
      </c>
      <c r="G368" s="65" t="s">
        <v>63</v>
      </c>
      <c r="H368" s="66">
        <v>2.48</v>
      </c>
      <c r="I368" s="67"/>
      <c r="J368" s="68">
        <f>H368*I368</f>
        <v>0</v>
      </c>
      <c r="K368" s="68">
        <f>IF($I$11&gt;=7000,0,H368*0.07*I368)</f>
        <v>0</v>
      </c>
      <c r="L368" s="68">
        <f>J368+K368</f>
        <v>0</v>
      </c>
      <c r="M368" s="46" t="str">
        <f>IF(I368="","",IF(I368&lt;80,"Ошибка! Не соблюден минимальный заказ на сорт!",IF(MOD(I368,40)&gt;0,"Ошибка! Не соблюдена кратность заказа на позицию!","")))</f>
        <v/>
      </c>
    </row>
    <row r="369" spans="1:13" ht="15" customHeight="1" x14ac:dyDescent="0.25">
      <c r="A369" s="1">
        <v>787</v>
      </c>
      <c r="B369" s="63" t="s">
        <v>5265</v>
      </c>
      <c r="C369" s="63"/>
      <c r="D369" s="64" t="s">
        <v>5554</v>
      </c>
      <c r="E369" s="64" t="s">
        <v>5887</v>
      </c>
      <c r="F369" s="64" t="s">
        <v>5890</v>
      </c>
      <c r="G369" s="65" t="s">
        <v>63</v>
      </c>
      <c r="H369" s="66">
        <v>2.48</v>
      </c>
      <c r="I369" s="67"/>
      <c r="J369" s="68">
        <f>H369*I369</f>
        <v>0</v>
      </c>
      <c r="K369" s="68">
        <f>IF($I$11&gt;=7000,0,H369*0.07*I369)</f>
        <v>0</v>
      </c>
      <c r="L369" s="68">
        <f>J369+K369</f>
        <v>0</v>
      </c>
      <c r="M369" s="46" t="str">
        <f>IF(I369="","",IF(I369&lt;80,"Ошибка! Не соблюден минимальный заказ на сорт!",IF(MOD(I369,40)&gt;0,"Ошибка! Не соблюдена кратность заказа на позицию!","")))</f>
        <v/>
      </c>
    </row>
    <row r="370" spans="1:13" ht="15" customHeight="1" x14ac:dyDescent="0.25">
      <c r="A370" s="1">
        <v>753</v>
      </c>
      <c r="B370" s="63" t="s">
        <v>5264</v>
      </c>
      <c r="C370" s="63"/>
      <c r="D370" s="64" t="s">
        <v>5554</v>
      </c>
      <c r="E370" s="64" t="s">
        <v>5887</v>
      </c>
      <c r="F370" s="64" t="s">
        <v>5889</v>
      </c>
      <c r="G370" s="65" t="s">
        <v>63</v>
      </c>
      <c r="H370" s="66">
        <v>2.48</v>
      </c>
      <c r="I370" s="67"/>
      <c r="J370" s="68">
        <f>H370*I370</f>
        <v>0</v>
      </c>
      <c r="K370" s="68">
        <f>IF($I$11&gt;=7000,0,H370*0.07*I370)</f>
        <v>0</v>
      </c>
      <c r="L370" s="68">
        <f>J370+K370</f>
        <v>0</v>
      </c>
      <c r="M370" s="46" t="str">
        <f>IF(I370="","",IF(I370&lt;80,"Ошибка! Не соблюден минимальный заказ на сорт!",IF(MOD(I370,40)&gt;0,"Ошибка! Не соблюдена кратность заказа на позицию!","")))</f>
        <v/>
      </c>
    </row>
    <row r="371" spans="1:13" ht="15" customHeight="1" x14ac:dyDescent="0.25">
      <c r="A371" s="1">
        <v>625</v>
      </c>
      <c r="B371" s="63" t="s">
        <v>5266</v>
      </c>
      <c r="C371" s="63"/>
      <c r="D371" s="64" t="s">
        <v>5554</v>
      </c>
      <c r="E371" s="64" t="s">
        <v>5887</v>
      </c>
      <c r="F371" s="64" t="s">
        <v>5891</v>
      </c>
      <c r="G371" s="65" t="s">
        <v>63</v>
      </c>
      <c r="H371" s="66">
        <v>2.48</v>
      </c>
      <c r="I371" s="67"/>
      <c r="J371" s="68">
        <f>H371*I371</f>
        <v>0</v>
      </c>
      <c r="K371" s="68">
        <f>IF($I$11&gt;=7000,0,H371*0.07*I371)</f>
        <v>0</v>
      </c>
      <c r="L371" s="68">
        <f>J371+K371</f>
        <v>0</v>
      </c>
      <c r="M371" s="46" t="str">
        <f>IF(I371="","",IF(I371&lt;80,"Ошибка! Не соблюден минимальный заказ на сорт!",IF(MOD(I371,40)&gt;0,"Ошибка! Не соблюдена кратность заказа на позицию!","")))</f>
        <v/>
      </c>
    </row>
    <row r="372" spans="1:13" ht="15" customHeight="1" x14ac:dyDescent="0.25">
      <c r="A372" s="1">
        <v>625</v>
      </c>
      <c r="B372" s="63" t="s">
        <v>5267</v>
      </c>
      <c r="C372" s="63"/>
      <c r="D372" s="64" t="s">
        <v>5554</v>
      </c>
      <c r="E372" s="64" t="s">
        <v>5887</v>
      </c>
      <c r="F372" s="64" t="s">
        <v>5892</v>
      </c>
      <c r="G372" s="65" t="s">
        <v>63</v>
      </c>
      <c r="H372" s="66">
        <v>2.48</v>
      </c>
      <c r="I372" s="67"/>
      <c r="J372" s="68">
        <f>H372*I372</f>
        <v>0</v>
      </c>
      <c r="K372" s="68">
        <f>IF($I$11&gt;=7000,0,H372*0.07*I372)</f>
        <v>0</v>
      </c>
      <c r="L372" s="68">
        <f>J372+K372</f>
        <v>0</v>
      </c>
      <c r="M372" s="46" t="str">
        <f>IF(I372="","",IF(I372&lt;80,"Ошибка! Не соблюден минимальный заказ на сорт!",IF(MOD(I372,40)&gt;0,"Ошибка! Не соблюдена кратность заказа на позицию!","")))</f>
        <v/>
      </c>
    </row>
    <row r="373" spans="1:13" ht="15" customHeight="1" x14ac:dyDescent="0.25">
      <c r="A373" s="1">
        <v>737</v>
      </c>
      <c r="B373" s="63" t="s">
        <v>5268</v>
      </c>
      <c r="C373" s="63"/>
      <c r="D373" s="64" t="s">
        <v>5554</v>
      </c>
      <c r="E373" s="64" t="s">
        <v>5887</v>
      </c>
      <c r="F373" s="64" t="s">
        <v>5893</v>
      </c>
      <c r="G373" s="65" t="s">
        <v>63</v>
      </c>
      <c r="H373" s="66">
        <v>2.48</v>
      </c>
      <c r="I373" s="67"/>
      <c r="J373" s="68">
        <f>H373*I373</f>
        <v>0</v>
      </c>
      <c r="K373" s="68">
        <f>IF($I$11&gt;=7000,0,H373*0.07*I373)</f>
        <v>0</v>
      </c>
      <c r="L373" s="68">
        <f>J373+K373</f>
        <v>0</v>
      </c>
      <c r="M373" s="46" t="str">
        <f>IF(I373="","",IF(I373&lt;80,"Ошибка! Не соблюден минимальный заказ на сорт!",IF(MOD(I373,40)&gt;0,"Ошибка! Не соблюдена кратность заказа на позицию!","")))</f>
        <v/>
      </c>
    </row>
    <row r="374" spans="1:13" ht="15" customHeight="1" x14ac:dyDescent="0.25">
      <c r="A374" s="1">
        <v>781</v>
      </c>
      <c r="B374" s="63" t="s">
        <v>5269</v>
      </c>
      <c r="C374" s="63"/>
      <c r="D374" s="64" t="s">
        <v>5554</v>
      </c>
      <c r="E374" s="64" t="s">
        <v>5887</v>
      </c>
      <c r="F374" s="64" t="s">
        <v>5894</v>
      </c>
      <c r="G374" s="65" t="s">
        <v>63</v>
      </c>
      <c r="H374" s="66">
        <v>2.48</v>
      </c>
      <c r="I374" s="67"/>
      <c r="J374" s="68">
        <f>H374*I374</f>
        <v>0</v>
      </c>
      <c r="K374" s="68">
        <f>IF($I$11&gt;=7000,0,H374*0.07*I374)</f>
        <v>0</v>
      </c>
      <c r="L374" s="68">
        <f>J374+K374</f>
        <v>0</v>
      </c>
      <c r="M374" s="46" t="str">
        <f>IF(I374="","",IF(I374&lt;80,"Ошибка! Не соблюден минимальный заказ на сорт!",IF(MOD(I374,40)&gt;0,"Ошибка! Не соблюдена кратность заказа на позицию!","")))</f>
        <v/>
      </c>
    </row>
    <row r="375" spans="1:13" ht="15" customHeight="1" x14ac:dyDescent="0.25">
      <c r="A375" s="1">
        <v>692</v>
      </c>
      <c r="B375" s="63" t="s">
        <v>5270</v>
      </c>
      <c r="C375" s="63"/>
      <c r="D375" s="64" t="s">
        <v>5554</v>
      </c>
      <c r="E375" s="64" t="s">
        <v>5887</v>
      </c>
      <c r="F375" s="64" t="s">
        <v>5895</v>
      </c>
      <c r="G375" s="65" t="s">
        <v>63</v>
      </c>
      <c r="H375" s="66">
        <v>2.48</v>
      </c>
      <c r="I375" s="67"/>
      <c r="J375" s="68">
        <f>H375*I375</f>
        <v>0</v>
      </c>
      <c r="K375" s="68">
        <f>IF($I$11&gt;=7000,0,H375*0.07*I375)</f>
        <v>0</v>
      </c>
      <c r="L375" s="68">
        <f>J375+K375</f>
        <v>0</v>
      </c>
      <c r="M375" s="46" t="str">
        <f>IF(I375="","",IF(I375&lt;80,"Ошибка! Не соблюден минимальный заказ на сорт!",IF(MOD(I375,40)&gt;0,"Ошибка! Не соблюдена кратность заказа на позицию!","")))</f>
        <v/>
      </c>
    </row>
    <row r="376" spans="1:13" ht="15" customHeight="1" x14ac:dyDescent="0.25">
      <c r="A376" s="1">
        <v>1137</v>
      </c>
      <c r="B376" s="63" t="s">
        <v>5271</v>
      </c>
      <c r="C376" s="63"/>
      <c r="D376" s="64" t="s">
        <v>5554</v>
      </c>
      <c r="E376" s="64" t="s">
        <v>5887</v>
      </c>
      <c r="F376" s="64" t="s">
        <v>5896</v>
      </c>
      <c r="G376" s="65" t="s">
        <v>63</v>
      </c>
      <c r="H376" s="66">
        <v>2.88</v>
      </c>
      <c r="I376" s="67"/>
      <c r="J376" s="68">
        <f>H376*I376</f>
        <v>0</v>
      </c>
      <c r="K376" s="68">
        <f>IF($I$11&gt;=7000,0,H376*0.07*I376)</f>
        <v>0</v>
      </c>
      <c r="L376" s="68">
        <f>J376+K376</f>
        <v>0</v>
      </c>
      <c r="M376" s="46" t="str">
        <f>IF(I376="","",IF(I376&lt;80,"Ошибка! Не соблюден минимальный заказ на сорт!",IF(MOD(I376,40)&gt;0,"Ошибка! Не соблюдена кратность заказа на позицию!","")))</f>
        <v/>
      </c>
    </row>
    <row r="377" spans="1:13" ht="15" customHeight="1" x14ac:dyDescent="0.25">
      <c r="A377" s="1">
        <v>602</v>
      </c>
      <c r="B377" s="63" t="s">
        <v>5272</v>
      </c>
      <c r="C377" s="63"/>
      <c r="D377" s="64" t="s">
        <v>5554</v>
      </c>
      <c r="E377" s="64" t="s">
        <v>5887</v>
      </c>
      <c r="F377" s="64" t="s">
        <v>5897</v>
      </c>
      <c r="G377" s="65" t="s">
        <v>63</v>
      </c>
      <c r="H377" s="66">
        <v>2.88</v>
      </c>
      <c r="I377" s="67"/>
      <c r="J377" s="68">
        <f>H377*I377</f>
        <v>0</v>
      </c>
      <c r="K377" s="68">
        <f>IF($I$11&gt;=7000,0,H377*0.07*I377)</f>
        <v>0</v>
      </c>
      <c r="L377" s="68">
        <f>J377+K377</f>
        <v>0</v>
      </c>
      <c r="M377" s="46" t="str">
        <f>IF(I377="","",IF(I377&lt;80,"Ошибка! Не соблюден минимальный заказ на сорт!",IF(MOD(I377,40)&gt;0,"Ошибка! Не соблюдена кратность заказа на позицию!","")))</f>
        <v/>
      </c>
    </row>
    <row r="378" spans="1:13" ht="15" customHeight="1" x14ac:dyDescent="0.25">
      <c r="A378" s="1">
        <v>737</v>
      </c>
      <c r="B378" s="63" t="s">
        <v>5275</v>
      </c>
      <c r="C378" s="63"/>
      <c r="D378" s="64" t="s">
        <v>5554</v>
      </c>
      <c r="E378" s="64" t="s">
        <v>5887</v>
      </c>
      <c r="F378" s="64" t="s">
        <v>5900</v>
      </c>
      <c r="G378" s="65" t="s">
        <v>63</v>
      </c>
      <c r="H378" s="66">
        <v>2.88</v>
      </c>
      <c r="I378" s="67"/>
      <c r="J378" s="68">
        <f>H378*I378</f>
        <v>0</v>
      </c>
      <c r="K378" s="68">
        <f>IF($I$11&gt;=7000,0,H378*0.07*I378)</f>
        <v>0</v>
      </c>
      <c r="L378" s="68">
        <f>J378+K378</f>
        <v>0</v>
      </c>
      <c r="M378" s="46" t="str">
        <f>IF(I378="","",IF(I378&lt;80,"Ошибка! Не соблюден минимальный заказ на сорт!",IF(MOD(I378,40)&gt;0,"Ошибка! Не соблюдена кратность заказа на позицию!","")))</f>
        <v/>
      </c>
    </row>
    <row r="379" spans="1:13" ht="15" customHeight="1" x14ac:dyDescent="0.25">
      <c r="A379" s="1">
        <v>469</v>
      </c>
      <c r="B379" s="63" t="s">
        <v>5276</v>
      </c>
      <c r="C379" s="63"/>
      <c r="D379" s="64" t="s">
        <v>5554</v>
      </c>
      <c r="E379" s="64" t="s">
        <v>5887</v>
      </c>
      <c r="F379" s="64" t="s">
        <v>5901</v>
      </c>
      <c r="G379" s="65" t="s">
        <v>63</v>
      </c>
      <c r="H379" s="66">
        <v>2.88</v>
      </c>
      <c r="I379" s="67"/>
      <c r="J379" s="68">
        <f>H379*I379</f>
        <v>0</v>
      </c>
      <c r="K379" s="68">
        <f>IF($I$11&gt;=7000,0,H379*0.07*I379)</f>
        <v>0</v>
      </c>
      <c r="L379" s="68">
        <f>J379+K379</f>
        <v>0</v>
      </c>
      <c r="M379" s="46" t="str">
        <f>IF(I379="","",IF(I379&lt;80,"Ошибка! Не соблюден минимальный заказ на сорт!",IF(MOD(I379,40)&gt;0,"Ошибка! Не соблюдена кратность заказа на позицию!","")))</f>
        <v/>
      </c>
    </row>
    <row r="380" spans="1:13" ht="15" customHeight="1" x14ac:dyDescent="0.25">
      <c r="A380" s="1">
        <v>272</v>
      </c>
      <c r="B380" s="63" t="s">
        <v>5277</v>
      </c>
      <c r="C380" s="63"/>
      <c r="D380" s="64" t="s">
        <v>5554</v>
      </c>
      <c r="E380" s="64" t="s">
        <v>5887</v>
      </c>
      <c r="F380" s="64" t="s">
        <v>5902</v>
      </c>
      <c r="G380" s="65" t="s">
        <v>63</v>
      </c>
      <c r="H380" s="66">
        <v>2.88</v>
      </c>
      <c r="I380" s="67"/>
      <c r="J380" s="68">
        <f>H380*I380</f>
        <v>0</v>
      </c>
      <c r="K380" s="68">
        <f>IF($I$11&gt;=7000,0,H380*0.07*I380)</f>
        <v>0</v>
      </c>
      <c r="L380" s="68">
        <f>J380+K380</f>
        <v>0</v>
      </c>
      <c r="M380" s="46" t="str">
        <f>IF(I380="","",IF(I380&lt;80,"Ошибка! Не соблюден минимальный заказ на сорт!",IF(MOD(I380,40)&gt;0,"Ошибка! Не соблюдена кратность заказа на позицию!","")))</f>
        <v/>
      </c>
    </row>
    <row r="381" spans="1:13" ht="15" customHeight="1" x14ac:dyDescent="0.25">
      <c r="A381" s="1">
        <v>460</v>
      </c>
      <c r="B381" s="63" t="s">
        <v>5278</v>
      </c>
      <c r="C381" s="63"/>
      <c r="D381" s="64" t="s">
        <v>5554</v>
      </c>
      <c r="E381" s="64" t="s">
        <v>5887</v>
      </c>
      <c r="F381" s="64" t="s">
        <v>5903</v>
      </c>
      <c r="G381" s="65" t="s">
        <v>63</v>
      </c>
      <c r="H381" s="66">
        <v>2.88</v>
      </c>
      <c r="I381" s="67"/>
      <c r="J381" s="68">
        <f>H381*I381</f>
        <v>0</v>
      </c>
      <c r="K381" s="68">
        <f>IF($I$11&gt;=7000,0,H381*0.07*I381)</f>
        <v>0</v>
      </c>
      <c r="L381" s="68">
        <f>J381+K381</f>
        <v>0</v>
      </c>
      <c r="M381" s="46" t="str">
        <f>IF(I381="","",IF(I381&lt;80,"Ошибка! Не соблюден минимальный заказ на сорт!",IF(MOD(I381,40)&gt;0,"Ошибка! Не соблюдена кратность заказа на позицию!","")))</f>
        <v/>
      </c>
    </row>
    <row r="382" spans="1:13" ht="15" customHeight="1" x14ac:dyDescent="0.25">
      <c r="A382" s="1">
        <v>679</v>
      </c>
      <c r="B382" s="63" t="s">
        <v>5279</v>
      </c>
      <c r="C382" s="63"/>
      <c r="D382" s="64" t="s">
        <v>5554</v>
      </c>
      <c r="E382" s="64" t="s">
        <v>5887</v>
      </c>
      <c r="F382" s="64" t="s">
        <v>5904</v>
      </c>
      <c r="G382" s="65" t="s">
        <v>63</v>
      </c>
      <c r="H382" s="66">
        <v>2.88</v>
      </c>
      <c r="I382" s="67"/>
      <c r="J382" s="68">
        <f>H382*I382</f>
        <v>0</v>
      </c>
      <c r="K382" s="68">
        <f>IF($I$11&gt;=7000,0,H382*0.07*I382)</f>
        <v>0</v>
      </c>
      <c r="L382" s="68">
        <f>J382+K382</f>
        <v>0</v>
      </c>
      <c r="M382" s="46" t="str">
        <f>IF(I382="","",IF(I382&lt;80,"Ошибка! Не соблюден минимальный заказ на сорт!",IF(MOD(I382,40)&gt;0,"Ошибка! Не соблюдена кратность заказа на позицию!","")))</f>
        <v/>
      </c>
    </row>
    <row r="383" spans="1:13" ht="15" customHeight="1" x14ac:dyDescent="0.25">
      <c r="A383" s="1">
        <v>651</v>
      </c>
      <c r="B383" s="63" t="s">
        <v>745</v>
      </c>
      <c r="C383" s="63" t="s">
        <v>746</v>
      </c>
      <c r="D383" s="64" t="s">
        <v>4119</v>
      </c>
      <c r="E383" s="64" t="s">
        <v>4120</v>
      </c>
      <c r="F383" s="64" t="s">
        <v>747</v>
      </c>
      <c r="G383" s="65" t="s">
        <v>63</v>
      </c>
      <c r="H383" s="66">
        <v>0.92</v>
      </c>
      <c r="I383" s="67"/>
      <c r="J383" s="68">
        <f>H383*I383</f>
        <v>0</v>
      </c>
      <c r="K383" s="68">
        <f>IF($I$11&gt;=7000,0,H383*0.07*I383)</f>
        <v>0</v>
      </c>
      <c r="L383" s="68">
        <f>J383+K383</f>
        <v>0</v>
      </c>
      <c r="M383" s="46" t="str">
        <f>IF(I383="","",IF(I383&lt;80,"Ошибка! Не соблюден минимальный заказ на сорт!",IF(MOD(I383,40)&gt;0,"Ошибка! Не соблюдена кратность заказа на позицию!","")))</f>
        <v/>
      </c>
    </row>
    <row r="384" spans="1:13" ht="15" customHeight="1" x14ac:dyDescent="0.25">
      <c r="A384" s="1">
        <v>521</v>
      </c>
      <c r="B384" s="63" t="s">
        <v>748</v>
      </c>
      <c r="C384" s="63" t="s">
        <v>749</v>
      </c>
      <c r="D384" s="64" t="s">
        <v>4121</v>
      </c>
      <c r="E384" s="64" t="s">
        <v>4122</v>
      </c>
      <c r="F384" s="64" t="s">
        <v>750</v>
      </c>
      <c r="G384" s="65" t="s">
        <v>63</v>
      </c>
      <c r="H384" s="66">
        <v>2.88</v>
      </c>
      <c r="I384" s="67"/>
      <c r="J384" s="68">
        <f>H384*I384</f>
        <v>0</v>
      </c>
      <c r="K384" s="68">
        <f>IF($I$11&gt;=7000,0,H384*0.07*I384)</f>
        <v>0</v>
      </c>
      <c r="L384" s="68">
        <f>J384+K384</f>
        <v>0</v>
      </c>
      <c r="M384" s="46" t="str">
        <f>IF(I384="","",IF(I384&lt;80,"Ошибка! Не соблюден минимальный заказ на сорт!",IF(MOD(I384,40)&gt;0,"Ошибка! Не соблюдена кратность заказа на позицию!","")))</f>
        <v/>
      </c>
    </row>
    <row r="385" spans="1:13" ht="15" customHeight="1" x14ac:dyDescent="0.25">
      <c r="A385" s="1">
        <v>2365</v>
      </c>
      <c r="B385" s="63" t="s">
        <v>751</v>
      </c>
      <c r="C385" s="63" t="s">
        <v>752</v>
      </c>
      <c r="D385" s="64" t="s">
        <v>4115</v>
      </c>
      <c r="E385" s="64" t="s">
        <v>4116</v>
      </c>
      <c r="F385" s="64" t="s">
        <v>753</v>
      </c>
      <c r="G385" s="65" t="s">
        <v>63</v>
      </c>
      <c r="H385" s="66">
        <v>2.36</v>
      </c>
      <c r="I385" s="67"/>
      <c r="J385" s="68">
        <f>H385*I385</f>
        <v>0</v>
      </c>
      <c r="K385" s="68">
        <f>IF($I$11&gt;=7000,0,H385*0.07*I385)</f>
        <v>0</v>
      </c>
      <c r="L385" s="68">
        <f>J385+K385</f>
        <v>0</v>
      </c>
      <c r="M385" s="46" t="str">
        <f>IF(I385="","",IF(I385&lt;80,"Ошибка! Не соблюден минимальный заказ на сорт!",IF(MOD(I385,40)&gt;0,"Ошибка! Не соблюдена кратность заказа на позицию!","")))</f>
        <v/>
      </c>
    </row>
    <row r="386" spans="1:13" ht="15" customHeight="1" x14ac:dyDescent="0.25">
      <c r="A386" s="1">
        <v>839</v>
      </c>
      <c r="B386" s="63" t="s">
        <v>3820</v>
      </c>
      <c r="C386" s="63" t="s">
        <v>4000</v>
      </c>
      <c r="D386" s="64" t="s">
        <v>4117</v>
      </c>
      <c r="E386" s="64" t="s">
        <v>4118</v>
      </c>
      <c r="F386" s="64" t="s">
        <v>4308</v>
      </c>
      <c r="G386" s="65" t="s">
        <v>63</v>
      </c>
      <c r="H386" s="66">
        <v>2.36</v>
      </c>
      <c r="I386" s="67"/>
      <c r="J386" s="68">
        <f>H386*I386</f>
        <v>0</v>
      </c>
      <c r="K386" s="68">
        <f>IF($I$11&gt;=7000,0,H386*0.07*I386)</f>
        <v>0</v>
      </c>
      <c r="L386" s="68">
        <f>J386+K386</f>
        <v>0</v>
      </c>
      <c r="M386" s="46" t="str">
        <f>IF(I386="","",IF(I386&lt;80,"Ошибка! Не соблюден минимальный заказ на сорт!",IF(MOD(I386,40)&gt;0,"Ошибка! Не соблюдена кратность заказа на позицию!","")))</f>
        <v/>
      </c>
    </row>
    <row r="387" spans="1:13" ht="15" customHeight="1" x14ac:dyDescent="0.25">
      <c r="A387" s="1">
        <v>491</v>
      </c>
      <c r="B387" s="63" t="s">
        <v>754</v>
      </c>
      <c r="C387" s="63" t="s">
        <v>755</v>
      </c>
      <c r="D387" s="64" t="s">
        <v>756</v>
      </c>
      <c r="E387" s="64" t="s">
        <v>757</v>
      </c>
      <c r="F387" s="64" t="s">
        <v>758</v>
      </c>
      <c r="G387" s="65" t="s">
        <v>63</v>
      </c>
      <c r="H387" s="66">
        <v>0.98</v>
      </c>
      <c r="I387" s="67"/>
      <c r="J387" s="68">
        <f>H387*I387</f>
        <v>0</v>
      </c>
      <c r="K387" s="68">
        <f>IF($I$11&gt;=7000,0,H387*0.07*I387)</f>
        <v>0</v>
      </c>
      <c r="L387" s="68">
        <f>J387+K387</f>
        <v>0</v>
      </c>
      <c r="M387" s="46" t="str">
        <f>IF(I387="","",IF(I387&lt;80,"Ошибка! Не соблюден минимальный заказ на сорт!",IF(MOD(I387,40)&gt;0,"Ошибка! Не соблюдена кратность заказа на позицию!","")))</f>
        <v/>
      </c>
    </row>
    <row r="388" spans="1:13" ht="15" customHeight="1" x14ac:dyDescent="0.25">
      <c r="A388" s="1">
        <v>687</v>
      </c>
      <c r="B388" s="63" t="s">
        <v>5246</v>
      </c>
      <c r="C388" s="63"/>
      <c r="D388" s="64" t="s">
        <v>756</v>
      </c>
      <c r="E388" s="64" t="s">
        <v>757</v>
      </c>
      <c r="F388" s="64" t="s">
        <v>5861</v>
      </c>
      <c r="G388" s="65" t="s">
        <v>63</v>
      </c>
      <c r="H388" s="66">
        <v>2.36</v>
      </c>
      <c r="I388" s="67"/>
      <c r="J388" s="68">
        <f>H388*I388</f>
        <v>0</v>
      </c>
      <c r="K388" s="68">
        <f>IF($I$11&gt;=7000,0,H388*0.07*I388)</f>
        <v>0</v>
      </c>
      <c r="L388" s="68">
        <f>J388+K388</f>
        <v>0</v>
      </c>
      <c r="M388" s="46" t="str">
        <f>IF(I388="","",IF(I388&lt;80,"Ошибка! Не соблюден минимальный заказ на сорт!",IF(MOD(I388,40)&gt;0,"Ошибка! Не соблюдена кратность заказа на позицию!","")))</f>
        <v/>
      </c>
    </row>
    <row r="389" spans="1:13" ht="15" customHeight="1" x14ac:dyDescent="0.25">
      <c r="A389" s="1">
        <v>687</v>
      </c>
      <c r="B389" s="63" t="s">
        <v>5247</v>
      </c>
      <c r="C389" s="63"/>
      <c r="D389" s="64" t="s">
        <v>756</v>
      </c>
      <c r="E389" s="64" t="s">
        <v>757</v>
      </c>
      <c r="F389" s="64" t="s">
        <v>5862</v>
      </c>
      <c r="G389" s="65" t="s">
        <v>63</v>
      </c>
      <c r="H389" s="66">
        <v>2.36</v>
      </c>
      <c r="I389" s="67"/>
      <c r="J389" s="68">
        <f>H389*I389</f>
        <v>0</v>
      </c>
      <c r="K389" s="68">
        <f>IF($I$11&gt;=7000,0,H389*0.07*I389)</f>
        <v>0</v>
      </c>
      <c r="L389" s="68">
        <f>J389+K389</f>
        <v>0</v>
      </c>
      <c r="M389" s="46" t="str">
        <f>IF(I389="","",IF(I389&lt;80,"Ошибка! Не соблюден минимальный заказ на сорт!",IF(MOD(I389,40)&gt;0,"Ошибка! Не соблюдена кратность заказа на позицию!","")))</f>
        <v/>
      </c>
    </row>
    <row r="390" spans="1:13" ht="15" customHeight="1" x14ac:dyDescent="0.25">
      <c r="A390" s="1">
        <v>737</v>
      </c>
      <c r="B390" s="63" t="s">
        <v>759</v>
      </c>
      <c r="C390" s="63" t="s">
        <v>760</v>
      </c>
      <c r="D390" s="64" t="s">
        <v>756</v>
      </c>
      <c r="E390" s="64" t="s">
        <v>757</v>
      </c>
      <c r="F390" s="64" t="s">
        <v>761</v>
      </c>
      <c r="G390" s="65" t="s">
        <v>63</v>
      </c>
      <c r="H390" s="66">
        <v>0.98</v>
      </c>
      <c r="I390" s="67"/>
      <c r="J390" s="68">
        <f>H390*I390</f>
        <v>0</v>
      </c>
      <c r="K390" s="68">
        <f>IF($I$11&gt;=7000,0,H390*0.07*I390)</f>
        <v>0</v>
      </c>
      <c r="L390" s="68">
        <f>J390+K390</f>
        <v>0</v>
      </c>
      <c r="M390" s="46" t="str">
        <f>IF(I390="","",IF(I390&lt;80,"Ошибка! Не соблюден минимальный заказ на сорт!",IF(MOD(I390,40)&gt;0,"Ошибка! Не соблюдена кратность заказа на позицию!","")))</f>
        <v/>
      </c>
    </row>
    <row r="391" spans="1:13" ht="15" customHeight="1" x14ac:dyDescent="0.25">
      <c r="A391" s="1">
        <v>687</v>
      </c>
      <c r="B391" s="63" t="s">
        <v>5248</v>
      </c>
      <c r="C391" s="63"/>
      <c r="D391" s="64" t="s">
        <v>756</v>
      </c>
      <c r="E391" s="64" t="s">
        <v>757</v>
      </c>
      <c r="F391" s="64" t="s">
        <v>5868</v>
      </c>
      <c r="G391" s="65" t="s">
        <v>63</v>
      </c>
      <c r="H391" s="66">
        <v>2.36</v>
      </c>
      <c r="I391" s="67"/>
      <c r="J391" s="68">
        <f>H391*I391</f>
        <v>0</v>
      </c>
      <c r="K391" s="68">
        <f>IF($I$11&gt;=7000,0,H391*0.07*I391)</f>
        <v>0</v>
      </c>
      <c r="L391" s="68">
        <f>J391+K391</f>
        <v>0</v>
      </c>
      <c r="M391" s="46" t="str">
        <f>IF(I391="","",IF(I391&lt;80,"Ошибка! Не соблюден минимальный заказ на сорт!",IF(MOD(I391,40)&gt;0,"Ошибка! Не соблюдена кратность заказа на позицию!","")))</f>
        <v/>
      </c>
    </row>
    <row r="392" spans="1:13" ht="15" customHeight="1" x14ac:dyDescent="0.25">
      <c r="A392" s="1">
        <v>801</v>
      </c>
      <c r="B392" s="63" t="s">
        <v>3821</v>
      </c>
      <c r="C392" s="63" t="s">
        <v>4358</v>
      </c>
      <c r="D392" s="64" t="s">
        <v>3601</v>
      </c>
      <c r="E392" s="64" t="s">
        <v>3603</v>
      </c>
      <c r="F392" s="64" t="s">
        <v>4324</v>
      </c>
      <c r="G392" s="65" t="s">
        <v>154</v>
      </c>
      <c r="H392" s="66">
        <v>3.45</v>
      </c>
      <c r="I392" s="67"/>
      <c r="J392" s="68">
        <f>H392*I392</f>
        <v>0</v>
      </c>
      <c r="K392" s="68">
        <f>IF($I$11&gt;=7000,0,H392*0.07*I392)</f>
        <v>0</v>
      </c>
      <c r="L392" s="68">
        <f>J392+K392</f>
        <v>0</v>
      </c>
      <c r="M392" s="46" t="str">
        <f>IF(I392="","",IF(I392&lt;75,"Ошибка! Не соблюден минимальный заказ на сорт!",IF(MOD(I392,25)&gt;0,"Ошибка! Не соблюдена кратность заказа на позицию!","")))</f>
        <v/>
      </c>
    </row>
    <row r="393" spans="1:13" ht="15" customHeight="1" x14ac:dyDescent="0.25">
      <c r="A393" s="1">
        <v>604</v>
      </c>
      <c r="B393" s="63" t="s">
        <v>3822</v>
      </c>
      <c r="C393" s="63" t="s">
        <v>4359</v>
      </c>
      <c r="D393" s="64" t="s">
        <v>3601</v>
      </c>
      <c r="E393" s="64" t="s">
        <v>3603</v>
      </c>
      <c r="F393" s="64" t="s">
        <v>4389</v>
      </c>
      <c r="G393" s="65" t="s">
        <v>154</v>
      </c>
      <c r="H393" s="66">
        <v>3.45</v>
      </c>
      <c r="I393" s="67"/>
      <c r="J393" s="68">
        <f>H393*I393</f>
        <v>0</v>
      </c>
      <c r="K393" s="68">
        <f>IF($I$11&gt;=7000,0,H393*0.07*I393)</f>
        <v>0</v>
      </c>
      <c r="L393" s="68">
        <f>J393+K393</f>
        <v>0</v>
      </c>
      <c r="M393" s="46" t="str">
        <f>IF(I393="","",IF(I393&lt;75,"Ошибка! Не соблюден минимальный заказ на сорт!",IF(MOD(I393,25)&gt;0,"Ошибка! Не соблюдена кратность заказа на позицию!","")))</f>
        <v/>
      </c>
    </row>
    <row r="394" spans="1:13" ht="15" customHeight="1" x14ac:dyDescent="0.25">
      <c r="A394" s="1">
        <v>973</v>
      </c>
      <c r="B394" s="63" t="s">
        <v>3823</v>
      </c>
      <c r="C394" s="63" t="s">
        <v>4360</v>
      </c>
      <c r="D394" s="64" t="s">
        <v>3601</v>
      </c>
      <c r="E394" s="64" t="s">
        <v>3603</v>
      </c>
      <c r="F394" s="64" t="s">
        <v>4325</v>
      </c>
      <c r="G394" s="65" t="s">
        <v>154</v>
      </c>
      <c r="H394" s="66">
        <v>3.45</v>
      </c>
      <c r="I394" s="67"/>
      <c r="J394" s="68">
        <f>H394*I394</f>
        <v>0</v>
      </c>
      <c r="K394" s="68">
        <f>IF($I$11&gt;=7000,0,H394*0.07*I394)</f>
        <v>0</v>
      </c>
      <c r="L394" s="68">
        <f>J394+K394</f>
        <v>0</v>
      </c>
      <c r="M394" s="46" t="str">
        <f>IF(I394="","",IF(I394&lt;75,"Ошибка! Не соблюден минимальный заказ на сорт!",IF(MOD(I394,25)&gt;0,"Ошибка! Не соблюдена кратность заказа на позицию!","")))</f>
        <v/>
      </c>
    </row>
    <row r="395" spans="1:13" ht="15" customHeight="1" x14ac:dyDescent="0.25">
      <c r="A395" s="1">
        <v>1683</v>
      </c>
      <c r="B395" s="63" t="s">
        <v>762</v>
      </c>
      <c r="C395" s="63" t="s">
        <v>763</v>
      </c>
      <c r="D395" s="64" t="s">
        <v>764</v>
      </c>
      <c r="E395" s="64" t="s">
        <v>765</v>
      </c>
      <c r="F395" s="64" t="s">
        <v>766</v>
      </c>
      <c r="G395" s="65" t="s">
        <v>63</v>
      </c>
      <c r="H395" s="66">
        <v>1.21</v>
      </c>
      <c r="I395" s="67"/>
      <c r="J395" s="68">
        <f>H395*I395</f>
        <v>0</v>
      </c>
      <c r="K395" s="68">
        <f>IF($I$11&gt;=7000,0,H395*0.07*I395)</f>
        <v>0</v>
      </c>
      <c r="L395" s="68">
        <f>J395+K395</f>
        <v>0</v>
      </c>
      <c r="M395" s="46" t="str">
        <f>IF(I395="","",IF(I395&lt;80,"Ошибка! Не соблюден минимальный заказ на сорт!",IF(MOD(I395,40)&gt;0,"Ошибка! Не соблюдена кратность заказа на позицию!","")))</f>
        <v/>
      </c>
    </row>
    <row r="396" spans="1:13" ht="15" customHeight="1" x14ac:dyDescent="0.25">
      <c r="A396" s="1">
        <v>1547</v>
      </c>
      <c r="B396" s="63" t="s">
        <v>767</v>
      </c>
      <c r="C396" s="63" t="s">
        <v>768</v>
      </c>
      <c r="D396" s="64" t="s">
        <v>764</v>
      </c>
      <c r="E396" s="64" t="s">
        <v>765</v>
      </c>
      <c r="F396" s="64" t="s">
        <v>769</v>
      </c>
      <c r="G396" s="65" t="s">
        <v>63</v>
      </c>
      <c r="H396" s="66">
        <v>1.21</v>
      </c>
      <c r="I396" s="67"/>
      <c r="J396" s="68">
        <f>H396*I396</f>
        <v>0</v>
      </c>
      <c r="K396" s="68">
        <f>IF($I$11&gt;=7000,0,H396*0.07*I396)</f>
        <v>0</v>
      </c>
      <c r="L396" s="68">
        <f>J396+K396</f>
        <v>0</v>
      </c>
      <c r="M396" s="46" t="str">
        <f>IF(I396="","",IF(I396&lt;80,"Ошибка! Не соблюден минимальный заказ на сорт!",IF(MOD(I396,40)&gt;0,"Ошибка! Не соблюдена кратность заказа на позицию!","")))</f>
        <v/>
      </c>
    </row>
    <row r="397" spans="1:13" ht="15" customHeight="1" x14ac:dyDescent="0.25">
      <c r="A397" s="1">
        <v>1115</v>
      </c>
      <c r="B397" s="63" t="s">
        <v>770</v>
      </c>
      <c r="C397" s="63" t="s">
        <v>771</v>
      </c>
      <c r="D397" s="64" t="s">
        <v>764</v>
      </c>
      <c r="E397" s="64" t="s">
        <v>765</v>
      </c>
      <c r="F397" s="64" t="s">
        <v>4149</v>
      </c>
      <c r="G397" s="65" t="s">
        <v>63</v>
      </c>
      <c r="H397" s="66">
        <v>1.75</v>
      </c>
      <c r="I397" s="67"/>
      <c r="J397" s="68">
        <f>H397*I397</f>
        <v>0</v>
      </c>
      <c r="K397" s="68">
        <f>IF($I$11&gt;=7000,0,H397*0.07*I397)</f>
        <v>0</v>
      </c>
      <c r="L397" s="68">
        <f>J397+K397</f>
        <v>0</v>
      </c>
      <c r="M397" s="46" t="str">
        <f>IF(I397="","",IF(I397&lt;80,"Ошибка! Не соблюден минимальный заказ на сорт!",IF(MOD(I397,40)&gt;0,"Ошибка! Не соблюдена кратность заказа на позицию!","")))</f>
        <v/>
      </c>
    </row>
    <row r="398" spans="1:13" ht="15" customHeight="1" x14ac:dyDescent="0.25">
      <c r="A398" s="1">
        <v>1805</v>
      </c>
      <c r="B398" s="63" t="s">
        <v>772</v>
      </c>
      <c r="C398" s="63" t="s">
        <v>773</v>
      </c>
      <c r="D398" s="64" t="s">
        <v>764</v>
      </c>
      <c r="E398" s="64" t="s">
        <v>765</v>
      </c>
      <c r="F398" s="64" t="s">
        <v>774</v>
      </c>
      <c r="G398" s="65" t="s">
        <v>63</v>
      </c>
      <c r="H398" s="66">
        <v>1.21</v>
      </c>
      <c r="I398" s="67"/>
      <c r="J398" s="68">
        <f>H398*I398</f>
        <v>0</v>
      </c>
      <c r="K398" s="68">
        <f>IF($I$11&gt;=7000,0,H398*0.07*I398)</f>
        <v>0</v>
      </c>
      <c r="L398" s="68">
        <f>J398+K398</f>
        <v>0</v>
      </c>
      <c r="M398" s="46" t="str">
        <f>IF(I398="","",IF(I398&lt;80,"Ошибка! Не соблюден минимальный заказ на сорт!",IF(MOD(I398,40)&gt;0,"Ошибка! Не соблюдена кратность заказа на позицию!","")))</f>
        <v/>
      </c>
    </row>
    <row r="399" spans="1:13" ht="15" customHeight="1" x14ac:dyDescent="0.25">
      <c r="A399" s="1">
        <v>1234</v>
      </c>
      <c r="B399" s="63" t="s">
        <v>4779</v>
      </c>
      <c r="C399" s="63" t="s">
        <v>4588</v>
      </c>
      <c r="D399" s="64" t="s">
        <v>764</v>
      </c>
      <c r="E399" s="64" t="s">
        <v>765</v>
      </c>
      <c r="F399" s="64" t="s">
        <v>5453</v>
      </c>
      <c r="G399" s="65" t="s">
        <v>63</v>
      </c>
      <c r="H399" s="66">
        <v>1.21</v>
      </c>
      <c r="I399" s="67"/>
      <c r="J399" s="68">
        <f>H399*I399</f>
        <v>0</v>
      </c>
      <c r="K399" s="68">
        <f>IF($I$11&gt;=7000,0,H399*0.07*I399)</f>
        <v>0</v>
      </c>
      <c r="L399" s="68">
        <f>J399+K399</f>
        <v>0</v>
      </c>
      <c r="M399" s="46" t="str">
        <f>IF(I399="","",IF(I399&lt;80,"Ошибка! Не соблюден минимальный заказ на сорт!",IF(MOD(I399,40)&gt;0,"Ошибка! Не соблюдена кратность заказа на позицию!","")))</f>
        <v/>
      </c>
    </row>
    <row r="400" spans="1:13" ht="15" customHeight="1" x14ac:dyDescent="0.25">
      <c r="A400" s="1">
        <v>946</v>
      </c>
      <c r="B400" s="63" t="s">
        <v>777</v>
      </c>
      <c r="C400" s="63" t="s">
        <v>778</v>
      </c>
      <c r="D400" s="64" t="s">
        <v>764</v>
      </c>
      <c r="E400" s="64" t="s">
        <v>765</v>
      </c>
      <c r="F400" s="64" t="s">
        <v>779</v>
      </c>
      <c r="G400" s="65" t="s">
        <v>63</v>
      </c>
      <c r="H400" s="66">
        <v>1.75</v>
      </c>
      <c r="I400" s="67"/>
      <c r="J400" s="68">
        <f>H400*I400</f>
        <v>0</v>
      </c>
      <c r="K400" s="68">
        <f>IF($I$11&gt;=7000,0,H400*0.07*I400)</f>
        <v>0</v>
      </c>
      <c r="L400" s="68">
        <f>J400+K400</f>
        <v>0</v>
      </c>
      <c r="M400" s="46" t="str">
        <f>IF(I400="","",IF(I400&lt;80,"Ошибка! Не соблюден минимальный заказ на сорт!",IF(MOD(I400,40)&gt;0,"Ошибка! Не соблюдена кратность заказа на позицию!","")))</f>
        <v/>
      </c>
    </row>
    <row r="401" spans="1:13" ht="15" customHeight="1" x14ac:dyDescent="0.25">
      <c r="A401" s="1">
        <v>148</v>
      </c>
      <c r="B401" s="63" t="s">
        <v>780</v>
      </c>
      <c r="C401" s="63" t="s">
        <v>781</v>
      </c>
      <c r="D401" s="64" t="s">
        <v>764</v>
      </c>
      <c r="E401" s="64" t="s">
        <v>765</v>
      </c>
      <c r="F401" s="64" t="s">
        <v>782</v>
      </c>
      <c r="G401" s="65" t="s">
        <v>63</v>
      </c>
      <c r="H401" s="66">
        <v>1.75</v>
      </c>
      <c r="I401" s="67"/>
      <c r="J401" s="68">
        <f>H401*I401</f>
        <v>0</v>
      </c>
      <c r="K401" s="68">
        <f>IF($I$11&gt;=7000,0,H401*0.07*I401)</f>
        <v>0</v>
      </c>
      <c r="L401" s="68">
        <f>J401+K401</f>
        <v>0</v>
      </c>
      <c r="M401" s="46" t="str">
        <f>IF(I401="","",IF(I401&lt;80,"Ошибка! Не соблюден минимальный заказ на сорт!",IF(MOD(I401,40)&gt;0,"Ошибка! Не соблюдена кратность заказа на позицию!","")))</f>
        <v/>
      </c>
    </row>
    <row r="402" spans="1:13" ht="15" customHeight="1" x14ac:dyDescent="0.25">
      <c r="A402" s="1">
        <v>926</v>
      </c>
      <c r="B402" s="63" t="s">
        <v>783</v>
      </c>
      <c r="C402" s="63" t="s">
        <v>784</v>
      </c>
      <c r="D402" s="64" t="s">
        <v>764</v>
      </c>
      <c r="E402" s="64" t="s">
        <v>765</v>
      </c>
      <c r="F402" s="64" t="s">
        <v>785</v>
      </c>
      <c r="G402" s="65" t="s">
        <v>63</v>
      </c>
      <c r="H402" s="66">
        <v>1.75</v>
      </c>
      <c r="I402" s="67"/>
      <c r="J402" s="68">
        <f>H402*I402</f>
        <v>0</v>
      </c>
      <c r="K402" s="68">
        <f>IF($I$11&gt;=7000,0,H402*0.07*I402)</f>
        <v>0</v>
      </c>
      <c r="L402" s="68">
        <f>J402+K402</f>
        <v>0</v>
      </c>
      <c r="M402" s="46" t="str">
        <f>IF(I402="","",IF(I402&lt;80,"Ошибка! Не соблюден минимальный заказ на сорт!",IF(MOD(I402,40)&gt;0,"Ошибка! Не соблюдена кратность заказа на позицию!","")))</f>
        <v/>
      </c>
    </row>
    <row r="403" spans="1:13" ht="15" customHeight="1" x14ac:dyDescent="0.25">
      <c r="A403" s="1">
        <v>864</v>
      </c>
      <c r="B403" s="63" t="s">
        <v>786</v>
      </c>
      <c r="C403" s="63" t="s">
        <v>787</v>
      </c>
      <c r="D403" s="64" t="s">
        <v>764</v>
      </c>
      <c r="E403" s="64" t="s">
        <v>765</v>
      </c>
      <c r="F403" s="64" t="s">
        <v>788</v>
      </c>
      <c r="G403" s="65" t="s">
        <v>63</v>
      </c>
      <c r="H403" s="66">
        <v>1.21</v>
      </c>
      <c r="I403" s="67"/>
      <c r="J403" s="68">
        <f>H403*I403</f>
        <v>0</v>
      </c>
      <c r="K403" s="68">
        <f>IF($I$11&gt;=7000,0,H403*0.07*I403)</f>
        <v>0</v>
      </c>
      <c r="L403" s="68">
        <f>J403+K403</f>
        <v>0</v>
      </c>
      <c r="M403" s="46" t="str">
        <f>IF(I403="","",IF(I403&lt;80,"Ошибка! Не соблюден минимальный заказ на сорт!",IF(MOD(I403,40)&gt;0,"Ошибка! Не соблюдена кратность заказа на позицию!","")))</f>
        <v/>
      </c>
    </row>
    <row r="404" spans="1:13" ht="15" customHeight="1" x14ac:dyDescent="0.25">
      <c r="A404" s="1">
        <v>935</v>
      </c>
      <c r="B404" s="63" t="s">
        <v>789</v>
      </c>
      <c r="C404" s="63" t="s">
        <v>790</v>
      </c>
      <c r="D404" s="64" t="s">
        <v>764</v>
      </c>
      <c r="E404" s="64" t="s">
        <v>765</v>
      </c>
      <c r="F404" s="64" t="s">
        <v>791</v>
      </c>
      <c r="G404" s="65" t="s">
        <v>63</v>
      </c>
      <c r="H404" s="66">
        <v>1.21</v>
      </c>
      <c r="I404" s="67"/>
      <c r="J404" s="68">
        <f>H404*I404</f>
        <v>0</v>
      </c>
      <c r="K404" s="68">
        <f>IF($I$11&gt;=7000,0,H404*0.07*I404)</f>
        <v>0</v>
      </c>
      <c r="L404" s="68">
        <f>J404+K404</f>
        <v>0</v>
      </c>
      <c r="M404" s="46" t="str">
        <f>IF(I404="","",IF(I404&lt;80,"Ошибка! Не соблюден минимальный заказ на сорт!",IF(MOD(I404,40)&gt;0,"Ошибка! Не соблюдена кратность заказа на позицию!","")))</f>
        <v/>
      </c>
    </row>
    <row r="405" spans="1:13" ht="15" customHeight="1" x14ac:dyDescent="0.25">
      <c r="A405" s="1">
        <v>3815</v>
      </c>
      <c r="B405" s="63" t="s">
        <v>792</v>
      </c>
      <c r="C405" s="63" t="s">
        <v>793</v>
      </c>
      <c r="D405" s="64" t="s">
        <v>764</v>
      </c>
      <c r="E405" s="64" t="s">
        <v>765</v>
      </c>
      <c r="F405" s="64" t="s">
        <v>794</v>
      </c>
      <c r="G405" s="65" t="s">
        <v>63</v>
      </c>
      <c r="H405" s="66">
        <v>1.75</v>
      </c>
      <c r="I405" s="67"/>
      <c r="J405" s="68">
        <f>H405*I405</f>
        <v>0</v>
      </c>
      <c r="K405" s="68">
        <f>IF($I$11&gt;=7000,0,H405*0.07*I405)</f>
        <v>0</v>
      </c>
      <c r="L405" s="68">
        <f>J405+K405</f>
        <v>0</v>
      </c>
      <c r="M405" s="46" t="str">
        <f>IF(I405="","",IF(I405&lt;80,"Ошибка! Не соблюден минимальный заказ на сорт!",IF(MOD(I405,40)&gt;0,"Ошибка! Не соблюдена кратность заказа на позицию!","")))</f>
        <v/>
      </c>
    </row>
    <row r="406" spans="1:13" ht="15" customHeight="1" x14ac:dyDescent="0.25">
      <c r="A406" s="1">
        <v>3231</v>
      </c>
      <c r="B406" s="63" t="s">
        <v>4778</v>
      </c>
      <c r="C406" s="63" t="s">
        <v>4587</v>
      </c>
      <c r="D406" s="64" t="s">
        <v>764</v>
      </c>
      <c r="E406" s="64" t="s">
        <v>765</v>
      </c>
      <c r="F406" s="64" t="s">
        <v>5452</v>
      </c>
      <c r="G406" s="65" t="s">
        <v>63</v>
      </c>
      <c r="H406" s="66">
        <v>1.75</v>
      </c>
      <c r="I406" s="67"/>
      <c r="J406" s="68">
        <f>H406*I406</f>
        <v>0</v>
      </c>
      <c r="K406" s="68">
        <f>IF($I$11&gt;=7000,0,H406*0.07*I406)</f>
        <v>0</v>
      </c>
      <c r="L406" s="68">
        <f>J406+K406</f>
        <v>0</v>
      </c>
      <c r="M406" s="46" t="str">
        <f>IF(I406="","",IF(I406&lt;80,"Ошибка! Не соблюден минимальный заказ на сорт!",IF(MOD(I406,40)&gt;0,"Ошибка! Не соблюдена кратность заказа на позицию!","")))</f>
        <v/>
      </c>
    </row>
    <row r="407" spans="1:13" ht="15" customHeight="1" x14ac:dyDescent="0.25">
      <c r="A407" s="1">
        <v>807</v>
      </c>
      <c r="B407" s="63" t="s">
        <v>795</v>
      </c>
      <c r="C407" s="63" t="s">
        <v>796</v>
      </c>
      <c r="D407" s="64" t="s">
        <v>764</v>
      </c>
      <c r="E407" s="64" t="s">
        <v>765</v>
      </c>
      <c r="F407" s="64" t="s">
        <v>797</v>
      </c>
      <c r="G407" s="65" t="s">
        <v>63</v>
      </c>
      <c r="H407" s="66">
        <v>1.44</v>
      </c>
      <c r="I407" s="67"/>
      <c r="J407" s="68">
        <f>H407*I407</f>
        <v>0</v>
      </c>
      <c r="K407" s="68">
        <f>IF($I$11&gt;=7000,0,H407*0.07*I407)</f>
        <v>0</v>
      </c>
      <c r="L407" s="68">
        <f>J407+K407</f>
        <v>0</v>
      </c>
      <c r="M407" s="46" t="str">
        <f>IF(I407="","",IF(I407&lt;80,"Ошибка! Не соблюден минимальный заказ на сорт!",IF(MOD(I407,40)&gt;0,"Ошибка! Не соблюдена кратность заказа на позицию!","")))</f>
        <v/>
      </c>
    </row>
    <row r="408" spans="1:13" ht="15" customHeight="1" x14ac:dyDescent="0.25">
      <c r="A408" s="1">
        <v>2215</v>
      </c>
      <c r="B408" s="63" t="s">
        <v>798</v>
      </c>
      <c r="C408" s="63" t="s">
        <v>799</v>
      </c>
      <c r="D408" s="64" t="s">
        <v>764</v>
      </c>
      <c r="E408" s="64" t="s">
        <v>765</v>
      </c>
      <c r="F408" s="64" t="s">
        <v>800</v>
      </c>
      <c r="G408" s="65" t="s">
        <v>63</v>
      </c>
      <c r="H408" s="66">
        <v>1.44</v>
      </c>
      <c r="I408" s="67"/>
      <c r="J408" s="68">
        <f>H408*I408</f>
        <v>0</v>
      </c>
      <c r="K408" s="68">
        <f>IF($I$11&gt;=7000,0,H408*0.07*I408)</f>
        <v>0</v>
      </c>
      <c r="L408" s="68">
        <f>J408+K408</f>
        <v>0</v>
      </c>
      <c r="M408" s="46" t="str">
        <f>IF(I408="","",IF(I408&lt;80,"Ошибка! Не соблюден минимальный заказ на сорт!",IF(MOD(I408,40)&gt;0,"Ошибка! Не соблюдена кратность заказа на позицию!","")))</f>
        <v/>
      </c>
    </row>
    <row r="409" spans="1:13" ht="15" customHeight="1" x14ac:dyDescent="0.25">
      <c r="A409" s="1">
        <v>1897</v>
      </c>
      <c r="B409" s="63" t="s">
        <v>801</v>
      </c>
      <c r="C409" s="63" t="s">
        <v>802</v>
      </c>
      <c r="D409" s="64" t="s">
        <v>764</v>
      </c>
      <c r="E409" s="64" t="s">
        <v>765</v>
      </c>
      <c r="F409" s="64" t="s">
        <v>803</v>
      </c>
      <c r="G409" s="65" t="s">
        <v>63</v>
      </c>
      <c r="H409" s="66">
        <v>1.75</v>
      </c>
      <c r="I409" s="67"/>
      <c r="J409" s="68">
        <f>H409*I409</f>
        <v>0</v>
      </c>
      <c r="K409" s="68">
        <f>IF($I$11&gt;=7000,0,H409*0.07*I409)</f>
        <v>0</v>
      </c>
      <c r="L409" s="68">
        <f>J409+K409</f>
        <v>0</v>
      </c>
      <c r="M409" s="46" t="str">
        <f>IF(I409="","",IF(I409&lt;80,"Ошибка! Не соблюден минимальный заказ на сорт!",IF(MOD(I409,40)&gt;0,"Ошибка! Не соблюдена кратность заказа на позицию!","")))</f>
        <v/>
      </c>
    </row>
    <row r="410" spans="1:13" ht="15" customHeight="1" x14ac:dyDescent="0.25">
      <c r="A410" s="1">
        <v>1496</v>
      </c>
      <c r="B410" s="63" t="s">
        <v>804</v>
      </c>
      <c r="C410" s="63" t="s">
        <v>805</v>
      </c>
      <c r="D410" s="64" t="s">
        <v>764</v>
      </c>
      <c r="E410" s="64" t="s">
        <v>765</v>
      </c>
      <c r="F410" s="64" t="s">
        <v>806</v>
      </c>
      <c r="G410" s="65" t="s">
        <v>63</v>
      </c>
      <c r="H410" s="66">
        <v>1.21</v>
      </c>
      <c r="I410" s="67"/>
      <c r="J410" s="68">
        <f>H410*I410</f>
        <v>0</v>
      </c>
      <c r="K410" s="68">
        <f>IF($I$11&gt;=7000,0,H410*0.07*I410)</f>
        <v>0</v>
      </c>
      <c r="L410" s="68">
        <f>J410+K410</f>
        <v>0</v>
      </c>
      <c r="M410" s="46" t="str">
        <f>IF(I410="","",IF(I410&lt;80,"Ошибка! Не соблюден минимальный заказ на сорт!",IF(MOD(I410,40)&gt;0,"Ошибка! Не соблюдена кратность заказа на позицию!","")))</f>
        <v/>
      </c>
    </row>
    <row r="411" spans="1:13" ht="15" customHeight="1" x14ac:dyDescent="0.25">
      <c r="A411" s="1">
        <v>1770</v>
      </c>
      <c r="B411" s="63" t="s">
        <v>807</v>
      </c>
      <c r="C411" s="63" t="s">
        <v>808</v>
      </c>
      <c r="D411" s="64" t="s">
        <v>764</v>
      </c>
      <c r="E411" s="64" t="s">
        <v>765</v>
      </c>
      <c r="F411" s="64" t="s">
        <v>809</v>
      </c>
      <c r="G411" s="65" t="s">
        <v>63</v>
      </c>
      <c r="H411" s="66">
        <v>1.21</v>
      </c>
      <c r="I411" s="67"/>
      <c r="J411" s="68">
        <f>H411*I411</f>
        <v>0</v>
      </c>
      <c r="K411" s="68">
        <f>IF($I$11&gt;=7000,0,H411*0.07*I411)</f>
        <v>0</v>
      </c>
      <c r="L411" s="68">
        <f>J411+K411</f>
        <v>0</v>
      </c>
      <c r="M411" s="46" t="str">
        <f>IF(I411="","",IF(I411&lt;80,"Ошибка! Не соблюден минимальный заказ на сорт!",IF(MOD(I411,40)&gt;0,"Ошибка! Не соблюдена кратность заказа на позицию!","")))</f>
        <v/>
      </c>
    </row>
    <row r="412" spans="1:13" ht="15" customHeight="1" x14ac:dyDescent="0.25">
      <c r="A412" s="1">
        <v>308</v>
      </c>
      <c r="B412" s="63" t="s">
        <v>775</v>
      </c>
      <c r="C412" s="63" t="s">
        <v>776</v>
      </c>
      <c r="D412" s="64" t="s">
        <v>764</v>
      </c>
      <c r="E412" s="64" t="s">
        <v>765</v>
      </c>
      <c r="F412" s="64" t="s">
        <v>4150</v>
      </c>
      <c r="G412" s="65" t="s">
        <v>63</v>
      </c>
      <c r="H412" s="66">
        <v>1.21</v>
      </c>
      <c r="I412" s="67"/>
      <c r="J412" s="68">
        <f>H412*I412</f>
        <v>0</v>
      </c>
      <c r="K412" s="68">
        <f>IF($I$11&gt;=7000,0,H412*0.07*I412)</f>
        <v>0</v>
      </c>
      <c r="L412" s="68">
        <f>J412+K412</f>
        <v>0</v>
      </c>
      <c r="M412" s="46" t="str">
        <f>IF(I412="","",IF(I412&lt;80,"Ошибка! Не соблюден минимальный заказ на сорт!",IF(MOD(I412,40)&gt;0,"Ошибка! Не соблюдена кратность заказа на позицию!","")))</f>
        <v/>
      </c>
    </row>
    <row r="413" spans="1:13" ht="15" customHeight="1" x14ac:dyDescent="0.25">
      <c r="A413" s="1">
        <v>1913</v>
      </c>
      <c r="B413" s="63" t="s">
        <v>810</v>
      </c>
      <c r="C413" s="63" t="s">
        <v>811</v>
      </c>
      <c r="D413" s="64" t="s">
        <v>764</v>
      </c>
      <c r="E413" s="64" t="s">
        <v>765</v>
      </c>
      <c r="F413" s="64" t="s">
        <v>812</v>
      </c>
      <c r="G413" s="65" t="s">
        <v>63</v>
      </c>
      <c r="H413" s="66">
        <v>1.21</v>
      </c>
      <c r="I413" s="67"/>
      <c r="J413" s="68">
        <f>H413*I413</f>
        <v>0</v>
      </c>
      <c r="K413" s="68">
        <f>IF($I$11&gt;=7000,0,H413*0.07*I413)</f>
        <v>0</v>
      </c>
      <c r="L413" s="68">
        <f>J413+K413</f>
        <v>0</v>
      </c>
      <c r="M413" s="46" t="str">
        <f>IF(I413="","",IF(I413&lt;80,"Ошибка! Не соблюден минимальный заказ на сорт!",IF(MOD(I413,40)&gt;0,"Ошибка! Не соблюдена кратность заказа на позицию!","")))</f>
        <v/>
      </c>
    </row>
    <row r="414" spans="1:13" ht="15" customHeight="1" x14ac:dyDescent="0.25">
      <c r="A414" s="1">
        <v>1861</v>
      </c>
      <c r="B414" s="63" t="s">
        <v>813</v>
      </c>
      <c r="C414" s="63" t="s">
        <v>814</v>
      </c>
      <c r="D414" s="64" t="s">
        <v>764</v>
      </c>
      <c r="E414" s="64" t="s">
        <v>765</v>
      </c>
      <c r="F414" s="64" t="s">
        <v>815</v>
      </c>
      <c r="G414" s="65" t="s">
        <v>63</v>
      </c>
      <c r="H414" s="66">
        <v>1.75</v>
      </c>
      <c r="I414" s="67"/>
      <c r="J414" s="68">
        <f>H414*I414</f>
        <v>0</v>
      </c>
      <c r="K414" s="68">
        <f>IF($I$11&gt;=7000,0,H414*0.07*I414)</f>
        <v>0</v>
      </c>
      <c r="L414" s="68">
        <f>J414+K414</f>
        <v>0</v>
      </c>
      <c r="M414" s="46" t="str">
        <f>IF(I414="","",IF(I414&lt;80,"Ошибка! Не соблюден минимальный заказ на сорт!",IF(MOD(I414,40)&gt;0,"Ошибка! Не соблюдена кратность заказа на позицию!","")))</f>
        <v/>
      </c>
    </row>
    <row r="415" spans="1:13" ht="15" customHeight="1" x14ac:dyDescent="0.25">
      <c r="A415" s="1">
        <v>1830</v>
      </c>
      <c r="B415" s="63" t="s">
        <v>816</v>
      </c>
      <c r="C415" s="63" t="s">
        <v>817</v>
      </c>
      <c r="D415" s="64" t="s">
        <v>764</v>
      </c>
      <c r="E415" s="64" t="s">
        <v>765</v>
      </c>
      <c r="F415" s="64" t="s">
        <v>818</v>
      </c>
      <c r="G415" s="65" t="s">
        <v>63</v>
      </c>
      <c r="H415" s="66">
        <v>1.21</v>
      </c>
      <c r="I415" s="67"/>
      <c r="J415" s="68">
        <f>H415*I415</f>
        <v>0</v>
      </c>
      <c r="K415" s="68">
        <f>IF($I$11&gt;=7000,0,H415*0.07*I415)</f>
        <v>0</v>
      </c>
      <c r="L415" s="68">
        <f>J415+K415</f>
        <v>0</v>
      </c>
      <c r="M415" s="46" t="str">
        <f>IF(I415="","",IF(I415&lt;80,"Ошибка! Не соблюден минимальный заказ на сорт!",IF(MOD(I415,40)&gt;0,"Ошибка! Не соблюдена кратность заказа на позицию!","")))</f>
        <v/>
      </c>
    </row>
    <row r="416" spans="1:13" ht="15" customHeight="1" x14ac:dyDescent="0.25">
      <c r="A416" s="1">
        <v>3977</v>
      </c>
      <c r="B416" s="63" t="s">
        <v>4988</v>
      </c>
      <c r="C416" s="63"/>
      <c r="D416" s="64" t="s">
        <v>819</v>
      </c>
      <c r="E416" s="64" t="s">
        <v>5734</v>
      </c>
      <c r="F416" s="64"/>
      <c r="G416" s="65" t="s">
        <v>63</v>
      </c>
      <c r="H416" s="66">
        <v>1.44</v>
      </c>
      <c r="I416" s="67"/>
      <c r="J416" s="68">
        <f>H416*I416</f>
        <v>0</v>
      </c>
      <c r="K416" s="68">
        <f>IF($I$11&gt;=7000,0,H416*0.07*I416)</f>
        <v>0</v>
      </c>
      <c r="L416" s="68">
        <f>J416+K416</f>
        <v>0</v>
      </c>
      <c r="M416" s="46" t="str">
        <f>IF(I416="","",IF(I416&lt;80,"Ошибка! Не соблюден минимальный заказ на сорт!",IF(MOD(I416,40)&gt;0,"Ошибка! Не соблюдена кратность заказа на позицию!","")))</f>
        <v/>
      </c>
    </row>
    <row r="417" spans="1:13" ht="15" customHeight="1" x14ac:dyDescent="0.25">
      <c r="A417" s="1">
        <v>5575</v>
      </c>
      <c r="B417" s="63" t="s">
        <v>5169</v>
      </c>
      <c r="C417" s="63"/>
      <c r="D417" s="64" t="s">
        <v>5541</v>
      </c>
      <c r="E417" s="64" t="s">
        <v>5791</v>
      </c>
      <c r="F417" s="64" t="s">
        <v>5792</v>
      </c>
      <c r="G417" s="65" t="s">
        <v>63</v>
      </c>
      <c r="H417" s="66">
        <v>1.27</v>
      </c>
      <c r="I417" s="67"/>
      <c r="J417" s="68">
        <f>H417*I417</f>
        <v>0</v>
      </c>
      <c r="K417" s="68">
        <f>IF($I$11&gt;=7000,0,H417*0.07*I417)</f>
        <v>0</v>
      </c>
      <c r="L417" s="68">
        <f>J417+K417</f>
        <v>0</v>
      </c>
      <c r="M417" s="46" t="str">
        <f>IF(I417="","",IF(I417&lt;80,"Ошибка! Не соблюден минимальный заказ на сорт!",IF(MOD(I417,40)&gt;0,"Ошибка! Не соблюдена кратность заказа на позицию!","")))</f>
        <v/>
      </c>
    </row>
    <row r="418" spans="1:13" ht="15" customHeight="1" x14ac:dyDescent="0.25">
      <c r="A418" s="1">
        <v>5692</v>
      </c>
      <c r="B418" s="63" t="s">
        <v>822</v>
      </c>
      <c r="C418" s="63" t="s">
        <v>823</v>
      </c>
      <c r="D418" s="64" t="s">
        <v>820</v>
      </c>
      <c r="E418" s="64" t="s">
        <v>3614</v>
      </c>
      <c r="F418" s="64" t="s">
        <v>824</v>
      </c>
      <c r="G418" s="65" t="s">
        <v>63</v>
      </c>
      <c r="H418" s="66">
        <v>1.1200000000000001</v>
      </c>
      <c r="I418" s="67"/>
      <c r="J418" s="68">
        <f>H418*I418</f>
        <v>0</v>
      </c>
      <c r="K418" s="68">
        <f>IF($I$11&gt;=7000,0,H418*0.07*I418)</f>
        <v>0</v>
      </c>
      <c r="L418" s="68">
        <f>J418+K418</f>
        <v>0</v>
      </c>
      <c r="M418" s="46" t="str">
        <f>IF(I418="","",IF(I418&lt;80,"Ошибка! Не соблюден минимальный заказ на сорт!",IF(MOD(I418,40)&gt;0,"Ошибка! Не соблюдена кратность заказа на позицию!","")))</f>
        <v/>
      </c>
    </row>
    <row r="419" spans="1:13" ht="15" customHeight="1" x14ac:dyDescent="0.25">
      <c r="A419" s="1">
        <v>6949</v>
      </c>
      <c r="B419" s="63" t="s">
        <v>825</v>
      </c>
      <c r="C419" s="63" t="s">
        <v>826</v>
      </c>
      <c r="D419" s="64" t="s">
        <v>820</v>
      </c>
      <c r="E419" s="64" t="s">
        <v>3614</v>
      </c>
      <c r="F419" s="64" t="s">
        <v>827</v>
      </c>
      <c r="G419" s="65" t="s">
        <v>63</v>
      </c>
      <c r="H419" s="66">
        <v>1.1200000000000001</v>
      </c>
      <c r="I419" s="67"/>
      <c r="J419" s="68">
        <f>H419*I419</f>
        <v>0</v>
      </c>
      <c r="K419" s="68">
        <f>IF($I$11&gt;=7000,0,H419*0.07*I419)</f>
        <v>0</v>
      </c>
      <c r="L419" s="68">
        <f>J419+K419</f>
        <v>0</v>
      </c>
      <c r="M419" s="46" t="str">
        <f>IF(I419="","",IF(I419&lt;80,"Ошибка! Не соблюден минимальный заказ на сорт!",IF(MOD(I419,40)&gt;0,"Ошибка! Не соблюдена кратность заказа на позицию!","")))</f>
        <v/>
      </c>
    </row>
    <row r="420" spans="1:13" ht="15" customHeight="1" x14ac:dyDescent="0.25">
      <c r="A420" s="1">
        <v>7902</v>
      </c>
      <c r="B420" s="63" t="s">
        <v>828</v>
      </c>
      <c r="C420" s="63" t="s">
        <v>829</v>
      </c>
      <c r="D420" s="64" t="s">
        <v>820</v>
      </c>
      <c r="E420" s="64" t="s">
        <v>3614</v>
      </c>
      <c r="F420" s="64" t="s">
        <v>830</v>
      </c>
      <c r="G420" s="65" t="s">
        <v>63</v>
      </c>
      <c r="H420" s="66">
        <v>1.1200000000000001</v>
      </c>
      <c r="I420" s="67"/>
      <c r="J420" s="68">
        <f>H420*I420</f>
        <v>0</v>
      </c>
      <c r="K420" s="68">
        <f>IF($I$11&gt;=7000,0,H420*0.07*I420)</f>
        <v>0</v>
      </c>
      <c r="L420" s="68">
        <f>J420+K420</f>
        <v>0</v>
      </c>
      <c r="M420" s="46" t="str">
        <f>IF(I420="","",IF(I420&lt;80,"Ошибка! Не соблюден минимальный заказ на сорт!",IF(MOD(I420,40)&gt;0,"Ошибка! Не соблюдена кратность заказа на позицию!","")))</f>
        <v/>
      </c>
    </row>
    <row r="421" spans="1:13" ht="15" customHeight="1" x14ac:dyDescent="0.25">
      <c r="A421" s="1">
        <v>4554</v>
      </c>
      <c r="B421" s="63" t="s">
        <v>3800</v>
      </c>
      <c r="C421" s="63" t="s">
        <v>3991</v>
      </c>
      <c r="D421" s="64" t="s">
        <v>820</v>
      </c>
      <c r="E421" s="64" t="s">
        <v>3614</v>
      </c>
      <c r="F421" s="64" t="s">
        <v>4300</v>
      </c>
      <c r="G421" s="65" t="s">
        <v>63</v>
      </c>
      <c r="H421" s="66">
        <v>1.1200000000000001</v>
      </c>
      <c r="I421" s="67"/>
      <c r="J421" s="68">
        <f>H421*I421</f>
        <v>0</v>
      </c>
      <c r="K421" s="68">
        <f>IF($I$11&gt;=7000,0,H421*0.07*I421)</f>
        <v>0</v>
      </c>
      <c r="L421" s="68">
        <f>J421+K421</f>
        <v>0</v>
      </c>
      <c r="M421" s="46" t="str">
        <f>IF(I421="","",IF(I421&lt;80,"Ошибка! Не соблюден минимальный заказ на сорт!",IF(MOD(I421,40)&gt;0,"Ошибка! Не соблюдена кратность заказа на позицию!","")))</f>
        <v/>
      </c>
    </row>
    <row r="422" spans="1:13" ht="15" customHeight="1" x14ac:dyDescent="0.25">
      <c r="A422" s="1">
        <v>2913</v>
      </c>
      <c r="B422" s="63" t="s">
        <v>3801</v>
      </c>
      <c r="C422" s="63" t="s">
        <v>3992</v>
      </c>
      <c r="D422" s="64" t="s">
        <v>820</v>
      </c>
      <c r="E422" s="64" t="s">
        <v>3614</v>
      </c>
      <c r="F422" s="64" t="s">
        <v>4301</v>
      </c>
      <c r="G422" s="65" t="s">
        <v>63</v>
      </c>
      <c r="H422" s="66">
        <v>1.1200000000000001</v>
      </c>
      <c r="I422" s="67"/>
      <c r="J422" s="68">
        <f>H422*I422</f>
        <v>0</v>
      </c>
      <c r="K422" s="68">
        <f>IF($I$11&gt;=7000,0,H422*0.07*I422)</f>
        <v>0</v>
      </c>
      <c r="L422" s="68">
        <f>J422+K422</f>
        <v>0</v>
      </c>
      <c r="M422" s="46" t="str">
        <f>IF(I422="","",IF(I422&lt;80,"Ошибка! Не соблюден минимальный заказ на сорт!",IF(MOD(I422,40)&gt;0,"Ошибка! Не соблюдена кратность заказа на позицию!","")))</f>
        <v/>
      </c>
    </row>
    <row r="423" spans="1:13" ht="15" customHeight="1" x14ac:dyDescent="0.25">
      <c r="A423" s="1">
        <v>2343</v>
      </c>
      <c r="B423" s="63" t="s">
        <v>831</v>
      </c>
      <c r="C423" s="63" t="s">
        <v>832</v>
      </c>
      <c r="D423" s="64" t="s">
        <v>820</v>
      </c>
      <c r="E423" s="64" t="s">
        <v>3614</v>
      </c>
      <c r="F423" s="64" t="s">
        <v>833</v>
      </c>
      <c r="G423" s="65" t="s">
        <v>63</v>
      </c>
      <c r="H423" s="66">
        <v>1.1200000000000001</v>
      </c>
      <c r="I423" s="67"/>
      <c r="J423" s="68">
        <f>H423*I423</f>
        <v>0</v>
      </c>
      <c r="K423" s="68">
        <f>IF($I$11&gt;=7000,0,H423*0.07*I423)</f>
        <v>0</v>
      </c>
      <c r="L423" s="68">
        <f>J423+K423</f>
        <v>0</v>
      </c>
      <c r="M423" s="46" t="str">
        <f>IF(I423="","",IF(I423&lt;80,"Ошибка! Не соблюден минимальный заказ на сорт!",IF(MOD(I423,40)&gt;0,"Ошибка! Не соблюдена кратность заказа на позицию!","")))</f>
        <v/>
      </c>
    </row>
    <row r="424" spans="1:13" ht="15" customHeight="1" x14ac:dyDescent="0.25">
      <c r="A424" s="1">
        <v>2388</v>
      </c>
      <c r="B424" s="63" t="s">
        <v>3802</v>
      </c>
      <c r="C424" s="63" t="s">
        <v>3993</v>
      </c>
      <c r="D424" s="64" t="s">
        <v>820</v>
      </c>
      <c r="E424" s="64" t="s">
        <v>3614</v>
      </c>
      <c r="F424" s="64" t="s">
        <v>4302</v>
      </c>
      <c r="G424" s="65" t="s">
        <v>63</v>
      </c>
      <c r="H424" s="66">
        <v>1.1200000000000001</v>
      </c>
      <c r="I424" s="67"/>
      <c r="J424" s="68">
        <f>H424*I424</f>
        <v>0</v>
      </c>
      <c r="K424" s="68">
        <f>IF($I$11&gt;=7000,0,H424*0.07*I424)</f>
        <v>0</v>
      </c>
      <c r="L424" s="68">
        <f>J424+K424</f>
        <v>0</v>
      </c>
      <c r="M424" s="46" t="str">
        <f>IF(I424="","",IF(I424&lt;80,"Ошибка! Не соблюден минимальный заказ на сорт!",IF(MOD(I424,40)&gt;0,"Ошибка! Не соблюдена кратность заказа на позицию!","")))</f>
        <v/>
      </c>
    </row>
    <row r="425" spans="1:13" ht="15" customHeight="1" x14ac:dyDescent="0.25">
      <c r="A425" s="1">
        <v>6503</v>
      </c>
      <c r="B425" s="63" t="s">
        <v>834</v>
      </c>
      <c r="C425" s="63" t="s">
        <v>835</v>
      </c>
      <c r="D425" s="64" t="s">
        <v>820</v>
      </c>
      <c r="E425" s="64" t="s">
        <v>3614</v>
      </c>
      <c r="F425" s="64" t="s">
        <v>836</v>
      </c>
      <c r="G425" s="65" t="s">
        <v>63</v>
      </c>
      <c r="H425" s="66">
        <v>1.21</v>
      </c>
      <c r="I425" s="67"/>
      <c r="J425" s="68">
        <f>H425*I425</f>
        <v>0</v>
      </c>
      <c r="K425" s="68">
        <f>IF($I$11&gt;=7000,0,H425*0.07*I425)</f>
        <v>0</v>
      </c>
      <c r="L425" s="68">
        <f>J425+K425</f>
        <v>0</v>
      </c>
      <c r="M425" s="46" t="str">
        <f>IF(I425="","",IF(I425&lt;80,"Ошибка! Не соблюден минимальный заказ на сорт!",IF(MOD(I425,40)&gt;0,"Ошибка! Не соблюдена кратность заказа на позицию!","")))</f>
        <v/>
      </c>
    </row>
    <row r="426" spans="1:13" ht="15" customHeight="1" x14ac:dyDescent="0.25">
      <c r="A426" s="1">
        <v>2388</v>
      </c>
      <c r="B426" s="63" t="s">
        <v>5166</v>
      </c>
      <c r="C426" s="63"/>
      <c r="D426" s="64" t="s">
        <v>820</v>
      </c>
      <c r="E426" s="64" t="s">
        <v>3614</v>
      </c>
      <c r="F426" s="64" t="s">
        <v>5789</v>
      </c>
      <c r="G426" s="65" t="s">
        <v>63</v>
      </c>
      <c r="H426" s="66">
        <v>1.1200000000000001</v>
      </c>
      <c r="I426" s="67"/>
      <c r="J426" s="68">
        <f>H426*I426</f>
        <v>0</v>
      </c>
      <c r="K426" s="68">
        <f>IF($I$11&gt;=7000,0,H426*0.07*I426)</f>
        <v>0</v>
      </c>
      <c r="L426" s="68">
        <f>J426+K426</f>
        <v>0</v>
      </c>
      <c r="M426" s="46" t="str">
        <f>IF(I426="","",IF(I426&lt;80,"Ошибка! Не соблюден минимальный заказ на сорт!",IF(MOD(I426,40)&gt;0,"Ошибка! Не соблюдена кратность заказа на позицию!","")))</f>
        <v/>
      </c>
    </row>
    <row r="427" spans="1:13" ht="15" customHeight="1" x14ac:dyDescent="0.25">
      <c r="A427" s="1">
        <v>2400</v>
      </c>
      <c r="B427" s="63" t="s">
        <v>3803</v>
      </c>
      <c r="C427" s="63" t="s">
        <v>3994</v>
      </c>
      <c r="D427" s="64" t="s">
        <v>820</v>
      </c>
      <c r="E427" s="64" t="s">
        <v>3614</v>
      </c>
      <c r="F427" s="64" t="s">
        <v>4303</v>
      </c>
      <c r="G427" s="65" t="s">
        <v>63</v>
      </c>
      <c r="H427" s="66">
        <v>1.1200000000000001</v>
      </c>
      <c r="I427" s="67"/>
      <c r="J427" s="68">
        <f>H427*I427</f>
        <v>0</v>
      </c>
      <c r="K427" s="68">
        <f>IF($I$11&gt;=7000,0,H427*0.07*I427)</f>
        <v>0</v>
      </c>
      <c r="L427" s="68">
        <f>J427+K427</f>
        <v>0</v>
      </c>
      <c r="M427" s="46" t="str">
        <f>IF(I427="","",IF(I427&lt;80,"Ошибка! Не соблюден минимальный заказ на сорт!",IF(MOD(I427,40)&gt;0,"Ошибка! Не соблюдена кратность заказа на позицию!","")))</f>
        <v/>
      </c>
    </row>
    <row r="428" spans="1:13" ht="15" customHeight="1" x14ac:dyDescent="0.25">
      <c r="A428" s="1">
        <v>3565</v>
      </c>
      <c r="B428" s="63" t="s">
        <v>3804</v>
      </c>
      <c r="C428" s="63" t="s">
        <v>837</v>
      </c>
      <c r="D428" s="64" t="s">
        <v>820</v>
      </c>
      <c r="E428" s="64" t="s">
        <v>3614</v>
      </c>
      <c r="F428" s="64" t="s">
        <v>242</v>
      </c>
      <c r="G428" s="65" t="s">
        <v>63</v>
      </c>
      <c r="H428" s="66">
        <v>1.79</v>
      </c>
      <c r="I428" s="67"/>
      <c r="J428" s="68">
        <f>H428*I428</f>
        <v>0</v>
      </c>
      <c r="K428" s="68">
        <f>IF($I$11&gt;=7000,0,H428*0.07*I428)</f>
        <v>0</v>
      </c>
      <c r="L428" s="68">
        <f>J428+K428</f>
        <v>0</v>
      </c>
      <c r="M428" s="46" t="str">
        <f>IF(I428="","",IF(I428&lt;80,"Ошибка! Не соблюден минимальный заказ на сорт!",IF(MOD(I428,40)&gt;0,"Ошибка! Не соблюдена кратность заказа на позицию!","")))</f>
        <v/>
      </c>
    </row>
    <row r="429" spans="1:13" ht="15" customHeight="1" x14ac:dyDescent="0.25">
      <c r="A429" s="1">
        <v>2411</v>
      </c>
      <c r="B429" s="63" t="s">
        <v>4543</v>
      </c>
      <c r="C429" s="63" t="s">
        <v>4527</v>
      </c>
      <c r="D429" s="64" t="s">
        <v>820</v>
      </c>
      <c r="E429" s="64" t="s">
        <v>3614</v>
      </c>
      <c r="F429" s="64" t="s">
        <v>4556</v>
      </c>
      <c r="G429" s="65" t="s">
        <v>63</v>
      </c>
      <c r="H429" s="66">
        <v>1.1200000000000001</v>
      </c>
      <c r="I429" s="67"/>
      <c r="J429" s="68">
        <f>H429*I429</f>
        <v>0</v>
      </c>
      <c r="K429" s="68">
        <f>IF($I$11&gt;=7000,0,H429*0.07*I429)</f>
        <v>0</v>
      </c>
      <c r="L429" s="68">
        <f>J429+K429</f>
        <v>0</v>
      </c>
      <c r="M429" s="46" t="str">
        <f>IF(I429="","",IF(I429&lt;80,"Ошибка! Не соблюден минимальный заказ на сорт!",IF(MOD(I429,40)&gt;0,"Ошибка! Не соблюдена кратность заказа на позицию!","")))</f>
        <v/>
      </c>
    </row>
    <row r="430" spans="1:13" ht="15" customHeight="1" x14ac:dyDescent="0.25">
      <c r="A430" s="1">
        <v>1931</v>
      </c>
      <c r="B430" s="63" t="s">
        <v>5167</v>
      </c>
      <c r="C430" s="63" t="s">
        <v>4636</v>
      </c>
      <c r="D430" s="64" t="s">
        <v>820</v>
      </c>
      <c r="E430" s="64" t="s">
        <v>3614</v>
      </c>
      <c r="F430" s="64" t="s">
        <v>5519</v>
      </c>
      <c r="G430" s="65" t="s">
        <v>63</v>
      </c>
      <c r="H430" s="66">
        <v>1.1200000000000001</v>
      </c>
      <c r="I430" s="67"/>
      <c r="J430" s="68">
        <f>H430*I430</f>
        <v>0</v>
      </c>
      <c r="K430" s="68">
        <f>IF($I$11&gt;=7000,0,H430*0.07*I430)</f>
        <v>0</v>
      </c>
      <c r="L430" s="68">
        <f>J430+K430</f>
        <v>0</v>
      </c>
      <c r="M430" s="46" t="str">
        <f>IF(I430="","",IF(I430&lt;80,"Ошибка! Не соблюден минимальный заказ на сорт!",IF(MOD(I430,40)&gt;0,"Ошибка! Не соблюдена кратность заказа на позицию!","")))</f>
        <v/>
      </c>
    </row>
    <row r="431" spans="1:13" ht="15" customHeight="1" x14ac:dyDescent="0.25">
      <c r="A431" s="1">
        <v>1864</v>
      </c>
      <c r="B431" s="63" t="s">
        <v>3805</v>
      </c>
      <c r="C431" s="63" t="s">
        <v>3995</v>
      </c>
      <c r="D431" s="64" t="s">
        <v>820</v>
      </c>
      <c r="E431" s="64" t="s">
        <v>3614</v>
      </c>
      <c r="F431" s="64" t="s">
        <v>4304</v>
      </c>
      <c r="G431" s="65" t="s">
        <v>63</v>
      </c>
      <c r="H431" s="66">
        <v>1.1200000000000001</v>
      </c>
      <c r="I431" s="67"/>
      <c r="J431" s="68">
        <f>H431*I431</f>
        <v>0</v>
      </c>
      <c r="K431" s="68">
        <f>IF($I$11&gt;=7000,0,H431*0.07*I431)</f>
        <v>0</v>
      </c>
      <c r="L431" s="68">
        <f>J431+K431</f>
        <v>0</v>
      </c>
      <c r="M431" s="46" t="str">
        <f>IF(I431="","",IF(I431&lt;80,"Ошибка! Не соблюден минимальный заказ на сорт!",IF(MOD(I431,40)&gt;0,"Ошибка! Не соблюдена кратность заказа на позицию!","")))</f>
        <v/>
      </c>
    </row>
    <row r="432" spans="1:13" ht="15" customHeight="1" x14ac:dyDescent="0.25">
      <c r="A432" s="1">
        <v>2801</v>
      </c>
      <c r="B432" s="63" t="s">
        <v>838</v>
      </c>
      <c r="C432" s="63" t="s">
        <v>839</v>
      </c>
      <c r="D432" s="64" t="s">
        <v>820</v>
      </c>
      <c r="E432" s="64" t="s">
        <v>3614</v>
      </c>
      <c r="F432" s="64" t="s">
        <v>840</v>
      </c>
      <c r="G432" s="65" t="s">
        <v>63</v>
      </c>
      <c r="H432" s="66">
        <v>1.27</v>
      </c>
      <c r="I432" s="67"/>
      <c r="J432" s="68">
        <f>H432*I432</f>
        <v>0</v>
      </c>
      <c r="K432" s="68">
        <f>IF($I$11&gt;=7000,0,H432*0.07*I432)</f>
        <v>0</v>
      </c>
      <c r="L432" s="68">
        <f>J432+K432</f>
        <v>0</v>
      </c>
      <c r="M432" s="46" t="str">
        <f>IF(I432="","",IF(I432&lt;80,"Ошибка! Не соблюден минимальный заказ на сорт!",IF(MOD(I432,40)&gt;0,"Ошибка! Не соблюдена кратность заказа на позицию!","")))</f>
        <v/>
      </c>
    </row>
    <row r="433" spans="1:13" ht="15" customHeight="1" x14ac:dyDescent="0.25">
      <c r="A433" s="1">
        <v>3058</v>
      </c>
      <c r="B433" s="63" t="s">
        <v>5168</v>
      </c>
      <c r="C433" s="63"/>
      <c r="D433" s="64" t="s">
        <v>820</v>
      </c>
      <c r="E433" s="64" t="s">
        <v>3614</v>
      </c>
      <c r="F433" s="64" t="s">
        <v>5790</v>
      </c>
      <c r="G433" s="65" t="s">
        <v>63</v>
      </c>
      <c r="H433" s="66">
        <v>1.79</v>
      </c>
      <c r="I433" s="67"/>
      <c r="J433" s="68">
        <f>H433*I433</f>
        <v>0</v>
      </c>
      <c r="K433" s="68">
        <f>IF($I$11&gt;=7000,0,H433*0.07*I433)</f>
        <v>0</v>
      </c>
      <c r="L433" s="68">
        <f>J433+K433</f>
        <v>0</v>
      </c>
      <c r="M433" s="46" t="str">
        <f>IF(I433="","",IF(I433&lt;80,"Ошибка! Не соблюден минимальный заказ на сорт!",IF(MOD(I433,40)&gt;0,"Ошибка! Не соблюдена кратность заказа на позицию!","")))</f>
        <v/>
      </c>
    </row>
    <row r="434" spans="1:13" ht="15" customHeight="1" x14ac:dyDescent="0.25">
      <c r="A434" s="1">
        <v>1228</v>
      </c>
      <c r="B434" s="63" t="s">
        <v>3806</v>
      </c>
      <c r="C434" s="63" t="s">
        <v>3996</v>
      </c>
      <c r="D434" s="64" t="s">
        <v>820</v>
      </c>
      <c r="E434" s="64" t="s">
        <v>3614</v>
      </c>
      <c r="F434" s="64" t="s">
        <v>4305</v>
      </c>
      <c r="G434" s="65" t="s">
        <v>63</v>
      </c>
      <c r="H434" s="66">
        <v>1.1200000000000001</v>
      </c>
      <c r="I434" s="67"/>
      <c r="J434" s="68">
        <f>H434*I434</f>
        <v>0</v>
      </c>
      <c r="K434" s="68">
        <f>IF($I$11&gt;=7000,0,H434*0.07*I434)</f>
        <v>0</v>
      </c>
      <c r="L434" s="68">
        <f>J434+K434</f>
        <v>0</v>
      </c>
      <c r="M434" s="46" t="str">
        <f>IF(I434="","",IF(I434&lt;80,"Ошибка! Не соблюден минимальный заказ на сорт!",IF(MOD(I434,40)&gt;0,"Ошибка! Не соблюдена кратность заказа на позицию!","")))</f>
        <v/>
      </c>
    </row>
    <row r="435" spans="1:13" ht="15" customHeight="1" x14ac:dyDescent="0.25">
      <c r="A435" s="1">
        <v>5581</v>
      </c>
      <c r="B435" s="63" t="s">
        <v>841</v>
      </c>
      <c r="C435" s="63" t="s">
        <v>842</v>
      </c>
      <c r="D435" s="64" t="s">
        <v>820</v>
      </c>
      <c r="E435" s="64" t="s">
        <v>3614</v>
      </c>
      <c r="F435" s="64" t="s">
        <v>843</v>
      </c>
      <c r="G435" s="65" t="s">
        <v>63</v>
      </c>
      <c r="H435" s="66">
        <v>1.1200000000000001</v>
      </c>
      <c r="I435" s="67"/>
      <c r="J435" s="68">
        <f>H435*I435</f>
        <v>0</v>
      </c>
      <c r="K435" s="68">
        <f>IF($I$11&gt;=7000,0,H435*0.07*I435)</f>
        <v>0</v>
      </c>
      <c r="L435" s="68">
        <f>J435+K435</f>
        <v>0</v>
      </c>
      <c r="M435" s="46" t="str">
        <f>IF(I435="","",IF(I435&lt;80,"Ошибка! Не соблюден минимальный заказ на сорт!",IF(MOD(I435,40)&gt;0,"Ошибка! Не соблюдена кратность заказа на позицию!","")))</f>
        <v/>
      </c>
    </row>
    <row r="436" spans="1:13" ht="15" customHeight="1" x14ac:dyDescent="0.25">
      <c r="A436" s="1">
        <v>1931</v>
      </c>
      <c r="B436" s="63" t="s">
        <v>3807</v>
      </c>
      <c r="C436" s="63" t="s">
        <v>3997</v>
      </c>
      <c r="D436" s="64" t="s">
        <v>820</v>
      </c>
      <c r="E436" s="64" t="s">
        <v>3614</v>
      </c>
      <c r="F436" s="64" t="s">
        <v>4306</v>
      </c>
      <c r="G436" s="65" t="s">
        <v>63</v>
      </c>
      <c r="H436" s="66">
        <v>1.1200000000000001</v>
      </c>
      <c r="I436" s="67"/>
      <c r="J436" s="68">
        <f>H436*I436</f>
        <v>0</v>
      </c>
      <c r="K436" s="68">
        <f>IF($I$11&gt;=7000,0,H436*0.07*I436)</f>
        <v>0</v>
      </c>
      <c r="L436" s="68">
        <f>J436+K436</f>
        <v>0</v>
      </c>
      <c r="M436" s="46" t="str">
        <f>IF(I436="","",IF(I436&lt;80,"Ошибка! Не соблюден минимальный заказ на сорт!",IF(MOD(I436,40)&gt;0,"Ошибка! Не соблюдена кратность заказа на позицию!","")))</f>
        <v/>
      </c>
    </row>
    <row r="437" spans="1:13" ht="15" customHeight="1" x14ac:dyDescent="0.25">
      <c r="A437" s="1">
        <v>2433</v>
      </c>
      <c r="B437" s="63" t="s">
        <v>3808</v>
      </c>
      <c r="C437" s="63" t="s">
        <v>3998</v>
      </c>
      <c r="D437" s="64" t="s">
        <v>820</v>
      </c>
      <c r="E437" s="64" t="s">
        <v>3614</v>
      </c>
      <c r="F437" s="64" t="s">
        <v>2185</v>
      </c>
      <c r="G437" s="65" t="s">
        <v>63</v>
      </c>
      <c r="H437" s="66">
        <v>1.1200000000000001</v>
      </c>
      <c r="I437" s="67"/>
      <c r="J437" s="68">
        <f>H437*I437</f>
        <v>0</v>
      </c>
      <c r="K437" s="68">
        <f>IF($I$11&gt;=7000,0,H437*0.07*I437)</f>
        <v>0</v>
      </c>
      <c r="L437" s="68">
        <f>J437+K437</f>
        <v>0</v>
      </c>
      <c r="M437" s="46" t="str">
        <f>IF(I437="","",IF(I437&lt;80,"Ошибка! Не соблюден минимальный заказ на сорт!",IF(MOD(I437,40)&gt;0,"Ошибка! Не соблюдена кратность заказа на позицию!","")))</f>
        <v/>
      </c>
    </row>
    <row r="438" spans="1:13" ht="15" customHeight="1" x14ac:dyDescent="0.25">
      <c r="A438" s="1">
        <v>2813</v>
      </c>
      <c r="B438" s="63" t="s">
        <v>844</v>
      </c>
      <c r="C438" s="63" t="s">
        <v>845</v>
      </c>
      <c r="D438" s="64" t="s">
        <v>820</v>
      </c>
      <c r="E438" s="64" t="s">
        <v>3614</v>
      </c>
      <c r="F438" s="64" t="s">
        <v>846</v>
      </c>
      <c r="G438" s="65" t="s">
        <v>63</v>
      </c>
      <c r="H438" s="66">
        <v>1.56</v>
      </c>
      <c r="I438" s="67"/>
      <c r="J438" s="68">
        <f>H438*I438</f>
        <v>0</v>
      </c>
      <c r="K438" s="68">
        <f>IF($I$11&gt;=7000,0,H438*0.07*I438)</f>
        <v>0</v>
      </c>
      <c r="L438" s="68">
        <f>J438+K438</f>
        <v>0</v>
      </c>
      <c r="M438" s="46" t="str">
        <f>IF(I438="","",IF(I438&lt;80,"Ошибка! Не соблюден минимальный заказ на сорт!",IF(MOD(I438,40)&gt;0,"Ошибка! Не соблюдена кратность заказа на позицию!","")))</f>
        <v/>
      </c>
    </row>
    <row r="439" spans="1:13" ht="15" customHeight="1" x14ac:dyDescent="0.25">
      <c r="A439" s="1">
        <v>4999</v>
      </c>
      <c r="B439" s="63" t="s">
        <v>847</v>
      </c>
      <c r="C439" s="63" t="s">
        <v>848</v>
      </c>
      <c r="D439" s="64" t="s">
        <v>820</v>
      </c>
      <c r="E439" s="64" t="s">
        <v>3614</v>
      </c>
      <c r="F439" s="64" t="s">
        <v>849</v>
      </c>
      <c r="G439" s="65" t="s">
        <v>63</v>
      </c>
      <c r="H439" s="66">
        <v>1.1200000000000001</v>
      </c>
      <c r="I439" s="67"/>
      <c r="J439" s="68">
        <f>H439*I439</f>
        <v>0</v>
      </c>
      <c r="K439" s="68">
        <f>IF($I$11&gt;=7000,0,H439*0.07*I439)</f>
        <v>0</v>
      </c>
      <c r="L439" s="68">
        <f>J439+K439</f>
        <v>0</v>
      </c>
      <c r="M439" s="46" t="str">
        <f>IF(I439="","",IF(I439&lt;80,"Ошибка! Не соблюден минимальный заказ на сорт!",IF(MOD(I439,40)&gt;0,"Ошибка! Не соблюдена кратность заказа на позицию!","")))</f>
        <v/>
      </c>
    </row>
    <row r="440" spans="1:13" ht="15" customHeight="1" x14ac:dyDescent="0.25">
      <c r="A440" s="1">
        <v>171</v>
      </c>
      <c r="B440" s="63" t="s">
        <v>3713</v>
      </c>
      <c r="C440" s="63" t="s">
        <v>3916</v>
      </c>
      <c r="D440" s="64" t="s">
        <v>4032</v>
      </c>
      <c r="E440" s="64" t="s">
        <v>4033</v>
      </c>
      <c r="F440" s="64" t="s">
        <v>4211</v>
      </c>
      <c r="G440" s="65" t="s">
        <v>154</v>
      </c>
      <c r="H440" s="66">
        <v>2.2999999999999998</v>
      </c>
      <c r="I440" s="67"/>
      <c r="J440" s="68">
        <f>H440*I440</f>
        <v>0</v>
      </c>
      <c r="K440" s="68">
        <f>IF($I$11&gt;=7000,0,H440*0.07*I440)</f>
        <v>0</v>
      </c>
      <c r="L440" s="68">
        <f>J440+K440</f>
        <v>0</v>
      </c>
      <c r="M440" s="46" t="str">
        <f>IF(I440="","",IF(I440&lt;75,"Ошибка! Не соблюден минимальный заказ на сорт!",IF(MOD(I440,25)&gt;0,"Ошибка! Не соблюдена кратность заказа на позицию!","")))</f>
        <v/>
      </c>
    </row>
    <row r="441" spans="1:13" ht="15" customHeight="1" x14ac:dyDescent="0.25">
      <c r="A441" s="1">
        <v>15322</v>
      </c>
      <c r="B441" s="63" t="s">
        <v>850</v>
      </c>
      <c r="C441" s="63" t="s">
        <v>851</v>
      </c>
      <c r="D441" s="64" t="s">
        <v>852</v>
      </c>
      <c r="E441" s="64" t="s">
        <v>853</v>
      </c>
      <c r="F441" s="64" t="s">
        <v>854</v>
      </c>
      <c r="G441" s="65" t="s">
        <v>63</v>
      </c>
      <c r="H441" s="66">
        <v>1.19</v>
      </c>
      <c r="I441" s="67"/>
      <c r="J441" s="68">
        <f>H441*I441</f>
        <v>0</v>
      </c>
      <c r="K441" s="68">
        <f>IF($I$11&gt;=7000,0,H441*0.07*I441)</f>
        <v>0</v>
      </c>
      <c r="L441" s="68">
        <f>J441+K441</f>
        <v>0</v>
      </c>
      <c r="M441" s="46" t="str">
        <f>IF(I441="","",IF(I441&lt;80,"Ошибка! Не соблюден минимальный заказ на сорт!",IF(MOD(I441,40)&gt;0,"Ошибка! Не соблюдена кратность заказа на позицию!","")))</f>
        <v/>
      </c>
    </row>
    <row r="442" spans="1:13" ht="15" customHeight="1" x14ac:dyDescent="0.25">
      <c r="A442" s="1">
        <v>7873</v>
      </c>
      <c r="B442" s="63" t="s">
        <v>855</v>
      </c>
      <c r="C442" s="63" t="s">
        <v>856</v>
      </c>
      <c r="D442" s="64" t="s">
        <v>852</v>
      </c>
      <c r="E442" s="64" t="s">
        <v>853</v>
      </c>
      <c r="F442" s="64" t="s">
        <v>854</v>
      </c>
      <c r="G442" s="65" t="s">
        <v>154</v>
      </c>
      <c r="H442" s="66">
        <v>1.44</v>
      </c>
      <c r="I442" s="67"/>
      <c r="J442" s="68">
        <f>H442*I442</f>
        <v>0</v>
      </c>
      <c r="K442" s="68">
        <f>IF($I$11&gt;=7000,0,H442*0.07*I442)</f>
        <v>0</v>
      </c>
      <c r="L442" s="68">
        <f>J442+K442</f>
        <v>0</v>
      </c>
      <c r="M442" s="46" t="str">
        <f>IF(I442="","",IF(I442&lt;75,"Ошибка! Не соблюден минимальный заказ на сорт!",IF(MOD(I442,25)&gt;0,"Ошибка! Не соблюдена кратность заказа на позицию!","")))</f>
        <v/>
      </c>
    </row>
    <row r="443" spans="1:13" ht="15" customHeight="1" x14ac:dyDescent="0.25">
      <c r="A443" s="1">
        <v>2534</v>
      </c>
      <c r="B443" s="63" t="s">
        <v>857</v>
      </c>
      <c r="C443" s="63" t="s">
        <v>858</v>
      </c>
      <c r="D443" s="64" t="s">
        <v>852</v>
      </c>
      <c r="E443" s="64" t="s">
        <v>853</v>
      </c>
      <c r="F443" s="64" t="s">
        <v>854</v>
      </c>
      <c r="G443" s="65" t="s">
        <v>421</v>
      </c>
      <c r="H443" s="66">
        <v>1.79</v>
      </c>
      <c r="I443" s="67"/>
      <c r="J443" s="68">
        <f>H443*I443</f>
        <v>0</v>
      </c>
      <c r="K443" s="68">
        <f>IF($I$11&gt;=7000,0,H443*0.07*I443)</f>
        <v>0</v>
      </c>
      <c r="L443" s="68">
        <f>J443+K443</f>
        <v>0</v>
      </c>
      <c r="M443" s="108" t="str">
        <f>IF(I443="","",IF(I443&lt;80,"Ошибка! Не соблюден минимальный заказ на сорт!",IF(MOD(I443,40)&gt;0,"Ошибка! Не соблюдена кратность заказа на позицию!","")))</f>
        <v/>
      </c>
    </row>
    <row r="444" spans="1:13" ht="15" customHeight="1" x14ac:dyDescent="0.25">
      <c r="A444" s="1">
        <v>9684</v>
      </c>
      <c r="B444" s="63" t="s">
        <v>861</v>
      </c>
      <c r="C444" s="63" t="s">
        <v>862</v>
      </c>
      <c r="D444" s="64" t="s">
        <v>852</v>
      </c>
      <c r="E444" s="64" t="s">
        <v>853</v>
      </c>
      <c r="F444" s="64" t="s">
        <v>6290</v>
      </c>
      <c r="G444" s="65" t="s">
        <v>154</v>
      </c>
      <c r="H444" s="66">
        <v>2.0199999999999996</v>
      </c>
      <c r="I444" s="67"/>
      <c r="J444" s="68">
        <f>H444*I444</f>
        <v>0</v>
      </c>
      <c r="K444" s="68">
        <f>IF($I$11&gt;=7000,0,H444*0.07*I444)</f>
        <v>0</v>
      </c>
      <c r="L444" s="68">
        <f>J444+K444</f>
        <v>0</v>
      </c>
      <c r="M444" s="46" t="str">
        <f>IF(I444="","",IF(I444&lt;75,"Ошибка! Не соблюден минимальный заказ на сорт!",IF(MOD(I444,25)&gt;0,"Ошибка! Не соблюдена кратность заказа на позицию!","")))</f>
        <v/>
      </c>
    </row>
    <row r="445" spans="1:13" ht="15" customHeight="1" x14ac:dyDescent="0.25">
      <c r="A445" s="1">
        <v>7701</v>
      </c>
      <c r="B445" s="63" t="s">
        <v>859</v>
      </c>
      <c r="C445" s="63" t="s">
        <v>860</v>
      </c>
      <c r="D445" s="64" t="s">
        <v>852</v>
      </c>
      <c r="E445" s="64" t="s">
        <v>853</v>
      </c>
      <c r="F445" s="64" t="s">
        <v>4152</v>
      </c>
      <c r="G445" s="65" t="s">
        <v>63</v>
      </c>
      <c r="H445" s="66">
        <v>1.84</v>
      </c>
      <c r="I445" s="67"/>
      <c r="J445" s="68">
        <f>H445*I445</f>
        <v>0</v>
      </c>
      <c r="K445" s="68">
        <f>IF($I$11&gt;=7000,0,H445*0.07*I445)</f>
        <v>0</v>
      </c>
      <c r="L445" s="68">
        <f>J445+K445</f>
        <v>0</v>
      </c>
      <c r="M445" s="46" t="str">
        <f>IF(I445="","",IF(I445&lt;80,"Ошибка! Не соблюден минимальный заказ на сорт!",IF(MOD(I445,40)&gt;0,"Ошибка! Не соблюдена кратность заказа на позицию!","")))</f>
        <v/>
      </c>
    </row>
    <row r="446" spans="1:13" ht="15" customHeight="1" x14ac:dyDescent="0.25">
      <c r="A446" s="1">
        <v>1482</v>
      </c>
      <c r="B446" s="63" t="s">
        <v>4780</v>
      </c>
      <c r="C446" s="63" t="s">
        <v>6099</v>
      </c>
      <c r="D446" s="64" t="s">
        <v>852</v>
      </c>
      <c r="E446" s="64" t="s">
        <v>853</v>
      </c>
      <c r="F446" s="64" t="s">
        <v>4152</v>
      </c>
      <c r="G446" s="65" t="s">
        <v>421</v>
      </c>
      <c r="H446" s="66">
        <v>2.19</v>
      </c>
      <c r="I446" s="67"/>
      <c r="J446" s="68">
        <f>H446*I446</f>
        <v>0</v>
      </c>
      <c r="K446" s="68">
        <f>IF($I$11&gt;=7000,0,H446*0.07*I446)</f>
        <v>0</v>
      </c>
      <c r="L446" s="68">
        <f>J446+K446</f>
        <v>0</v>
      </c>
      <c r="M446" s="108" t="str">
        <f>IF(I446="","",IF(I446&lt;80,"Ошибка! Не соблюден минимальный заказ на сорт!",IF(MOD(I446,40)&gt;0,"Ошибка! Не соблюдена кратность заказа на позицию!","")))</f>
        <v/>
      </c>
    </row>
    <row r="447" spans="1:13" ht="15" customHeight="1" x14ac:dyDescent="0.25">
      <c r="A447" s="1">
        <v>2522</v>
      </c>
      <c r="B447" s="63" t="s">
        <v>863</v>
      </c>
      <c r="C447" s="63" t="s">
        <v>864</v>
      </c>
      <c r="D447" s="64" t="s">
        <v>852</v>
      </c>
      <c r="E447" s="64" t="s">
        <v>853</v>
      </c>
      <c r="F447" s="64" t="s">
        <v>865</v>
      </c>
      <c r="G447" s="65" t="s">
        <v>63</v>
      </c>
      <c r="H447" s="66">
        <v>1.84</v>
      </c>
      <c r="I447" s="67"/>
      <c r="J447" s="68">
        <f>H447*I447</f>
        <v>0</v>
      </c>
      <c r="K447" s="68">
        <f>IF($I$11&gt;=7000,0,H447*0.07*I447)</f>
        <v>0</v>
      </c>
      <c r="L447" s="68">
        <f>J447+K447</f>
        <v>0</v>
      </c>
      <c r="M447" s="46" t="str">
        <f>IF(I447="","",IF(I447&lt;80,"Ошибка! Не соблюден минимальный заказ на сорт!",IF(MOD(I447,40)&gt;0,"Ошибка! Не соблюдена кратность заказа на позицию!","")))</f>
        <v/>
      </c>
    </row>
    <row r="448" spans="1:13" ht="15" customHeight="1" x14ac:dyDescent="0.25">
      <c r="A448" s="1">
        <v>9547</v>
      </c>
      <c r="B448" s="63" t="s">
        <v>866</v>
      </c>
      <c r="C448" s="63" t="s">
        <v>867</v>
      </c>
      <c r="D448" s="64" t="s">
        <v>852</v>
      </c>
      <c r="E448" s="64" t="s">
        <v>853</v>
      </c>
      <c r="F448" s="64" t="s">
        <v>865</v>
      </c>
      <c r="G448" s="65" t="s">
        <v>154</v>
      </c>
      <c r="H448" s="66">
        <v>2.0199999999999996</v>
      </c>
      <c r="I448" s="67"/>
      <c r="J448" s="68">
        <f>H448*I448</f>
        <v>0</v>
      </c>
      <c r="K448" s="68">
        <f>IF($I$11&gt;=7000,0,H448*0.07*I448)</f>
        <v>0</v>
      </c>
      <c r="L448" s="68">
        <f>J448+K448</f>
        <v>0</v>
      </c>
      <c r="M448" s="46" t="str">
        <f>IF(I448="","",IF(I448&lt;75,"Ошибка! Не соблюден минимальный заказ на сорт!",IF(MOD(I448,25)&gt;0,"Ошибка! Не соблюдена кратность заказа на позицию!","")))</f>
        <v/>
      </c>
    </row>
    <row r="449" spans="1:13" ht="15" customHeight="1" x14ac:dyDescent="0.25">
      <c r="A449" s="1">
        <v>1271</v>
      </c>
      <c r="B449" s="63" t="s">
        <v>4781</v>
      </c>
      <c r="C449" s="63" t="s">
        <v>6100</v>
      </c>
      <c r="D449" s="64" t="s">
        <v>852</v>
      </c>
      <c r="E449" s="64" t="s">
        <v>853</v>
      </c>
      <c r="F449" s="64" t="s">
        <v>6291</v>
      </c>
      <c r="G449" s="65" t="s">
        <v>154</v>
      </c>
      <c r="H449" s="66">
        <v>2.0199999999999996</v>
      </c>
      <c r="I449" s="67"/>
      <c r="J449" s="68">
        <f>H449*I449</f>
        <v>0</v>
      </c>
      <c r="K449" s="68">
        <f>IF($I$11&gt;=7000,0,H449*0.07*I449)</f>
        <v>0</v>
      </c>
      <c r="L449" s="68">
        <f>J449+K449</f>
        <v>0</v>
      </c>
      <c r="M449" s="46" t="str">
        <f>IF(I449="","",IF(I449&lt;75,"Ошибка! Не соблюден минимальный заказ на сорт!",IF(MOD(I449,25)&gt;0,"Ошибка! Не соблюдена кратность заказа на позицию!","")))</f>
        <v/>
      </c>
    </row>
    <row r="450" spans="1:13" ht="15" customHeight="1" x14ac:dyDescent="0.25">
      <c r="A450" s="1">
        <v>2084</v>
      </c>
      <c r="B450" s="63" t="s">
        <v>4783</v>
      </c>
      <c r="C450" s="63" t="s">
        <v>4453</v>
      </c>
      <c r="D450" s="64" t="s">
        <v>852</v>
      </c>
      <c r="E450" s="64" t="s">
        <v>853</v>
      </c>
      <c r="F450" s="64" t="s">
        <v>4155</v>
      </c>
      <c r="G450" s="65" t="s">
        <v>154</v>
      </c>
      <c r="H450" s="66">
        <v>4.1399999999999997</v>
      </c>
      <c r="I450" s="67"/>
      <c r="J450" s="68">
        <f>H450*I450</f>
        <v>0</v>
      </c>
      <c r="K450" s="68">
        <f>IF($I$11&gt;=7000,0,H450*0.07*I450)</f>
        <v>0</v>
      </c>
      <c r="L450" s="68">
        <f>J450+K450</f>
        <v>0</v>
      </c>
      <c r="M450" s="46" t="str">
        <f>IF(I450="","",IF(I450&lt;75,"Ошибка! Не соблюден минимальный заказ на сорт!",IF(MOD(I450,25)&gt;0,"Ошибка! Не соблюдена кратность заказа на позицию!","")))</f>
        <v/>
      </c>
    </row>
    <row r="451" spans="1:13" ht="15" customHeight="1" x14ac:dyDescent="0.25">
      <c r="A451" s="1">
        <v>8174</v>
      </c>
      <c r="B451" s="63" t="s">
        <v>4782</v>
      </c>
      <c r="C451" s="63" t="s">
        <v>3867</v>
      </c>
      <c r="D451" s="64" t="s">
        <v>852</v>
      </c>
      <c r="E451" s="64" t="s">
        <v>853</v>
      </c>
      <c r="F451" s="64" t="s">
        <v>4155</v>
      </c>
      <c r="G451" s="65" t="s">
        <v>421</v>
      </c>
      <c r="H451" s="66">
        <v>4.43</v>
      </c>
      <c r="I451" s="67"/>
      <c r="J451" s="68">
        <f>H451*I451</f>
        <v>0</v>
      </c>
      <c r="K451" s="68">
        <f>IF($I$11&gt;=7000,0,H451*0.07*I451)</f>
        <v>0</v>
      </c>
      <c r="L451" s="68">
        <f>J451+K451</f>
        <v>0</v>
      </c>
      <c r="M451" s="108" t="str">
        <f>IF(I451="","",IF(I451&lt;80,"Ошибка! Не соблюден минимальный заказ на сорт!",IF(MOD(I451,40)&gt;0,"Ошибка! Не соблюдена кратность заказа на позицию!","")))</f>
        <v/>
      </c>
    </row>
    <row r="452" spans="1:13" ht="15" customHeight="1" x14ac:dyDescent="0.25">
      <c r="A452" s="1">
        <v>4270</v>
      </c>
      <c r="B452" s="63" t="s">
        <v>3661</v>
      </c>
      <c r="C452" s="63" t="s">
        <v>3865</v>
      </c>
      <c r="D452" s="64" t="s">
        <v>852</v>
      </c>
      <c r="E452" s="64" t="s">
        <v>853</v>
      </c>
      <c r="F452" s="64" t="s">
        <v>4153</v>
      </c>
      <c r="G452" s="65" t="s">
        <v>154</v>
      </c>
      <c r="H452" s="66">
        <v>2.13</v>
      </c>
      <c r="I452" s="67"/>
      <c r="J452" s="68">
        <f>H452*I452</f>
        <v>0</v>
      </c>
      <c r="K452" s="68">
        <f>IF($I$11&gt;=7000,0,H452*0.07*I452)</f>
        <v>0</v>
      </c>
      <c r="L452" s="68">
        <f>J452+K452</f>
        <v>0</v>
      </c>
      <c r="M452" s="46" t="str">
        <f>IF(I452="","",IF(I452&lt;75,"Ошибка! Не соблюден минимальный заказ на сорт!",IF(MOD(I452,25)&gt;0,"Ошибка! Не соблюдена кратность заказа на позицию!","")))</f>
        <v/>
      </c>
    </row>
    <row r="453" spans="1:13" ht="15" customHeight="1" x14ac:dyDescent="0.25">
      <c r="A453" s="1">
        <v>845</v>
      </c>
      <c r="B453" s="63" t="s">
        <v>3662</v>
      </c>
      <c r="C453" s="63" t="s">
        <v>3866</v>
      </c>
      <c r="D453" s="64" t="s">
        <v>852</v>
      </c>
      <c r="E453" s="64" t="s">
        <v>853</v>
      </c>
      <c r="F453" s="64" t="s">
        <v>4154</v>
      </c>
      <c r="G453" s="65" t="s">
        <v>154</v>
      </c>
      <c r="H453" s="66">
        <v>2.13</v>
      </c>
      <c r="I453" s="67"/>
      <c r="J453" s="68">
        <f>H453*I453</f>
        <v>0</v>
      </c>
      <c r="K453" s="68">
        <f>IF($I$11&gt;=7000,0,H453*0.07*I453)</f>
        <v>0</v>
      </c>
      <c r="L453" s="68">
        <f>J453+K453</f>
        <v>0</v>
      </c>
      <c r="M453" s="46" t="str">
        <f>IF(I453="","",IF(I453&lt;75,"Ошибка! Не соблюден минимальный заказ на сорт!",IF(MOD(I453,25)&gt;0,"Ошибка! Не соблюдена кратность заказа на позицию!","")))</f>
        <v/>
      </c>
    </row>
    <row r="454" spans="1:13" ht="15" customHeight="1" x14ac:dyDescent="0.25">
      <c r="A454" s="1">
        <v>4420</v>
      </c>
      <c r="B454" s="63" t="s">
        <v>868</v>
      </c>
      <c r="C454" s="63" t="s">
        <v>869</v>
      </c>
      <c r="D454" s="64" t="s">
        <v>870</v>
      </c>
      <c r="E454" s="64" t="s">
        <v>871</v>
      </c>
      <c r="F454" s="64" t="s">
        <v>872</v>
      </c>
      <c r="G454" s="65" t="s">
        <v>154</v>
      </c>
      <c r="H454" s="66">
        <v>1.8800000000000001</v>
      </c>
      <c r="I454" s="67"/>
      <c r="J454" s="68">
        <f>H454*I454</f>
        <v>0</v>
      </c>
      <c r="K454" s="68">
        <f>IF($I$11&gt;=7000,0,H454*0.07*I454)</f>
        <v>0</v>
      </c>
      <c r="L454" s="68">
        <f>J454+K454</f>
        <v>0</v>
      </c>
      <c r="M454" s="46" t="str">
        <f>IF(I454="","",IF(I454&lt;75,"Ошибка! Не соблюден минимальный заказ на сорт!",IF(MOD(I454,25)&gt;0,"Ошибка! Не соблюдена кратность заказа на позицию!","")))</f>
        <v/>
      </c>
    </row>
    <row r="455" spans="1:13" ht="15" customHeight="1" x14ac:dyDescent="0.25">
      <c r="A455" s="1">
        <v>2195</v>
      </c>
      <c r="B455" s="63" t="s">
        <v>873</v>
      </c>
      <c r="C455" s="63" t="s">
        <v>874</v>
      </c>
      <c r="D455" s="64" t="s">
        <v>870</v>
      </c>
      <c r="E455" s="64" t="s">
        <v>871</v>
      </c>
      <c r="F455" s="64" t="s">
        <v>875</v>
      </c>
      <c r="G455" s="65" t="s">
        <v>154</v>
      </c>
      <c r="H455" s="66">
        <v>1.8800000000000001</v>
      </c>
      <c r="I455" s="67"/>
      <c r="J455" s="68">
        <f>H455*I455</f>
        <v>0</v>
      </c>
      <c r="K455" s="68">
        <f>IF($I$11&gt;=7000,0,H455*0.07*I455)</f>
        <v>0</v>
      </c>
      <c r="L455" s="68">
        <f>J455+K455</f>
        <v>0</v>
      </c>
      <c r="M455" s="46" t="str">
        <f>IF(I455="","",IF(I455&lt;75,"Ошибка! Не соблюден минимальный заказ на сорт!",IF(MOD(I455,25)&gt;0,"Ошибка! Не соблюдена кратность заказа на позицию!","")))</f>
        <v/>
      </c>
    </row>
    <row r="456" spans="1:13" ht="15" customHeight="1" x14ac:dyDescent="0.25">
      <c r="A456" s="1">
        <v>1333</v>
      </c>
      <c r="B456" s="63" t="s">
        <v>4845</v>
      </c>
      <c r="C456" s="63" t="s">
        <v>6162</v>
      </c>
      <c r="D456" s="64" t="s">
        <v>870</v>
      </c>
      <c r="E456" s="64" t="s">
        <v>871</v>
      </c>
      <c r="F456" s="64" t="s">
        <v>5655</v>
      </c>
      <c r="G456" s="65" t="s">
        <v>154</v>
      </c>
      <c r="H456" s="66">
        <v>1.8800000000000001</v>
      </c>
      <c r="I456" s="67"/>
      <c r="J456" s="68">
        <f>H456*I456</f>
        <v>0</v>
      </c>
      <c r="K456" s="68">
        <f>IF($I$11&gt;=7000,0,H456*0.07*I456)</f>
        <v>0</v>
      </c>
      <c r="L456" s="68">
        <f>J456+K456</f>
        <v>0</v>
      </c>
      <c r="M456" s="46" t="str">
        <f>IF(I456="","",IF(I456&lt;75,"Ошибка! Не соблюден минимальный заказ на сорт!",IF(MOD(I456,25)&gt;0,"Ошибка! Не соблюдена кратность заказа на позицию!","")))</f>
        <v/>
      </c>
    </row>
    <row r="457" spans="1:13" ht="15" customHeight="1" x14ac:dyDescent="0.25">
      <c r="A457" s="1">
        <v>1500</v>
      </c>
      <c r="B457" s="63" t="s">
        <v>4846</v>
      </c>
      <c r="C457" s="63" t="s">
        <v>6163</v>
      </c>
      <c r="D457" s="64" t="s">
        <v>870</v>
      </c>
      <c r="E457" s="64" t="s">
        <v>871</v>
      </c>
      <c r="F457" s="64" t="s">
        <v>5656</v>
      </c>
      <c r="G457" s="65" t="s">
        <v>154</v>
      </c>
      <c r="H457" s="66">
        <v>1.8800000000000001</v>
      </c>
      <c r="I457" s="67"/>
      <c r="J457" s="68">
        <f>H457*I457</f>
        <v>0</v>
      </c>
      <c r="K457" s="68">
        <f>IF($I$11&gt;=7000,0,H457*0.07*I457)</f>
        <v>0</v>
      </c>
      <c r="L457" s="68">
        <f>J457+K457</f>
        <v>0</v>
      </c>
      <c r="M457" s="46" t="str">
        <f>IF(I457="","",IF(I457&lt;75,"Ошибка! Не соблюден минимальный заказ на сорт!",IF(MOD(I457,25)&gt;0,"Ошибка! Не соблюдена кратность заказа на позицию!","")))</f>
        <v/>
      </c>
    </row>
    <row r="458" spans="1:13" ht="15" customHeight="1" x14ac:dyDescent="0.25">
      <c r="A458" s="1">
        <v>1904</v>
      </c>
      <c r="B458" s="63" t="s">
        <v>3710</v>
      </c>
      <c r="C458" s="63" t="s">
        <v>3914</v>
      </c>
      <c r="D458" s="64" t="s">
        <v>870</v>
      </c>
      <c r="E458" s="64" t="s">
        <v>871</v>
      </c>
      <c r="F458" s="64" t="s">
        <v>4208</v>
      </c>
      <c r="G458" s="65" t="s">
        <v>154</v>
      </c>
      <c r="H458" s="66">
        <v>1.8800000000000001</v>
      </c>
      <c r="I458" s="67"/>
      <c r="J458" s="68">
        <f>H458*I458</f>
        <v>0</v>
      </c>
      <c r="K458" s="68">
        <f>IF($I$11&gt;=7000,0,H458*0.07*I458)</f>
        <v>0</v>
      </c>
      <c r="L458" s="68">
        <f>J458+K458</f>
        <v>0</v>
      </c>
      <c r="M458" s="46" t="str">
        <f>IF(I458="","",IF(I458&lt;75,"Ошибка! Не соблюден минимальный заказ на сорт!",IF(MOD(I458,25)&gt;0,"Ошибка! Не соблюдена кратность заказа на позицию!","")))</f>
        <v/>
      </c>
    </row>
    <row r="459" spans="1:13" ht="15" customHeight="1" x14ac:dyDescent="0.25">
      <c r="A459" s="1">
        <v>2212</v>
      </c>
      <c r="B459" s="63" t="s">
        <v>876</v>
      </c>
      <c r="C459" s="63" t="s">
        <v>877</v>
      </c>
      <c r="D459" s="64" t="s">
        <v>870</v>
      </c>
      <c r="E459" s="64" t="s">
        <v>871</v>
      </c>
      <c r="F459" s="64" t="s">
        <v>4209</v>
      </c>
      <c r="G459" s="65" t="s">
        <v>154</v>
      </c>
      <c r="H459" s="66">
        <v>2.88</v>
      </c>
      <c r="I459" s="67"/>
      <c r="J459" s="68">
        <f>H459*I459</f>
        <v>0</v>
      </c>
      <c r="K459" s="68">
        <f>IF($I$11&gt;=7000,0,H459*0.07*I459)</f>
        <v>0</v>
      </c>
      <c r="L459" s="68">
        <f>J459+K459</f>
        <v>0</v>
      </c>
      <c r="M459" s="46" t="str">
        <f>IF(I459="","",IF(I459&lt;75,"Ошибка! Не соблюден минимальный заказ на сорт!",IF(MOD(I459,25)&gt;0,"Ошибка! Не соблюдена кратность заказа на позицию!","")))</f>
        <v/>
      </c>
    </row>
    <row r="460" spans="1:13" ht="15" customHeight="1" x14ac:dyDescent="0.25">
      <c r="A460" s="1">
        <v>1646</v>
      </c>
      <c r="B460" s="63" t="s">
        <v>3711</v>
      </c>
      <c r="C460" s="63" t="s">
        <v>878</v>
      </c>
      <c r="D460" s="64" t="s">
        <v>870</v>
      </c>
      <c r="E460" s="64" t="s">
        <v>871</v>
      </c>
      <c r="F460" s="64" t="s">
        <v>879</v>
      </c>
      <c r="G460" s="65" t="s">
        <v>154</v>
      </c>
      <c r="H460" s="66">
        <v>2.88</v>
      </c>
      <c r="I460" s="67"/>
      <c r="J460" s="68">
        <f>H460*I460</f>
        <v>0</v>
      </c>
      <c r="K460" s="68">
        <f>IF($I$11&gt;=7000,0,H460*0.07*I460)</f>
        <v>0</v>
      </c>
      <c r="L460" s="68">
        <f>J460+K460</f>
        <v>0</v>
      </c>
      <c r="M460" s="46" t="str">
        <f>IF(I460="","",IF(I460&lt;75,"Ошибка! Не соблюден минимальный заказ на сорт!",IF(MOD(I460,25)&gt;0,"Ошибка! Не соблюдена кратность заказа на позицию!","")))</f>
        <v/>
      </c>
    </row>
    <row r="461" spans="1:13" ht="15" customHeight="1" x14ac:dyDescent="0.25">
      <c r="A461" s="1">
        <v>2999</v>
      </c>
      <c r="B461" s="63" t="s">
        <v>880</v>
      </c>
      <c r="C461" s="63" t="s">
        <v>881</v>
      </c>
      <c r="D461" s="64" t="s">
        <v>870</v>
      </c>
      <c r="E461" s="64" t="s">
        <v>871</v>
      </c>
      <c r="F461" s="64" t="s">
        <v>882</v>
      </c>
      <c r="G461" s="65" t="s">
        <v>154</v>
      </c>
      <c r="H461" s="66">
        <v>1.8800000000000001</v>
      </c>
      <c r="I461" s="67"/>
      <c r="J461" s="68">
        <f>H461*I461</f>
        <v>0</v>
      </c>
      <c r="K461" s="68">
        <f>IF($I$11&gt;=7000,0,H461*0.07*I461)</f>
        <v>0</v>
      </c>
      <c r="L461" s="68">
        <f>J461+K461</f>
        <v>0</v>
      </c>
      <c r="M461" s="46" t="str">
        <f>IF(I461="","",IF(I461&lt;75,"Ошибка! Не соблюден минимальный заказ на сорт!",IF(MOD(I461,25)&gt;0,"Ошибка! Не соблюдена кратность заказа на позицию!","")))</f>
        <v/>
      </c>
    </row>
    <row r="462" spans="1:13" ht="15" customHeight="1" x14ac:dyDescent="0.25">
      <c r="A462" s="1">
        <v>984</v>
      </c>
      <c r="B462" s="63" t="s">
        <v>883</v>
      </c>
      <c r="C462" s="63" t="s">
        <v>884</v>
      </c>
      <c r="D462" s="64" t="s">
        <v>870</v>
      </c>
      <c r="E462" s="64" t="s">
        <v>871</v>
      </c>
      <c r="F462" s="64" t="s">
        <v>885</v>
      </c>
      <c r="G462" s="65" t="s">
        <v>154</v>
      </c>
      <c r="H462" s="66">
        <v>1.8800000000000001</v>
      </c>
      <c r="I462" s="67"/>
      <c r="J462" s="68">
        <f>H462*I462</f>
        <v>0</v>
      </c>
      <c r="K462" s="68">
        <f>IF($I$11&gt;=7000,0,H462*0.07*I462)</f>
        <v>0</v>
      </c>
      <c r="L462" s="68">
        <f>J462+K462</f>
        <v>0</v>
      </c>
      <c r="M462" s="46" t="str">
        <f>IF(I462="","",IF(I462&lt;75,"Ошибка! Не соблюден минимальный заказ на сорт!",IF(MOD(I462,25)&gt;0,"Ошибка! Не соблюдена кратность заказа на позицию!","")))</f>
        <v/>
      </c>
    </row>
    <row r="463" spans="1:13" ht="15" customHeight="1" x14ac:dyDescent="0.25">
      <c r="A463" s="1">
        <v>2183</v>
      </c>
      <c r="B463" s="63" t="s">
        <v>886</v>
      </c>
      <c r="C463" s="63" t="s">
        <v>887</v>
      </c>
      <c r="D463" s="64" t="s">
        <v>870</v>
      </c>
      <c r="E463" s="64" t="s">
        <v>871</v>
      </c>
      <c r="F463" s="64" t="s">
        <v>4210</v>
      </c>
      <c r="G463" s="65" t="s">
        <v>154</v>
      </c>
      <c r="H463" s="66">
        <v>1.8800000000000001</v>
      </c>
      <c r="I463" s="67"/>
      <c r="J463" s="68">
        <f>H463*I463</f>
        <v>0</v>
      </c>
      <c r="K463" s="68">
        <f>IF($I$11&gt;=7000,0,H463*0.07*I463)</f>
        <v>0</v>
      </c>
      <c r="L463" s="68">
        <f>J463+K463</f>
        <v>0</v>
      </c>
      <c r="M463" s="46" t="str">
        <f>IF(I463="","",IF(I463&lt;75,"Ошибка! Не соблюден минимальный заказ на сорт!",IF(MOD(I463,25)&gt;0,"Ошибка! Не соблюдена кратность заказа на позицию!","")))</f>
        <v/>
      </c>
    </row>
    <row r="464" spans="1:13" ht="15" customHeight="1" x14ac:dyDescent="0.25">
      <c r="A464" s="1">
        <v>792</v>
      </c>
      <c r="B464" s="63" t="s">
        <v>3712</v>
      </c>
      <c r="C464" s="63" t="s">
        <v>3915</v>
      </c>
      <c r="D464" s="64" t="s">
        <v>870</v>
      </c>
      <c r="E464" s="64" t="s">
        <v>871</v>
      </c>
      <c r="F464" s="64" t="s">
        <v>3558</v>
      </c>
      <c r="G464" s="65" t="s">
        <v>154</v>
      </c>
      <c r="H464" s="66">
        <v>2.88</v>
      </c>
      <c r="I464" s="67"/>
      <c r="J464" s="68">
        <f>H464*I464</f>
        <v>0</v>
      </c>
      <c r="K464" s="68">
        <f>IF($I$11&gt;=7000,0,H464*0.07*I464)</f>
        <v>0</v>
      </c>
      <c r="L464" s="68">
        <f>J464+K464</f>
        <v>0</v>
      </c>
      <c r="M464" s="46" t="str">
        <f>IF(I464="","",IF(I464&lt;75,"Ошибка! Не соблюден минимальный заказ на сорт!",IF(MOD(I464,25)&gt;0,"Ошибка! Не соблюдена кратность заказа на позицию!","")))</f>
        <v/>
      </c>
    </row>
    <row r="465" spans="1:13" ht="15" customHeight="1" x14ac:dyDescent="0.25">
      <c r="A465" s="1">
        <v>1887</v>
      </c>
      <c r="B465" s="63" t="s">
        <v>888</v>
      </c>
      <c r="C465" s="63" t="s">
        <v>889</v>
      </c>
      <c r="D465" s="64" t="s">
        <v>870</v>
      </c>
      <c r="E465" s="64" t="s">
        <v>871</v>
      </c>
      <c r="F465" s="64" t="s">
        <v>890</v>
      </c>
      <c r="G465" s="65" t="s">
        <v>154</v>
      </c>
      <c r="H465" s="66">
        <v>2.88</v>
      </c>
      <c r="I465" s="67"/>
      <c r="J465" s="68">
        <f>H465*I465</f>
        <v>0</v>
      </c>
      <c r="K465" s="68">
        <f>IF($I$11&gt;=7000,0,H465*0.07*I465)</f>
        <v>0</v>
      </c>
      <c r="L465" s="68">
        <f>J465+K465</f>
        <v>0</v>
      </c>
      <c r="M465" s="46" t="str">
        <f>IF(I465="","",IF(I465&lt;75,"Ошибка! Не соблюден минимальный заказ на сорт!",IF(MOD(I465,25)&gt;0,"Ошибка! Не соблюдена кратность заказа на позицию!","")))</f>
        <v/>
      </c>
    </row>
    <row r="466" spans="1:13" ht="15" customHeight="1" x14ac:dyDescent="0.25">
      <c r="A466" s="1">
        <v>1950</v>
      </c>
      <c r="B466" s="63" t="s">
        <v>891</v>
      </c>
      <c r="C466" s="63" t="s">
        <v>892</v>
      </c>
      <c r="D466" s="64" t="s">
        <v>870</v>
      </c>
      <c r="E466" s="64" t="s">
        <v>871</v>
      </c>
      <c r="F466" s="64" t="s">
        <v>893</v>
      </c>
      <c r="G466" s="65" t="s">
        <v>154</v>
      </c>
      <c r="H466" s="66">
        <v>1.9</v>
      </c>
      <c r="I466" s="67"/>
      <c r="J466" s="68">
        <f>H466*I466</f>
        <v>0</v>
      </c>
      <c r="K466" s="68">
        <f>IF($I$11&gt;=7000,0,H466*0.07*I466)</f>
        <v>0</v>
      </c>
      <c r="L466" s="68">
        <f>J466+K466</f>
        <v>0</v>
      </c>
      <c r="M466" s="46" t="str">
        <f>IF(I466="","",IF(I466&lt;75,"Ошибка! Не соблюден минимальный заказ на сорт!",IF(MOD(I466,25)&gt;0,"Ошибка! Не соблюдена кратность заказа на позицию!","")))</f>
        <v/>
      </c>
    </row>
    <row r="467" spans="1:13" ht="15" customHeight="1" x14ac:dyDescent="0.25">
      <c r="A467" s="1">
        <v>4746</v>
      </c>
      <c r="B467" s="63" t="s">
        <v>896</v>
      </c>
      <c r="C467" s="63" t="s">
        <v>897</v>
      </c>
      <c r="D467" s="64" t="s">
        <v>894</v>
      </c>
      <c r="E467" s="64" t="s">
        <v>895</v>
      </c>
      <c r="F467" s="64" t="s">
        <v>898</v>
      </c>
      <c r="G467" s="65" t="s">
        <v>154</v>
      </c>
      <c r="H467" s="66">
        <v>1.35</v>
      </c>
      <c r="I467" s="67"/>
      <c r="J467" s="68">
        <f>H467*I467</f>
        <v>0</v>
      </c>
      <c r="K467" s="68">
        <f>IF($I$11&gt;=7000,0,H467*0.07*I467)</f>
        <v>0</v>
      </c>
      <c r="L467" s="68">
        <f>J467+K467</f>
        <v>0</v>
      </c>
      <c r="M467" s="46" t="str">
        <f>IF(I467="","",IF(I467&lt;75,"Ошибка! Не соблюден минимальный заказ на сорт!",IF(MOD(I467,25)&gt;0,"Ошибка! Не соблюдена кратность заказа на позицию!","")))</f>
        <v/>
      </c>
    </row>
    <row r="468" spans="1:13" ht="15" customHeight="1" x14ac:dyDescent="0.25">
      <c r="A468" s="1">
        <v>1769</v>
      </c>
      <c r="B468" s="63" t="s">
        <v>3664</v>
      </c>
      <c r="C468" s="63" t="s">
        <v>3869</v>
      </c>
      <c r="D468" s="64" t="s">
        <v>894</v>
      </c>
      <c r="E468" s="64" t="s">
        <v>895</v>
      </c>
      <c r="F468" s="64" t="s">
        <v>4157</v>
      </c>
      <c r="G468" s="65" t="s">
        <v>154</v>
      </c>
      <c r="H468" s="66">
        <v>1.73</v>
      </c>
      <c r="I468" s="67"/>
      <c r="J468" s="68">
        <f>H468*I468</f>
        <v>0</v>
      </c>
      <c r="K468" s="68">
        <f>IF($I$11&gt;=7000,0,H468*0.07*I468)</f>
        <v>0</v>
      </c>
      <c r="L468" s="68">
        <f>J468+K468</f>
        <v>0</v>
      </c>
      <c r="M468" s="46" t="str">
        <f>IF(I468="","",IF(I468&lt;75,"Ошибка! Не соблюден минимальный заказ на сорт!",IF(MOD(I468,25)&gt;0,"Ошибка! Не соблюдена кратность заказа на позицию!","")))</f>
        <v/>
      </c>
    </row>
    <row r="469" spans="1:13" ht="15" customHeight="1" x14ac:dyDescent="0.25">
      <c r="A469" s="1">
        <v>1897</v>
      </c>
      <c r="B469" s="63" t="s">
        <v>3683</v>
      </c>
      <c r="C469" s="63" t="s">
        <v>3888</v>
      </c>
      <c r="D469" s="64" t="s">
        <v>894</v>
      </c>
      <c r="E469" s="64" t="s">
        <v>895</v>
      </c>
      <c r="F469" s="64" t="s">
        <v>4175</v>
      </c>
      <c r="G469" s="65" t="s">
        <v>154</v>
      </c>
      <c r="H469" s="66">
        <v>1.9</v>
      </c>
      <c r="I469" s="67"/>
      <c r="J469" s="68">
        <f>H469*I469</f>
        <v>0</v>
      </c>
      <c r="K469" s="68">
        <f>IF($I$11&gt;=7000,0,H469*0.07*I469)</f>
        <v>0</v>
      </c>
      <c r="L469" s="68">
        <f>J469+K469</f>
        <v>0</v>
      </c>
      <c r="M469" s="46" t="str">
        <f>IF(I469="","",IF(I469&lt;75,"Ошибка! Не соблюден минимальный заказ на сорт!",IF(MOD(I469,25)&gt;0,"Ошибка! Не соблюдена кратность заказа на позицию!","")))</f>
        <v/>
      </c>
    </row>
    <row r="470" spans="1:13" ht="15" customHeight="1" x14ac:dyDescent="0.25">
      <c r="A470" s="1">
        <v>806</v>
      </c>
      <c r="B470" s="63" t="s">
        <v>4791</v>
      </c>
      <c r="C470" s="63" t="s">
        <v>6108</v>
      </c>
      <c r="D470" s="64" t="s">
        <v>894</v>
      </c>
      <c r="E470" s="64" t="s">
        <v>895</v>
      </c>
      <c r="F470" s="64" t="s">
        <v>5638</v>
      </c>
      <c r="G470" s="65" t="s">
        <v>154</v>
      </c>
      <c r="H470" s="66">
        <v>1.75</v>
      </c>
      <c r="I470" s="67"/>
      <c r="J470" s="68">
        <f>H470*I470</f>
        <v>0</v>
      </c>
      <c r="K470" s="68">
        <f>IF($I$11&gt;=7000,0,H470*0.07*I470)</f>
        <v>0</v>
      </c>
      <c r="L470" s="68">
        <f>J470+K470</f>
        <v>0</v>
      </c>
      <c r="M470" s="46" t="str">
        <f>IF(I470="","",IF(I470&lt;75,"Ошибка! Не соблюден минимальный заказ на сорт!",IF(MOD(I470,25)&gt;0,"Ошибка! Не соблюдена кратность заказа на позицию!","")))</f>
        <v/>
      </c>
    </row>
    <row r="471" spans="1:13" ht="15" customHeight="1" x14ac:dyDescent="0.25">
      <c r="A471" s="1">
        <v>2787</v>
      </c>
      <c r="B471" s="63" t="s">
        <v>3666</v>
      </c>
      <c r="C471" s="63" t="s">
        <v>3872</v>
      </c>
      <c r="D471" s="64" t="s">
        <v>894</v>
      </c>
      <c r="E471" s="64" t="s">
        <v>895</v>
      </c>
      <c r="F471" s="64" t="s">
        <v>4159</v>
      </c>
      <c r="G471" s="65" t="s">
        <v>154</v>
      </c>
      <c r="H471" s="66">
        <v>1.9</v>
      </c>
      <c r="I471" s="67"/>
      <c r="J471" s="68">
        <f>H471*I471</f>
        <v>0</v>
      </c>
      <c r="K471" s="68">
        <f>IF($I$11&gt;=7000,0,H471*0.07*I471)</f>
        <v>0</v>
      </c>
      <c r="L471" s="68">
        <f>J471+K471</f>
        <v>0</v>
      </c>
      <c r="M471" s="46" t="str">
        <f>IF(I471="","",IF(I471&lt;75,"Ошибка! Не соблюден минимальный заказ на сорт!",IF(MOD(I471,25)&gt;0,"Ошибка! Не соблюдена кратность заказа на позицию!","")))</f>
        <v/>
      </c>
    </row>
    <row r="472" spans="1:13" ht="15" customHeight="1" x14ac:dyDescent="0.25">
      <c r="A472" s="1">
        <v>5413</v>
      </c>
      <c r="B472" s="63" t="s">
        <v>899</v>
      </c>
      <c r="C472" s="63" t="s">
        <v>900</v>
      </c>
      <c r="D472" s="64" t="s">
        <v>894</v>
      </c>
      <c r="E472" s="64" t="s">
        <v>895</v>
      </c>
      <c r="F472" s="64" t="s">
        <v>901</v>
      </c>
      <c r="G472" s="65" t="s">
        <v>154</v>
      </c>
      <c r="H472" s="66">
        <v>1.35</v>
      </c>
      <c r="I472" s="67"/>
      <c r="J472" s="68">
        <f>H472*I472</f>
        <v>0</v>
      </c>
      <c r="K472" s="68">
        <f>IF($I$11&gt;=7000,0,H472*0.07*I472)</f>
        <v>0</v>
      </c>
      <c r="L472" s="68">
        <f>J472+K472</f>
        <v>0</v>
      </c>
      <c r="M472" s="46" t="str">
        <f>IF(I472="","",IF(I472&lt;75,"Ошибка! Не соблюден минимальный заказ на сорт!",IF(MOD(I472,25)&gt;0,"Ошибка! Не соблюдена кратность заказа на позицию!","")))</f>
        <v/>
      </c>
    </row>
    <row r="473" spans="1:13" ht="15" customHeight="1" x14ac:dyDescent="0.25">
      <c r="A473" s="1">
        <v>2466</v>
      </c>
      <c r="B473" s="63" t="s">
        <v>902</v>
      </c>
      <c r="C473" s="63" t="s">
        <v>903</v>
      </c>
      <c r="D473" s="64" t="s">
        <v>894</v>
      </c>
      <c r="E473" s="64" t="s">
        <v>895</v>
      </c>
      <c r="F473" s="64" t="s">
        <v>904</v>
      </c>
      <c r="G473" s="65" t="s">
        <v>154</v>
      </c>
      <c r="H473" s="66">
        <v>1.35</v>
      </c>
      <c r="I473" s="67"/>
      <c r="J473" s="68">
        <f>H473*I473</f>
        <v>0</v>
      </c>
      <c r="K473" s="68">
        <f>IF($I$11&gt;=7000,0,H473*0.07*I473)</f>
        <v>0</v>
      </c>
      <c r="L473" s="68">
        <f>J473+K473</f>
        <v>0</v>
      </c>
      <c r="M473" s="46" t="str">
        <f>IF(I473="","",IF(I473&lt;75,"Ошибка! Не соблюден минимальный заказ на сорт!",IF(MOD(I473,25)&gt;0,"Ошибка! Не соблюдена кратность заказа на позицию!","")))</f>
        <v/>
      </c>
    </row>
    <row r="474" spans="1:13" ht="15" customHeight="1" x14ac:dyDescent="0.25">
      <c r="A474" s="1">
        <v>3855</v>
      </c>
      <c r="B474" s="63" t="s">
        <v>905</v>
      </c>
      <c r="C474" s="63" t="s">
        <v>906</v>
      </c>
      <c r="D474" s="64" t="s">
        <v>894</v>
      </c>
      <c r="E474" s="64" t="s">
        <v>895</v>
      </c>
      <c r="F474" s="64" t="s">
        <v>645</v>
      </c>
      <c r="G474" s="65" t="s">
        <v>154</v>
      </c>
      <c r="H474" s="66">
        <v>1.35</v>
      </c>
      <c r="I474" s="67"/>
      <c r="J474" s="68">
        <f>H474*I474</f>
        <v>0</v>
      </c>
      <c r="K474" s="68">
        <f>IF($I$11&gt;=7000,0,H474*0.07*I474)</f>
        <v>0</v>
      </c>
      <c r="L474" s="68">
        <f>J474+K474</f>
        <v>0</v>
      </c>
      <c r="M474" s="46" t="str">
        <f>IF(I474="","",IF(I474&lt;75,"Ошибка! Не соблюден минимальный заказ на сорт!",IF(MOD(I474,25)&gt;0,"Ошибка! Не соблюдена кратность заказа на позицию!","")))</f>
        <v/>
      </c>
    </row>
    <row r="475" spans="1:13" ht="15" customHeight="1" x14ac:dyDescent="0.25">
      <c r="A475" s="1">
        <v>1540</v>
      </c>
      <c r="B475" s="63" t="s">
        <v>4797</v>
      </c>
      <c r="C475" s="63" t="s">
        <v>6114</v>
      </c>
      <c r="D475" s="64" t="s">
        <v>894</v>
      </c>
      <c r="E475" s="64" t="s">
        <v>895</v>
      </c>
      <c r="F475" s="64" t="s">
        <v>6295</v>
      </c>
      <c r="G475" s="65" t="s">
        <v>154</v>
      </c>
      <c r="H475" s="66">
        <v>1.75</v>
      </c>
      <c r="I475" s="67"/>
      <c r="J475" s="68">
        <f>H475*I475</f>
        <v>0</v>
      </c>
      <c r="K475" s="68">
        <f>IF($I$11&gt;=7000,0,H475*0.07*I475)</f>
        <v>0</v>
      </c>
      <c r="L475" s="68">
        <f>J475+K475</f>
        <v>0</v>
      </c>
      <c r="M475" s="46" t="str">
        <f>IF(I475="","",IF(I475&lt;75,"Ошибка! Не соблюден минимальный заказ на сорт!",IF(MOD(I475,25)&gt;0,"Ошибка! Не соблюдена кратность заказа на позицию!","")))</f>
        <v/>
      </c>
    </row>
    <row r="476" spans="1:13" ht="15" customHeight="1" x14ac:dyDescent="0.25">
      <c r="A476" s="1">
        <v>1614</v>
      </c>
      <c r="B476" s="63" t="s">
        <v>3665</v>
      </c>
      <c r="C476" s="63" t="s">
        <v>3870</v>
      </c>
      <c r="D476" s="64" t="s">
        <v>894</v>
      </c>
      <c r="E476" s="64" t="s">
        <v>895</v>
      </c>
      <c r="F476" s="64" t="s">
        <v>4158</v>
      </c>
      <c r="G476" s="65" t="s">
        <v>154</v>
      </c>
      <c r="H476" s="66">
        <v>1.75</v>
      </c>
      <c r="I476" s="67"/>
      <c r="J476" s="68">
        <f>H476*I476</f>
        <v>0</v>
      </c>
      <c r="K476" s="68">
        <f>IF($I$11&gt;=7000,0,H476*0.07*I476)</f>
        <v>0</v>
      </c>
      <c r="L476" s="68">
        <f>J476+K476</f>
        <v>0</v>
      </c>
      <c r="M476" s="46" t="str">
        <f>IF(I476="","",IF(I476&lt;75,"Ошибка! Не соблюден минимальный заказ на сорт!",IF(MOD(I476,25)&gt;0,"Ошибка! Не соблюдена кратность заказа на позицию!","")))</f>
        <v/>
      </c>
    </row>
    <row r="477" spans="1:13" ht="15" customHeight="1" x14ac:dyDescent="0.25">
      <c r="A477" s="1">
        <v>2902</v>
      </c>
      <c r="B477" s="63" t="s">
        <v>4784</v>
      </c>
      <c r="C477" s="63" t="s">
        <v>6101</v>
      </c>
      <c r="D477" s="64" t="s">
        <v>894</v>
      </c>
      <c r="E477" s="64" t="s">
        <v>895</v>
      </c>
      <c r="F477" s="64" t="s">
        <v>6292</v>
      </c>
      <c r="G477" s="65" t="s">
        <v>154</v>
      </c>
      <c r="H477" s="66">
        <v>1.75</v>
      </c>
      <c r="I477" s="67"/>
      <c r="J477" s="68">
        <f>H477*I477</f>
        <v>0</v>
      </c>
      <c r="K477" s="68">
        <f>IF($I$11&gt;=7000,0,H477*0.07*I477)</f>
        <v>0</v>
      </c>
      <c r="L477" s="68">
        <f>J477+K477</f>
        <v>0</v>
      </c>
      <c r="M477" s="46" t="str">
        <f>IF(I477="","",IF(I477&lt;75,"Ошибка! Не соблюден минимальный заказ на сорт!",IF(MOD(I477,25)&gt;0,"Ошибка! Не соблюдена кратность заказа на позицию!","")))</f>
        <v/>
      </c>
    </row>
    <row r="478" spans="1:13" ht="15" customHeight="1" x14ac:dyDescent="0.25">
      <c r="A478" s="1">
        <v>2294</v>
      </c>
      <c r="B478" s="63" t="s">
        <v>4785</v>
      </c>
      <c r="C478" s="63" t="s">
        <v>6102</v>
      </c>
      <c r="D478" s="64" t="s">
        <v>894</v>
      </c>
      <c r="E478" s="64" t="s">
        <v>895</v>
      </c>
      <c r="F478" s="64" t="s">
        <v>6293</v>
      </c>
      <c r="G478" s="65" t="s">
        <v>154</v>
      </c>
      <c r="H478" s="66">
        <v>1.75</v>
      </c>
      <c r="I478" s="67"/>
      <c r="J478" s="68">
        <f>H478*I478</f>
        <v>0</v>
      </c>
      <c r="K478" s="68">
        <f>IF($I$11&gt;=7000,0,H478*0.07*I478)</f>
        <v>0</v>
      </c>
      <c r="L478" s="68">
        <f>J478+K478</f>
        <v>0</v>
      </c>
      <c r="M478" s="46" t="str">
        <f>IF(I478="","",IF(I478&lt;75,"Ошибка! Не соблюден минимальный заказ на сорт!",IF(MOD(I478,25)&gt;0,"Ошибка! Не соблюдена кратность заказа на позицию!","")))</f>
        <v/>
      </c>
    </row>
    <row r="479" spans="1:13" ht="15" customHeight="1" x14ac:dyDescent="0.25">
      <c r="A479" s="1">
        <v>1860</v>
      </c>
      <c r="B479" s="63" t="s">
        <v>4786</v>
      </c>
      <c r="C479" s="63" t="s">
        <v>6103</v>
      </c>
      <c r="D479" s="64" t="s">
        <v>894</v>
      </c>
      <c r="E479" s="64" t="s">
        <v>895</v>
      </c>
      <c r="F479" s="64" t="s">
        <v>5634</v>
      </c>
      <c r="G479" s="65" t="s">
        <v>154</v>
      </c>
      <c r="H479" s="66">
        <v>1.75</v>
      </c>
      <c r="I479" s="67"/>
      <c r="J479" s="68">
        <f>H479*I479</f>
        <v>0</v>
      </c>
      <c r="K479" s="68">
        <f>IF($I$11&gt;=7000,0,H479*0.07*I479)</f>
        <v>0</v>
      </c>
      <c r="L479" s="68">
        <f>J479+K479</f>
        <v>0</v>
      </c>
      <c r="M479" s="46" t="str">
        <f>IF(I479="","",IF(I479&lt;75,"Ошибка! Не соблюден минимальный заказ на сорт!",IF(MOD(I479,25)&gt;0,"Ошибка! Не соблюдена кратность заказа на позицию!","")))</f>
        <v/>
      </c>
    </row>
    <row r="480" spans="1:13" ht="15" customHeight="1" x14ac:dyDescent="0.25">
      <c r="A480" s="1">
        <v>3624</v>
      </c>
      <c r="B480" s="63" t="s">
        <v>907</v>
      </c>
      <c r="C480" s="63" t="s">
        <v>908</v>
      </c>
      <c r="D480" s="64" t="s">
        <v>894</v>
      </c>
      <c r="E480" s="64" t="s">
        <v>895</v>
      </c>
      <c r="F480" s="64" t="s">
        <v>5454</v>
      </c>
      <c r="G480" s="65" t="s">
        <v>154</v>
      </c>
      <c r="H480" s="66">
        <v>1.75</v>
      </c>
      <c r="I480" s="67"/>
      <c r="J480" s="68">
        <f>H480*I480</f>
        <v>0</v>
      </c>
      <c r="K480" s="68">
        <f>IF($I$11&gt;=7000,0,H480*0.07*I480)</f>
        <v>0</v>
      </c>
      <c r="L480" s="68">
        <f>J480+K480</f>
        <v>0</v>
      </c>
      <c r="M480" s="46" t="str">
        <f>IF(I480="","",IF(I480&lt;75,"Ошибка! Не соблюден минимальный заказ на сорт!",IF(MOD(I480,25)&gt;0,"Ошибка! Не соблюдена кратность заказа на позицию!","")))</f>
        <v/>
      </c>
    </row>
    <row r="481" spans="1:13" ht="15" customHeight="1" x14ac:dyDescent="0.25">
      <c r="A481" s="1">
        <v>1330</v>
      </c>
      <c r="B481" s="63" t="s">
        <v>4793</v>
      </c>
      <c r="C481" s="63" t="s">
        <v>3871</v>
      </c>
      <c r="D481" s="64" t="s">
        <v>894</v>
      </c>
      <c r="E481" s="64" t="s">
        <v>895</v>
      </c>
      <c r="F481" s="64" t="s">
        <v>1323</v>
      </c>
      <c r="G481" s="65" t="s">
        <v>154</v>
      </c>
      <c r="H481" s="66">
        <v>1.9</v>
      </c>
      <c r="I481" s="67"/>
      <c r="J481" s="68">
        <f>H481*I481</f>
        <v>0</v>
      </c>
      <c r="K481" s="68">
        <f>IF($I$11&gt;=7000,0,H481*0.07*I481)</f>
        <v>0</v>
      </c>
      <c r="L481" s="68">
        <f>J481+K481</f>
        <v>0</v>
      </c>
      <c r="M481" s="46" t="str">
        <f>IF(I481="","",IF(I481&lt;75,"Ошибка! Не соблюден минимальный заказ на сорт!",IF(MOD(I481,25)&gt;0,"Ошибка! Не соблюдена кратность заказа на позицию!","")))</f>
        <v/>
      </c>
    </row>
    <row r="482" spans="1:13" ht="15" customHeight="1" x14ac:dyDescent="0.25">
      <c r="A482" s="1">
        <v>2762</v>
      </c>
      <c r="B482" s="63" t="s">
        <v>4787</v>
      </c>
      <c r="C482" s="63" t="s">
        <v>6104</v>
      </c>
      <c r="D482" s="64" t="s">
        <v>894</v>
      </c>
      <c r="E482" s="64" t="s">
        <v>895</v>
      </c>
      <c r="F482" s="64" t="s">
        <v>6294</v>
      </c>
      <c r="G482" s="65" t="s">
        <v>154</v>
      </c>
      <c r="H482" s="66">
        <v>1.9</v>
      </c>
      <c r="I482" s="67"/>
      <c r="J482" s="68">
        <f>H482*I482</f>
        <v>0</v>
      </c>
      <c r="K482" s="68">
        <f>IF($I$11&gt;=7000,0,H482*0.07*I482)</f>
        <v>0</v>
      </c>
      <c r="L482" s="68">
        <f>J482+K482</f>
        <v>0</v>
      </c>
      <c r="M482" s="46" t="str">
        <f>IF(I482="","",IF(I482&lt;75,"Ошибка! Не соблюден минимальный заказ на сорт!",IF(MOD(I482,25)&gt;0,"Ошибка! Не соблюдена кратность заказа на позицию!","")))</f>
        <v/>
      </c>
    </row>
    <row r="483" spans="1:13" ht="15" customHeight="1" x14ac:dyDescent="0.25">
      <c r="A483" s="1">
        <v>2919</v>
      </c>
      <c r="B483" s="63" t="s">
        <v>909</v>
      </c>
      <c r="C483" s="63" t="s">
        <v>910</v>
      </c>
      <c r="D483" s="64" t="s">
        <v>894</v>
      </c>
      <c r="E483" s="64" t="s">
        <v>895</v>
      </c>
      <c r="F483" s="64" t="s">
        <v>911</v>
      </c>
      <c r="G483" s="65" t="s">
        <v>154</v>
      </c>
      <c r="H483" s="66">
        <v>1.73</v>
      </c>
      <c r="I483" s="67"/>
      <c r="J483" s="68">
        <f>H483*I483</f>
        <v>0</v>
      </c>
      <c r="K483" s="68">
        <f>IF($I$11&gt;=7000,0,H483*0.07*I483)</f>
        <v>0</v>
      </c>
      <c r="L483" s="68">
        <f>J483+K483</f>
        <v>0</v>
      </c>
      <c r="M483" s="46" t="str">
        <f>IF(I483="","",IF(I483&lt;75,"Ошибка! Не соблюден минимальный заказ на сорт!",IF(MOD(I483,25)&gt;0,"Ошибка! Не соблюдена кратность заказа на позицию!","")))</f>
        <v/>
      </c>
    </row>
    <row r="484" spans="1:13" ht="15" customHeight="1" x14ac:dyDescent="0.25">
      <c r="A484" s="1">
        <v>2954</v>
      </c>
      <c r="B484" s="63" t="s">
        <v>912</v>
      </c>
      <c r="C484" s="63" t="s">
        <v>913</v>
      </c>
      <c r="D484" s="64" t="s">
        <v>894</v>
      </c>
      <c r="E484" s="64" t="s">
        <v>895</v>
      </c>
      <c r="F484" s="64" t="s">
        <v>914</v>
      </c>
      <c r="G484" s="65" t="s">
        <v>154</v>
      </c>
      <c r="H484" s="66">
        <v>3.17</v>
      </c>
      <c r="I484" s="67"/>
      <c r="J484" s="68">
        <f>H484*I484</f>
        <v>0</v>
      </c>
      <c r="K484" s="68">
        <f>IF($I$11&gt;=7000,0,H484*0.07*I484)</f>
        <v>0</v>
      </c>
      <c r="L484" s="68">
        <f>J484+K484</f>
        <v>0</v>
      </c>
      <c r="M484" s="46" t="str">
        <f>IF(I484="","",IF(I484&lt;75,"Ошибка! Не соблюден минимальный заказ на сорт!",IF(MOD(I484,25)&gt;0,"Ошибка! Не соблюдена кратность заказа на позицию!","")))</f>
        <v/>
      </c>
    </row>
    <row r="485" spans="1:13" ht="15" customHeight="1" x14ac:dyDescent="0.25">
      <c r="A485" s="1">
        <v>659</v>
      </c>
      <c r="B485" s="63" t="s">
        <v>3668</v>
      </c>
      <c r="C485" s="63" t="s">
        <v>3874</v>
      </c>
      <c r="D485" s="64" t="s">
        <v>894</v>
      </c>
      <c r="E485" s="64" t="s">
        <v>895</v>
      </c>
      <c r="F485" s="64" t="s">
        <v>914</v>
      </c>
      <c r="G485" s="65" t="s">
        <v>421</v>
      </c>
      <c r="H485" s="66">
        <v>4.5999999999999996</v>
      </c>
      <c r="I485" s="67"/>
      <c r="J485" s="68">
        <f>H485*I485</f>
        <v>0</v>
      </c>
      <c r="K485" s="68">
        <f>IF($I$11&gt;=7000,0,H485*0.07*I485)</f>
        <v>0</v>
      </c>
      <c r="L485" s="68">
        <f>J485+K485</f>
        <v>0</v>
      </c>
      <c r="M485" s="108" t="str">
        <f>IF(I485="","",IF(I485&lt;80,"Ошибка! Не соблюден минимальный заказ на сорт!",IF(MOD(I485,40)&gt;0,"Ошибка! Не соблюдена кратность заказа на позицию!","")))</f>
        <v/>
      </c>
    </row>
    <row r="486" spans="1:13" ht="15" customHeight="1" x14ac:dyDescent="0.25">
      <c r="A486" s="1">
        <v>2253</v>
      </c>
      <c r="B486" s="63" t="s">
        <v>3677</v>
      </c>
      <c r="C486" s="63" t="s">
        <v>3882</v>
      </c>
      <c r="D486" s="64" t="s">
        <v>894</v>
      </c>
      <c r="E486" s="64" t="s">
        <v>895</v>
      </c>
      <c r="F486" s="64" t="s">
        <v>4169</v>
      </c>
      <c r="G486" s="65" t="s">
        <v>154</v>
      </c>
      <c r="H486" s="66">
        <v>1.9</v>
      </c>
      <c r="I486" s="67"/>
      <c r="J486" s="68">
        <f>H486*I486</f>
        <v>0</v>
      </c>
      <c r="K486" s="68">
        <f>IF($I$11&gt;=7000,0,H486*0.07*I486)</f>
        <v>0</v>
      </c>
      <c r="L486" s="68">
        <f>J486+K486</f>
        <v>0</v>
      </c>
      <c r="M486" s="46" t="str">
        <f>IF(I486="","",IF(I486&lt;75,"Ошибка! Не соблюден минимальный заказ на сорт!",IF(MOD(I486,25)&gt;0,"Ошибка! Не соблюдена кратность заказа на позицию!","")))</f>
        <v/>
      </c>
    </row>
    <row r="487" spans="1:13" ht="15" customHeight="1" x14ac:dyDescent="0.25">
      <c r="A487" s="1">
        <v>994</v>
      </c>
      <c r="B487" s="63" t="s">
        <v>915</v>
      </c>
      <c r="C487" s="63" t="s">
        <v>916</v>
      </c>
      <c r="D487" s="64" t="s">
        <v>894</v>
      </c>
      <c r="E487" s="64" t="s">
        <v>895</v>
      </c>
      <c r="F487" s="64" t="s">
        <v>917</v>
      </c>
      <c r="G487" s="65" t="s">
        <v>154</v>
      </c>
      <c r="H487" s="66">
        <v>1.75</v>
      </c>
      <c r="I487" s="67"/>
      <c r="J487" s="68">
        <f>H487*I487</f>
        <v>0</v>
      </c>
      <c r="K487" s="68">
        <f>IF($I$11&gt;=7000,0,H487*0.07*I487)</f>
        <v>0</v>
      </c>
      <c r="L487" s="68">
        <f>J487+K487</f>
        <v>0</v>
      </c>
      <c r="M487" s="46" t="str">
        <f>IF(I487="","",IF(I487&lt;75,"Ошибка! Не соблюден минимальный заказ на сорт!",IF(MOD(I487,25)&gt;0,"Ошибка! Не соблюдена кратность заказа на позицию!","")))</f>
        <v/>
      </c>
    </row>
    <row r="488" spans="1:13" ht="15" customHeight="1" x14ac:dyDescent="0.25">
      <c r="A488" s="1">
        <v>1484</v>
      </c>
      <c r="B488" s="63" t="s">
        <v>918</v>
      </c>
      <c r="C488" s="63" t="s">
        <v>919</v>
      </c>
      <c r="D488" s="64" t="s">
        <v>894</v>
      </c>
      <c r="E488" s="64" t="s">
        <v>895</v>
      </c>
      <c r="F488" s="64" t="s">
        <v>920</v>
      </c>
      <c r="G488" s="65" t="s">
        <v>154</v>
      </c>
      <c r="H488" s="66">
        <v>1.75</v>
      </c>
      <c r="I488" s="67"/>
      <c r="J488" s="68">
        <f>H488*I488</f>
        <v>0</v>
      </c>
      <c r="K488" s="68">
        <f>IF($I$11&gt;=7000,0,H488*0.07*I488)</f>
        <v>0</v>
      </c>
      <c r="L488" s="68">
        <f>J488+K488</f>
        <v>0</v>
      </c>
      <c r="M488" s="46" t="str">
        <f>IF(I488="","",IF(I488&lt;75,"Ошибка! Не соблюден минимальный заказ на сорт!",IF(MOD(I488,25)&gt;0,"Ошибка! Не соблюдена кратность заказа на позицию!","")))</f>
        <v/>
      </c>
    </row>
    <row r="489" spans="1:13" ht="15" customHeight="1" x14ac:dyDescent="0.25">
      <c r="A489" s="1">
        <v>1538</v>
      </c>
      <c r="B489" s="63" t="s">
        <v>921</v>
      </c>
      <c r="C489" s="63" t="s">
        <v>922</v>
      </c>
      <c r="D489" s="64" t="s">
        <v>894</v>
      </c>
      <c r="E489" s="64" t="s">
        <v>895</v>
      </c>
      <c r="F489" s="64" t="s">
        <v>923</v>
      </c>
      <c r="G489" s="65" t="s">
        <v>154</v>
      </c>
      <c r="H489" s="66">
        <v>1.75</v>
      </c>
      <c r="I489" s="67"/>
      <c r="J489" s="68">
        <f>H489*I489</f>
        <v>0</v>
      </c>
      <c r="K489" s="68">
        <f>IF($I$11&gt;=7000,0,H489*0.07*I489)</f>
        <v>0</v>
      </c>
      <c r="L489" s="68">
        <f>J489+K489</f>
        <v>0</v>
      </c>
      <c r="M489" s="46" t="str">
        <f>IF(I489="","",IF(I489&lt;75,"Ошибка! Не соблюден минимальный заказ на сорт!",IF(MOD(I489,25)&gt;0,"Ошибка! Не соблюдена кратность заказа на позицию!","")))</f>
        <v/>
      </c>
    </row>
    <row r="490" spans="1:13" ht="15" customHeight="1" x14ac:dyDescent="0.25">
      <c r="A490" s="1">
        <v>2961</v>
      </c>
      <c r="B490" s="63" t="s">
        <v>3667</v>
      </c>
      <c r="C490" s="63" t="s">
        <v>3873</v>
      </c>
      <c r="D490" s="64" t="s">
        <v>894</v>
      </c>
      <c r="E490" s="64" t="s">
        <v>895</v>
      </c>
      <c r="F490" s="64" t="s">
        <v>4160</v>
      </c>
      <c r="G490" s="65" t="s">
        <v>154</v>
      </c>
      <c r="H490" s="66">
        <v>1.9</v>
      </c>
      <c r="I490" s="67"/>
      <c r="J490" s="68">
        <f>H490*I490</f>
        <v>0</v>
      </c>
      <c r="K490" s="68">
        <f>IF($I$11&gt;=7000,0,H490*0.07*I490)</f>
        <v>0</v>
      </c>
      <c r="L490" s="68">
        <f>J490+K490</f>
        <v>0</v>
      </c>
      <c r="M490" s="46" t="str">
        <f>IF(I490="","",IF(I490&lt;75,"Ошибка! Не соблюден минимальный заказ на сорт!",IF(MOD(I490,25)&gt;0,"Ошибка! Не соблюдена кратность заказа на позицию!","")))</f>
        <v/>
      </c>
    </row>
    <row r="491" spans="1:13" ht="15" customHeight="1" x14ac:dyDescent="0.25">
      <c r="A491" s="1">
        <v>1749</v>
      </c>
      <c r="B491" s="63" t="s">
        <v>924</v>
      </c>
      <c r="C491" s="63" t="s">
        <v>925</v>
      </c>
      <c r="D491" s="64" t="s">
        <v>894</v>
      </c>
      <c r="E491" s="64" t="s">
        <v>895</v>
      </c>
      <c r="F491" s="64" t="s">
        <v>4161</v>
      </c>
      <c r="G491" s="65" t="s">
        <v>154</v>
      </c>
      <c r="H491" s="66">
        <v>1.75</v>
      </c>
      <c r="I491" s="67"/>
      <c r="J491" s="68">
        <f>H491*I491</f>
        <v>0</v>
      </c>
      <c r="K491" s="68">
        <f>IF($I$11&gt;=7000,0,H491*0.07*I491)</f>
        <v>0</v>
      </c>
      <c r="L491" s="68">
        <f>J491+K491</f>
        <v>0</v>
      </c>
      <c r="M491" s="46" t="str">
        <f>IF(I491="","",IF(I491&lt;75,"Ошибка! Не соблюден минимальный заказ на сорт!",IF(MOD(I491,25)&gt;0,"Ошибка! Не соблюдена кратность заказа на позицию!","")))</f>
        <v/>
      </c>
    </row>
    <row r="492" spans="1:13" ht="15" customHeight="1" x14ac:dyDescent="0.25">
      <c r="A492" s="1">
        <v>3036</v>
      </c>
      <c r="B492" s="63" t="s">
        <v>926</v>
      </c>
      <c r="C492" s="63" t="s">
        <v>927</v>
      </c>
      <c r="D492" s="64" t="s">
        <v>894</v>
      </c>
      <c r="E492" s="64" t="s">
        <v>895</v>
      </c>
      <c r="F492" s="64" t="s">
        <v>928</v>
      </c>
      <c r="G492" s="65" t="s">
        <v>154</v>
      </c>
      <c r="H492" s="66">
        <v>1.75</v>
      </c>
      <c r="I492" s="67"/>
      <c r="J492" s="68">
        <f>H492*I492</f>
        <v>0</v>
      </c>
      <c r="K492" s="68">
        <f>IF($I$11&gt;=7000,0,H492*0.07*I492)</f>
        <v>0</v>
      </c>
      <c r="L492" s="68">
        <f>J492+K492</f>
        <v>0</v>
      </c>
      <c r="M492" s="46" t="str">
        <f>IF(I492="","",IF(I492&lt;75,"Ошибка! Не соблюден минимальный заказ на сорт!",IF(MOD(I492,25)&gt;0,"Ошибка! Не соблюдена кратность заказа на позицию!","")))</f>
        <v/>
      </c>
    </row>
    <row r="493" spans="1:13" ht="15" customHeight="1" x14ac:dyDescent="0.25">
      <c r="A493" s="1">
        <v>689</v>
      </c>
      <c r="B493" s="63" t="s">
        <v>929</v>
      </c>
      <c r="C493" s="63" t="s">
        <v>930</v>
      </c>
      <c r="D493" s="64" t="s">
        <v>894</v>
      </c>
      <c r="E493" s="64" t="s">
        <v>895</v>
      </c>
      <c r="F493" s="64" t="s">
        <v>931</v>
      </c>
      <c r="G493" s="65" t="s">
        <v>154</v>
      </c>
      <c r="H493" s="66">
        <v>1.75</v>
      </c>
      <c r="I493" s="67"/>
      <c r="J493" s="68">
        <f>H493*I493</f>
        <v>0</v>
      </c>
      <c r="K493" s="68">
        <f>IF($I$11&gt;=7000,0,H493*0.07*I493)</f>
        <v>0</v>
      </c>
      <c r="L493" s="68">
        <f>J493+K493</f>
        <v>0</v>
      </c>
      <c r="M493" s="46" t="str">
        <f>IF(I493="","",IF(I493&lt;75,"Ошибка! Не соблюден минимальный заказ на сорт!",IF(MOD(I493,25)&gt;0,"Ошибка! Не соблюдена кратность заказа на позицию!","")))</f>
        <v/>
      </c>
    </row>
    <row r="494" spans="1:13" ht="15" customHeight="1" x14ac:dyDescent="0.25">
      <c r="A494" s="1">
        <v>1367</v>
      </c>
      <c r="B494" s="63" t="s">
        <v>3669</v>
      </c>
      <c r="C494" s="63" t="s">
        <v>3875</v>
      </c>
      <c r="D494" s="64" t="s">
        <v>894</v>
      </c>
      <c r="E494" s="64" t="s">
        <v>895</v>
      </c>
      <c r="F494" s="64" t="s">
        <v>4162</v>
      </c>
      <c r="G494" s="65" t="s">
        <v>154</v>
      </c>
      <c r="H494" s="66">
        <v>1.75</v>
      </c>
      <c r="I494" s="67"/>
      <c r="J494" s="68">
        <f>H494*I494</f>
        <v>0</v>
      </c>
      <c r="K494" s="68">
        <f>IF($I$11&gt;=7000,0,H494*0.07*I494)</f>
        <v>0</v>
      </c>
      <c r="L494" s="68">
        <f>J494+K494</f>
        <v>0</v>
      </c>
      <c r="M494" s="46" t="str">
        <f>IF(I494="","",IF(I494&lt;75,"Ошибка! Не соблюден минимальный заказ на сорт!",IF(MOD(I494,25)&gt;0,"Ошибка! Не соблюдена кратность заказа на позицию!","")))</f>
        <v/>
      </c>
    </row>
    <row r="495" spans="1:13" ht="15" customHeight="1" x14ac:dyDescent="0.25">
      <c r="A495" s="1">
        <v>1744</v>
      </c>
      <c r="B495" s="63" t="s">
        <v>3670</v>
      </c>
      <c r="C495" s="63" t="s">
        <v>932</v>
      </c>
      <c r="D495" s="64" t="s">
        <v>894</v>
      </c>
      <c r="E495" s="64" t="s">
        <v>895</v>
      </c>
      <c r="F495" s="64" t="s">
        <v>933</v>
      </c>
      <c r="G495" s="65" t="s">
        <v>154</v>
      </c>
      <c r="H495" s="66">
        <v>1.75</v>
      </c>
      <c r="I495" s="67"/>
      <c r="J495" s="68">
        <f>H495*I495</f>
        <v>0</v>
      </c>
      <c r="K495" s="68">
        <f>IF($I$11&gt;=7000,0,H495*0.07*I495)</f>
        <v>0</v>
      </c>
      <c r="L495" s="68">
        <f>J495+K495</f>
        <v>0</v>
      </c>
      <c r="M495" s="46" t="str">
        <f>IF(I495="","",IF(I495&lt;75,"Ошибка! Не соблюден минимальный заказ на сорт!",IF(MOD(I495,25)&gt;0,"Ошибка! Не соблюдена кратность заказа на позицию!","")))</f>
        <v/>
      </c>
    </row>
    <row r="496" spans="1:13" ht="15" customHeight="1" x14ac:dyDescent="0.25">
      <c r="A496" s="1">
        <v>2873</v>
      </c>
      <c r="B496" s="63" t="s">
        <v>934</v>
      </c>
      <c r="C496" s="63" t="s">
        <v>935</v>
      </c>
      <c r="D496" s="64" t="s">
        <v>894</v>
      </c>
      <c r="E496" s="64" t="s">
        <v>895</v>
      </c>
      <c r="F496" s="64" t="s">
        <v>936</v>
      </c>
      <c r="G496" s="65" t="s">
        <v>154</v>
      </c>
      <c r="H496" s="66">
        <v>1.75</v>
      </c>
      <c r="I496" s="67"/>
      <c r="J496" s="68">
        <f>H496*I496</f>
        <v>0</v>
      </c>
      <c r="K496" s="68">
        <f>IF($I$11&gt;=7000,0,H496*0.07*I496)</f>
        <v>0</v>
      </c>
      <c r="L496" s="68">
        <f>J496+K496</f>
        <v>0</v>
      </c>
      <c r="M496" s="46" t="str">
        <f>IF(I496="","",IF(I496&lt;75,"Ошибка! Не соблюден минимальный заказ на сорт!",IF(MOD(I496,25)&gt;0,"Ошибка! Не соблюдена кратность заказа на позицию!","")))</f>
        <v/>
      </c>
    </row>
    <row r="497" spans="1:13" ht="15" customHeight="1" x14ac:dyDescent="0.25">
      <c r="A497" s="1">
        <v>1223</v>
      </c>
      <c r="B497" s="63" t="s">
        <v>937</v>
      </c>
      <c r="C497" s="63" t="s">
        <v>938</v>
      </c>
      <c r="D497" s="64" t="s">
        <v>894</v>
      </c>
      <c r="E497" s="64" t="s">
        <v>895</v>
      </c>
      <c r="F497" s="64" t="s">
        <v>939</v>
      </c>
      <c r="G497" s="65" t="s">
        <v>154</v>
      </c>
      <c r="H497" s="66">
        <v>1.75</v>
      </c>
      <c r="I497" s="67"/>
      <c r="J497" s="68">
        <f>H497*I497</f>
        <v>0</v>
      </c>
      <c r="K497" s="68">
        <f>IF($I$11&gt;=7000,0,H497*0.07*I497)</f>
        <v>0</v>
      </c>
      <c r="L497" s="68">
        <f>J497+K497</f>
        <v>0</v>
      </c>
      <c r="M497" s="46" t="str">
        <f>IF(I497="","",IF(I497&lt;75,"Ошибка! Не соблюден минимальный заказ на сорт!",IF(MOD(I497,25)&gt;0,"Ошибка! Не соблюдена кратность заказа на позицию!","")))</f>
        <v/>
      </c>
    </row>
    <row r="498" spans="1:13" ht="15" customHeight="1" x14ac:dyDescent="0.25">
      <c r="A498" s="1">
        <v>938</v>
      </c>
      <c r="B498" s="63" t="s">
        <v>3671</v>
      </c>
      <c r="C498" s="63" t="s">
        <v>3876</v>
      </c>
      <c r="D498" s="64" t="s">
        <v>894</v>
      </c>
      <c r="E498" s="64" t="s">
        <v>895</v>
      </c>
      <c r="F498" s="64" t="s">
        <v>4163</v>
      </c>
      <c r="G498" s="65" t="s">
        <v>154</v>
      </c>
      <c r="H498" s="66">
        <v>1.75</v>
      </c>
      <c r="I498" s="67"/>
      <c r="J498" s="68">
        <f>H498*I498</f>
        <v>0</v>
      </c>
      <c r="K498" s="68">
        <f>IF($I$11&gt;=7000,0,H498*0.07*I498)</f>
        <v>0</v>
      </c>
      <c r="L498" s="68">
        <f>J498+K498</f>
        <v>0</v>
      </c>
      <c r="M498" s="46" t="str">
        <f>IF(I498="","",IF(I498&lt;75,"Ошибка! Не соблюден минимальный заказ на сорт!",IF(MOD(I498,25)&gt;0,"Ошибка! Не соблюдена кратность заказа на позицию!","")))</f>
        <v/>
      </c>
    </row>
    <row r="499" spans="1:13" ht="15" customHeight="1" x14ac:dyDescent="0.25">
      <c r="A499" s="1">
        <v>335</v>
      </c>
      <c r="B499" s="63" t="s">
        <v>4788</v>
      </c>
      <c r="C499" s="63" t="s">
        <v>6105</v>
      </c>
      <c r="D499" s="64" t="s">
        <v>894</v>
      </c>
      <c r="E499" s="64" t="s">
        <v>895</v>
      </c>
      <c r="F499" s="64" t="s">
        <v>5635</v>
      </c>
      <c r="G499" s="65" t="s">
        <v>154</v>
      </c>
      <c r="H499" s="66">
        <v>1.75</v>
      </c>
      <c r="I499" s="67"/>
      <c r="J499" s="68">
        <f>H499*I499</f>
        <v>0</v>
      </c>
      <c r="K499" s="68">
        <f>IF($I$11&gt;=7000,0,H499*0.07*I499)</f>
        <v>0</v>
      </c>
      <c r="L499" s="68">
        <f>J499+K499</f>
        <v>0</v>
      </c>
      <c r="M499" s="46" t="str">
        <f>IF(I499="","",IF(I499&lt;75,"Ошибка! Не соблюден минимальный заказ на сорт!",IF(MOD(I499,25)&gt;0,"Ошибка! Не соблюдена кратность заказа на позицию!","")))</f>
        <v/>
      </c>
    </row>
    <row r="500" spans="1:13" ht="15" customHeight="1" x14ac:dyDescent="0.25">
      <c r="A500" s="1">
        <v>920</v>
      </c>
      <c r="B500" s="63" t="s">
        <v>4789</v>
      </c>
      <c r="C500" s="63" t="s">
        <v>6106</v>
      </c>
      <c r="D500" s="64" t="s">
        <v>894</v>
      </c>
      <c r="E500" s="64" t="s">
        <v>895</v>
      </c>
      <c r="F500" s="64" t="s">
        <v>5636</v>
      </c>
      <c r="G500" s="65" t="s">
        <v>154</v>
      </c>
      <c r="H500" s="66">
        <v>1.75</v>
      </c>
      <c r="I500" s="67"/>
      <c r="J500" s="68">
        <f>H500*I500</f>
        <v>0</v>
      </c>
      <c r="K500" s="68">
        <f>IF($I$11&gt;=7000,0,H500*0.07*I500)</f>
        <v>0</v>
      </c>
      <c r="L500" s="68">
        <f>J500+K500</f>
        <v>0</v>
      </c>
      <c r="M500" s="46" t="str">
        <f>IF(I500="","",IF(I500&lt;75,"Ошибка! Не соблюден минимальный заказ на сорт!",IF(MOD(I500,25)&gt;0,"Ошибка! Не соблюдена кратность заказа на позицию!","")))</f>
        <v/>
      </c>
    </row>
    <row r="501" spans="1:13" ht="15" customHeight="1" x14ac:dyDescent="0.25">
      <c r="A501" s="1">
        <v>3278</v>
      </c>
      <c r="B501" s="63" t="s">
        <v>940</v>
      </c>
      <c r="C501" s="63" t="s">
        <v>941</v>
      </c>
      <c r="D501" s="64" t="s">
        <v>894</v>
      </c>
      <c r="E501" s="64" t="s">
        <v>895</v>
      </c>
      <c r="F501" s="64" t="s">
        <v>942</v>
      </c>
      <c r="G501" s="65" t="s">
        <v>154</v>
      </c>
      <c r="H501" s="66">
        <v>1.75</v>
      </c>
      <c r="I501" s="67"/>
      <c r="J501" s="68">
        <f>H501*I501</f>
        <v>0</v>
      </c>
      <c r="K501" s="68">
        <f>IF($I$11&gt;=7000,0,H501*0.07*I501)</f>
        <v>0</v>
      </c>
      <c r="L501" s="68">
        <f>J501+K501</f>
        <v>0</v>
      </c>
      <c r="M501" s="46" t="str">
        <f>IF(I501="","",IF(I501&lt;75,"Ошибка! Не соблюден минимальный заказ на сорт!",IF(MOD(I501,25)&gt;0,"Ошибка! Не соблюдена кратность заказа на позицию!","")))</f>
        <v/>
      </c>
    </row>
    <row r="502" spans="1:13" ht="15" customHeight="1" x14ac:dyDescent="0.25">
      <c r="A502" s="1">
        <v>3734</v>
      </c>
      <c r="B502" s="63" t="s">
        <v>943</v>
      </c>
      <c r="C502" s="63" t="s">
        <v>944</v>
      </c>
      <c r="D502" s="64" t="s">
        <v>894</v>
      </c>
      <c r="E502" s="64" t="s">
        <v>895</v>
      </c>
      <c r="F502" s="64" t="s">
        <v>945</v>
      </c>
      <c r="G502" s="65" t="s">
        <v>154</v>
      </c>
      <c r="H502" s="66">
        <v>1.75</v>
      </c>
      <c r="I502" s="67"/>
      <c r="J502" s="68">
        <f>H502*I502</f>
        <v>0</v>
      </c>
      <c r="K502" s="68">
        <f>IF($I$11&gt;=7000,0,H502*0.07*I502)</f>
        <v>0</v>
      </c>
      <c r="L502" s="68">
        <f>J502+K502</f>
        <v>0</v>
      </c>
      <c r="M502" s="46" t="str">
        <f>IF(I502="","",IF(I502&lt;75,"Ошибка! Не соблюден минимальный заказ на сорт!",IF(MOD(I502,25)&gt;0,"Ошибка! Не соблюдена кратность заказа на позицию!","")))</f>
        <v/>
      </c>
    </row>
    <row r="503" spans="1:13" ht="15" customHeight="1" x14ac:dyDescent="0.25">
      <c r="A503" s="1">
        <v>1785</v>
      </c>
      <c r="B503" s="63" t="s">
        <v>3672</v>
      </c>
      <c r="C503" s="63" t="s">
        <v>3877</v>
      </c>
      <c r="D503" s="64" t="s">
        <v>894</v>
      </c>
      <c r="E503" s="64" t="s">
        <v>895</v>
      </c>
      <c r="F503" s="64" t="s">
        <v>4164</v>
      </c>
      <c r="G503" s="65" t="s">
        <v>154</v>
      </c>
      <c r="H503" s="66">
        <v>1.75</v>
      </c>
      <c r="I503" s="67"/>
      <c r="J503" s="68">
        <f>H503*I503</f>
        <v>0</v>
      </c>
      <c r="K503" s="68">
        <f>IF($I$11&gt;=7000,0,H503*0.07*I503)</f>
        <v>0</v>
      </c>
      <c r="L503" s="68">
        <f>J503+K503</f>
        <v>0</v>
      </c>
      <c r="M503" s="46" t="str">
        <f>IF(I503="","",IF(I503&lt;75,"Ошибка! Не соблюден минимальный заказ на сорт!",IF(MOD(I503,25)&gt;0,"Ошибка! Не соблюдена кратность заказа на позицию!","")))</f>
        <v/>
      </c>
    </row>
    <row r="504" spans="1:13" ht="15" customHeight="1" x14ac:dyDescent="0.25">
      <c r="A504" s="1">
        <v>1625</v>
      </c>
      <c r="B504" s="63" t="s">
        <v>4790</v>
      </c>
      <c r="C504" s="63" t="s">
        <v>6107</v>
      </c>
      <c r="D504" s="64" t="s">
        <v>894</v>
      </c>
      <c r="E504" s="64" t="s">
        <v>895</v>
      </c>
      <c r="F504" s="64" t="s">
        <v>5637</v>
      </c>
      <c r="G504" s="65" t="s">
        <v>154</v>
      </c>
      <c r="H504" s="66">
        <v>1.75</v>
      </c>
      <c r="I504" s="67"/>
      <c r="J504" s="68">
        <f>H504*I504</f>
        <v>0</v>
      </c>
      <c r="K504" s="68">
        <f>IF($I$11&gt;=7000,0,H504*0.07*I504)</f>
        <v>0</v>
      </c>
      <c r="L504" s="68">
        <f>J504+K504</f>
        <v>0</v>
      </c>
      <c r="M504" s="46" t="str">
        <f>IF(I504="","",IF(I504&lt;75,"Ошибка! Не соблюден минимальный заказ на сорт!",IF(MOD(I504,25)&gt;0,"Ошибка! Не соблюдена кратность заказа на позицию!","")))</f>
        <v/>
      </c>
    </row>
    <row r="505" spans="1:13" ht="15" customHeight="1" x14ac:dyDescent="0.25">
      <c r="A505" s="1">
        <v>4683</v>
      </c>
      <c r="B505" s="63" t="s">
        <v>946</v>
      </c>
      <c r="C505" s="63" t="s">
        <v>947</v>
      </c>
      <c r="D505" s="64" t="s">
        <v>894</v>
      </c>
      <c r="E505" s="64" t="s">
        <v>895</v>
      </c>
      <c r="F505" s="64" t="s">
        <v>948</v>
      </c>
      <c r="G505" s="65" t="s">
        <v>154</v>
      </c>
      <c r="H505" s="66">
        <v>1.75</v>
      </c>
      <c r="I505" s="67"/>
      <c r="J505" s="68">
        <f>H505*I505</f>
        <v>0</v>
      </c>
      <c r="K505" s="68">
        <f>IF($I$11&gt;=7000,0,H505*0.07*I505)</f>
        <v>0</v>
      </c>
      <c r="L505" s="68">
        <f>J505+K505</f>
        <v>0</v>
      </c>
      <c r="M505" s="46" t="str">
        <f>IF(I505="","",IF(I505&lt;75,"Ошибка! Не соблюден минимальный заказ на сорт!",IF(MOD(I505,25)&gt;0,"Ошибка! Не соблюдена кратность заказа на позицию!","")))</f>
        <v/>
      </c>
    </row>
    <row r="506" spans="1:13" ht="15" customHeight="1" x14ac:dyDescent="0.25">
      <c r="A506" s="1">
        <v>1544</v>
      </c>
      <c r="B506" s="63" t="s">
        <v>3673</v>
      </c>
      <c r="C506" s="63" t="s">
        <v>3878</v>
      </c>
      <c r="D506" s="64" t="s">
        <v>894</v>
      </c>
      <c r="E506" s="64" t="s">
        <v>895</v>
      </c>
      <c r="F506" s="64" t="s">
        <v>4165</v>
      </c>
      <c r="G506" s="65" t="s">
        <v>154</v>
      </c>
      <c r="H506" s="66">
        <v>1.75</v>
      </c>
      <c r="I506" s="67"/>
      <c r="J506" s="68">
        <f>H506*I506</f>
        <v>0</v>
      </c>
      <c r="K506" s="68">
        <f>IF($I$11&gt;=7000,0,H506*0.07*I506)</f>
        <v>0</v>
      </c>
      <c r="L506" s="68">
        <f>J506+K506</f>
        <v>0</v>
      </c>
      <c r="M506" s="46" t="str">
        <f>IF(I506="","",IF(I506&lt;75,"Ошибка! Не соблюден минимальный заказ на сорт!",IF(MOD(I506,25)&gt;0,"Ошибка! Не соблюдена кратность заказа на позицию!","")))</f>
        <v/>
      </c>
    </row>
    <row r="507" spans="1:13" ht="15" customHeight="1" x14ac:dyDescent="0.25">
      <c r="A507" s="1">
        <v>1847</v>
      </c>
      <c r="B507" s="63" t="s">
        <v>3674</v>
      </c>
      <c r="C507" s="63" t="s">
        <v>3879</v>
      </c>
      <c r="D507" s="64" t="s">
        <v>894</v>
      </c>
      <c r="E507" s="64" t="s">
        <v>895</v>
      </c>
      <c r="F507" s="64" t="s">
        <v>4166</v>
      </c>
      <c r="G507" s="65" t="s">
        <v>154</v>
      </c>
      <c r="H507" s="66">
        <v>1.33</v>
      </c>
      <c r="I507" s="67"/>
      <c r="J507" s="68">
        <f>H507*I507</f>
        <v>0</v>
      </c>
      <c r="K507" s="68">
        <f>IF($I$11&gt;=7000,0,H507*0.07*I507)</f>
        <v>0</v>
      </c>
      <c r="L507" s="68">
        <f>J507+K507</f>
        <v>0</v>
      </c>
      <c r="M507" s="46" t="str">
        <f>IF(I507="","",IF(I507&lt;75,"Ошибка! Не соблюден минимальный заказ на сорт!",IF(MOD(I507,25)&gt;0,"Ошибка! Не соблюдена кратность заказа на позицию!","")))</f>
        <v/>
      </c>
    </row>
    <row r="508" spans="1:13" ht="15" customHeight="1" x14ac:dyDescent="0.25">
      <c r="A508" s="1">
        <v>1505</v>
      </c>
      <c r="B508" s="63" t="s">
        <v>1014</v>
      </c>
      <c r="C508" s="63" t="s">
        <v>1015</v>
      </c>
      <c r="D508" s="64" t="s">
        <v>894</v>
      </c>
      <c r="E508" s="64" t="s">
        <v>895</v>
      </c>
      <c r="F508" s="64" t="s">
        <v>5455</v>
      </c>
      <c r="G508" s="65" t="s">
        <v>154</v>
      </c>
      <c r="H508" s="66">
        <v>1.84</v>
      </c>
      <c r="I508" s="67"/>
      <c r="J508" s="68">
        <f>H508*I508</f>
        <v>0</v>
      </c>
      <c r="K508" s="68">
        <f>IF($I$11&gt;=7000,0,H508*0.07*I508)</f>
        <v>0</v>
      </c>
      <c r="L508" s="68">
        <f>J508+K508</f>
        <v>0</v>
      </c>
      <c r="M508" s="46" t="str">
        <f>IF(I508="","",IF(I508&lt;75,"Ошибка! Не соблюден минимальный заказ на сорт!",IF(MOD(I508,25)&gt;0,"Ошибка! Не соблюдена кратность заказа на позицию!","")))</f>
        <v/>
      </c>
    </row>
    <row r="509" spans="1:13" ht="15" customHeight="1" x14ac:dyDescent="0.25">
      <c r="A509" s="1">
        <v>1950</v>
      </c>
      <c r="B509" s="63" t="s">
        <v>949</v>
      </c>
      <c r="C509" s="63" t="s">
        <v>950</v>
      </c>
      <c r="D509" s="64" t="s">
        <v>894</v>
      </c>
      <c r="E509" s="64" t="s">
        <v>895</v>
      </c>
      <c r="F509" s="64" t="s">
        <v>951</v>
      </c>
      <c r="G509" s="65" t="s">
        <v>154</v>
      </c>
      <c r="H509" s="66">
        <v>1.35</v>
      </c>
      <c r="I509" s="67"/>
      <c r="J509" s="68">
        <f>H509*I509</f>
        <v>0</v>
      </c>
      <c r="K509" s="68">
        <f>IF($I$11&gt;=7000,0,H509*0.07*I509)</f>
        <v>0</v>
      </c>
      <c r="L509" s="68">
        <f>J509+K509</f>
        <v>0</v>
      </c>
      <c r="M509" s="46" t="str">
        <f>IF(I509="","",IF(I509&lt;75,"Ошибка! Не соблюден минимальный заказ на сорт!",IF(MOD(I509,25)&gt;0,"Ошибка! Не соблюдена кратность заказа на позицию!","")))</f>
        <v/>
      </c>
    </row>
    <row r="510" spans="1:13" ht="15" customHeight="1" x14ac:dyDescent="0.25">
      <c r="A510" s="1">
        <v>1434</v>
      </c>
      <c r="B510" s="63" t="s">
        <v>952</v>
      </c>
      <c r="C510" s="63" t="s">
        <v>953</v>
      </c>
      <c r="D510" s="64" t="s">
        <v>894</v>
      </c>
      <c r="E510" s="64" t="s">
        <v>895</v>
      </c>
      <c r="F510" s="64" t="s">
        <v>954</v>
      </c>
      <c r="G510" s="65" t="s">
        <v>154</v>
      </c>
      <c r="H510" s="66">
        <v>1.75</v>
      </c>
      <c r="I510" s="67"/>
      <c r="J510" s="68">
        <f>H510*I510</f>
        <v>0</v>
      </c>
      <c r="K510" s="68">
        <f>IF($I$11&gt;=7000,0,H510*0.07*I510)</f>
        <v>0</v>
      </c>
      <c r="L510" s="68">
        <f>J510+K510</f>
        <v>0</v>
      </c>
      <c r="M510" s="46" t="str">
        <f>IF(I510="","",IF(I510&lt;75,"Ошибка! Не соблюден минимальный заказ на сорт!",IF(MOD(I510,25)&gt;0,"Ошибка! Не соблюдена кратность заказа на позицию!","")))</f>
        <v/>
      </c>
    </row>
    <row r="511" spans="1:13" ht="15" customHeight="1" x14ac:dyDescent="0.25">
      <c r="A511" s="1">
        <v>1637</v>
      </c>
      <c r="B511" s="63" t="s">
        <v>4792</v>
      </c>
      <c r="C511" s="63" t="s">
        <v>6109</v>
      </c>
      <c r="D511" s="64" t="s">
        <v>894</v>
      </c>
      <c r="E511" s="64" t="s">
        <v>895</v>
      </c>
      <c r="F511" s="64" t="s">
        <v>5639</v>
      </c>
      <c r="G511" s="65" t="s">
        <v>154</v>
      </c>
      <c r="H511" s="66">
        <v>1.75</v>
      </c>
      <c r="I511" s="67"/>
      <c r="J511" s="68">
        <f>H511*I511</f>
        <v>0</v>
      </c>
      <c r="K511" s="68">
        <f>IF($I$11&gt;=7000,0,H511*0.07*I511)</f>
        <v>0</v>
      </c>
      <c r="L511" s="68">
        <f>J511+K511</f>
        <v>0</v>
      </c>
      <c r="M511" s="46" t="str">
        <f>IF(I511="","",IF(I511&lt;75,"Ошибка! Не соблюден минимальный заказ на сорт!",IF(MOD(I511,25)&gt;0,"Ошибка! Не соблюдена кратность заказа на позицию!","")))</f>
        <v/>
      </c>
    </row>
    <row r="512" spans="1:13" ht="15" customHeight="1" x14ac:dyDescent="0.25">
      <c r="A512" s="1">
        <v>2203</v>
      </c>
      <c r="B512" s="63" t="s">
        <v>955</v>
      </c>
      <c r="C512" s="63" t="s">
        <v>956</v>
      </c>
      <c r="D512" s="64" t="s">
        <v>894</v>
      </c>
      <c r="E512" s="64" t="s">
        <v>895</v>
      </c>
      <c r="F512" s="64" t="s">
        <v>957</v>
      </c>
      <c r="G512" s="65" t="s">
        <v>154</v>
      </c>
      <c r="H512" s="66">
        <v>1.35</v>
      </c>
      <c r="I512" s="67"/>
      <c r="J512" s="68">
        <f>H512*I512</f>
        <v>0</v>
      </c>
      <c r="K512" s="68">
        <f>IF($I$11&gt;=7000,0,H512*0.07*I512)</f>
        <v>0</v>
      </c>
      <c r="L512" s="68">
        <f>J512+K512</f>
        <v>0</v>
      </c>
      <c r="M512" s="46" t="str">
        <f>IF(I512="","",IF(I512&lt;75,"Ошибка! Не соблюден минимальный заказ на сорт!",IF(MOD(I512,25)&gt;0,"Ошибка! Не соблюдена кратность заказа на позицию!","")))</f>
        <v/>
      </c>
    </row>
    <row r="513" spans="1:13" ht="15" customHeight="1" x14ac:dyDescent="0.25">
      <c r="A513" s="1">
        <v>3015</v>
      </c>
      <c r="B513" s="63" t="s">
        <v>3663</v>
      </c>
      <c r="C513" s="63" t="s">
        <v>3868</v>
      </c>
      <c r="D513" s="64" t="s">
        <v>894</v>
      </c>
      <c r="E513" s="64" t="s">
        <v>895</v>
      </c>
      <c r="F513" s="64" t="s">
        <v>4156</v>
      </c>
      <c r="G513" s="65" t="s">
        <v>154</v>
      </c>
      <c r="H513" s="66">
        <v>1.35</v>
      </c>
      <c r="I513" s="67"/>
      <c r="J513" s="68">
        <f>H513*I513</f>
        <v>0</v>
      </c>
      <c r="K513" s="68">
        <f>IF($I$11&gt;=7000,0,H513*0.07*I513)</f>
        <v>0</v>
      </c>
      <c r="L513" s="68">
        <f>J513+K513</f>
        <v>0</v>
      </c>
      <c r="M513" s="46" t="str">
        <f>IF(I513="","",IF(I513&lt;75,"Ошибка! Не соблюден минимальный заказ на сорт!",IF(MOD(I513,25)&gt;0,"Ошибка! Не соблюдена кратность заказа на позицию!","")))</f>
        <v/>
      </c>
    </row>
    <row r="514" spans="1:13" ht="15" customHeight="1" x14ac:dyDescent="0.25">
      <c r="A514" s="1">
        <v>5104</v>
      </c>
      <c r="B514" s="63" t="s">
        <v>958</v>
      </c>
      <c r="C514" s="63" t="s">
        <v>959</v>
      </c>
      <c r="D514" s="64" t="s">
        <v>894</v>
      </c>
      <c r="E514" s="64" t="s">
        <v>895</v>
      </c>
      <c r="F514" s="64" t="s">
        <v>960</v>
      </c>
      <c r="G514" s="65" t="s">
        <v>154</v>
      </c>
      <c r="H514" s="66">
        <v>1.35</v>
      </c>
      <c r="I514" s="67"/>
      <c r="J514" s="68">
        <f>H514*I514</f>
        <v>0</v>
      </c>
      <c r="K514" s="68">
        <f>IF($I$11&gt;=7000,0,H514*0.07*I514)</f>
        <v>0</v>
      </c>
      <c r="L514" s="68">
        <f>J514+K514</f>
        <v>0</v>
      </c>
      <c r="M514" s="46" t="str">
        <f>IF(I514="","",IF(I514&lt;75,"Ошибка! Не соблюден минимальный заказ на сорт!",IF(MOD(I514,25)&gt;0,"Ошибка! Не соблюдена кратность заказа на позицию!","")))</f>
        <v/>
      </c>
    </row>
    <row r="515" spans="1:13" ht="15" customHeight="1" x14ac:dyDescent="0.25">
      <c r="A515" s="1">
        <v>2403</v>
      </c>
      <c r="B515" s="63" t="s">
        <v>961</v>
      </c>
      <c r="C515" s="63" t="s">
        <v>962</v>
      </c>
      <c r="D515" s="64" t="s">
        <v>894</v>
      </c>
      <c r="E515" s="64" t="s">
        <v>895</v>
      </c>
      <c r="F515" s="64" t="s">
        <v>963</v>
      </c>
      <c r="G515" s="65" t="s">
        <v>154</v>
      </c>
      <c r="H515" s="66">
        <v>1.75</v>
      </c>
      <c r="I515" s="67"/>
      <c r="J515" s="68">
        <f>H515*I515</f>
        <v>0</v>
      </c>
      <c r="K515" s="68">
        <f>IF($I$11&gt;=7000,0,H515*0.07*I515)</f>
        <v>0</v>
      </c>
      <c r="L515" s="68">
        <f>J515+K515</f>
        <v>0</v>
      </c>
      <c r="M515" s="46" t="str">
        <f>IF(I515="","",IF(I515&lt;75,"Ошибка! Не соблюден минимальный заказ на сорт!",IF(MOD(I515,25)&gt;0,"Ошибка! Не соблюдена кратность заказа на позицию!","")))</f>
        <v/>
      </c>
    </row>
    <row r="516" spans="1:13" ht="15" customHeight="1" x14ac:dyDescent="0.25">
      <c r="A516" s="1">
        <v>690</v>
      </c>
      <c r="B516" s="63" t="s">
        <v>3675</v>
      </c>
      <c r="C516" s="63" t="s">
        <v>3880</v>
      </c>
      <c r="D516" s="64" t="s">
        <v>894</v>
      </c>
      <c r="E516" s="64" t="s">
        <v>895</v>
      </c>
      <c r="F516" s="64" t="s">
        <v>4167</v>
      </c>
      <c r="G516" s="65" t="s">
        <v>154</v>
      </c>
      <c r="H516" s="66">
        <v>1.75</v>
      </c>
      <c r="I516" s="67"/>
      <c r="J516" s="68">
        <f>H516*I516</f>
        <v>0</v>
      </c>
      <c r="K516" s="68">
        <f>IF($I$11&gt;=7000,0,H516*0.07*I516)</f>
        <v>0</v>
      </c>
      <c r="L516" s="68">
        <f>J516+K516</f>
        <v>0</v>
      </c>
      <c r="M516" s="46" t="str">
        <f>IF(I516="","",IF(I516&lt;75,"Ошибка! Не соблюден минимальный заказ на сорт!",IF(MOD(I516,25)&gt;0,"Ошибка! Не соблюдена кратность заказа на позицию!","")))</f>
        <v/>
      </c>
    </row>
    <row r="517" spans="1:13" ht="15" customHeight="1" x14ac:dyDescent="0.25">
      <c r="A517" s="1">
        <v>2598</v>
      </c>
      <c r="B517" s="63" t="s">
        <v>4794</v>
      </c>
      <c r="C517" s="63" t="s">
        <v>6110</v>
      </c>
      <c r="D517" s="64" t="s">
        <v>894</v>
      </c>
      <c r="E517" s="64" t="s">
        <v>895</v>
      </c>
      <c r="F517" s="64" t="s">
        <v>5640</v>
      </c>
      <c r="G517" s="65" t="s">
        <v>154</v>
      </c>
      <c r="H517" s="66">
        <v>1.84</v>
      </c>
      <c r="I517" s="67"/>
      <c r="J517" s="68">
        <f>H517*I517</f>
        <v>0</v>
      </c>
      <c r="K517" s="68">
        <f>IF($I$11&gt;=7000,0,H517*0.07*I517)</f>
        <v>0</v>
      </c>
      <c r="L517" s="68">
        <f>J517+K517</f>
        <v>0</v>
      </c>
      <c r="M517" s="46" t="str">
        <f>IF(I517="","",IF(I517&lt;75,"Ошибка! Не соблюден минимальный заказ на сорт!",IF(MOD(I517,25)&gt;0,"Ошибка! Не соблюдена кратность заказа на позицию!","")))</f>
        <v/>
      </c>
    </row>
    <row r="518" spans="1:13" ht="15" customHeight="1" x14ac:dyDescent="0.25">
      <c r="A518" s="1">
        <v>1757</v>
      </c>
      <c r="B518" s="63" t="s">
        <v>964</v>
      </c>
      <c r="C518" s="63" t="s">
        <v>965</v>
      </c>
      <c r="D518" s="64" t="s">
        <v>894</v>
      </c>
      <c r="E518" s="64" t="s">
        <v>895</v>
      </c>
      <c r="F518" s="64" t="s">
        <v>966</v>
      </c>
      <c r="G518" s="65" t="s">
        <v>154</v>
      </c>
      <c r="H518" s="66">
        <v>1.35</v>
      </c>
      <c r="I518" s="67"/>
      <c r="J518" s="68">
        <f>H518*I518</f>
        <v>0</v>
      </c>
      <c r="K518" s="68">
        <f>IF($I$11&gt;=7000,0,H518*0.07*I518)</f>
        <v>0</v>
      </c>
      <c r="L518" s="68">
        <f>J518+K518</f>
        <v>0</v>
      </c>
      <c r="M518" s="46" t="str">
        <f>IF(I518="","",IF(I518&lt;75,"Ошибка! Не соблюден минимальный заказ на сорт!",IF(MOD(I518,25)&gt;0,"Ошибка! Не соблюдена кратность заказа на позицию!","")))</f>
        <v/>
      </c>
    </row>
    <row r="519" spans="1:13" ht="15" customHeight="1" x14ac:dyDescent="0.25">
      <c r="A519" s="1">
        <v>759</v>
      </c>
      <c r="B519" s="63" t="s">
        <v>4795</v>
      </c>
      <c r="C519" s="63" t="s">
        <v>6111</v>
      </c>
      <c r="D519" s="64" t="s">
        <v>894</v>
      </c>
      <c r="E519" s="64" t="s">
        <v>895</v>
      </c>
      <c r="F519" s="64" t="s">
        <v>5641</v>
      </c>
      <c r="G519" s="65" t="s">
        <v>154</v>
      </c>
      <c r="H519" s="66">
        <v>1.84</v>
      </c>
      <c r="I519" s="67"/>
      <c r="J519" s="68">
        <f>H519*I519</f>
        <v>0</v>
      </c>
      <c r="K519" s="68">
        <f>IF($I$11&gt;=7000,0,H519*0.07*I519)</f>
        <v>0</v>
      </c>
      <c r="L519" s="68">
        <f>J519+K519</f>
        <v>0</v>
      </c>
      <c r="M519" s="46" t="str">
        <f>IF(I519="","",IF(I519&lt;75,"Ошибка! Не соблюден минимальный заказ на сорт!",IF(MOD(I519,25)&gt;0,"Ошибка! Не соблюдена кратность заказа на позицию!","")))</f>
        <v/>
      </c>
    </row>
    <row r="520" spans="1:13" ht="15" customHeight="1" x14ac:dyDescent="0.25">
      <c r="A520" s="1">
        <v>1374</v>
      </c>
      <c r="B520" s="63" t="s">
        <v>3676</v>
      </c>
      <c r="C520" s="63" t="s">
        <v>3881</v>
      </c>
      <c r="D520" s="64" t="s">
        <v>894</v>
      </c>
      <c r="E520" s="64" t="s">
        <v>895</v>
      </c>
      <c r="F520" s="64" t="s">
        <v>4168</v>
      </c>
      <c r="G520" s="65" t="s">
        <v>154</v>
      </c>
      <c r="H520" s="66">
        <v>1.75</v>
      </c>
      <c r="I520" s="67"/>
      <c r="J520" s="68">
        <f>H520*I520</f>
        <v>0</v>
      </c>
      <c r="K520" s="68">
        <f>IF($I$11&gt;=7000,0,H520*0.07*I520)</f>
        <v>0</v>
      </c>
      <c r="L520" s="68">
        <f>J520+K520</f>
        <v>0</v>
      </c>
      <c r="M520" s="46" t="str">
        <f>IF(I520="","",IF(I520&lt;75,"Ошибка! Не соблюден минимальный заказ на сорт!",IF(MOD(I520,25)&gt;0,"Ошибка! Не соблюдена кратность заказа на позицию!","")))</f>
        <v/>
      </c>
    </row>
    <row r="521" spans="1:13" ht="15" customHeight="1" x14ac:dyDescent="0.25">
      <c r="A521" s="1">
        <v>2878</v>
      </c>
      <c r="B521" s="63" t="s">
        <v>967</v>
      </c>
      <c r="C521" s="63" t="s">
        <v>968</v>
      </c>
      <c r="D521" s="64" t="s">
        <v>894</v>
      </c>
      <c r="E521" s="64" t="s">
        <v>895</v>
      </c>
      <c r="F521" s="64" t="s">
        <v>969</v>
      </c>
      <c r="G521" s="65" t="s">
        <v>154</v>
      </c>
      <c r="H521" s="66">
        <v>1.9</v>
      </c>
      <c r="I521" s="67"/>
      <c r="J521" s="68">
        <f>H521*I521</f>
        <v>0</v>
      </c>
      <c r="K521" s="68">
        <f>IF($I$11&gt;=7000,0,H521*0.07*I521)</f>
        <v>0</v>
      </c>
      <c r="L521" s="68">
        <f>J521+K521</f>
        <v>0</v>
      </c>
      <c r="M521" s="46" t="str">
        <f>IF(I521="","",IF(I521&lt;75,"Ошибка! Не соблюден минимальный заказ на сорт!",IF(MOD(I521,25)&gt;0,"Ошибка! Не соблюдена кратность заказа на позицию!","")))</f>
        <v/>
      </c>
    </row>
    <row r="522" spans="1:13" ht="15" customHeight="1" x14ac:dyDescent="0.25">
      <c r="A522" s="1">
        <v>418</v>
      </c>
      <c r="B522" s="63" t="s">
        <v>970</v>
      </c>
      <c r="C522" s="63" t="s">
        <v>971</v>
      </c>
      <c r="D522" s="64" t="s">
        <v>894</v>
      </c>
      <c r="E522" s="64" t="s">
        <v>895</v>
      </c>
      <c r="F522" s="64" t="s">
        <v>972</v>
      </c>
      <c r="G522" s="65" t="s">
        <v>154</v>
      </c>
      <c r="H522" s="66">
        <v>1.9</v>
      </c>
      <c r="I522" s="67"/>
      <c r="J522" s="68">
        <f>H522*I522</f>
        <v>0</v>
      </c>
      <c r="K522" s="68">
        <f>IF($I$11&gt;=7000,0,H522*0.07*I522)</f>
        <v>0</v>
      </c>
      <c r="L522" s="68">
        <f>J522+K522</f>
        <v>0</v>
      </c>
      <c r="M522" s="46" t="str">
        <f>IF(I522="","",IF(I522&lt;75,"Ошибка! Не соблюден минимальный заказ на сорт!",IF(MOD(I522,25)&gt;0,"Ошибка! Не соблюдена кратность заказа на позицию!","")))</f>
        <v/>
      </c>
    </row>
    <row r="523" spans="1:13" ht="15" customHeight="1" x14ac:dyDescent="0.25">
      <c r="A523" s="1">
        <v>922</v>
      </c>
      <c r="B523" s="63" t="s">
        <v>973</v>
      </c>
      <c r="C523" s="63" t="s">
        <v>974</v>
      </c>
      <c r="D523" s="64" t="s">
        <v>894</v>
      </c>
      <c r="E523" s="64" t="s">
        <v>895</v>
      </c>
      <c r="F523" s="64" t="s">
        <v>975</v>
      </c>
      <c r="G523" s="65" t="s">
        <v>154</v>
      </c>
      <c r="H523" s="66">
        <v>1.9</v>
      </c>
      <c r="I523" s="67"/>
      <c r="J523" s="68">
        <f>H523*I523</f>
        <v>0</v>
      </c>
      <c r="K523" s="68">
        <f>IF($I$11&gt;=7000,0,H523*0.07*I523)</f>
        <v>0</v>
      </c>
      <c r="L523" s="68">
        <f>J523+K523</f>
        <v>0</v>
      </c>
      <c r="M523" s="46" t="str">
        <f>IF(I523="","",IF(I523&lt;75,"Ошибка! Не соблюден минимальный заказ на сорт!",IF(MOD(I523,25)&gt;0,"Ошибка! Не соблюдена кратность заказа на позицию!","")))</f>
        <v/>
      </c>
    </row>
    <row r="524" spans="1:13" ht="15" customHeight="1" x14ac:dyDescent="0.25">
      <c r="A524" s="1">
        <v>2470</v>
      </c>
      <c r="B524" s="63" t="s">
        <v>976</v>
      </c>
      <c r="C524" s="63" t="s">
        <v>977</v>
      </c>
      <c r="D524" s="64" t="s">
        <v>894</v>
      </c>
      <c r="E524" s="64" t="s">
        <v>895</v>
      </c>
      <c r="F524" s="64" t="s">
        <v>978</v>
      </c>
      <c r="G524" s="65" t="s">
        <v>154</v>
      </c>
      <c r="H524" s="66">
        <v>1.9</v>
      </c>
      <c r="I524" s="67"/>
      <c r="J524" s="68">
        <f>H524*I524</f>
        <v>0</v>
      </c>
      <c r="K524" s="68">
        <f>IF($I$11&gt;=7000,0,H524*0.07*I524)</f>
        <v>0</v>
      </c>
      <c r="L524" s="68">
        <f>J524+K524</f>
        <v>0</v>
      </c>
      <c r="M524" s="46" t="str">
        <f>IF(I524="","",IF(I524&lt;75,"Ошибка! Не соблюден минимальный заказ на сорт!",IF(MOD(I524,25)&gt;0,"Ошибка! Не соблюдена кратность заказа на позицию!","")))</f>
        <v/>
      </c>
    </row>
    <row r="525" spans="1:13" ht="15" customHeight="1" x14ac:dyDescent="0.25">
      <c r="A525" s="1">
        <v>1902</v>
      </c>
      <c r="B525" s="63" t="s">
        <v>979</v>
      </c>
      <c r="C525" s="63" t="s">
        <v>980</v>
      </c>
      <c r="D525" s="64" t="s">
        <v>894</v>
      </c>
      <c r="E525" s="64" t="s">
        <v>895</v>
      </c>
      <c r="F525" s="64" t="s">
        <v>981</v>
      </c>
      <c r="G525" s="65" t="s">
        <v>154</v>
      </c>
      <c r="H525" s="66">
        <v>1.75</v>
      </c>
      <c r="I525" s="67"/>
      <c r="J525" s="68">
        <f>H525*I525</f>
        <v>0</v>
      </c>
      <c r="K525" s="68">
        <f>IF($I$11&gt;=7000,0,H525*0.07*I525)</f>
        <v>0</v>
      </c>
      <c r="L525" s="68">
        <f>J525+K525</f>
        <v>0</v>
      </c>
      <c r="M525" s="46" t="str">
        <f>IF(I525="","",IF(I525&lt;75,"Ошибка! Не соблюден минимальный заказ на сорт!",IF(MOD(I525,25)&gt;0,"Ошибка! Не соблюдена кратность заказа на позицию!","")))</f>
        <v/>
      </c>
    </row>
    <row r="526" spans="1:13" ht="15" customHeight="1" x14ac:dyDescent="0.25">
      <c r="A526" s="1">
        <v>1818</v>
      </c>
      <c r="B526" s="63" t="s">
        <v>4462</v>
      </c>
      <c r="C526" s="63" t="s">
        <v>6112</v>
      </c>
      <c r="D526" s="64" t="s">
        <v>894</v>
      </c>
      <c r="E526" s="64" t="s">
        <v>895</v>
      </c>
      <c r="F526" s="64" t="s">
        <v>1496</v>
      </c>
      <c r="G526" s="65" t="s">
        <v>154</v>
      </c>
      <c r="H526" s="66">
        <v>1.75</v>
      </c>
      <c r="I526" s="67"/>
      <c r="J526" s="68">
        <f>H526*I526</f>
        <v>0</v>
      </c>
      <c r="K526" s="68">
        <f>IF($I$11&gt;=7000,0,H526*0.07*I526)</f>
        <v>0</v>
      </c>
      <c r="L526" s="68">
        <f>J526+K526</f>
        <v>0</v>
      </c>
      <c r="M526" s="46" t="str">
        <f>IF(I526="","",IF(I526&lt;75,"Ошибка! Не соблюден минимальный заказ на сорт!",IF(MOD(I526,25)&gt;0,"Ошибка! Не соблюдена кратность заказа на позицию!","")))</f>
        <v/>
      </c>
    </row>
    <row r="527" spans="1:13" ht="15" customHeight="1" x14ac:dyDescent="0.25">
      <c r="A527" s="1">
        <v>1538</v>
      </c>
      <c r="B527" s="63" t="s">
        <v>3678</v>
      </c>
      <c r="C527" s="63" t="s">
        <v>3883</v>
      </c>
      <c r="D527" s="64" t="s">
        <v>894</v>
      </c>
      <c r="E527" s="64" t="s">
        <v>895</v>
      </c>
      <c r="F527" s="64" t="s">
        <v>4170</v>
      </c>
      <c r="G527" s="65" t="s">
        <v>154</v>
      </c>
      <c r="H527" s="66">
        <v>1.9</v>
      </c>
      <c r="I527" s="67"/>
      <c r="J527" s="68">
        <f>H527*I527</f>
        <v>0</v>
      </c>
      <c r="K527" s="68">
        <f>IF($I$11&gt;=7000,0,H527*0.07*I527)</f>
        <v>0</v>
      </c>
      <c r="L527" s="68">
        <f>J527+K527</f>
        <v>0</v>
      </c>
      <c r="M527" s="46" t="str">
        <f>IF(I527="","",IF(I527&lt;75,"Ошибка! Не соблюден минимальный заказ на сорт!",IF(MOD(I527,25)&gt;0,"Ошибка! Не соблюдена кратность заказа на позицию!","")))</f>
        <v/>
      </c>
    </row>
    <row r="528" spans="1:13" ht="15" customHeight="1" x14ac:dyDescent="0.25">
      <c r="A528" s="1">
        <v>1167</v>
      </c>
      <c r="B528" s="63" t="s">
        <v>3679</v>
      </c>
      <c r="C528" s="63" t="s">
        <v>3884</v>
      </c>
      <c r="D528" s="64" t="s">
        <v>894</v>
      </c>
      <c r="E528" s="64" t="s">
        <v>895</v>
      </c>
      <c r="F528" s="64" t="s">
        <v>4171</v>
      </c>
      <c r="G528" s="65" t="s">
        <v>154</v>
      </c>
      <c r="H528" s="66">
        <v>1.9</v>
      </c>
      <c r="I528" s="67"/>
      <c r="J528" s="68">
        <f>H528*I528</f>
        <v>0</v>
      </c>
      <c r="K528" s="68">
        <f>IF($I$11&gt;=7000,0,H528*0.07*I528)</f>
        <v>0</v>
      </c>
      <c r="L528" s="68">
        <f>J528+K528</f>
        <v>0</v>
      </c>
      <c r="M528" s="46" t="str">
        <f>IF(I528="","",IF(I528&lt;75,"Ошибка! Не соблюден минимальный заказ на сорт!",IF(MOD(I528,25)&gt;0,"Ошибка! Не соблюдена кратность заказа на позицию!","")))</f>
        <v/>
      </c>
    </row>
    <row r="529" spans="1:13" ht="15" customHeight="1" x14ac:dyDescent="0.25">
      <c r="A529" s="1">
        <v>1874</v>
      </c>
      <c r="B529" s="63" t="s">
        <v>3680</v>
      </c>
      <c r="C529" s="63" t="s">
        <v>3885</v>
      </c>
      <c r="D529" s="64" t="s">
        <v>894</v>
      </c>
      <c r="E529" s="64" t="s">
        <v>895</v>
      </c>
      <c r="F529" s="64" t="s">
        <v>4172</v>
      </c>
      <c r="G529" s="65" t="s">
        <v>154</v>
      </c>
      <c r="H529" s="66">
        <v>1.9</v>
      </c>
      <c r="I529" s="67"/>
      <c r="J529" s="68">
        <f>H529*I529</f>
        <v>0</v>
      </c>
      <c r="K529" s="68">
        <f>IF($I$11&gt;=7000,0,H529*0.07*I529)</f>
        <v>0</v>
      </c>
      <c r="L529" s="68">
        <f>J529+K529</f>
        <v>0</v>
      </c>
      <c r="M529" s="46" t="str">
        <f>IF(I529="","",IF(I529&lt;75,"Ошибка! Не соблюден минимальный заказ на сорт!",IF(MOD(I529,25)&gt;0,"Ошибка! Не соблюдена кратность заказа на позицию!","")))</f>
        <v/>
      </c>
    </row>
    <row r="530" spans="1:13" ht="15" customHeight="1" x14ac:dyDescent="0.25">
      <c r="A530" s="1">
        <v>2198</v>
      </c>
      <c r="B530" s="63" t="s">
        <v>3681</v>
      </c>
      <c r="C530" s="63" t="s">
        <v>3886</v>
      </c>
      <c r="D530" s="64" t="s">
        <v>894</v>
      </c>
      <c r="E530" s="64" t="s">
        <v>895</v>
      </c>
      <c r="F530" s="64" t="s">
        <v>4173</v>
      </c>
      <c r="G530" s="65" t="s">
        <v>154</v>
      </c>
      <c r="H530" s="66">
        <v>1.9</v>
      </c>
      <c r="I530" s="67"/>
      <c r="J530" s="68">
        <f>H530*I530</f>
        <v>0</v>
      </c>
      <c r="K530" s="68">
        <f>IF($I$11&gt;=7000,0,H530*0.07*I530)</f>
        <v>0</v>
      </c>
      <c r="L530" s="68">
        <f>J530+K530</f>
        <v>0</v>
      </c>
      <c r="M530" s="46" t="str">
        <f>IF(I530="","",IF(I530&lt;75,"Ошибка! Не соблюден минимальный заказ на сорт!",IF(MOD(I530,25)&gt;0,"Ошибка! Не соблюдена кратность заказа на позицию!","")))</f>
        <v/>
      </c>
    </row>
    <row r="531" spans="1:13" ht="15" customHeight="1" x14ac:dyDescent="0.25">
      <c r="A531" s="1">
        <v>1853</v>
      </c>
      <c r="B531" s="63" t="s">
        <v>3682</v>
      </c>
      <c r="C531" s="63" t="s">
        <v>3887</v>
      </c>
      <c r="D531" s="64" t="s">
        <v>894</v>
      </c>
      <c r="E531" s="64" t="s">
        <v>895</v>
      </c>
      <c r="F531" s="64" t="s">
        <v>4174</v>
      </c>
      <c r="G531" s="65" t="s">
        <v>154</v>
      </c>
      <c r="H531" s="66">
        <v>1.9</v>
      </c>
      <c r="I531" s="67"/>
      <c r="J531" s="68">
        <f>H531*I531</f>
        <v>0</v>
      </c>
      <c r="K531" s="68">
        <f>IF($I$11&gt;=7000,0,H531*0.07*I531)</f>
        <v>0</v>
      </c>
      <c r="L531" s="68">
        <f>J531+K531</f>
        <v>0</v>
      </c>
      <c r="M531" s="46" t="str">
        <f>IF(I531="","",IF(I531&lt;75,"Ошибка! Не соблюден минимальный заказ на сорт!",IF(MOD(I531,25)&gt;0,"Ошибка! Не соблюдена кратность заказа на позицию!","")))</f>
        <v/>
      </c>
    </row>
    <row r="532" spans="1:13" ht="15" customHeight="1" x14ac:dyDescent="0.25">
      <c r="A532" s="1">
        <v>811</v>
      </c>
      <c r="B532" s="63" t="s">
        <v>4796</v>
      </c>
      <c r="C532" s="63" t="s">
        <v>6113</v>
      </c>
      <c r="D532" s="64" t="s">
        <v>894</v>
      </c>
      <c r="E532" s="64" t="s">
        <v>895</v>
      </c>
      <c r="F532" s="64" t="s">
        <v>5642</v>
      </c>
      <c r="G532" s="65" t="s">
        <v>154</v>
      </c>
      <c r="H532" s="66">
        <v>1.35</v>
      </c>
      <c r="I532" s="67"/>
      <c r="J532" s="68">
        <f>H532*I532</f>
        <v>0</v>
      </c>
      <c r="K532" s="68">
        <f>IF($I$11&gt;=7000,0,H532*0.07*I532)</f>
        <v>0</v>
      </c>
      <c r="L532" s="68">
        <f>J532+K532</f>
        <v>0</v>
      </c>
      <c r="M532" s="46" t="str">
        <f>IF(I532="","",IF(I532&lt;75,"Ошибка! Не соблюден минимальный заказ на сорт!",IF(MOD(I532,25)&gt;0,"Ошибка! Не соблюдена кратность заказа на позицию!","")))</f>
        <v/>
      </c>
    </row>
    <row r="533" spans="1:13" ht="15" customHeight="1" x14ac:dyDescent="0.25">
      <c r="A533" s="1">
        <v>2162</v>
      </c>
      <c r="B533" s="63" t="s">
        <v>982</v>
      </c>
      <c r="C533" s="63" t="s">
        <v>983</v>
      </c>
      <c r="D533" s="64" t="s">
        <v>894</v>
      </c>
      <c r="E533" s="64" t="s">
        <v>895</v>
      </c>
      <c r="F533" s="64" t="s">
        <v>984</v>
      </c>
      <c r="G533" s="65" t="s">
        <v>154</v>
      </c>
      <c r="H533" s="66">
        <v>1.84</v>
      </c>
      <c r="I533" s="67"/>
      <c r="J533" s="68">
        <f>H533*I533</f>
        <v>0</v>
      </c>
      <c r="K533" s="68">
        <f>IF($I$11&gt;=7000,0,H533*0.07*I533)</f>
        <v>0</v>
      </c>
      <c r="L533" s="68">
        <f>J533+K533</f>
        <v>0</v>
      </c>
      <c r="M533" s="46" t="str">
        <f>IF(I533="","",IF(I533&lt;75,"Ошибка! Не соблюден минимальный заказ на сорт!",IF(MOD(I533,25)&gt;0,"Ошибка! Не соблюдена кратность заказа на позицию!","")))</f>
        <v/>
      </c>
    </row>
    <row r="534" spans="1:13" ht="15" customHeight="1" x14ac:dyDescent="0.25">
      <c r="A534" s="1">
        <v>1538</v>
      </c>
      <c r="B534" s="63" t="s">
        <v>985</v>
      </c>
      <c r="C534" s="63" t="s">
        <v>986</v>
      </c>
      <c r="D534" s="64" t="s">
        <v>894</v>
      </c>
      <c r="E534" s="64" t="s">
        <v>895</v>
      </c>
      <c r="F534" s="64" t="s">
        <v>583</v>
      </c>
      <c r="G534" s="65" t="s">
        <v>154</v>
      </c>
      <c r="H534" s="66">
        <v>1.75</v>
      </c>
      <c r="I534" s="67"/>
      <c r="J534" s="68">
        <f>H534*I534</f>
        <v>0</v>
      </c>
      <c r="K534" s="68">
        <f>IF($I$11&gt;=7000,0,H534*0.07*I534)</f>
        <v>0</v>
      </c>
      <c r="L534" s="68">
        <f>J534+K534</f>
        <v>0</v>
      </c>
      <c r="M534" s="46" t="str">
        <f>IF(I534="","",IF(I534&lt;75,"Ошибка! Не соблюден минимальный заказ на сорт!",IF(MOD(I534,25)&gt;0,"Ошибка! Не соблюдена кратность заказа на позицию!","")))</f>
        <v/>
      </c>
    </row>
    <row r="535" spans="1:13" ht="15" customHeight="1" x14ac:dyDescent="0.25">
      <c r="A535" s="1">
        <v>1605</v>
      </c>
      <c r="B535" s="63" t="s">
        <v>987</v>
      </c>
      <c r="C535" s="63" t="s">
        <v>988</v>
      </c>
      <c r="D535" s="64" t="s">
        <v>894</v>
      </c>
      <c r="E535" s="64" t="s">
        <v>895</v>
      </c>
      <c r="F535" s="64" t="s">
        <v>989</v>
      </c>
      <c r="G535" s="65" t="s">
        <v>154</v>
      </c>
      <c r="H535" s="66">
        <v>1.75</v>
      </c>
      <c r="I535" s="67"/>
      <c r="J535" s="68">
        <f>H535*I535</f>
        <v>0</v>
      </c>
      <c r="K535" s="68">
        <f>IF($I$11&gt;=7000,0,H535*0.07*I535)</f>
        <v>0</v>
      </c>
      <c r="L535" s="68">
        <f>J535+K535</f>
        <v>0</v>
      </c>
      <c r="M535" s="46" t="str">
        <f>IF(I535="","",IF(I535&lt;75,"Ошибка! Не соблюден минимальный заказ на сорт!",IF(MOD(I535,25)&gt;0,"Ошибка! Не соблюдена кратность заказа на позицию!","")))</f>
        <v/>
      </c>
    </row>
    <row r="536" spans="1:13" ht="15" customHeight="1" x14ac:dyDescent="0.25">
      <c r="A536" s="1">
        <v>781</v>
      </c>
      <c r="B536" s="63" t="s">
        <v>990</v>
      </c>
      <c r="C536" s="63" t="s">
        <v>991</v>
      </c>
      <c r="D536" s="64" t="s">
        <v>894</v>
      </c>
      <c r="E536" s="64" t="s">
        <v>895</v>
      </c>
      <c r="F536" s="64" t="s">
        <v>992</v>
      </c>
      <c r="G536" s="65" t="s">
        <v>154</v>
      </c>
      <c r="H536" s="66">
        <v>1.75</v>
      </c>
      <c r="I536" s="67"/>
      <c r="J536" s="68">
        <f>H536*I536</f>
        <v>0</v>
      </c>
      <c r="K536" s="68">
        <f>IF($I$11&gt;=7000,0,H536*0.07*I536)</f>
        <v>0</v>
      </c>
      <c r="L536" s="68">
        <f>J536+K536</f>
        <v>0</v>
      </c>
      <c r="M536" s="46" t="str">
        <f>IF(I536="","",IF(I536&lt;75,"Ошибка! Не соблюден минимальный заказ на сорт!",IF(MOD(I536,25)&gt;0,"Ошибка! Не соблюдена кратность заказа на позицию!","")))</f>
        <v/>
      </c>
    </row>
    <row r="537" spans="1:13" ht="15" customHeight="1" x14ac:dyDescent="0.25">
      <c r="A537" s="1">
        <v>1079</v>
      </c>
      <c r="B537" s="63" t="s">
        <v>3684</v>
      </c>
      <c r="C537" s="63" t="s">
        <v>3889</v>
      </c>
      <c r="D537" s="64" t="s">
        <v>894</v>
      </c>
      <c r="E537" s="64" t="s">
        <v>895</v>
      </c>
      <c r="F537" s="64" t="s">
        <v>4176</v>
      </c>
      <c r="G537" s="65" t="s">
        <v>154</v>
      </c>
      <c r="H537" s="66">
        <v>1.35</v>
      </c>
      <c r="I537" s="67"/>
      <c r="J537" s="68">
        <f>H537*I537</f>
        <v>0</v>
      </c>
      <c r="K537" s="68">
        <f>IF($I$11&gt;=7000,0,H537*0.07*I537)</f>
        <v>0</v>
      </c>
      <c r="L537" s="68">
        <f>J537+K537</f>
        <v>0</v>
      </c>
      <c r="M537" s="46" t="str">
        <f>IF(I537="","",IF(I537&lt;75,"Ошибка! Не соблюден минимальный заказ на сорт!",IF(MOD(I537,25)&gt;0,"Ошибка! Не соблюдена кратность заказа на позицию!","")))</f>
        <v/>
      </c>
    </row>
    <row r="538" spans="1:13" ht="15" customHeight="1" x14ac:dyDescent="0.25">
      <c r="A538" s="1">
        <v>1863</v>
      </c>
      <c r="B538" s="63" t="s">
        <v>993</v>
      </c>
      <c r="C538" s="63" t="s">
        <v>994</v>
      </c>
      <c r="D538" s="64" t="s">
        <v>894</v>
      </c>
      <c r="E538" s="64" t="s">
        <v>895</v>
      </c>
      <c r="F538" s="64" t="s">
        <v>995</v>
      </c>
      <c r="G538" s="65" t="s">
        <v>154</v>
      </c>
      <c r="H538" s="66">
        <v>1.75</v>
      </c>
      <c r="I538" s="67"/>
      <c r="J538" s="68">
        <f>H538*I538</f>
        <v>0</v>
      </c>
      <c r="K538" s="68">
        <f>IF($I$11&gt;=7000,0,H538*0.07*I538)</f>
        <v>0</v>
      </c>
      <c r="L538" s="68">
        <f>J538+K538</f>
        <v>0</v>
      </c>
      <c r="M538" s="46" t="str">
        <f>IF(I538="","",IF(I538&lt;75,"Ошибка! Не соблюден минимальный заказ на сорт!",IF(MOD(I538,25)&gt;0,"Ошибка! Не соблюдена кратность заказа на позицию!","")))</f>
        <v/>
      </c>
    </row>
    <row r="539" spans="1:13" ht="15" customHeight="1" x14ac:dyDescent="0.25">
      <c r="A539" s="1">
        <v>2370</v>
      </c>
      <c r="B539" s="63" t="s">
        <v>996</v>
      </c>
      <c r="C539" s="63" t="s">
        <v>997</v>
      </c>
      <c r="D539" s="64" t="s">
        <v>894</v>
      </c>
      <c r="E539" s="64" t="s">
        <v>895</v>
      </c>
      <c r="F539" s="64" t="s">
        <v>998</v>
      </c>
      <c r="G539" s="65" t="s">
        <v>154</v>
      </c>
      <c r="H539" s="66">
        <v>1.75</v>
      </c>
      <c r="I539" s="67"/>
      <c r="J539" s="68">
        <f>H539*I539</f>
        <v>0</v>
      </c>
      <c r="K539" s="68">
        <f>IF($I$11&gt;=7000,0,H539*0.07*I539)</f>
        <v>0</v>
      </c>
      <c r="L539" s="68">
        <f>J539+K539</f>
        <v>0</v>
      </c>
      <c r="M539" s="46" t="str">
        <f>IF(I539="","",IF(I539&lt;75,"Ошибка! Не соблюден минимальный заказ на сорт!",IF(MOD(I539,25)&gt;0,"Ошибка! Не соблюдена кратность заказа на позицию!","")))</f>
        <v/>
      </c>
    </row>
    <row r="540" spans="1:13" ht="15" customHeight="1" x14ac:dyDescent="0.25">
      <c r="A540" s="1">
        <v>4493</v>
      </c>
      <c r="B540" s="63" t="s">
        <v>999</v>
      </c>
      <c r="C540" s="63" t="s">
        <v>1000</v>
      </c>
      <c r="D540" s="64" t="s">
        <v>894</v>
      </c>
      <c r="E540" s="64" t="s">
        <v>895</v>
      </c>
      <c r="F540" s="64" t="s">
        <v>1001</v>
      </c>
      <c r="G540" s="65" t="s">
        <v>154</v>
      </c>
      <c r="H540" s="66">
        <v>1.9</v>
      </c>
      <c r="I540" s="67"/>
      <c r="J540" s="68">
        <f>H540*I540</f>
        <v>0</v>
      </c>
      <c r="K540" s="68">
        <f>IF($I$11&gt;=7000,0,H540*0.07*I540)</f>
        <v>0</v>
      </c>
      <c r="L540" s="68">
        <f>J540+K540</f>
        <v>0</v>
      </c>
      <c r="M540" s="46" t="str">
        <f>IF(I540="","",IF(I540&lt;75,"Ошибка! Не соблюден минимальный заказ на сорт!",IF(MOD(I540,25)&gt;0,"Ошибка! Не соблюдена кратность заказа на позицию!","")))</f>
        <v/>
      </c>
    </row>
    <row r="541" spans="1:13" ht="15" customHeight="1" x14ac:dyDescent="0.25">
      <c r="A541" s="1">
        <v>1242</v>
      </c>
      <c r="B541" s="63" t="s">
        <v>3685</v>
      </c>
      <c r="C541" s="63" t="s">
        <v>3890</v>
      </c>
      <c r="D541" s="64" t="s">
        <v>894</v>
      </c>
      <c r="E541" s="64" t="s">
        <v>895</v>
      </c>
      <c r="F541" s="64" t="s">
        <v>4177</v>
      </c>
      <c r="G541" s="65" t="s">
        <v>154</v>
      </c>
      <c r="H541" s="66">
        <v>1.75</v>
      </c>
      <c r="I541" s="67"/>
      <c r="J541" s="68">
        <f>H541*I541</f>
        <v>0</v>
      </c>
      <c r="K541" s="68">
        <f>IF($I$11&gt;=7000,0,H541*0.07*I541)</f>
        <v>0</v>
      </c>
      <c r="L541" s="68">
        <f>J541+K541</f>
        <v>0</v>
      </c>
      <c r="M541" s="46" t="str">
        <f>IF(I541="","",IF(I541&lt;75,"Ошибка! Не соблюден минимальный заказ на сорт!",IF(MOD(I541,25)&gt;0,"Ошибка! Не соблюдена кратность заказа на позицию!","")))</f>
        <v/>
      </c>
    </row>
    <row r="542" spans="1:13" ht="15" customHeight="1" x14ac:dyDescent="0.25">
      <c r="A542" s="1">
        <v>1037</v>
      </c>
      <c r="B542" s="63" t="s">
        <v>4798</v>
      </c>
      <c r="C542" s="63" t="s">
        <v>6115</v>
      </c>
      <c r="D542" s="64" t="s">
        <v>894</v>
      </c>
      <c r="E542" s="64" t="s">
        <v>895</v>
      </c>
      <c r="F542" s="64" t="s">
        <v>5643</v>
      </c>
      <c r="G542" s="65" t="s">
        <v>154</v>
      </c>
      <c r="H542" s="66">
        <v>1.75</v>
      </c>
      <c r="I542" s="67"/>
      <c r="J542" s="68">
        <f>H542*I542</f>
        <v>0</v>
      </c>
      <c r="K542" s="68">
        <f>IF($I$11&gt;=7000,0,H542*0.07*I542)</f>
        <v>0</v>
      </c>
      <c r="L542" s="68">
        <f>J542+K542</f>
        <v>0</v>
      </c>
      <c r="M542" s="46" t="str">
        <f>IF(I542="","",IF(I542&lt;75,"Ошибка! Не соблюден минимальный заказ на сорт!",IF(MOD(I542,25)&gt;0,"Ошибка! Не соблюдена кратность заказа на позицию!","")))</f>
        <v/>
      </c>
    </row>
    <row r="543" spans="1:13" ht="15" customHeight="1" x14ac:dyDescent="0.25">
      <c r="A543" s="1">
        <v>778</v>
      </c>
      <c r="B543" s="63" t="s">
        <v>4799</v>
      </c>
      <c r="C543" s="63" t="s">
        <v>6116</v>
      </c>
      <c r="D543" s="64" t="s">
        <v>894</v>
      </c>
      <c r="E543" s="64" t="s">
        <v>895</v>
      </c>
      <c r="F543" s="64" t="s">
        <v>5644</v>
      </c>
      <c r="G543" s="65" t="s">
        <v>154</v>
      </c>
      <c r="H543" s="66">
        <v>1.75</v>
      </c>
      <c r="I543" s="67"/>
      <c r="J543" s="68">
        <f>H543*I543</f>
        <v>0</v>
      </c>
      <c r="K543" s="68">
        <f>IF($I$11&gt;=7000,0,H543*0.07*I543)</f>
        <v>0</v>
      </c>
      <c r="L543" s="68">
        <f>J543+K543</f>
        <v>0</v>
      </c>
      <c r="M543" s="46" t="str">
        <f>IF(I543="","",IF(I543&lt;75,"Ошибка! Не соблюден минимальный заказ на сорт!",IF(MOD(I543,25)&gt;0,"Ошибка! Не соблюдена кратность заказа на позицию!","")))</f>
        <v/>
      </c>
    </row>
    <row r="544" spans="1:13" ht="15" customHeight="1" x14ac:dyDescent="0.25">
      <c r="A544" s="1">
        <v>1536</v>
      </c>
      <c r="B544" s="63" t="s">
        <v>1002</v>
      </c>
      <c r="C544" s="63" t="s">
        <v>1003</v>
      </c>
      <c r="D544" s="64" t="s">
        <v>894</v>
      </c>
      <c r="E544" s="64" t="s">
        <v>895</v>
      </c>
      <c r="F544" s="64" t="s">
        <v>1004</v>
      </c>
      <c r="G544" s="65" t="s">
        <v>154</v>
      </c>
      <c r="H544" s="66">
        <v>1.75</v>
      </c>
      <c r="I544" s="67"/>
      <c r="J544" s="68">
        <f>H544*I544</f>
        <v>0</v>
      </c>
      <c r="K544" s="68">
        <f>IF($I$11&gt;=7000,0,H544*0.07*I544)</f>
        <v>0</v>
      </c>
      <c r="L544" s="68">
        <f>J544+K544</f>
        <v>0</v>
      </c>
      <c r="M544" s="46" t="str">
        <f>IF(I544="","",IF(I544&lt;75,"Ошибка! Не соблюден минимальный заказ на сорт!",IF(MOD(I544,25)&gt;0,"Ошибка! Не соблюдена кратность заказа на позицию!","")))</f>
        <v/>
      </c>
    </row>
    <row r="545" spans="1:13" ht="15" customHeight="1" x14ac:dyDescent="0.25">
      <c r="A545" s="1">
        <v>3617</v>
      </c>
      <c r="B545" s="63" t="s">
        <v>1005</v>
      </c>
      <c r="C545" s="63" t="s">
        <v>1006</v>
      </c>
      <c r="D545" s="64" t="s">
        <v>894</v>
      </c>
      <c r="E545" s="64" t="s">
        <v>895</v>
      </c>
      <c r="F545" s="64" t="s">
        <v>1007</v>
      </c>
      <c r="G545" s="65" t="s">
        <v>154</v>
      </c>
      <c r="H545" s="66">
        <v>1.75</v>
      </c>
      <c r="I545" s="67"/>
      <c r="J545" s="68">
        <f>H545*I545</f>
        <v>0</v>
      </c>
      <c r="K545" s="68">
        <f>IF($I$11&gt;=7000,0,H545*0.07*I545)</f>
        <v>0</v>
      </c>
      <c r="L545" s="68">
        <f>J545+K545</f>
        <v>0</v>
      </c>
      <c r="M545" s="46" t="str">
        <f>IF(I545="","",IF(I545&lt;75,"Ошибка! Не соблюден минимальный заказ на сорт!",IF(MOD(I545,25)&gt;0,"Ошибка! Не соблюдена кратность заказа на позицию!","")))</f>
        <v/>
      </c>
    </row>
    <row r="546" spans="1:13" ht="15" customHeight="1" x14ac:dyDescent="0.25">
      <c r="A546" s="1">
        <v>1680</v>
      </c>
      <c r="B546" s="63" t="s">
        <v>4800</v>
      </c>
      <c r="C546" s="63" t="s">
        <v>6117</v>
      </c>
      <c r="D546" s="64" t="s">
        <v>894</v>
      </c>
      <c r="E546" s="64" t="s">
        <v>895</v>
      </c>
      <c r="F546" s="64" t="s">
        <v>5645</v>
      </c>
      <c r="G546" s="65" t="s">
        <v>154</v>
      </c>
      <c r="H546" s="66">
        <v>1.75</v>
      </c>
      <c r="I546" s="67"/>
      <c r="J546" s="68">
        <f>H546*I546</f>
        <v>0</v>
      </c>
      <c r="K546" s="68">
        <f>IF($I$11&gt;=7000,0,H546*0.07*I546)</f>
        <v>0</v>
      </c>
      <c r="L546" s="68">
        <f>J546+K546</f>
        <v>0</v>
      </c>
      <c r="M546" s="46" t="str">
        <f>IF(I546="","",IF(I546&lt;75,"Ошибка! Не соблюден минимальный заказ на сорт!",IF(MOD(I546,25)&gt;0,"Ошибка! Не соблюдена кратность заказа на позицию!","")))</f>
        <v/>
      </c>
    </row>
    <row r="547" spans="1:13" ht="15" customHeight="1" x14ac:dyDescent="0.25">
      <c r="A547" s="1">
        <v>991</v>
      </c>
      <c r="B547" s="63" t="s">
        <v>1008</v>
      </c>
      <c r="C547" s="63" t="s">
        <v>1009</v>
      </c>
      <c r="D547" s="64" t="s">
        <v>894</v>
      </c>
      <c r="E547" s="64" t="s">
        <v>895</v>
      </c>
      <c r="F547" s="64" t="s">
        <v>1010</v>
      </c>
      <c r="G547" s="65" t="s">
        <v>154</v>
      </c>
      <c r="H547" s="66">
        <v>1.75</v>
      </c>
      <c r="I547" s="67"/>
      <c r="J547" s="68">
        <f>H547*I547</f>
        <v>0</v>
      </c>
      <c r="K547" s="68">
        <f>IF($I$11&gt;=7000,0,H547*0.07*I547)</f>
        <v>0</v>
      </c>
      <c r="L547" s="68">
        <f>J547+K547</f>
        <v>0</v>
      </c>
      <c r="M547" s="46" t="str">
        <f>IF(I547="","",IF(I547&lt;75,"Ошибка! Не соблюден минимальный заказ на сорт!",IF(MOD(I547,25)&gt;0,"Ошибка! Не соблюдена кратность заказа на позицию!","")))</f>
        <v/>
      </c>
    </row>
    <row r="548" spans="1:13" ht="15" customHeight="1" x14ac:dyDescent="0.25">
      <c r="A548" s="1">
        <v>1077</v>
      </c>
      <c r="B548" s="63" t="s">
        <v>1016</v>
      </c>
      <c r="C548" s="63" t="s">
        <v>1017</v>
      </c>
      <c r="D548" s="64" t="s">
        <v>894</v>
      </c>
      <c r="E548" s="64" t="s">
        <v>895</v>
      </c>
      <c r="F548" s="64" t="s">
        <v>5456</v>
      </c>
      <c r="G548" s="65" t="s">
        <v>154</v>
      </c>
      <c r="H548" s="66">
        <v>1.84</v>
      </c>
      <c r="I548" s="67"/>
      <c r="J548" s="68">
        <f>H548*I548</f>
        <v>0</v>
      </c>
      <c r="K548" s="68">
        <f>IF($I$11&gt;=7000,0,H548*0.07*I548)</f>
        <v>0</v>
      </c>
      <c r="L548" s="68">
        <f>J548+K548</f>
        <v>0</v>
      </c>
      <c r="M548" s="46" t="str">
        <f>IF(I548="","",IF(I548&lt;75,"Ошибка! Не соблюден минимальный заказ на сорт!",IF(MOD(I548,25)&gt;0,"Ошибка! Не соблюдена кратность заказа на позицию!","")))</f>
        <v/>
      </c>
    </row>
    <row r="549" spans="1:13" ht="15" customHeight="1" x14ac:dyDescent="0.25">
      <c r="A549" s="1">
        <v>1007</v>
      </c>
      <c r="B549" s="63" t="s">
        <v>1011</v>
      </c>
      <c r="C549" s="63" t="s">
        <v>1012</v>
      </c>
      <c r="D549" s="64" t="s">
        <v>894</v>
      </c>
      <c r="E549" s="64" t="s">
        <v>895</v>
      </c>
      <c r="F549" s="64" t="s">
        <v>1013</v>
      </c>
      <c r="G549" s="65" t="s">
        <v>154</v>
      </c>
      <c r="H549" s="66">
        <v>1.35</v>
      </c>
      <c r="I549" s="67"/>
      <c r="J549" s="68">
        <f>H549*I549</f>
        <v>0</v>
      </c>
      <c r="K549" s="68">
        <f>IF($I$11&gt;=7000,0,H549*0.07*I549)</f>
        <v>0</v>
      </c>
      <c r="L549" s="68">
        <f>J549+K549</f>
        <v>0</v>
      </c>
      <c r="M549" s="46" t="str">
        <f>IF(I549="","",IF(I549&lt;75,"Ошибка! Не соблюден минимальный заказ на сорт!",IF(MOD(I549,25)&gt;0,"Ошибка! Не соблюдена кратность заказа на позицию!","")))</f>
        <v/>
      </c>
    </row>
    <row r="550" spans="1:13" ht="15" customHeight="1" x14ac:dyDescent="0.25">
      <c r="A550" s="1">
        <v>737</v>
      </c>
      <c r="B550" s="63" t="s">
        <v>1128</v>
      </c>
      <c r="C550" s="63" t="s">
        <v>1129</v>
      </c>
      <c r="D550" s="64" t="s">
        <v>1020</v>
      </c>
      <c r="E550" s="64" t="s">
        <v>1021</v>
      </c>
      <c r="F550" s="64" t="s">
        <v>4205</v>
      </c>
      <c r="G550" s="65" t="s">
        <v>63</v>
      </c>
      <c r="H550" s="66">
        <v>1.07</v>
      </c>
      <c r="I550" s="67"/>
      <c r="J550" s="68">
        <f>H550*I550</f>
        <v>0</v>
      </c>
      <c r="K550" s="68">
        <f>IF($I$11&gt;=7000,0,H550*0.07*I550)</f>
        <v>0</v>
      </c>
      <c r="L550" s="68">
        <f>J550+K550</f>
        <v>0</v>
      </c>
      <c r="M550" s="46" t="str">
        <f>IF(I550="","",IF(I550&lt;80,"Ошибка! Не соблюден минимальный заказ на сорт!",IF(MOD(I550,40)&gt;0,"Ошибка! Не соблюдена кратность заказа на позицию!","")))</f>
        <v/>
      </c>
    </row>
    <row r="551" spans="1:13" ht="15" customHeight="1" x14ac:dyDescent="0.25">
      <c r="A551" s="1">
        <v>2946</v>
      </c>
      <c r="B551" s="63" t="s">
        <v>1018</v>
      </c>
      <c r="C551" s="63" t="s">
        <v>1019</v>
      </c>
      <c r="D551" s="64" t="s">
        <v>1020</v>
      </c>
      <c r="E551" s="64" t="s">
        <v>1021</v>
      </c>
      <c r="F551" s="64" t="s">
        <v>1022</v>
      </c>
      <c r="G551" s="65" t="s">
        <v>63</v>
      </c>
      <c r="H551" s="66">
        <v>1.79</v>
      </c>
      <c r="I551" s="67"/>
      <c r="J551" s="68">
        <f>H551*I551</f>
        <v>0</v>
      </c>
      <c r="K551" s="68">
        <f>IF($I$11&gt;=7000,0,H551*0.07*I551)</f>
        <v>0</v>
      </c>
      <c r="L551" s="68">
        <f>J551+K551</f>
        <v>0</v>
      </c>
      <c r="M551" s="46" t="str">
        <f>IF(I551="","",IF(I551&lt;80,"Ошибка! Не соблюден минимальный заказ на сорт!",IF(MOD(I551,40)&gt;0,"Ошибка! Не соблюдена кратность заказа на позицию!","")))</f>
        <v/>
      </c>
    </row>
    <row r="552" spans="1:13" ht="15" customHeight="1" x14ac:dyDescent="0.25">
      <c r="A552" s="1">
        <v>767</v>
      </c>
      <c r="B552" s="63" t="s">
        <v>1023</v>
      </c>
      <c r="C552" s="63" t="s">
        <v>1024</v>
      </c>
      <c r="D552" s="64" t="s">
        <v>1020</v>
      </c>
      <c r="E552" s="64" t="s">
        <v>1021</v>
      </c>
      <c r="F552" s="64" t="s">
        <v>1022</v>
      </c>
      <c r="G552" s="65" t="s">
        <v>154</v>
      </c>
      <c r="H552" s="66">
        <v>1.96</v>
      </c>
      <c r="I552" s="67"/>
      <c r="J552" s="68">
        <f>H552*I552</f>
        <v>0</v>
      </c>
      <c r="K552" s="68">
        <f>IF($I$11&gt;=7000,0,H552*0.07*I552)</f>
        <v>0</v>
      </c>
      <c r="L552" s="68">
        <f>J552+K552</f>
        <v>0</v>
      </c>
      <c r="M552" s="46" t="str">
        <f>IF(I552="","",IF(I552&lt;75,"Ошибка! Не соблюден минимальный заказ на сорт!",IF(MOD(I552,25)&gt;0,"Ошибка! Не соблюдена кратность заказа на позицию!","")))</f>
        <v/>
      </c>
    </row>
    <row r="553" spans="1:13" ht="15" customHeight="1" x14ac:dyDescent="0.25">
      <c r="A553" s="1">
        <v>1852</v>
      </c>
      <c r="B553" s="63" t="s">
        <v>1025</v>
      </c>
      <c r="C553" s="63" t="s">
        <v>1026</v>
      </c>
      <c r="D553" s="64" t="s">
        <v>1020</v>
      </c>
      <c r="E553" s="64" t="s">
        <v>1021</v>
      </c>
      <c r="F553" s="64" t="s">
        <v>1027</v>
      </c>
      <c r="G553" s="65" t="s">
        <v>63</v>
      </c>
      <c r="H553" s="66">
        <v>1.79</v>
      </c>
      <c r="I553" s="67"/>
      <c r="J553" s="68">
        <f>H553*I553</f>
        <v>0</v>
      </c>
      <c r="K553" s="68">
        <f>IF($I$11&gt;=7000,0,H553*0.07*I553)</f>
        <v>0</v>
      </c>
      <c r="L553" s="68">
        <f>J553+K553</f>
        <v>0</v>
      </c>
      <c r="M553" s="46" t="str">
        <f>IF(I553="","",IF(I553&lt;80,"Ошибка! Не соблюден минимальный заказ на сорт!",IF(MOD(I553,40)&gt;0,"Ошибка! Не соблюдена кратность заказа на позицию!","")))</f>
        <v/>
      </c>
    </row>
    <row r="554" spans="1:13" ht="15" customHeight="1" x14ac:dyDescent="0.25">
      <c r="A554" s="1">
        <v>838</v>
      </c>
      <c r="B554" s="63" t="s">
        <v>1028</v>
      </c>
      <c r="C554" s="63" t="s">
        <v>1029</v>
      </c>
      <c r="D554" s="64" t="s">
        <v>1020</v>
      </c>
      <c r="E554" s="64" t="s">
        <v>1021</v>
      </c>
      <c r="F554" s="64" t="s">
        <v>1027</v>
      </c>
      <c r="G554" s="65" t="s">
        <v>154</v>
      </c>
      <c r="H554" s="66">
        <v>1.98</v>
      </c>
      <c r="I554" s="67"/>
      <c r="J554" s="68">
        <f>H554*I554</f>
        <v>0</v>
      </c>
      <c r="K554" s="68">
        <f>IF($I$11&gt;=7000,0,H554*0.07*I554)</f>
        <v>0</v>
      </c>
      <c r="L554" s="68">
        <f>J554+K554</f>
        <v>0</v>
      </c>
      <c r="M554" s="46" t="str">
        <f>IF(I554="","",IF(I554&lt;75,"Ошибка! Не соблюден минимальный заказ на сорт!",IF(MOD(I554,25)&gt;0,"Ошибка! Не соблюдена кратность заказа на позицию!","")))</f>
        <v/>
      </c>
    </row>
    <row r="555" spans="1:13" ht="15" customHeight="1" x14ac:dyDescent="0.25">
      <c r="A555" s="1">
        <v>290</v>
      </c>
      <c r="B555" s="63" t="s">
        <v>4801</v>
      </c>
      <c r="C555" s="63" t="s">
        <v>6118</v>
      </c>
      <c r="D555" s="64" t="s">
        <v>1020</v>
      </c>
      <c r="E555" s="64" t="s">
        <v>1021</v>
      </c>
      <c r="F555" s="64" t="s">
        <v>5646</v>
      </c>
      <c r="G555" s="65" t="s">
        <v>63</v>
      </c>
      <c r="H555" s="66">
        <v>23</v>
      </c>
      <c r="I555" s="67"/>
      <c r="J555" s="68">
        <f>H555*I555</f>
        <v>0</v>
      </c>
      <c r="K555" s="68">
        <f>IF($I$11&gt;=7000,0,H555*0.07*I555)</f>
        <v>0</v>
      </c>
      <c r="L555" s="68">
        <f>J555+K555</f>
        <v>0</v>
      </c>
      <c r="M555" s="46" t="str">
        <f>IF(I555="","",IF(I555&lt;80,"Ошибка! Не соблюден минимальный заказ на сорт!",IF(MOD(I555,40)&gt;0,"Ошибка! Не соблюдена кратность заказа на позицию!","")))</f>
        <v/>
      </c>
    </row>
    <row r="556" spans="1:13" ht="15" customHeight="1" x14ac:dyDescent="0.25">
      <c r="A556" s="1">
        <v>15219</v>
      </c>
      <c r="B556" s="63" t="s">
        <v>1030</v>
      </c>
      <c r="C556" s="63" t="s">
        <v>1031</v>
      </c>
      <c r="D556" s="64" t="s">
        <v>1020</v>
      </c>
      <c r="E556" s="64" t="s">
        <v>1021</v>
      </c>
      <c r="F556" s="64" t="s">
        <v>1032</v>
      </c>
      <c r="G556" s="65" t="s">
        <v>63</v>
      </c>
      <c r="H556" s="66">
        <v>1.96</v>
      </c>
      <c r="I556" s="67"/>
      <c r="J556" s="68">
        <f>H556*I556</f>
        <v>0</v>
      </c>
      <c r="K556" s="68">
        <f>IF($I$11&gt;=7000,0,H556*0.07*I556)</f>
        <v>0</v>
      </c>
      <c r="L556" s="68">
        <f>J556+K556</f>
        <v>0</v>
      </c>
      <c r="M556" s="46" t="str">
        <f>IF(I556="","",IF(I556&lt;80,"Ошибка! Не соблюден минимальный заказ на сорт!",IF(MOD(I556,40)&gt;0,"Ошибка! Не соблюдена кратность заказа на позицию!","")))</f>
        <v/>
      </c>
    </row>
    <row r="557" spans="1:13" ht="15" customHeight="1" x14ac:dyDescent="0.25">
      <c r="A557" s="1">
        <v>6319</v>
      </c>
      <c r="B557" s="63" t="s">
        <v>1033</v>
      </c>
      <c r="C557" s="63" t="s">
        <v>1034</v>
      </c>
      <c r="D557" s="64" t="s">
        <v>1020</v>
      </c>
      <c r="E557" s="64" t="s">
        <v>1021</v>
      </c>
      <c r="F557" s="64" t="s">
        <v>1032</v>
      </c>
      <c r="G557" s="65" t="s">
        <v>154</v>
      </c>
      <c r="H557" s="66">
        <v>2.25</v>
      </c>
      <c r="I557" s="67"/>
      <c r="J557" s="68">
        <f>H557*I557</f>
        <v>0</v>
      </c>
      <c r="K557" s="68">
        <f>IF($I$11&gt;=7000,0,H557*0.07*I557)</f>
        <v>0</v>
      </c>
      <c r="L557" s="68">
        <f>J557+K557</f>
        <v>0</v>
      </c>
      <c r="M557" s="46" t="str">
        <f>IF(I557="","",IF(I557&lt;75,"Ошибка! Не соблюден минимальный заказ на сорт!",IF(MOD(I557,25)&gt;0,"Ошибка! Не соблюдена кратность заказа на позицию!","")))</f>
        <v/>
      </c>
    </row>
    <row r="558" spans="1:13" ht="15" customHeight="1" x14ac:dyDescent="0.25">
      <c r="A558" s="1">
        <v>3457</v>
      </c>
      <c r="B558" s="63" t="s">
        <v>3686</v>
      </c>
      <c r="C558" s="63" t="s">
        <v>3891</v>
      </c>
      <c r="D558" s="64" t="s">
        <v>1020</v>
      </c>
      <c r="E558" s="64" t="s">
        <v>1021</v>
      </c>
      <c r="F558" s="64" t="s">
        <v>1032</v>
      </c>
      <c r="G558" s="65" t="s">
        <v>421</v>
      </c>
      <c r="H558" s="66">
        <v>3.05</v>
      </c>
      <c r="I558" s="67"/>
      <c r="J558" s="68">
        <f>H558*I558</f>
        <v>0</v>
      </c>
      <c r="K558" s="68">
        <f>IF($I$11&gt;=7000,0,H558*0.07*I558)</f>
        <v>0</v>
      </c>
      <c r="L558" s="68">
        <f>J558+K558</f>
        <v>0</v>
      </c>
      <c r="M558" s="108" t="str">
        <f>IF(I558="","",IF(I558&lt;80,"Ошибка! Не соблюден минимальный заказ на сорт!",IF(MOD(I558,40)&gt;0,"Ошибка! Не соблюдена кратность заказа на позицию!","")))</f>
        <v/>
      </c>
    </row>
    <row r="559" spans="1:13" ht="15" customHeight="1" x14ac:dyDescent="0.25">
      <c r="A559" s="1">
        <v>1216</v>
      </c>
      <c r="B559" s="63" t="s">
        <v>1035</v>
      </c>
      <c r="C559" s="63" t="s">
        <v>1036</v>
      </c>
      <c r="D559" s="64" t="s">
        <v>1020</v>
      </c>
      <c r="E559" s="64" t="s">
        <v>1021</v>
      </c>
      <c r="F559" s="64" t="s">
        <v>4178</v>
      </c>
      <c r="G559" s="65" t="s">
        <v>63</v>
      </c>
      <c r="H559" s="66">
        <v>1.75</v>
      </c>
      <c r="I559" s="67"/>
      <c r="J559" s="68">
        <f>H559*I559</f>
        <v>0</v>
      </c>
      <c r="K559" s="68">
        <f>IF($I$11&gt;=7000,0,H559*0.07*I559)</f>
        <v>0</v>
      </c>
      <c r="L559" s="68">
        <f>J559+K559</f>
        <v>0</v>
      </c>
      <c r="M559" s="46" t="str">
        <f>IF(I559="","",IF(I559&lt;80,"Ошибка! Не соблюден минимальный заказ на сорт!",IF(MOD(I559,40)&gt;0,"Ошибка! Не соблюдена кратность заказа на позицию!","")))</f>
        <v/>
      </c>
    </row>
    <row r="560" spans="1:13" ht="15" customHeight="1" x14ac:dyDescent="0.25">
      <c r="A560" s="1">
        <v>9698</v>
      </c>
      <c r="B560" s="63" t="s">
        <v>3687</v>
      </c>
      <c r="C560" s="63" t="s">
        <v>3892</v>
      </c>
      <c r="D560" s="64" t="s">
        <v>1020</v>
      </c>
      <c r="E560" s="64" t="s">
        <v>1021</v>
      </c>
      <c r="F560" s="64" t="s">
        <v>4185</v>
      </c>
      <c r="G560" s="65" t="s">
        <v>63</v>
      </c>
      <c r="H560" s="66">
        <v>2.65</v>
      </c>
      <c r="I560" s="67"/>
      <c r="J560" s="68">
        <f>H560*I560</f>
        <v>0</v>
      </c>
      <c r="K560" s="68">
        <f>IF($I$11&gt;=7000,0,H560*0.07*I560)</f>
        <v>0</v>
      </c>
      <c r="L560" s="68">
        <f>J560+K560</f>
        <v>0</v>
      </c>
      <c r="M560" s="46" t="str">
        <f>IF(I560="","",IF(I560&lt;80,"Ошибка! Не соблюден минимальный заказ на сорт!",IF(MOD(I560,40)&gt;0,"Ошибка! Не соблюдена кратность заказа на позицию!","")))</f>
        <v/>
      </c>
    </row>
    <row r="561" spans="1:13" ht="15" customHeight="1" x14ac:dyDescent="0.25">
      <c r="A561" s="1">
        <v>6954</v>
      </c>
      <c r="B561" s="63" t="s">
        <v>4810</v>
      </c>
      <c r="C561" s="63" t="s">
        <v>6130</v>
      </c>
      <c r="D561" s="64" t="s">
        <v>1020</v>
      </c>
      <c r="E561" s="64" t="s">
        <v>1021</v>
      </c>
      <c r="F561" s="64" t="s">
        <v>4185</v>
      </c>
      <c r="G561" s="65" t="s">
        <v>154</v>
      </c>
      <c r="H561" s="66">
        <v>3.22</v>
      </c>
      <c r="I561" s="67"/>
      <c r="J561" s="68">
        <f>H561*I561</f>
        <v>0</v>
      </c>
      <c r="K561" s="68">
        <f>IF($I$11&gt;=7000,0,H561*0.07*I561)</f>
        <v>0</v>
      </c>
      <c r="L561" s="68">
        <f>J561+K561</f>
        <v>0</v>
      </c>
      <c r="M561" s="46" t="str">
        <f>IF(I561="","",IF(I561&lt;75,"Ошибка! Не соблюден минимальный заказ на сорт!",IF(MOD(I561,25)&gt;0,"Ошибка! Не соблюдена кратность заказа на позицию!","")))</f>
        <v/>
      </c>
    </row>
    <row r="562" spans="1:13" ht="15" customHeight="1" x14ac:dyDescent="0.25">
      <c r="A562" s="1">
        <v>476</v>
      </c>
      <c r="B562" s="63" t="s">
        <v>4809</v>
      </c>
      <c r="C562" s="63" t="s">
        <v>6129</v>
      </c>
      <c r="D562" s="64" t="s">
        <v>1020</v>
      </c>
      <c r="E562" s="64" t="s">
        <v>1021</v>
      </c>
      <c r="F562" s="64" t="s">
        <v>4185</v>
      </c>
      <c r="G562" s="65" t="s">
        <v>14</v>
      </c>
      <c r="H562" s="66">
        <v>5.18</v>
      </c>
      <c r="I562" s="67"/>
      <c r="J562" s="68">
        <f>H562*I562</f>
        <v>0</v>
      </c>
      <c r="K562" s="68">
        <f>IF($I$11&gt;=7000,0,H562*0.07*I562)</f>
        <v>0</v>
      </c>
      <c r="L562" s="68">
        <f>J562+K562</f>
        <v>0</v>
      </c>
      <c r="M562" s="30" t="str">
        <f>IF(I562="","",IF(I562&lt;80,"Ошибка! Не соблюден минимальный заказ на сорт!",IF(MOD(I562,40)&gt;0,"Ошибка! Не соблюдена кратность заказа на позицию!","")))</f>
        <v/>
      </c>
    </row>
    <row r="563" spans="1:13" ht="15" customHeight="1" x14ac:dyDescent="0.25">
      <c r="A563" s="1">
        <v>5528</v>
      </c>
      <c r="B563" s="63" t="s">
        <v>3688</v>
      </c>
      <c r="C563" s="63" t="s">
        <v>3893</v>
      </c>
      <c r="D563" s="64" t="s">
        <v>1020</v>
      </c>
      <c r="E563" s="64" t="s">
        <v>1021</v>
      </c>
      <c r="F563" s="64" t="s">
        <v>4186</v>
      </c>
      <c r="G563" s="65" t="s">
        <v>63</v>
      </c>
      <c r="H563" s="66">
        <v>2.65</v>
      </c>
      <c r="I563" s="67"/>
      <c r="J563" s="68">
        <f>H563*I563</f>
        <v>0</v>
      </c>
      <c r="K563" s="68">
        <f>IF($I$11&gt;=7000,0,H563*0.07*I563)</f>
        <v>0</v>
      </c>
      <c r="L563" s="68">
        <f>J563+K563</f>
        <v>0</v>
      </c>
      <c r="M563" s="46" t="str">
        <f>IF(I563="","",IF(I563&lt;80,"Ошибка! Не соблюден минимальный заказ на сорт!",IF(MOD(I563,40)&gt;0,"Ошибка! Не соблюдена кратность заказа на позицию!","")))</f>
        <v/>
      </c>
    </row>
    <row r="564" spans="1:13" ht="15" customHeight="1" x14ac:dyDescent="0.25">
      <c r="A564" s="1">
        <v>7200</v>
      </c>
      <c r="B564" s="63" t="s">
        <v>4812</v>
      </c>
      <c r="C564" s="63" t="s">
        <v>6132</v>
      </c>
      <c r="D564" s="64" t="s">
        <v>1020</v>
      </c>
      <c r="E564" s="64" t="s">
        <v>1021</v>
      </c>
      <c r="F564" s="64" t="s">
        <v>4186</v>
      </c>
      <c r="G564" s="65" t="s">
        <v>154</v>
      </c>
      <c r="H564" s="66">
        <v>3.22</v>
      </c>
      <c r="I564" s="67"/>
      <c r="J564" s="68">
        <f>H564*I564</f>
        <v>0</v>
      </c>
      <c r="K564" s="68">
        <f>IF($I$11&gt;=7000,0,H564*0.07*I564)</f>
        <v>0</v>
      </c>
      <c r="L564" s="68">
        <f>J564+K564</f>
        <v>0</v>
      </c>
      <c r="M564" s="46" t="str">
        <f>IF(I564="","",IF(I564&lt;75,"Ошибка! Не соблюден минимальный заказ на сорт!",IF(MOD(I564,25)&gt;0,"Ошибка! Не соблюдена кратность заказа на позицию!","")))</f>
        <v/>
      </c>
    </row>
    <row r="565" spans="1:13" ht="15" customHeight="1" x14ac:dyDescent="0.25">
      <c r="A565" s="1">
        <v>691</v>
      </c>
      <c r="B565" s="63" t="s">
        <v>4811</v>
      </c>
      <c r="C565" s="63" t="s">
        <v>6131</v>
      </c>
      <c r="D565" s="64" t="s">
        <v>1020</v>
      </c>
      <c r="E565" s="64" t="s">
        <v>1021</v>
      </c>
      <c r="F565" s="64" t="s">
        <v>4186</v>
      </c>
      <c r="G565" s="65" t="s">
        <v>14</v>
      </c>
      <c r="H565" s="66">
        <v>4.5999999999999996</v>
      </c>
      <c r="I565" s="67"/>
      <c r="J565" s="68">
        <f>H565*I565</f>
        <v>0</v>
      </c>
      <c r="K565" s="68">
        <f>IF($I$11&gt;=7000,0,H565*0.07*I565)</f>
        <v>0</v>
      </c>
      <c r="L565" s="68">
        <f>J565+K565</f>
        <v>0</v>
      </c>
      <c r="M565" s="30" t="str">
        <f>IF(I565="","",IF(I565&lt;80,"Ошибка! Не соблюден минимальный заказ на сорт!",IF(MOD(I565,40)&gt;0,"Ошибка! Не соблюдена кратность заказа на позицию!","")))</f>
        <v/>
      </c>
    </row>
    <row r="566" spans="1:13" ht="15" customHeight="1" x14ac:dyDescent="0.25">
      <c r="A566" s="1">
        <v>2299</v>
      </c>
      <c r="B566" s="63" t="s">
        <v>1037</v>
      </c>
      <c r="C566" s="63" t="s">
        <v>1038</v>
      </c>
      <c r="D566" s="64" t="s">
        <v>1020</v>
      </c>
      <c r="E566" s="64" t="s">
        <v>1021</v>
      </c>
      <c r="F566" s="64" t="s">
        <v>4179</v>
      </c>
      <c r="G566" s="65" t="s">
        <v>63</v>
      </c>
      <c r="H566" s="66">
        <v>1.79</v>
      </c>
      <c r="I566" s="67"/>
      <c r="J566" s="68">
        <f>H566*I566</f>
        <v>0</v>
      </c>
      <c r="K566" s="68">
        <f>IF($I$11&gt;=7000,0,H566*0.07*I566)</f>
        <v>0</v>
      </c>
      <c r="L566" s="68">
        <f>J566+K566</f>
        <v>0</v>
      </c>
      <c r="M566" s="46" t="str">
        <f>IF(I566="","",IF(I566&lt;80,"Ошибка! Не соблюден минимальный заказ на сорт!",IF(MOD(I566,40)&gt;0,"Ошибка! Не соблюдена кратность заказа на позицию!","")))</f>
        <v/>
      </c>
    </row>
    <row r="567" spans="1:13" ht="15" customHeight="1" x14ac:dyDescent="0.25">
      <c r="A567" s="1">
        <v>6807</v>
      </c>
      <c r="B567" s="63" t="s">
        <v>4813</v>
      </c>
      <c r="C567" s="63" t="s">
        <v>6133</v>
      </c>
      <c r="D567" s="64" t="s">
        <v>1020</v>
      </c>
      <c r="E567" s="64" t="s">
        <v>1021</v>
      </c>
      <c r="F567" s="64" t="s">
        <v>4187</v>
      </c>
      <c r="G567" s="65" t="s">
        <v>63</v>
      </c>
      <c r="H567" s="66">
        <v>2.65</v>
      </c>
      <c r="I567" s="67"/>
      <c r="J567" s="68">
        <f>H567*I567</f>
        <v>0</v>
      </c>
      <c r="K567" s="68">
        <f>IF($I$11&gt;=7000,0,H567*0.07*I567)</f>
        <v>0</v>
      </c>
      <c r="L567" s="68">
        <f>J567+K567</f>
        <v>0</v>
      </c>
      <c r="M567" s="46" t="str">
        <f>IF(I567="","",IF(I567&lt;80,"Ошибка! Не соблюден минимальный заказ на сорт!",IF(MOD(I567,40)&gt;0,"Ошибка! Не соблюдена кратность заказа на позицию!","")))</f>
        <v/>
      </c>
    </row>
    <row r="568" spans="1:13" ht="15" customHeight="1" x14ac:dyDescent="0.25">
      <c r="A568" s="1">
        <v>4566</v>
      </c>
      <c r="B568" s="63" t="s">
        <v>3689</v>
      </c>
      <c r="C568" s="63" t="s">
        <v>3894</v>
      </c>
      <c r="D568" s="64" t="s">
        <v>1020</v>
      </c>
      <c r="E568" s="64" t="s">
        <v>1021</v>
      </c>
      <c r="F568" s="64" t="s">
        <v>4187</v>
      </c>
      <c r="G568" s="65" t="s">
        <v>154</v>
      </c>
      <c r="H568" s="66">
        <v>3.22</v>
      </c>
      <c r="I568" s="67"/>
      <c r="J568" s="68">
        <f>H568*I568</f>
        <v>0</v>
      </c>
      <c r="K568" s="68">
        <f>IF($I$11&gt;=7000,0,H568*0.07*I568)</f>
        <v>0</v>
      </c>
      <c r="L568" s="68">
        <f>J568+K568</f>
        <v>0</v>
      </c>
      <c r="M568" s="46" t="str">
        <f>IF(I568="","",IF(I568&lt;75,"Ошибка! Не соблюден минимальный заказ на сорт!",IF(MOD(I568,25)&gt;0,"Ошибка! Не соблюдена кратность заказа на позицию!","")))</f>
        <v/>
      </c>
    </row>
    <row r="569" spans="1:13" ht="15" customHeight="1" x14ac:dyDescent="0.25">
      <c r="A569" s="1">
        <v>1964</v>
      </c>
      <c r="B569" s="63" t="s">
        <v>1039</v>
      </c>
      <c r="C569" s="63" t="s">
        <v>1040</v>
      </c>
      <c r="D569" s="64" t="s">
        <v>1020</v>
      </c>
      <c r="E569" s="64" t="s">
        <v>1021</v>
      </c>
      <c r="F569" s="64" t="s">
        <v>1041</v>
      </c>
      <c r="G569" s="65" t="s">
        <v>63</v>
      </c>
      <c r="H569" s="66">
        <v>1.04</v>
      </c>
      <c r="I569" s="67"/>
      <c r="J569" s="68">
        <f>H569*I569</f>
        <v>0</v>
      </c>
      <c r="K569" s="68">
        <f>IF($I$11&gt;=7000,0,H569*0.07*I569)</f>
        <v>0</v>
      </c>
      <c r="L569" s="68">
        <f>J569+K569</f>
        <v>0</v>
      </c>
      <c r="M569" s="46" t="str">
        <f>IF(I569="","",IF(I569&lt;80,"Ошибка! Не соблюден минимальный заказ на сорт!",IF(MOD(I569,40)&gt;0,"Ошибка! Не соблюдена кратность заказа на позицию!","")))</f>
        <v/>
      </c>
    </row>
    <row r="570" spans="1:13" ht="15" customHeight="1" x14ac:dyDescent="0.25">
      <c r="A570" s="1">
        <v>9635</v>
      </c>
      <c r="B570" s="63" t="s">
        <v>1042</v>
      </c>
      <c r="C570" s="63" t="s">
        <v>1043</v>
      </c>
      <c r="D570" s="64" t="s">
        <v>1020</v>
      </c>
      <c r="E570" s="64" t="s">
        <v>1021</v>
      </c>
      <c r="F570" s="64" t="s">
        <v>4180</v>
      </c>
      <c r="G570" s="65" t="s">
        <v>63</v>
      </c>
      <c r="H570" s="66">
        <v>1.96</v>
      </c>
      <c r="I570" s="67"/>
      <c r="J570" s="68">
        <f>H570*I570</f>
        <v>0</v>
      </c>
      <c r="K570" s="68">
        <f>IF($I$11&gt;=7000,0,H570*0.07*I570)</f>
        <v>0</v>
      </c>
      <c r="L570" s="68">
        <f>J570+K570</f>
        <v>0</v>
      </c>
      <c r="M570" s="46" t="str">
        <f>IF(I570="","",IF(I570&lt;80,"Ошибка! Не соблюден минимальный заказ на сорт!",IF(MOD(I570,40)&gt;0,"Ошибка! Не соблюдена кратность заказа на позицию!","")))</f>
        <v/>
      </c>
    </row>
    <row r="571" spans="1:13" ht="15" customHeight="1" x14ac:dyDescent="0.25">
      <c r="A571" s="1">
        <v>1614</v>
      </c>
      <c r="B571" s="63" t="s">
        <v>1044</v>
      </c>
      <c r="C571" s="63" t="s">
        <v>1045</v>
      </c>
      <c r="D571" s="64" t="s">
        <v>1020</v>
      </c>
      <c r="E571" s="64" t="s">
        <v>1021</v>
      </c>
      <c r="F571" s="64" t="s">
        <v>4180</v>
      </c>
      <c r="G571" s="65" t="s">
        <v>154</v>
      </c>
      <c r="H571" s="66">
        <v>2.25</v>
      </c>
      <c r="I571" s="67"/>
      <c r="J571" s="68">
        <f>H571*I571</f>
        <v>0</v>
      </c>
      <c r="K571" s="68">
        <f>IF($I$11&gt;=7000,0,H571*0.07*I571)</f>
        <v>0</v>
      </c>
      <c r="L571" s="68">
        <f>J571+K571</f>
        <v>0</v>
      </c>
      <c r="M571" s="46" t="str">
        <f>IF(I571="","",IF(I571&lt;75,"Ошибка! Не соблюден минимальный заказ на сорт!",IF(MOD(I571,25)&gt;0,"Ошибка! Не соблюдена кратность заказа на позицию!","")))</f>
        <v/>
      </c>
    </row>
    <row r="572" spans="1:13" ht="15" customHeight="1" x14ac:dyDescent="0.25">
      <c r="A572" s="1">
        <v>912</v>
      </c>
      <c r="B572" s="63" t="s">
        <v>4802</v>
      </c>
      <c r="C572" s="63" t="s">
        <v>6119</v>
      </c>
      <c r="D572" s="64" t="s">
        <v>1020</v>
      </c>
      <c r="E572" s="64" t="s">
        <v>1021</v>
      </c>
      <c r="F572" s="64" t="s">
        <v>4180</v>
      </c>
      <c r="G572" s="65" t="s">
        <v>421</v>
      </c>
      <c r="H572" s="66">
        <v>2.65</v>
      </c>
      <c r="I572" s="67"/>
      <c r="J572" s="68">
        <f>H572*I572</f>
        <v>0</v>
      </c>
      <c r="K572" s="68">
        <f>IF($I$11&gt;=7000,0,H572*0.07*I572)</f>
        <v>0</v>
      </c>
      <c r="L572" s="68">
        <f>J572+K572</f>
        <v>0</v>
      </c>
      <c r="M572" s="108" t="str">
        <f>IF(I572="","",IF(I572&lt;80,"Ошибка! Не соблюден минимальный заказ на сорт!",IF(MOD(I572,40)&gt;0,"Ошибка! Не соблюдена кратность заказа на позицию!","")))</f>
        <v/>
      </c>
    </row>
    <row r="573" spans="1:13" ht="15" customHeight="1" x14ac:dyDescent="0.25">
      <c r="A573" s="1">
        <v>3972</v>
      </c>
      <c r="B573" s="63" t="s">
        <v>1046</v>
      </c>
      <c r="C573" s="63" t="s">
        <v>1047</v>
      </c>
      <c r="D573" s="64" t="s">
        <v>1020</v>
      </c>
      <c r="E573" s="64" t="s">
        <v>1021</v>
      </c>
      <c r="F573" s="64" t="s">
        <v>4181</v>
      </c>
      <c r="G573" s="65" t="s">
        <v>63</v>
      </c>
      <c r="H573" s="66">
        <v>1.75</v>
      </c>
      <c r="I573" s="67"/>
      <c r="J573" s="68">
        <f>H573*I573</f>
        <v>0</v>
      </c>
      <c r="K573" s="68">
        <f>IF($I$11&gt;=7000,0,H573*0.07*I573)</f>
        <v>0</v>
      </c>
      <c r="L573" s="68">
        <f>J573+K573</f>
        <v>0</v>
      </c>
      <c r="M573" s="46" t="str">
        <f>IF(I573="","",IF(I573&lt;80,"Ошибка! Не соблюден минимальный заказ на сорт!",IF(MOD(I573,40)&gt;0,"Ошибка! Не соблюдена кратность заказа на позицию!","")))</f>
        <v/>
      </c>
    </row>
    <row r="574" spans="1:13" ht="15" customHeight="1" x14ac:dyDescent="0.25">
      <c r="A574" s="1">
        <v>5648</v>
      </c>
      <c r="B574" s="63" t="s">
        <v>1048</v>
      </c>
      <c r="C574" s="63" t="s">
        <v>1049</v>
      </c>
      <c r="D574" s="64" t="s">
        <v>1020</v>
      </c>
      <c r="E574" s="64" t="s">
        <v>1021</v>
      </c>
      <c r="F574" s="64" t="s">
        <v>4182</v>
      </c>
      <c r="G574" s="65" t="s">
        <v>63</v>
      </c>
      <c r="H574" s="66">
        <v>1.9</v>
      </c>
      <c r="I574" s="67"/>
      <c r="J574" s="68">
        <f>H574*I574</f>
        <v>0</v>
      </c>
      <c r="K574" s="68">
        <f>IF($I$11&gt;=7000,0,H574*0.07*I574)</f>
        <v>0</v>
      </c>
      <c r="L574" s="68">
        <f>J574+K574</f>
        <v>0</v>
      </c>
      <c r="M574" s="46" t="str">
        <f>IF(I574="","",IF(I574&lt;80,"Ошибка! Не соблюден минимальный заказ на сорт!",IF(MOD(I574,40)&gt;0,"Ошибка! Не соблюдена кратность заказа на позицию!","")))</f>
        <v/>
      </c>
    </row>
    <row r="575" spans="1:13" ht="15" customHeight="1" x14ac:dyDescent="0.25">
      <c r="A575" s="1">
        <v>1417</v>
      </c>
      <c r="B575" s="63" t="s">
        <v>4803</v>
      </c>
      <c r="C575" s="63" t="s">
        <v>6120</v>
      </c>
      <c r="D575" s="64" t="s">
        <v>1020</v>
      </c>
      <c r="E575" s="64" t="s">
        <v>1021</v>
      </c>
      <c r="F575" s="64" t="s">
        <v>4182</v>
      </c>
      <c r="G575" s="65" t="s">
        <v>154</v>
      </c>
      <c r="H575" s="66">
        <v>2.25</v>
      </c>
      <c r="I575" s="67"/>
      <c r="J575" s="68">
        <f>H575*I575</f>
        <v>0</v>
      </c>
      <c r="K575" s="68">
        <f>IF($I$11&gt;=7000,0,H575*0.07*I575)</f>
        <v>0</v>
      </c>
      <c r="L575" s="68">
        <f>J575+K575</f>
        <v>0</v>
      </c>
      <c r="M575" s="46" t="str">
        <f>IF(I575="","",IF(I575&lt;75,"Ошибка! Не соблюден минимальный заказ на сорт!",IF(MOD(I575,25)&gt;0,"Ошибка! Не соблюдена кратность заказа на позицию!","")))</f>
        <v/>
      </c>
    </row>
    <row r="576" spans="1:13" ht="15" customHeight="1" x14ac:dyDescent="0.25">
      <c r="A576" s="1">
        <v>3727</v>
      </c>
      <c r="B576" s="63" t="s">
        <v>4804</v>
      </c>
      <c r="C576" s="63" t="s">
        <v>6121</v>
      </c>
      <c r="D576" s="64" t="s">
        <v>1020</v>
      </c>
      <c r="E576" s="64" t="s">
        <v>1021</v>
      </c>
      <c r="F576" s="64" t="s">
        <v>6296</v>
      </c>
      <c r="G576" s="65" t="s">
        <v>154</v>
      </c>
      <c r="H576" s="66">
        <v>2.13</v>
      </c>
      <c r="I576" s="67"/>
      <c r="J576" s="68">
        <f>H576*I576</f>
        <v>0</v>
      </c>
      <c r="K576" s="68">
        <f>IF($I$11&gt;=7000,0,H576*0.07*I576)</f>
        <v>0</v>
      </c>
      <c r="L576" s="68">
        <f>J576+K576</f>
        <v>0</v>
      </c>
      <c r="M576" s="46" t="str">
        <f>IF(I576="","",IF(I576&lt;75,"Ошибка! Не соблюден минимальный заказ на сорт!",IF(MOD(I576,25)&gt;0,"Ошибка! Не соблюдена кратность заказа на позицию!","")))</f>
        <v/>
      </c>
    </row>
    <row r="577" spans="1:13" ht="15" customHeight="1" x14ac:dyDescent="0.25">
      <c r="A577" s="1">
        <v>3747</v>
      </c>
      <c r="B577" s="63" t="s">
        <v>4805</v>
      </c>
      <c r="C577" s="63" t="s">
        <v>6122</v>
      </c>
      <c r="D577" s="64" t="s">
        <v>1020</v>
      </c>
      <c r="E577" s="64" t="s">
        <v>1021</v>
      </c>
      <c r="F577" s="64" t="s">
        <v>6297</v>
      </c>
      <c r="G577" s="65" t="s">
        <v>154</v>
      </c>
      <c r="H577" s="66">
        <v>2.13</v>
      </c>
      <c r="I577" s="67"/>
      <c r="J577" s="68">
        <f>H577*I577</f>
        <v>0</v>
      </c>
      <c r="K577" s="68">
        <f>IF($I$11&gt;=7000,0,H577*0.07*I577)</f>
        <v>0</v>
      </c>
      <c r="L577" s="68">
        <f>J577+K577</f>
        <v>0</v>
      </c>
      <c r="M577" s="46" t="str">
        <f>IF(I577="","",IF(I577&lt;75,"Ошибка! Не соблюден минимальный заказ на сорт!",IF(MOD(I577,25)&gt;0,"Ошибка! Не соблюдена кратность заказа на позицию!","")))</f>
        <v/>
      </c>
    </row>
    <row r="578" spans="1:13" ht="15" customHeight="1" x14ac:dyDescent="0.25">
      <c r="A578" s="1">
        <v>3685</v>
      </c>
      <c r="B578" s="63" t="s">
        <v>4536</v>
      </c>
      <c r="C578" s="63" t="s">
        <v>6123</v>
      </c>
      <c r="D578" s="64" t="s">
        <v>1020</v>
      </c>
      <c r="E578" s="64" t="s">
        <v>1021</v>
      </c>
      <c r="F578" s="64" t="s">
        <v>6298</v>
      </c>
      <c r="G578" s="65" t="s">
        <v>154</v>
      </c>
      <c r="H578" s="66">
        <v>2.13</v>
      </c>
      <c r="I578" s="67"/>
      <c r="J578" s="68">
        <f>H578*I578</f>
        <v>0</v>
      </c>
      <c r="K578" s="68">
        <f>IF($I$11&gt;=7000,0,H578*0.07*I578)</f>
        <v>0</v>
      </c>
      <c r="L578" s="68">
        <f>J578+K578</f>
        <v>0</v>
      </c>
      <c r="M578" s="46" t="str">
        <f>IF(I578="","",IF(I578&lt;75,"Ошибка! Не соблюден минимальный заказ на сорт!",IF(MOD(I578,25)&gt;0,"Ошибка! Не соблюдена кратность заказа на позицию!","")))</f>
        <v/>
      </c>
    </row>
    <row r="579" spans="1:13" ht="15" customHeight="1" x14ac:dyDescent="0.25">
      <c r="A579" s="1">
        <v>8393</v>
      </c>
      <c r="B579" s="63" t="s">
        <v>1050</v>
      </c>
      <c r="C579" s="63" t="s">
        <v>1051</v>
      </c>
      <c r="D579" s="64" t="s">
        <v>1020</v>
      </c>
      <c r="E579" s="64" t="s">
        <v>1021</v>
      </c>
      <c r="F579" s="64" t="s">
        <v>1052</v>
      </c>
      <c r="G579" s="65" t="s">
        <v>63</v>
      </c>
      <c r="H579" s="66">
        <v>1.75</v>
      </c>
      <c r="I579" s="67"/>
      <c r="J579" s="68">
        <f>H579*I579</f>
        <v>0</v>
      </c>
      <c r="K579" s="68">
        <f>IF($I$11&gt;=7000,0,H579*0.07*I579)</f>
        <v>0</v>
      </c>
      <c r="L579" s="68">
        <f>J579+K579</f>
        <v>0</v>
      </c>
      <c r="M579" s="46" t="str">
        <f>IF(I579="","",IF(I579&lt;80,"Ошибка! Не соблюден минимальный заказ на сорт!",IF(MOD(I579,40)&gt;0,"Ошибка! Не соблюдена кратность заказа на позицию!","")))</f>
        <v/>
      </c>
    </row>
    <row r="580" spans="1:13" ht="15" customHeight="1" x14ac:dyDescent="0.25">
      <c r="A580" s="1">
        <v>2051</v>
      </c>
      <c r="B580" s="63" t="s">
        <v>1053</v>
      </c>
      <c r="C580" s="63" t="s">
        <v>1054</v>
      </c>
      <c r="D580" s="64" t="s">
        <v>1020</v>
      </c>
      <c r="E580" s="64" t="s">
        <v>1021</v>
      </c>
      <c r="F580" s="64" t="s">
        <v>1052</v>
      </c>
      <c r="G580" s="65" t="s">
        <v>154</v>
      </c>
      <c r="H580" s="66">
        <v>1.98</v>
      </c>
      <c r="I580" s="67"/>
      <c r="J580" s="68">
        <f>H580*I580</f>
        <v>0</v>
      </c>
      <c r="K580" s="68">
        <f>IF($I$11&gt;=7000,0,H580*0.07*I580)</f>
        <v>0</v>
      </c>
      <c r="L580" s="68">
        <f>J580+K580</f>
        <v>0</v>
      </c>
      <c r="M580" s="46" t="str">
        <f>IF(I580="","",IF(I580&lt;75,"Ошибка! Не соблюден минимальный заказ на сорт!",IF(MOD(I580,25)&gt;0,"Ошибка! Не соблюдена кратность заказа на позицию!","")))</f>
        <v/>
      </c>
    </row>
    <row r="581" spans="1:13" ht="15" customHeight="1" x14ac:dyDescent="0.25">
      <c r="A581" s="1">
        <v>1453</v>
      </c>
      <c r="B581" s="63" t="s">
        <v>1055</v>
      </c>
      <c r="C581" s="63" t="s">
        <v>1056</v>
      </c>
      <c r="D581" s="64" t="s">
        <v>1020</v>
      </c>
      <c r="E581" s="64" t="s">
        <v>1021</v>
      </c>
      <c r="F581" s="64" t="s">
        <v>1052</v>
      </c>
      <c r="G581" s="65" t="s">
        <v>421</v>
      </c>
      <c r="H581" s="66">
        <v>2.82</v>
      </c>
      <c r="I581" s="67"/>
      <c r="J581" s="68">
        <f>H581*I581</f>
        <v>0</v>
      </c>
      <c r="K581" s="68">
        <f>IF($I$11&gt;=7000,0,H581*0.07*I581)</f>
        <v>0</v>
      </c>
      <c r="L581" s="68">
        <f>J581+K581</f>
        <v>0</v>
      </c>
      <c r="M581" s="108" t="str">
        <f>IF(I581="","",IF(I581&lt;80,"Ошибка! Не соблюден минимальный заказ на сорт!",IF(MOD(I581,40)&gt;0,"Ошибка! Не соблюдена кратность заказа на позицию!","")))</f>
        <v/>
      </c>
    </row>
    <row r="582" spans="1:13" ht="15" customHeight="1" x14ac:dyDescent="0.25">
      <c r="A582" s="1">
        <v>32016</v>
      </c>
      <c r="B582" s="63" t="s">
        <v>4381</v>
      </c>
      <c r="C582" s="63" t="s">
        <v>6124</v>
      </c>
      <c r="D582" s="64" t="s">
        <v>1020</v>
      </c>
      <c r="E582" s="64" t="s">
        <v>1021</v>
      </c>
      <c r="F582" s="64" t="s">
        <v>5648</v>
      </c>
      <c r="G582" s="65" t="s">
        <v>421</v>
      </c>
      <c r="H582" s="66">
        <v>3.86</v>
      </c>
      <c r="I582" s="67"/>
      <c r="J582" s="68">
        <f>H582*I582</f>
        <v>0</v>
      </c>
      <c r="K582" s="68">
        <f>IF($I$11&gt;=7000,0,H582*0.07*I582)</f>
        <v>0</v>
      </c>
      <c r="L582" s="68">
        <f>J582+K582</f>
        <v>0</v>
      </c>
      <c r="M582" s="108" t="str">
        <f>IF(I582="","",IF(I582&lt;80,"Ошибка! Не соблюден минимальный заказ на сорт!",IF(MOD(I582,40)&gt;0,"Ошибка! Не соблюдена кратность заказа на позицию!","")))</f>
        <v/>
      </c>
    </row>
    <row r="583" spans="1:13" ht="15" customHeight="1" x14ac:dyDescent="0.25">
      <c r="A583" s="1">
        <v>4000</v>
      </c>
      <c r="B583" s="63" t="s">
        <v>4806</v>
      </c>
      <c r="C583" s="63" t="s">
        <v>6125</v>
      </c>
      <c r="D583" s="64" t="s">
        <v>1020</v>
      </c>
      <c r="E583" s="64" t="s">
        <v>1021</v>
      </c>
      <c r="F583" s="64" t="s">
        <v>5649</v>
      </c>
      <c r="G583" s="65" t="s">
        <v>16</v>
      </c>
      <c r="H583" s="66">
        <v>8</v>
      </c>
      <c r="I583" s="67"/>
      <c r="J583" s="68">
        <f>H583*I583</f>
        <v>0</v>
      </c>
      <c r="K583" s="68">
        <f>IF($I$11&gt;=7000,0,H583*0.07*I583)</f>
        <v>0</v>
      </c>
      <c r="L583" s="68">
        <f>J583+K583</f>
        <v>0</v>
      </c>
      <c r="M583" s="108" t="str">
        <f>IF(I583="","",IF(I583&lt;50,"Ошибка! Не соблюден минимальный заказ на сорт!",""))</f>
        <v/>
      </c>
    </row>
    <row r="584" spans="1:13" ht="15" customHeight="1" x14ac:dyDescent="0.25">
      <c r="A584" s="1">
        <v>10000</v>
      </c>
      <c r="B584" s="63" t="s">
        <v>4807</v>
      </c>
      <c r="C584" s="63" t="s">
        <v>6126</v>
      </c>
      <c r="D584" s="64" t="s">
        <v>1020</v>
      </c>
      <c r="E584" s="64" t="s">
        <v>1021</v>
      </c>
      <c r="F584" s="64" t="s">
        <v>6299</v>
      </c>
      <c r="G584" s="65" t="s">
        <v>16</v>
      </c>
      <c r="H584" s="66">
        <v>8</v>
      </c>
      <c r="I584" s="67"/>
      <c r="J584" s="68">
        <f>H584*I584</f>
        <v>0</v>
      </c>
      <c r="K584" s="68">
        <f>IF($I$11&gt;=7000,0,H584*0.07*I584)</f>
        <v>0</v>
      </c>
      <c r="L584" s="68">
        <f>J584+K584</f>
        <v>0</v>
      </c>
      <c r="M584" s="108" t="str">
        <f>IF(I584="","",IF(I584&lt;50,"Ошибка! Не соблюден минимальный заказ на сорт!",""))</f>
        <v/>
      </c>
    </row>
    <row r="585" spans="1:13" ht="15" customHeight="1" x14ac:dyDescent="0.25">
      <c r="A585" s="1">
        <v>7279</v>
      </c>
      <c r="B585" s="63" t="s">
        <v>1057</v>
      </c>
      <c r="C585" s="63" t="s">
        <v>1058</v>
      </c>
      <c r="D585" s="64" t="s">
        <v>1020</v>
      </c>
      <c r="E585" s="64" t="s">
        <v>1021</v>
      </c>
      <c r="F585" s="64" t="s">
        <v>1059</v>
      </c>
      <c r="G585" s="65" t="s">
        <v>63</v>
      </c>
      <c r="H585" s="66">
        <v>1.75</v>
      </c>
      <c r="I585" s="67"/>
      <c r="J585" s="68">
        <f>H585*I585</f>
        <v>0</v>
      </c>
      <c r="K585" s="68">
        <f>IF($I$11&gt;=7000,0,H585*0.07*I585)</f>
        <v>0</v>
      </c>
      <c r="L585" s="68">
        <f>J585+K585</f>
        <v>0</v>
      </c>
      <c r="M585" s="46" t="str">
        <f>IF(I585="","",IF(I585&lt;80,"Ошибка! Не соблюден минимальный заказ на сорт!",IF(MOD(I585,40)&gt;0,"Ошибка! Не соблюдена кратность заказа на позицию!","")))</f>
        <v/>
      </c>
    </row>
    <row r="586" spans="1:13" ht="15" customHeight="1" x14ac:dyDescent="0.25">
      <c r="A586" s="1">
        <v>1371</v>
      </c>
      <c r="B586" s="63" t="s">
        <v>1060</v>
      </c>
      <c r="C586" s="63" t="s">
        <v>1061</v>
      </c>
      <c r="D586" s="64" t="s">
        <v>1020</v>
      </c>
      <c r="E586" s="64" t="s">
        <v>1021</v>
      </c>
      <c r="F586" s="64" t="s">
        <v>1059</v>
      </c>
      <c r="G586" s="65" t="s">
        <v>421</v>
      </c>
      <c r="H586" s="66">
        <v>2.82</v>
      </c>
      <c r="I586" s="67"/>
      <c r="J586" s="68">
        <f>H586*I586</f>
        <v>0</v>
      </c>
      <c r="K586" s="68">
        <f>IF($I$11&gt;=7000,0,H586*0.07*I586)</f>
        <v>0</v>
      </c>
      <c r="L586" s="68">
        <f>J586+K586</f>
        <v>0</v>
      </c>
      <c r="M586" s="108" t="str">
        <f>IF(I586="","",IF(I586&lt;80,"Ошибка! Не соблюден минимальный заказ на сорт!",IF(MOD(I586,40)&gt;0,"Ошибка! Не соблюдена кратность заказа на позицию!","")))</f>
        <v/>
      </c>
    </row>
    <row r="587" spans="1:13" ht="15" customHeight="1" x14ac:dyDescent="0.25">
      <c r="A587" s="1">
        <v>7278</v>
      </c>
      <c r="B587" s="63" t="s">
        <v>4814</v>
      </c>
      <c r="C587" s="63" t="s">
        <v>6134</v>
      </c>
      <c r="D587" s="64" t="s">
        <v>1020</v>
      </c>
      <c r="E587" s="64" t="s">
        <v>1021</v>
      </c>
      <c r="F587" s="64" t="s">
        <v>4188</v>
      </c>
      <c r="G587" s="65" t="s">
        <v>63</v>
      </c>
      <c r="H587" s="66">
        <v>2.65</v>
      </c>
      <c r="I587" s="67"/>
      <c r="J587" s="68">
        <f>H587*I587</f>
        <v>0</v>
      </c>
      <c r="K587" s="68">
        <f>IF($I$11&gt;=7000,0,H587*0.07*I587)</f>
        <v>0</v>
      </c>
      <c r="L587" s="68">
        <f>J587+K587</f>
        <v>0</v>
      </c>
      <c r="M587" s="46" t="str">
        <f>IF(I587="","",IF(I587&lt;80,"Ошибка! Не соблюден минимальный заказ на сорт!",IF(MOD(I587,40)&gt;0,"Ошибка! Не соблюдена кратность заказа на позицию!","")))</f>
        <v/>
      </c>
    </row>
    <row r="588" spans="1:13" ht="15" customHeight="1" x14ac:dyDescent="0.25">
      <c r="A588" s="1">
        <v>9170</v>
      </c>
      <c r="B588" s="63" t="s">
        <v>3690</v>
      </c>
      <c r="C588" s="63" t="s">
        <v>3895</v>
      </c>
      <c r="D588" s="64" t="s">
        <v>1020</v>
      </c>
      <c r="E588" s="64" t="s">
        <v>1021</v>
      </c>
      <c r="F588" s="64" t="s">
        <v>4188</v>
      </c>
      <c r="G588" s="65" t="s">
        <v>154</v>
      </c>
      <c r="H588" s="66">
        <v>3.22</v>
      </c>
      <c r="I588" s="67"/>
      <c r="J588" s="68">
        <f>H588*I588</f>
        <v>0</v>
      </c>
      <c r="K588" s="68">
        <f>IF($I$11&gt;=7000,0,H588*0.07*I588)</f>
        <v>0</v>
      </c>
      <c r="L588" s="68">
        <f>J588+K588</f>
        <v>0</v>
      </c>
      <c r="M588" s="46" t="str">
        <f>IF(I588="","",IF(I588&lt;75,"Ошибка! Не соблюден минимальный заказ на сорт!",IF(MOD(I588,25)&gt;0,"Ошибка! Не соблюдена кратность заказа на позицию!","")))</f>
        <v/>
      </c>
    </row>
    <row r="589" spans="1:13" ht="15" customHeight="1" x14ac:dyDescent="0.25">
      <c r="A589" s="1">
        <v>7146</v>
      </c>
      <c r="B589" s="63" t="s">
        <v>1062</v>
      </c>
      <c r="C589" s="63" t="s">
        <v>1063</v>
      </c>
      <c r="D589" s="64" t="s">
        <v>1020</v>
      </c>
      <c r="E589" s="64" t="s">
        <v>1021</v>
      </c>
      <c r="F589" s="64" t="s">
        <v>4183</v>
      </c>
      <c r="G589" s="65" t="s">
        <v>63</v>
      </c>
      <c r="H589" s="66">
        <v>1.75</v>
      </c>
      <c r="I589" s="67"/>
      <c r="J589" s="68">
        <f>H589*I589</f>
        <v>0</v>
      </c>
      <c r="K589" s="68">
        <f>IF($I$11&gt;=7000,0,H589*0.07*I589)</f>
        <v>0</v>
      </c>
      <c r="L589" s="68">
        <f>J589+K589</f>
        <v>0</v>
      </c>
      <c r="M589" s="46" t="str">
        <f>IF(I589="","",IF(I589&lt;80,"Ошибка! Не соблюден минимальный заказ на сорт!",IF(MOD(I589,40)&gt;0,"Ошибка! Не соблюдена кратность заказа на позицию!","")))</f>
        <v/>
      </c>
    </row>
    <row r="590" spans="1:13" ht="15" customHeight="1" x14ac:dyDescent="0.25">
      <c r="A590" s="1">
        <v>5695</v>
      </c>
      <c r="B590" s="63" t="s">
        <v>1065</v>
      </c>
      <c r="C590" s="63" t="s">
        <v>1066</v>
      </c>
      <c r="D590" s="64" t="s">
        <v>1020</v>
      </c>
      <c r="E590" s="64" t="s">
        <v>1021</v>
      </c>
      <c r="F590" s="64" t="s">
        <v>4183</v>
      </c>
      <c r="G590" s="65" t="s">
        <v>421</v>
      </c>
      <c r="H590" s="66">
        <v>2.82</v>
      </c>
      <c r="I590" s="67"/>
      <c r="J590" s="68">
        <f>H590*I590</f>
        <v>0</v>
      </c>
      <c r="K590" s="68">
        <f>IF($I$11&gt;=7000,0,H590*0.07*I590)</f>
        <v>0</v>
      </c>
      <c r="L590" s="68">
        <f>J590+K590</f>
        <v>0</v>
      </c>
      <c r="M590" s="108" t="str">
        <f>IF(I590="","",IF(I590&lt;80,"Ошибка! Не соблюден минимальный заказ на сорт!",IF(MOD(I590,40)&gt;0,"Ошибка! Не соблюдена кратность заказа на позицию!","")))</f>
        <v/>
      </c>
    </row>
    <row r="591" spans="1:13" ht="15" customHeight="1" x14ac:dyDescent="0.25">
      <c r="A591" s="1">
        <v>1746</v>
      </c>
      <c r="B591" s="63" t="s">
        <v>3691</v>
      </c>
      <c r="C591" s="63" t="s">
        <v>3896</v>
      </c>
      <c r="D591" s="64" t="s">
        <v>1020</v>
      </c>
      <c r="E591" s="64" t="s">
        <v>1021</v>
      </c>
      <c r="F591" s="64" t="s">
        <v>4189</v>
      </c>
      <c r="G591" s="65" t="s">
        <v>63</v>
      </c>
      <c r="H591" s="66">
        <v>2.59</v>
      </c>
      <c r="I591" s="67"/>
      <c r="J591" s="68">
        <f>H591*I591</f>
        <v>0</v>
      </c>
      <c r="K591" s="68">
        <f>IF($I$11&gt;=7000,0,H591*0.07*I591)</f>
        <v>0</v>
      </c>
      <c r="L591" s="68">
        <f>J591+K591</f>
        <v>0</v>
      </c>
      <c r="M591" s="46" t="str">
        <f>IF(I591="","",IF(I591&lt;80,"Ошибка! Не соблюден минимальный заказ на сорт!",IF(MOD(I591,40)&gt;0,"Ошибка! Не соблюдена кратность заказа на позицию!","")))</f>
        <v/>
      </c>
    </row>
    <row r="592" spans="1:13" ht="15" customHeight="1" x14ac:dyDescent="0.25">
      <c r="A592" s="1">
        <v>4381</v>
      </c>
      <c r="B592" s="63" t="s">
        <v>4815</v>
      </c>
      <c r="C592" s="63" t="s">
        <v>6135</v>
      </c>
      <c r="D592" s="64" t="s">
        <v>1020</v>
      </c>
      <c r="E592" s="64" t="s">
        <v>1021</v>
      </c>
      <c r="F592" s="64" t="s">
        <v>4189</v>
      </c>
      <c r="G592" s="65" t="s">
        <v>154</v>
      </c>
      <c r="H592" s="66">
        <v>3.17</v>
      </c>
      <c r="I592" s="67"/>
      <c r="J592" s="68">
        <f>H592*I592</f>
        <v>0</v>
      </c>
      <c r="K592" s="68">
        <f>IF($I$11&gt;=7000,0,H592*0.07*I592)</f>
        <v>0</v>
      </c>
      <c r="L592" s="68">
        <f>J592+K592</f>
        <v>0</v>
      </c>
      <c r="M592" s="46" t="str">
        <f>IF(I592="","",IF(I592&lt;75,"Ошибка! Не соблюден минимальный заказ на сорт!",IF(MOD(I592,25)&gt;0,"Ошибка! Не соблюдена кратность заказа на позицию!","")))</f>
        <v/>
      </c>
    </row>
    <row r="593" spans="1:13" ht="15" customHeight="1" x14ac:dyDescent="0.25">
      <c r="A593" s="1">
        <v>785</v>
      </c>
      <c r="B593" s="63" t="s">
        <v>3692</v>
      </c>
      <c r="C593" s="63" t="s">
        <v>3897</v>
      </c>
      <c r="D593" s="64" t="s">
        <v>1020</v>
      </c>
      <c r="E593" s="64" t="s">
        <v>1021</v>
      </c>
      <c r="F593" s="64" t="s">
        <v>4190</v>
      </c>
      <c r="G593" s="65" t="s">
        <v>63</v>
      </c>
      <c r="H593" s="66">
        <v>2.65</v>
      </c>
      <c r="I593" s="67"/>
      <c r="J593" s="68">
        <f>H593*I593</f>
        <v>0</v>
      </c>
      <c r="K593" s="68">
        <f>IF($I$11&gt;=7000,0,H593*0.07*I593)</f>
        <v>0</v>
      </c>
      <c r="L593" s="68">
        <f>J593+K593</f>
        <v>0</v>
      </c>
      <c r="M593" s="46" t="str">
        <f>IF(I593="","",IF(I593&lt;80,"Ошибка! Не соблюден минимальный заказ на сорт!",IF(MOD(I593,40)&gt;0,"Ошибка! Не соблюдена кратность заказа на позицию!","")))</f>
        <v/>
      </c>
    </row>
    <row r="594" spans="1:13" ht="15" customHeight="1" x14ac:dyDescent="0.25">
      <c r="A594" s="1">
        <v>143</v>
      </c>
      <c r="B594" s="63" t="s">
        <v>4817</v>
      </c>
      <c r="C594" s="63" t="s">
        <v>6137</v>
      </c>
      <c r="D594" s="64" t="s">
        <v>1020</v>
      </c>
      <c r="E594" s="64" t="s">
        <v>1021</v>
      </c>
      <c r="F594" s="64" t="s">
        <v>4190</v>
      </c>
      <c r="G594" s="65" t="s">
        <v>154</v>
      </c>
      <c r="H594" s="66">
        <v>3.22</v>
      </c>
      <c r="I594" s="67"/>
      <c r="J594" s="68">
        <f>H594*I594</f>
        <v>0</v>
      </c>
      <c r="K594" s="68">
        <f>IF($I$11&gt;=7000,0,H594*0.07*I594)</f>
        <v>0</v>
      </c>
      <c r="L594" s="68">
        <f>J594+K594</f>
        <v>0</v>
      </c>
      <c r="M594" s="46" t="str">
        <f>IF(I594="","",IF(I594&lt;75,"Ошибка! Не соблюден минимальный заказ на сорт!",IF(MOD(I594,25)&gt;0,"Ошибка! Не соблюдена кратность заказа на позицию!","")))</f>
        <v/>
      </c>
    </row>
    <row r="595" spans="1:13" ht="15" customHeight="1" x14ac:dyDescent="0.25">
      <c r="A595" s="1">
        <v>409</v>
      </c>
      <c r="B595" s="63" t="s">
        <v>4816</v>
      </c>
      <c r="C595" s="63" t="s">
        <v>6136</v>
      </c>
      <c r="D595" s="64" t="s">
        <v>1020</v>
      </c>
      <c r="E595" s="64" t="s">
        <v>1021</v>
      </c>
      <c r="F595" s="64" t="s">
        <v>4190</v>
      </c>
      <c r="G595" s="65" t="s">
        <v>14</v>
      </c>
      <c r="H595" s="66">
        <v>5.18</v>
      </c>
      <c r="I595" s="67"/>
      <c r="J595" s="68">
        <f>H595*I595</f>
        <v>0</v>
      </c>
      <c r="K595" s="68">
        <f>IF($I$11&gt;=7000,0,H595*0.07*I595)</f>
        <v>0</v>
      </c>
      <c r="L595" s="68">
        <f>J595+K595</f>
        <v>0</v>
      </c>
      <c r="M595" s="30" t="str">
        <f>IF(I595="","",IF(I595&lt;80,"Ошибка! Не соблюден минимальный заказ на сорт!",IF(MOD(I595,40)&gt;0,"Ошибка! Не соблюдена кратность заказа на позицию!","")))</f>
        <v/>
      </c>
    </row>
    <row r="596" spans="1:13" ht="15" customHeight="1" x14ac:dyDescent="0.25">
      <c r="A596" s="1">
        <v>7440</v>
      </c>
      <c r="B596" s="63" t="s">
        <v>1067</v>
      </c>
      <c r="C596" s="63" t="s">
        <v>1068</v>
      </c>
      <c r="D596" s="64" t="s">
        <v>1020</v>
      </c>
      <c r="E596" s="64" t="s">
        <v>1021</v>
      </c>
      <c r="F596" s="64" t="s">
        <v>4184</v>
      </c>
      <c r="G596" s="65" t="s">
        <v>63</v>
      </c>
      <c r="H596" s="66">
        <v>1.75</v>
      </c>
      <c r="I596" s="67"/>
      <c r="J596" s="68">
        <f>H596*I596</f>
        <v>0</v>
      </c>
      <c r="K596" s="68">
        <f>IF($I$11&gt;=7000,0,H596*0.07*I596)</f>
        <v>0</v>
      </c>
      <c r="L596" s="68">
        <f>J596+K596</f>
        <v>0</v>
      </c>
      <c r="M596" s="46" t="str">
        <f>IF(I596="","",IF(I596&lt;80,"Ошибка! Не соблюден минимальный заказ на сорт!",IF(MOD(I596,40)&gt;0,"Ошибка! Не соблюдена кратность заказа на позицию!","")))</f>
        <v/>
      </c>
    </row>
    <row r="597" spans="1:13" ht="15" customHeight="1" x14ac:dyDescent="0.25">
      <c r="A597" s="1">
        <v>1930</v>
      </c>
      <c r="B597" s="63" t="s">
        <v>1069</v>
      </c>
      <c r="C597" s="63" t="s">
        <v>1070</v>
      </c>
      <c r="D597" s="64" t="s">
        <v>1020</v>
      </c>
      <c r="E597" s="64" t="s">
        <v>1021</v>
      </c>
      <c r="F597" s="64" t="s">
        <v>4184</v>
      </c>
      <c r="G597" s="65" t="s">
        <v>421</v>
      </c>
      <c r="H597" s="66">
        <v>2.82</v>
      </c>
      <c r="I597" s="67"/>
      <c r="J597" s="68">
        <f>H597*I597</f>
        <v>0</v>
      </c>
      <c r="K597" s="68">
        <f>IF($I$11&gt;=7000,0,H597*0.07*I597)</f>
        <v>0</v>
      </c>
      <c r="L597" s="68">
        <f>J597+K597</f>
        <v>0</v>
      </c>
      <c r="M597" s="108" t="str">
        <f>IF(I597="","",IF(I597&lt;80,"Ошибка! Не соблюден минимальный заказ на сорт!",IF(MOD(I597,40)&gt;0,"Ошибка! Не соблюдена кратность заказа на позицию!","")))</f>
        <v/>
      </c>
    </row>
    <row r="598" spans="1:13" ht="15" customHeight="1" x14ac:dyDescent="0.25">
      <c r="A598" s="1">
        <v>679</v>
      </c>
      <c r="B598" s="63" t="s">
        <v>4808</v>
      </c>
      <c r="C598" s="63" t="s">
        <v>6128</v>
      </c>
      <c r="D598" s="64" t="s">
        <v>1020</v>
      </c>
      <c r="E598" s="64" t="s">
        <v>1021</v>
      </c>
      <c r="F598" s="64" t="s">
        <v>5647</v>
      </c>
      <c r="G598" s="65" t="s">
        <v>63</v>
      </c>
      <c r="H598" s="66">
        <v>2.88</v>
      </c>
      <c r="I598" s="67"/>
      <c r="J598" s="68">
        <f>H598*I598</f>
        <v>0</v>
      </c>
      <c r="K598" s="68">
        <f>IF($I$11&gt;=7000,0,H598*0.07*I598)</f>
        <v>0</v>
      </c>
      <c r="L598" s="68">
        <f>J598+K598</f>
        <v>0</v>
      </c>
      <c r="M598" s="46" t="str">
        <f>IF(I598="","",IF(I598&lt;80,"Ошибка! Не соблюден минимальный заказ на сорт!",IF(MOD(I598,40)&gt;0,"Ошибка! Не соблюдена кратность заказа на позицию!","")))</f>
        <v/>
      </c>
    </row>
    <row r="599" spans="1:13" ht="15" customHeight="1" x14ac:dyDescent="0.25">
      <c r="A599" s="1">
        <v>7250</v>
      </c>
      <c r="B599" s="63" t="s">
        <v>4508</v>
      </c>
      <c r="C599" s="63" t="s">
        <v>4494</v>
      </c>
      <c r="D599" s="64" t="s">
        <v>1020</v>
      </c>
      <c r="E599" s="64" t="s">
        <v>1021</v>
      </c>
      <c r="F599" s="64" t="s">
        <v>4191</v>
      </c>
      <c r="G599" s="65" t="s">
        <v>63</v>
      </c>
      <c r="H599" s="66">
        <v>2.65</v>
      </c>
      <c r="I599" s="67"/>
      <c r="J599" s="68">
        <f>H599*I599</f>
        <v>0</v>
      </c>
      <c r="K599" s="68">
        <f>IF($I$11&gt;=7000,0,H599*0.07*I599)</f>
        <v>0</v>
      </c>
      <c r="L599" s="68">
        <f>J599+K599</f>
        <v>0</v>
      </c>
      <c r="M599" s="46" t="str">
        <f>IF(I599="","",IF(I599&lt;80,"Ошибка! Не соблюден минимальный заказ на сорт!",IF(MOD(I599,40)&gt;0,"Ошибка! Не соблюдена кратность заказа на позицию!","")))</f>
        <v/>
      </c>
    </row>
    <row r="600" spans="1:13" ht="15" customHeight="1" x14ac:dyDescent="0.25">
      <c r="A600" s="1">
        <v>4607</v>
      </c>
      <c r="B600" s="63" t="s">
        <v>3693</v>
      </c>
      <c r="C600" s="63" t="s">
        <v>3898</v>
      </c>
      <c r="D600" s="64" t="s">
        <v>1020</v>
      </c>
      <c r="E600" s="64" t="s">
        <v>1021</v>
      </c>
      <c r="F600" s="64" t="s">
        <v>4191</v>
      </c>
      <c r="G600" s="65" t="s">
        <v>154</v>
      </c>
      <c r="H600" s="66">
        <v>3.22</v>
      </c>
      <c r="I600" s="67"/>
      <c r="J600" s="68">
        <f>H600*I600</f>
        <v>0</v>
      </c>
      <c r="K600" s="68">
        <f>IF($I$11&gt;=7000,0,H600*0.07*I600)</f>
        <v>0</v>
      </c>
      <c r="L600" s="68">
        <f>J600+K600</f>
        <v>0</v>
      </c>
      <c r="M600" s="46" t="str">
        <f>IF(I600="","",IF(I600&lt;75,"Ошибка! Не соблюден минимальный заказ на сорт!",IF(MOD(I600,25)&gt;0,"Ошибка! Не соблюдена кратность заказа на позицию!","")))</f>
        <v/>
      </c>
    </row>
    <row r="601" spans="1:13" ht="15" customHeight="1" x14ac:dyDescent="0.25">
      <c r="A601" s="1">
        <v>225</v>
      </c>
      <c r="B601" s="63" t="s">
        <v>4818</v>
      </c>
      <c r="C601" s="63" t="s">
        <v>6138</v>
      </c>
      <c r="D601" s="64" t="s">
        <v>1020</v>
      </c>
      <c r="E601" s="64" t="s">
        <v>1021</v>
      </c>
      <c r="F601" s="64" t="s">
        <v>4191</v>
      </c>
      <c r="G601" s="65" t="s">
        <v>14</v>
      </c>
      <c r="H601" s="66">
        <v>5.18</v>
      </c>
      <c r="I601" s="67"/>
      <c r="J601" s="68">
        <f>H601*I601</f>
        <v>0</v>
      </c>
      <c r="K601" s="68">
        <f>IF($I$11&gt;=7000,0,H601*0.07*I601)</f>
        <v>0</v>
      </c>
      <c r="L601" s="68">
        <f>J601+K601</f>
        <v>0</v>
      </c>
      <c r="M601" s="30" t="str">
        <f>IF(I601="","",IF(I601&lt;80,"Ошибка! Не соблюден минимальный заказ на сорт!",IF(MOD(I601,40)&gt;0,"Ошибка! Не соблюдена кратность заказа на позицию!","")))</f>
        <v/>
      </c>
    </row>
    <row r="602" spans="1:13" ht="15" customHeight="1" x14ac:dyDescent="0.25">
      <c r="A602" s="1">
        <v>3270</v>
      </c>
      <c r="B602" s="63" t="s">
        <v>4820</v>
      </c>
      <c r="C602" s="63" t="s">
        <v>6140</v>
      </c>
      <c r="D602" s="64" t="s">
        <v>1020</v>
      </c>
      <c r="E602" s="64" t="s">
        <v>1021</v>
      </c>
      <c r="F602" s="64" t="s">
        <v>4192</v>
      </c>
      <c r="G602" s="65" t="s">
        <v>63</v>
      </c>
      <c r="H602" s="66">
        <v>2.65</v>
      </c>
      <c r="I602" s="67"/>
      <c r="J602" s="68">
        <f>H602*I602</f>
        <v>0</v>
      </c>
      <c r="K602" s="68">
        <f>IF($I$11&gt;=7000,0,H602*0.07*I602)</f>
        <v>0</v>
      </c>
      <c r="L602" s="68">
        <f>J602+K602</f>
        <v>0</v>
      </c>
      <c r="M602" s="46" t="str">
        <f>IF(I602="","",IF(I602&lt;80,"Ошибка! Не соблюден минимальный заказ на сорт!",IF(MOD(I602,40)&gt;0,"Ошибка! Не соблюдена кратность заказа на позицию!","")))</f>
        <v/>
      </c>
    </row>
    <row r="603" spans="1:13" ht="15" customHeight="1" x14ac:dyDescent="0.25">
      <c r="A603" s="1">
        <v>1089</v>
      </c>
      <c r="B603" s="63" t="s">
        <v>3694</v>
      </c>
      <c r="C603" s="63" t="s">
        <v>3899</v>
      </c>
      <c r="D603" s="64" t="s">
        <v>1020</v>
      </c>
      <c r="E603" s="64" t="s">
        <v>1021</v>
      </c>
      <c r="F603" s="64" t="s">
        <v>4192</v>
      </c>
      <c r="G603" s="65" t="s">
        <v>154</v>
      </c>
      <c r="H603" s="66">
        <v>3.22</v>
      </c>
      <c r="I603" s="67"/>
      <c r="J603" s="68">
        <f>H603*I603</f>
        <v>0</v>
      </c>
      <c r="K603" s="68">
        <f>IF($I$11&gt;=7000,0,H603*0.07*I603)</f>
        <v>0</v>
      </c>
      <c r="L603" s="68">
        <f>J603+K603</f>
        <v>0</v>
      </c>
      <c r="M603" s="46" t="str">
        <f>IF(I603="","",IF(I603&lt;75,"Ошибка! Не соблюден минимальный заказ на сорт!",IF(MOD(I603,25)&gt;0,"Ошибка! Не соблюдена кратность заказа на позицию!","")))</f>
        <v/>
      </c>
    </row>
    <row r="604" spans="1:13" ht="15" customHeight="1" x14ac:dyDescent="0.25">
      <c r="A604" s="1">
        <v>238</v>
      </c>
      <c r="B604" s="63" t="s">
        <v>4819</v>
      </c>
      <c r="C604" s="63" t="s">
        <v>6139</v>
      </c>
      <c r="D604" s="64" t="s">
        <v>1020</v>
      </c>
      <c r="E604" s="64" t="s">
        <v>1021</v>
      </c>
      <c r="F604" s="64" t="s">
        <v>4192</v>
      </c>
      <c r="G604" s="65" t="s">
        <v>14</v>
      </c>
      <c r="H604" s="66">
        <v>5.18</v>
      </c>
      <c r="I604" s="67"/>
      <c r="J604" s="68">
        <f>H604*I604</f>
        <v>0</v>
      </c>
      <c r="K604" s="68">
        <f>IF($I$11&gt;=7000,0,H604*0.07*I604)</f>
        <v>0</v>
      </c>
      <c r="L604" s="68">
        <f>J604+K604</f>
        <v>0</v>
      </c>
      <c r="M604" s="30" t="str">
        <f>IF(I604="","",IF(I604&lt;80,"Ошибка! Не соблюден минимальный заказ на сорт!",IF(MOD(I604,40)&gt;0,"Ошибка! Не соблюдена кратность заказа на позицию!","")))</f>
        <v/>
      </c>
    </row>
    <row r="605" spans="1:13" ht="15" customHeight="1" x14ac:dyDescent="0.25">
      <c r="A605" s="1">
        <v>3449</v>
      </c>
      <c r="B605" s="63" t="s">
        <v>3695</v>
      </c>
      <c r="C605" s="63" t="s">
        <v>3900</v>
      </c>
      <c r="D605" s="64" t="s">
        <v>1020</v>
      </c>
      <c r="E605" s="64" t="s">
        <v>1021</v>
      </c>
      <c r="F605" s="64" t="s">
        <v>4193</v>
      </c>
      <c r="G605" s="65" t="s">
        <v>63</v>
      </c>
      <c r="H605" s="66">
        <v>2.65</v>
      </c>
      <c r="I605" s="67"/>
      <c r="J605" s="68">
        <f>H605*I605</f>
        <v>0</v>
      </c>
      <c r="K605" s="68">
        <f>IF($I$11&gt;=7000,0,H605*0.07*I605)</f>
        <v>0</v>
      </c>
      <c r="L605" s="68">
        <f>J605+K605</f>
        <v>0</v>
      </c>
      <c r="M605" s="46" t="str">
        <f>IF(I605="","",IF(I605&lt;80,"Ошибка! Не соблюден минимальный заказ на сорт!",IF(MOD(I605,40)&gt;0,"Ошибка! Не соблюдена кратность заказа на позицию!","")))</f>
        <v/>
      </c>
    </row>
    <row r="606" spans="1:13" ht="15" customHeight="1" x14ac:dyDescent="0.25">
      <c r="A606" s="1">
        <v>4142</v>
      </c>
      <c r="B606" s="63" t="s">
        <v>3696</v>
      </c>
      <c r="C606" s="63" t="s">
        <v>3901</v>
      </c>
      <c r="D606" s="64" t="s">
        <v>1020</v>
      </c>
      <c r="E606" s="64" t="s">
        <v>1021</v>
      </c>
      <c r="F606" s="64" t="s">
        <v>4193</v>
      </c>
      <c r="G606" s="65" t="s">
        <v>154</v>
      </c>
      <c r="H606" s="66">
        <v>3.22</v>
      </c>
      <c r="I606" s="67"/>
      <c r="J606" s="68">
        <f>H606*I606</f>
        <v>0</v>
      </c>
      <c r="K606" s="68">
        <f>IF($I$11&gt;=7000,0,H606*0.07*I606)</f>
        <v>0</v>
      </c>
      <c r="L606" s="68">
        <f>J606+K606</f>
        <v>0</v>
      </c>
      <c r="M606" s="46" t="str">
        <f>IF(I606="","",IF(I606&lt;75,"Ошибка! Не соблюден минимальный заказ на сорт!",IF(MOD(I606,25)&gt;0,"Ошибка! Не соблюдена кратность заказа на позицию!","")))</f>
        <v/>
      </c>
    </row>
    <row r="607" spans="1:13" ht="15" customHeight="1" x14ac:dyDescent="0.25">
      <c r="A607" s="1">
        <v>600</v>
      </c>
      <c r="B607" s="63" t="s">
        <v>4821</v>
      </c>
      <c r="C607" s="63" t="s">
        <v>6141</v>
      </c>
      <c r="D607" s="64" t="s">
        <v>1020</v>
      </c>
      <c r="E607" s="64" t="s">
        <v>1021</v>
      </c>
      <c r="F607" s="64" t="s">
        <v>4193</v>
      </c>
      <c r="G607" s="65" t="s">
        <v>14</v>
      </c>
      <c r="H607" s="66">
        <v>5.18</v>
      </c>
      <c r="I607" s="67"/>
      <c r="J607" s="68">
        <f>H607*I607</f>
        <v>0</v>
      </c>
      <c r="K607" s="68">
        <f>IF($I$11&gt;=7000,0,H607*0.07*I607)</f>
        <v>0</v>
      </c>
      <c r="L607" s="68">
        <f>J607+K607</f>
        <v>0</v>
      </c>
      <c r="M607" s="30" t="str">
        <f>IF(I607="","",IF(I607&lt;80,"Ошибка! Не соблюден минимальный заказ на сорт!",IF(MOD(I607,40)&gt;0,"Ошибка! Не соблюдена кратность заказа на позицию!","")))</f>
        <v/>
      </c>
    </row>
    <row r="608" spans="1:13" ht="15" customHeight="1" x14ac:dyDescent="0.25">
      <c r="A608" s="1">
        <v>7437</v>
      </c>
      <c r="B608" s="63" t="s">
        <v>1071</v>
      </c>
      <c r="C608" s="63" t="s">
        <v>1072</v>
      </c>
      <c r="D608" s="64" t="s">
        <v>1020</v>
      </c>
      <c r="E608" s="64" t="s">
        <v>1021</v>
      </c>
      <c r="F608" s="64" t="s">
        <v>1073</v>
      </c>
      <c r="G608" s="65" t="s">
        <v>63</v>
      </c>
      <c r="H608" s="66">
        <v>1.75</v>
      </c>
      <c r="I608" s="67"/>
      <c r="J608" s="68">
        <f>H608*I608</f>
        <v>0</v>
      </c>
      <c r="K608" s="68">
        <f>IF($I$11&gt;=7000,0,H608*0.07*I608)</f>
        <v>0</v>
      </c>
      <c r="L608" s="68">
        <f>J608+K608</f>
        <v>0</v>
      </c>
      <c r="M608" s="46" t="str">
        <f>IF(I608="","",IF(I608&lt;80,"Ошибка! Не соблюден минимальный заказ на сорт!",IF(MOD(I608,40)&gt;0,"Ошибка! Не соблюдена кратность заказа на позицию!","")))</f>
        <v/>
      </c>
    </row>
    <row r="609" spans="1:13" ht="15" customHeight="1" x14ac:dyDescent="0.25">
      <c r="A609" s="1">
        <v>3797</v>
      </c>
      <c r="B609" s="63" t="s">
        <v>1074</v>
      </c>
      <c r="C609" s="63" t="s">
        <v>1075</v>
      </c>
      <c r="D609" s="64" t="s">
        <v>1020</v>
      </c>
      <c r="E609" s="64" t="s">
        <v>1021</v>
      </c>
      <c r="F609" s="64" t="s">
        <v>1076</v>
      </c>
      <c r="G609" s="65" t="s">
        <v>63</v>
      </c>
      <c r="H609" s="66">
        <v>1.73</v>
      </c>
      <c r="I609" s="67"/>
      <c r="J609" s="68">
        <f>H609*I609</f>
        <v>0</v>
      </c>
      <c r="K609" s="68">
        <f>IF($I$11&gt;=7000,0,H609*0.07*I609)</f>
        <v>0</v>
      </c>
      <c r="L609" s="68">
        <f>J609+K609</f>
        <v>0</v>
      </c>
      <c r="M609" s="46" t="str">
        <f>IF(I609="","",IF(I609&lt;80,"Ошибка! Не соблюден минимальный заказ на сорт!",IF(MOD(I609,40)&gt;0,"Ошибка! Не соблюдена кратность заказа на позицию!","")))</f>
        <v/>
      </c>
    </row>
    <row r="610" spans="1:13" ht="15" customHeight="1" x14ac:dyDescent="0.25">
      <c r="A610" s="1">
        <v>7333</v>
      </c>
      <c r="B610" s="63" t="s">
        <v>1077</v>
      </c>
      <c r="C610" s="63" t="s">
        <v>1078</v>
      </c>
      <c r="D610" s="64" t="s">
        <v>1020</v>
      </c>
      <c r="E610" s="64" t="s">
        <v>1021</v>
      </c>
      <c r="F610" s="64" t="s">
        <v>4199</v>
      </c>
      <c r="G610" s="65" t="s">
        <v>63</v>
      </c>
      <c r="H610" s="66">
        <v>1.73</v>
      </c>
      <c r="I610" s="67"/>
      <c r="J610" s="68">
        <f>H610*I610</f>
        <v>0</v>
      </c>
      <c r="K610" s="68">
        <f>IF($I$11&gt;=7000,0,H610*0.07*I610)</f>
        <v>0</v>
      </c>
      <c r="L610" s="68">
        <f>J610+K610</f>
        <v>0</v>
      </c>
      <c r="M610" s="46" t="str">
        <f>IF(I610="","",IF(I610&lt;80,"Ошибка! Не соблюден минимальный заказ на сорт!",IF(MOD(I610,40)&gt;0,"Ошибка! Не соблюдена кратность заказа на позицию!","")))</f>
        <v/>
      </c>
    </row>
    <row r="611" spans="1:13" ht="15" customHeight="1" x14ac:dyDescent="0.25">
      <c r="A611" s="1">
        <v>1339</v>
      </c>
      <c r="B611" s="63" t="s">
        <v>3705</v>
      </c>
      <c r="C611" s="63" t="s">
        <v>3909</v>
      </c>
      <c r="D611" s="64" t="s">
        <v>1020</v>
      </c>
      <c r="E611" s="64" t="s">
        <v>1021</v>
      </c>
      <c r="F611" s="64" t="s">
        <v>4199</v>
      </c>
      <c r="G611" s="65" t="s">
        <v>421</v>
      </c>
      <c r="H611" s="66">
        <v>2.59</v>
      </c>
      <c r="I611" s="67"/>
      <c r="J611" s="68">
        <f>H611*I611</f>
        <v>0</v>
      </c>
      <c r="K611" s="68">
        <f>IF($I$11&gt;=7000,0,H611*0.07*I611)</f>
        <v>0</v>
      </c>
      <c r="L611" s="68">
        <f>J611+K611</f>
        <v>0</v>
      </c>
      <c r="M611" s="108" t="str">
        <f>IF(I611="","",IF(I611&lt;80,"Ошибка! Не соблюден минимальный заказ на сорт!",IF(MOD(I611,40)&gt;0,"Ошибка! Не соблюдена кратность заказа на позицию!","")))</f>
        <v/>
      </c>
    </row>
    <row r="612" spans="1:13" ht="15" customHeight="1" x14ac:dyDescent="0.25">
      <c r="A612" s="1">
        <v>3995</v>
      </c>
      <c r="B612" s="63" t="s">
        <v>1079</v>
      </c>
      <c r="C612" s="63" t="s">
        <v>1080</v>
      </c>
      <c r="D612" s="64" t="s">
        <v>1020</v>
      </c>
      <c r="E612" s="64" t="s">
        <v>1021</v>
      </c>
      <c r="F612" s="64" t="s">
        <v>4200</v>
      </c>
      <c r="G612" s="65" t="s">
        <v>63</v>
      </c>
      <c r="H612" s="66">
        <v>1.73</v>
      </c>
      <c r="I612" s="67"/>
      <c r="J612" s="68">
        <f>H612*I612</f>
        <v>0</v>
      </c>
      <c r="K612" s="68">
        <f>IF($I$11&gt;=7000,0,H612*0.07*I612)</f>
        <v>0</v>
      </c>
      <c r="L612" s="68">
        <f>J612+K612</f>
        <v>0</v>
      </c>
      <c r="M612" s="46" t="str">
        <f>IF(I612="","",IF(I612&lt;80,"Ошибка! Не соблюден минимальный заказ на сорт!",IF(MOD(I612,40)&gt;0,"Ошибка! Не соблюдена кратность заказа на позицию!","")))</f>
        <v/>
      </c>
    </row>
    <row r="613" spans="1:13" ht="15" customHeight="1" x14ac:dyDescent="0.25">
      <c r="A613" s="1">
        <v>7025</v>
      </c>
      <c r="B613" s="63" t="s">
        <v>1081</v>
      </c>
      <c r="C613" s="63" t="s">
        <v>1082</v>
      </c>
      <c r="D613" s="64" t="s">
        <v>1020</v>
      </c>
      <c r="E613" s="64" t="s">
        <v>1021</v>
      </c>
      <c r="F613" s="64" t="s">
        <v>4200</v>
      </c>
      <c r="G613" s="65" t="s">
        <v>154</v>
      </c>
      <c r="H613" s="66">
        <v>1.96</v>
      </c>
      <c r="I613" s="67"/>
      <c r="J613" s="68">
        <f>H613*I613</f>
        <v>0</v>
      </c>
      <c r="K613" s="68">
        <f>IF($I$11&gt;=7000,0,H613*0.07*I613)</f>
        <v>0</v>
      </c>
      <c r="L613" s="68">
        <f>J613+K613</f>
        <v>0</v>
      </c>
      <c r="M613" s="46" t="str">
        <f>IF(I613="","",IF(I613&lt;75,"Ошибка! Не соблюден минимальный заказ на сорт!",IF(MOD(I613,25)&gt;0,"Ошибка! Не соблюдена кратность заказа на позицию!","")))</f>
        <v/>
      </c>
    </row>
    <row r="614" spans="1:13" ht="15" customHeight="1" x14ac:dyDescent="0.25">
      <c r="A614" s="1">
        <v>1205</v>
      </c>
      <c r="B614" s="63" t="s">
        <v>4834</v>
      </c>
      <c r="C614" s="63" t="s">
        <v>6154</v>
      </c>
      <c r="D614" s="64" t="s">
        <v>1020</v>
      </c>
      <c r="E614" s="64" t="s">
        <v>1021</v>
      </c>
      <c r="F614" s="64" t="s">
        <v>6304</v>
      </c>
      <c r="G614" s="65" t="s">
        <v>63</v>
      </c>
      <c r="H614" s="66">
        <v>1.73</v>
      </c>
      <c r="I614" s="67"/>
      <c r="J614" s="68">
        <f>H614*I614</f>
        <v>0</v>
      </c>
      <c r="K614" s="68">
        <f>IF($I$11&gt;=7000,0,H614*0.07*I614)</f>
        <v>0</v>
      </c>
      <c r="L614" s="68">
        <f>J614+K614</f>
        <v>0</v>
      </c>
      <c r="M614" s="46" t="str">
        <f>IF(I614="","",IF(I614&lt;80,"Ошибка! Не соблюден минимальный заказ на сорт!",IF(MOD(I614,40)&gt;0,"Ошибка! Не соблюдена кратность заказа на позицию!","")))</f>
        <v/>
      </c>
    </row>
    <row r="615" spans="1:13" ht="15" customHeight="1" x14ac:dyDescent="0.25">
      <c r="A615" s="1">
        <v>5960</v>
      </c>
      <c r="B615" s="63" t="s">
        <v>1083</v>
      </c>
      <c r="C615" s="63" t="s">
        <v>1084</v>
      </c>
      <c r="D615" s="64" t="s">
        <v>1020</v>
      </c>
      <c r="E615" s="64" t="s">
        <v>1021</v>
      </c>
      <c r="F615" s="64" t="s">
        <v>1085</v>
      </c>
      <c r="G615" s="65" t="s">
        <v>63</v>
      </c>
      <c r="H615" s="66">
        <v>1.73</v>
      </c>
      <c r="I615" s="67"/>
      <c r="J615" s="68">
        <f>H615*I615</f>
        <v>0</v>
      </c>
      <c r="K615" s="68">
        <f>IF($I$11&gt;=7000,0,H615*0.07*I615)</f>
        <v>0</v>
      </c>
      <c r="L615" s="68">
        <f>J615+K615</f>
        <v>0</v>
      </c>
      <c r="M615" s="46" t="str">
        <f>IF(I615="","",IF(I615&lt;80,"Ошибка! Не соблюден минимальный заказ на сорт!",IF(MOD(I615,40)&gt;0,"Ошибка! Не соблюдена кратность заказа на позицию!","")))</f>
        <v/>
      </c>
    </row>
    <row r="616" spans="1:13" ht="15" customHeight="1" x14ac:dyDescent="0.25">
      <c r="A616" s="1">
        <v>1000</v>
      </c>
      <c r="B616" s="63" t="s">
        <v>4725</v>
      </c>
      <c r="C616" s="63" t="s">
        <v>6066</v>
      </c>
      <c r="D616" s="64" t="s">
        <v>1020</v>
      </c>
      <c r="E616" s="64" t="s">
        <v>1021</v>
      </c>
      <c r="F616" s="64" t="s">
        <v>6276</v>
      </c>
      <c r="G616" s="65" t="s">
        <v>4386</v>
      </c>
      <c r="H616" s="66">
        <v>1.44</v>
      </c>
      <c r="I616" s="67"/>
      <c r="J616" s="68">
        <f>H616*I616</f>
        <v>0</v>
      </c>
      <c r="K616" s="68">
        <f>IF($I$11&gt;=7000,0,H616*0.07*I616)</f>
        <v>0</v>
      </c>
      <c r="L616" s="68">
        <f>J616+K616</f>
        <v>0</v>
      </c>
      <c r="M616" s="46" t="str">
        <f>IF(I616="","",IF(I616&lt;80,"Ошибка! Не соблюден минимальный заказ на сорт!",IF(MOD(I616,40)&gt;0,"Ошибка! Не соблюдена кратность заказа на позицию!","")))</f>
        <v/>
      </c>
    </row>
    <row r="617" spans="1:13" ht="15" customHeight="1" x14ac:dyDescent="0.25">
      <c r="A617" s="1">
        <v>3973</v>
      </c>
      <c r="B617" s="63" t="s">
        <v>4836</v>
      </c>
      <c r="C617" s="63" t="s">
        <v>6156</v>
      </c>
      <c r="D617" s="64" t="s">
        <v>1020</v>
      </c>
      <c r="E617" s="64" t="s">
        <v>1021</v>
      </c>
      <c r="F617" s="64" t="s">
        <v>6276</v>
      </c>
      <c r="G617" s="65" t="s">
        <v>63</v>
      </c>
      <c r="H617" s="66">
        <v>1.73</v>
      </c>
      <c r="I617" s="67"/>
      <c r="J617" s="68">
        <f>H617*I617</f>
        <v>0</v>
      </c>
      <c r="K617" s="68">
        <f>IF($I$11&gt;=7000,0,H617*0.07*I617)</f>
        <v>0</v>
      </c>
      <c r="L617" s="68">
        <f>J617+K617</f>
        <v>0</v>
      </c>
      <c r="M617" s="46" t="str">
        <f>IF(I617="","",IF(I617&lt;80,"Ошибка! Не соблюден минимальный заказ на сорт!",IF(MOD(I617,40)&gt;0,"Ошибка! Не соблюдена кратность заказа на позицию!","")))</f>
        <v/>
      </c>
    </row>
    <row r="618" spans="1:13" ht="15" customHeight="1" x14ac:dyDescent="0.25">
      <c r="A618" s="1">
        <v>2597</v>
      </c>
      <c r="B618" s="63" t="s">
        <v>1086</v>
      </c>
      <c r="C618" s="63" t="s">
        <v>1087</v>
      </c>
      <c r="D618" s="64" t="s">
        <v>1020</v>
      </c>
      <c r="E618" s="64" t="s">
        <v>1021</v>
      </c>
      <c r="F618" s="64" t="s">
        <v>1088</v>
      </c>
      <c r="G618" s="65" t="s">
        <v>63</v>
      </c>
      <c r="H618" s="66">
        <v>1.73</v>
      </c>
      <c r="I618" s="67"/>
      <c r="J618" s="68">
        <f>H618*I618</f>
        <v>0</v>
      </c>
      <c r="K618" s="68">
        <f>IF($I$11&gt;=7000,0,H618*0.07*I618)</f>
        <v>0</v>
      </c>
      <c r="L618" s="68">
        <f>J618+K618</f>
        <v>0</v>
      </c>
      <c r="M618" s="46" t="str">
        <f>IF(I618="","",IF(I618&lt;80,"Ошибка! Не соблюден минимальный заказ на сорт!",IF(MOD(I618,40)&gt;0,"Ошибка! Не соблюдена кратность заказа на позицию!","")))</f>
        <v/>
      </c>
    </row>
    <row r="619" spans="1:13" ht="15" customHeight="1" x14ac:dyDescent="0.25">
      <c r="A619" s="1">
        <v>3102</v>
      </c>
      <c r="B619" s="63" t="s">
        <v>4835</v>
      </c>
      <c r="C619" s="63" t="s">
        <v>6155</v>
      </c>
      <c r="D619" s="64" t="s">
        <v>1020</v>
      </c>
      <c r="E619" s="64" t="s">
        <v>1021</v>
      </c>
      <c r="F619" s="64" t="s">
        <v>6305</v>
      </c>
      <c r="G619" s="65" t="s">
        <v>63</v>
      </c>
      <c r="H619" s="66">
        <v>1.73</v>
      </c>
      <c r="I619" s="67"/>
      <c r="J619" s="68">
        <f>H619*I619</f>
        <v>0</v>
      </c>
      <c r="K619" s="68">
        <f>IF($I$11&gt;=7000,0,H619*0.07*I619)</f>
        <v>0</v>
      </c>
      <c r="L619" s="68">
        <f>J619+K619</f>
        <v>0</v>
      </c>
      <c r="M619" s="46" t="str">
        <f>IF(I619="","",IF(I619&lt;80,"Ошибка! Не соблюден минимальный заказ на сорт!",IF(MOD(I619,40)&gt;0,"Ошибка! Не соблюдена кратность заказа на позицию!","")))</f>
        <v/>
      </c>
    </row>
    <row r="620" spans="1:13" ht="15" customHeight="1" x14ac:dyDescent="0.25">
      <c r="A620" s="1">
        <v>3862</v>
      </c>
      <c r="B620" s="63" t="s">
        <v>1089</v>
      </c>
      <c r="C620" s="63" t="s">
        <v>1090</v>
      </c>
      <c r="D620" s="64" t="s">
        <v>1020</v>
      </c>
      <c r="E620" s="64" t="s">
        <v>1021</v>
      </c>
      <c r="F620" s="64" t="s">
        <v>1091</v>
      </c>
      <c r="G620" s="65" t="s">
        <v>63</v>
      </c>
      <c r="H620" s="66">
        <v>1.73</v>
      </c>
      <c r="I620" s="67"/>
      <c r="J620" s="68">
        <f>H620*I620</f>
        <v>0</v>
      </c>
      <c r="K620" s="68">
        <f>IF($I$11&gt;=7000,0,H620*0.07*I620)</f>
        <v>0</v>
      </c>
      <c r="L620" s="68">
        <f>J620+K620</f>
        <v>0</v>
      </c>
      <c r="M620" s="46" t="str">
        <f>IF(I620="","",IF(I620&lt;80,"Ошибка! Не соблюден минимальный заказ на сорт!",IF(MOD(I620,40)&gt;0,"Ошибка! Не соблюдена кратность заказа на позицию!","")))</f>
        <v/>
      </c>
    </row>
    <row r="621" spans="1:13" ht="15" customHeight="1" x14ac:dyDescent="0.25">
      <c r="A621" s="1">
        <v>6670</v>
      </c>
      <c r="B621" s="63" t="s">
        <v>4822</v>
      </c>
      <c r="C621" s="63" t="s">
        <v>6142</v>
      </c>
      <c r="D621" s="64" t="s">
        <v>1020</v>
      </c>
      <c r="E621" s="64" t="s">
        <v>1021</v>
      </c>
      <c r="F621" s="64" t="s">
        <v>4194</v>
      </c>
      <c r="G621" s="65" t="s">
        <v>63</v>
      </c>
      <c r="H621" s="66">
        <v>2.65</v>
      </c>
      <c r="I621" s="67"/>
      <c r="J621" s="68">
        <f>H621*I621</f>
        <v>0</v>
      </c>
      <c r="K621" s="68">
        <f>IF($I$11&gt;=7000,0,H621*0.07*I621)</f>
        <v>0</v>
      </c>
      <c r="L621" s="68">
        <f>J621+K621</f>
        <v>0</v>
      </c>
      <c r="M621" s="46" t="str">
        <f>IF(I621="","",IF(I621&lt;80,"Ошибка! Не соблюден минимальный заказ на сорт!",IF(MOD(I621,40)&gt;0,"Ошибка! Не соблюдена кратность заказа на позицию!","")))</f>
        <v/>
      </c>
    </row>
    <row r="622" spans="1:13" ht="15" customHeight="1" x14ac:dyDescent="0.25">
      <c r="A622" s="1">
        <v>4559</v>
      </c>
      <c r="B622" s="63" t="s">
        <v>3697</v>
      </c>
      <c r="C622" s="63" t="s">
        <v>3902</v>
      </c>
      <c r="D622" s="64" t="s">
        <v>1020</v>
      </c>
      <c r="E622" s="64" t="s">
        <v>1021</v>
      </c>
      <c r="F622" s="64" t="s">
        <v>4194</v>
      </c>
      <c r="G622" s="65" t="s">
        <v>154</v>
      </c>
      <c r="H622" s="66">
        <v>3.22</v>
      </c>
      <c r="I622" s="67"/>
      <c r="J622" s="68">
        <f>H622*I622</f>
        <v>0</v>
      </c>
      <c r="K622" s="68">
        <f>IF($I$11&gt;=7000,0,H622*0.07*I622)</f>
        <v>0</v>
      </c>
      <c r="L622" s="68">
        <f>J622+K622</f>
        <v>0</v>
      </c>
      <c r="M622" s="46" t="str">
        <f>IF(I622="","",IF(I622&lt;75,"Ошибка! Не соблюден минимальный заказ на сорт!",IF(MOD(I622,25)&gt;0,"Ошибка! Не соблюдена кратность заказа на позицию!","")))</f>
        <v/>
      </c>
    </row>
    <row r="623" spans="1:13" ht="15" customHeight="1" x14ac:dyDescent="0.25">
      <c r="A623" s="1">
        <v>7169</v>
      </c>
      <c r="B623" s="63" t="s">
        <v>1092</v>
      </c>
      <c r="C623" s="63" t="s">
        <v>1093</v>
      </c>
      <c r="D623" s="64" t="s">
        <v>1020</v>
      </c>
      <c r="E623" s="64" t="s">
        <v>1021</v>
      </c>
      <c r="F623" s="64" t="s">
        <v>1094</v>
      </c>
      <c r="G623" s="65" t="s">
        <v>63</v>
      </c>
      <c r="H623" s="66">
        <v>1.84</v>
      </c>
      <c r="I623" s="67"/>
      <c r="J623" s="68">
        <f>H623*I623</f>
        <v>0</v>
      </c>
      <c r="K623" s="68">
        <f>IF($I$11&gt;=7000,0,H623*0.07*I623)</f>
        <v>0</v>
      </c>
      <c r="L623" s="68">
        <f>J623+K623</f>
        <v>0</v>
      </c>
      <c r="M623" s="46" t="str">
        <f>IF(I623="","",IF(I623&lt;80,"Ошибка! Не соблюден минимальный заказ на сорт!",IF(MOD(I623,40)&gt;0,"Ошибка! Не соблюдена кратность заказа на позицию!","")))</f>
        <v/>
      </c>
    </row>
    <row r="624" spans="1:13" ht="15" customHeight="1" x14ac:dyDescent="0.25">
      <c r="A624" s="1">
        <v>2076</v>
      </c>
      <c r="B624" s="63" t="s">
        <v>4837</v>
      </c>
      <c r="C624" s="63" t="s">
        <v>6010</v>
      </c>
      <c r="D624" s="64" t="s">
        <v>1020</v>
      </c>
      <c r="E624" s="64" t="s">
        <v>1021</v>
      </c>
      <c r="F624" s="64" t="s">
        <v>1094</v>
      </c>
      <c r="G624" s="65" t="s">
        <v>154</v>
      </c>
      <c r="H624" s="66">
        <v>2.0199999999999996</v>
      </c>
      <c r="I624" s="67"/>
      <c r="J624" s="68">
        <f>H624*I624</f>
        <v>0</v>
      </c>
      <c r="K624" s="68">
        <f>IF($I$11&gt;=7000,0,H624*0.07*I624)</f>
        <v>0</v>
      </c>
      <c r="L624" s="68">
        <f>J624+K624</f>
        <v>0</v>
      </c>
      <c r="M624" s="46" t="str">
        <f>IF(I624="","",IF(I624&lt;75,"Ошибка! Не соблюден минимальный заказ на сорт!",IF(MOD(I624,25)&gt;0,"Ошибка! Не соблюдена кратность заказа на позицию!","")))</f>
        <v/>
      </c>
    </row>
    <row r="625" spans="1:13" ht="15" customHeight="1" x14ac:dyDescent="0.25">
      <c r="A625" s="1">
        <v>8326</v>
      </c>
      <c r="B625" s="63" t="s">
        <v>1095</v>
      </c>
      <c r="C625" s="63" t="s">
        <v>1096</v>
      </c>
      <c r="D625" s="64" t="s">
        <v>1020</v>
      </c>
      <c r="E625" s="64" t="s">
        <v>1021</v>
      </c>
      <c r="F625" s="64" t="s">
        <v>1097</v>
      </c>
      <c r="G625" s="65" t="s">
        <v>63</v>
      </c>
      <c r="H625" s="66">
        <v>1.75</v>
      </c>
      <c r="I625" s="67"/>
      <c r="J625" s="68">
        <f>H625*I625</f>
        <v>0</v>
      </c>
      <c r="K625" s="68">
        <f>IF($I$11&gt;=7000,0,H625*0.07*I625)</f>
        <v>0</v>
      </c>
      <c r="L625" s="68">
        <f>J625+K625</f>
        <v>0</v>
      </c>
      <c r="M625" s="46" t="str">
        <f>IF(I625="","",IF(I625&lt;80,"Ошибка! Не соблюден минимальный заказ на сорт!",IF(MOD(I625,40)&gt;0,"Ошибка! Не соблюдена кратность заказа на позицию!","")))</f>
        <v/>
      </c>
    </row>
    <row r="626" spans="1:13" ht="15" customHeight="1" x14ac:dyDescent="0.25">
      <c r="A626" s="1">
        <v>1840</v>
      </c>
      <c r="B626" s="63" t="s">
        <v>1098</v>
      </c>
      <c r="C626" s="63" t="s">
        <v>1099</v>
      </c>
      <c r="D626" s="64" t="s">
        <v>1020</v>
      </c>
      <c r="E626" s="64" t="s">
        <v>1021</v>
      </c>
      <c r="F626" s="64" t="s">
        <v>1097</v>
      </c>
      <c r="G626" s="65" t="s">
        <v>154</v>
      </c>
      <c r="H626" s="66">
        <v>1.99</v>
      </c>
      <c r="I626" s="67"/>
      <c r="J626" s="68">
        <f>H626*I626</f>
        <v>0</v>
      </c>
      <c r="K626" s="68">
        <f>IF($I$11&gt;=7000,0,H626*0.07*I626)</f>
        <v>0</v>
      </c>
      <c r="L626" s="68">
        <f>J626+K626</f>
        <v>0</v>
      </c>
      <c r="M626" s="46" t="str">
        <f>IF(I626="","",IF(I626&lt;75,"Ошибка! Не соблюден минимальный заказ на сорт!",IF(MOD(I626,25)&gt;0,"Ошибка! Не соблюдена кратность заказа на позицию!","")))</f>
        <v/>
      </c>
    </row>
    <row r="627" spans="1:13" ht="15" customHeight="1" x14ac:dyDescent="0.25">
      <c r="A627" s="1">
        <v>1305</v>
      </c>
      <c r="B627" s="63" t="s">
        <v>1100</v>
      </c>
      <c r="C627" s="63" t="s">
        <v>1101</v>
      </c>
      <c r="D627" s="64" t="s">
        <v>1020</v>
      </c>
      <c r="E627" s="64" t="s">
        <v>1021</v>
      </c>
      <c r="F627" s="64" t="s">
        <v>1097</v>
      </c>
      <c r="G627" s="65" t="s">
        <v>421</v>
      </c>
      <c r="H627" s="66">
        <v>2.82</v>
      </c>
      <c r="I627" s="67"/>
      <c r="J627" s="68">
        <f>H627*I627</f>
        <v>0</v>
      </c>
      <c r="K627" s="68">
        <f>IF($I$11&gt;=7000,0,H627*0.07*I627)</f>
        <v>0</v>
      </c>
      <c r="L627" s="68">
        <f>J627+K627</f>
        <v>0</v>
      </c>
      <c r="M627" s="108" t="str">
        <f>IF(I627="","",IF(I627&lt;80,"Ошибка! Не соблюден минимальный заказ на сорт!",IF(MOD(I627,40)&gt;0,"Ошибка! Не соблюдена кратность заказа на позицию!","")))</f>
        <v/>
      </c>
    </row>
    <row r="628" spans="1:13" ht="15" customHeight="1" x14ac:dyDescent="0.25">
      <c r="A628" s="1">
        <v>5647</v>
      </c>
      <c r="B628" s="63" t="s">
        <v>1102</v>
      </c>
      <c r="C628" s="63" t="s">
        <v>1103</v>
      </c>
      <c r="D628" s="64" t="s">
        <v>1020</v>
      </c>
      <c r="E628" s="64" t="s">
        <v>1021</v>
      </c>
      <c r="F628" s="64" t="s">
        <v>4201</v>
      </c>
      <c r="G628" s="65" t="s">
        <v>63</v>
      </c>
      <c r="H628" s="66">
        <v>1.75</v>
      </c>
      <c r="I628" s="67"/>
      <c r="J628" s="68">
        <f>H628*I628</f>
        <v>0</v>
      </c>
      <c r="K628" s="68">
        <f>IF($I$11&gt;=7000,0,H628*0.07*I628)</f>
        <v>0</v>
      </c>
      <c r="L628" s="68">
        <f>J628+K628</f>
        <v>0</v>
      </c>
      <c r="M628" s="46" t="str">
        <f>IF(I628="","",IF(I628&lt;80,"Ошибка! Не соблюден минимальный заказ на сорт!",IF(MOD(I628,40)&gt;0,"Ошибка! Не соблюдена кратность заказа на позицию!","")))</f>
        <v/>
      </c>
    </row>
    <row r="629" spans="1:13" ht="15" customHeight="1" x14ac:dyDescent="0.25">
      <c r="A629" s="1">
        <v>1116</v>
      </c>
      <c r="B629" s="63" t="s">
        <v>4838</v>
      </c>
      <c r="C629" s="63" t="s">
        <v>6157</v>
      </c>
      <c r="D629" s="64" t="s">
        <v>1020</v>
      </c>
      <c r="E629" s="64" t="s">
        <v>1021</v>
      </c>
      <c r="F629" s="64" t="s">
        <v>5651</v>
      </c>
      <c r="G629" s="65" t="s">
        <v>63</v>
      </c>
      <c r="H629" s="66">
        <v>1.75</v>
      </c>
      <c r="I629" s="67"/>
      <c r="J629" s="68">
        <f>H629*I629</f>
        <v>0</v>
      </c>
      <c r="K629" s="68">
        <f>IF($I$11&gt;=7000,0,H629*0.07*I629)</f>
        <v>0</v>
      </c>
      <c r="L629" s="68">
        <f>J629+K629</f>
        <v>0</v>
      </c>
      <c r="M629" s="46" t="str">
        <f>IF(I629="","",IF(I629&lt;80,"Ошибка! Не соблюден минимальный заказ на сорт!",IF(MOD(I629,40)&gt;0,"Ошибка! Не соблюдена кратность заказа на позицию!","")))</f>
        <v/>
      </c>
    </row>
    <row r="630" spans="1:13" ht="15" customHeight="1" x14ac:dyDescent="0.25">
      <c r="A630" s="1">
        <v>7065</v>
      </c>
      <c r="B630" s="63" t="s">
        <v>1104</v>
      </c>
      <c r="C630" s="63" t="s">
        <v>1105</v>
      </c>
      <c r="D630" s="64" t="s">
        <v>1020</v>
      </c>
      <c r="E630" s="64" t="s">
        <v>1021</v>
      </c>
      <c r="F630" s="64" t="s">
        <v>1106</v>
      </c>
      <c r="G630" s="65" t="s">
        <v>63</v>
      </c>
      <c r="H630" s="66">
        <v>1.75</v>
      </c>
      <c r="I630" s="67"/>
      <c r="J630" s="68">
        <f>H630*I630</f>
        <v>0</v>
      </c>
      <c r="K630" s="68">
        <f>IF($I$11&gt;=7000,0,H630*0.07*I630)</f>
        <v>0</v>
      </c>
      <c r="L630" s="68">
        <f>J630+K630</f>
        <v>0</v>
      </c>
      <c r="M630" s="46" t="str">
        <f>IF(I630="","",IF(I630&lt;80,"Ошибка! Не соблюден минимальный заказ на сорт!",IF(MOD(I630,40)&gt;0,"Ошибка! Не соблюдена кратность заказа на позицию!","")))</f>
        <v/>
      </c>
    </row>
    <row r="631" spans="1:13" ht="15" customHeight="1" x14ac:dyDescent="0.25">
      <c r="A631" s="1">
        <v>1674</v>
      </c>
      <c r="B631" s="63" t="s">
        <v>3706</v>
      </c>
      <c r="C631" s="63" t="s">
        <v>1107</v>
      </c>
      <c r="D631" s="64" t="s">
        <v>1020</v>
      </c>
      <c r="E631" s="64" t="s">
        <v>1021</v>
      </c>
      <c r="F631" s="64" t="s">
        <v>1108</v>
      </c>
      <c r="G631" s="65" t="s">
        <v>63</v>
      </c>
      <c r="H631" s="66">
        <v>1.75</v>
      </c>
      <c r="I631" s="67"/>
      <c r="J631" s="68">
        <f>H631*I631</f>
        <v>0</v>
      </c>
      <c r="K631" s="68">
        <f>IF($I$11&gt;=7000,0,H631*0.07*I631)</f>
        <v>0</v>
      </c>
      <c r="L631" s="68">
        <f>J631+K631</f>
        <v>0</v>
      </c>
      <c r="M631" s="46" t="str">
        <f>IF(I631="","",IF(I631&lt;80,"Ошибка! Не соблюден минимальный заказ на сорт!",IF(MOD(I631,40)&gt;0,"Ошибка! Не соблюдена кратность заказа на позицию!","")))</f>
        <v/>
      </c>
    </row>
    <row r="632" spans="1:13" ht="15" customHeight="1" x14ac:dyDescent="0.25">
      <c r="A632" s="1">
        <v>5402</v>
      </c>
      <c r="B632" s="63" t="s">
        <v>1109</v>
      </c>
      <c r="C632" s="63" t="s">
        <v>1110</v>
      </c>
      <c r="D632" s="64" t="s">
        <v>1020</v>
      </c>
      <c r="E632" s="64" t="s">
        <v>1021</v>
      </c>
      <c r="F632" s="64" t="s">
        <v>1111</v>
      </c>
      <c r="G632" s="65" t="s">
        <v>63</v>
      </c>
      <c r="H632" s="66">
        <v>1.75</v>
      </c>
      <c r="I632" s="67"/>
      <c r="J632" s="68">
        <f>H632*I632</f>
        <v>0</v>
      </c>
      <c r="K632" s="68">
        <f>IF($I$11&gt;=7000,0,H632*0.07*I632)</f>
        <v>0</v>
      </c>
      <c r="L632" s="68">
        <f>J632+K632</f>
        <v>0</v>
      </c>
      <c r="M632" s="46" t="str">
        <f>IF(I632="","",IF(I632&lt;80,"Ошибка! Не соблюден минимальный заказ на сорт!",IF(MOD(I632,40)&gt;0,"Ошибка! Не соблюдена кратность заказа на позицию!","")))</f>
        <v/>
      </c>
    </row>
    <row r="633" spans="1:13" ht="15" customHeight="1" x14ac:dyDescent="0.25">
      <c r="A633" s="1">
        <v>7463</v>
      </c>
      <c r="B633" s="63" t="s">
        <v>1112</v>
      </c>
      <c r="C633" s="63" t="s">
        <v>1113</v>
      </c>
      <c r="D633" s="64" t="s">
        <v>1020</v>
      </c>
      <c r="E633" s="64" t="s">
        <v>1021</v>
      </c>
      <c r="F633" s="64" t="s">
        <v>1114</v>
      </c>
      <c r="G633" s="65" t="s">
        <v>63</v>
      </c>
      <c r="H633" s="66">
        <v>1.07</v>
      </c>
      <c r="I633" s="67"/>
      <c r="J633" s="68">
        <f>H633*I633</f>
        <v>0</v>
      </c>
      <c r="K633" s="68">
        <f>IF($I$11&gt;=7000,0,H633*0.07*I633)</f>
        <v>0</v>
      </c>
      <c r="L633" s="68">
        <f>J633+K633</f>
        <v>0</v>
      </c>
      <c r="M633" s="46" t="str">
        <f>IF(I633="","",IF(I633&lt;80,"Ошибка! Не соблюден минимальный заказ на сорт!",IF(MOD(I633,40)&gt;0,"Ошибка! Не соблюдена кратность заказа на позицию!","")))</f>
        <v/>
      </c>
    </row>
    <row r="634" spans="1:13" ht="15" customHeight="1" x14ac:dyDescent="0.25">
      <c r="A634" s="1">
        <v>357</v>
      </c>
      <c r="B634" s="63" t="s">
        <v>4839</v>
      </c>
      <c r="C634" s="63" t="s">
        <v>4589</v>
      </c>
      <c r="D634" s="64" t="s">
        <v>1020</v>
      </c>
      <c r="E634" s="64" t="s">
        <v>1021</v>
      </c>
      <c r="F634" s="64" t="s">
        <v>1114</v>
      </c>
      <c r="G634" s="65" t="s">
        <v>421</v>
      </c>
      <c r="H634" s="66">
        <v>2.42</v>
      </c>
      <c r="I634" s="67"/>
      <c r="J634" s="68">
        <f>H634*I634</f>
        <v>0</v>
      </c>
      <c r="K634" s="68">
        <f>IF($I$11&gt;=7000,0,H634*0.07*I634)</f>
        <v>0</v>
      </c>
      <c r="L634" s="68">
        <f>J634+K634</f>
        <v>0</v>
      </c>
      <c r="M634" s="108" t="str">
        <f>IF(I634="","",IF(I634&lt;80,"Ошибка! Не соблюден минимальный заказ на сорт!",IF(MOD(I634,40)&gt;0,"Ошибка! Не соблюдена кратность заказа на позицию!","")))</f>
        <v/>
      </c>
    </row>
    <row r="635" spans="1:13" ht="15" customHeight="1" x14ac:dyDescent="0.25">
      <c r="A635" s="1">
        <v>12805</v>
      </c>
      <c r="B635" s="63" t="s">
        <v>1115</v>
      </c>
      <c r="C635" s="63" t="s">
        <v>1116</v>
      </c>
      <c r="D635" s="64" t="s">
        <v>1020</v>
      </c>
      <c r="E635" s="64" t="s">
        <v>1021</v>
      </c>
      <c r="F635" s="64" t="s">
        <v>3611</v>
      </c>
      <c r="G635" s="65" t="s">
        <v>63</v>
      </c>
      <c r="H635" s="66">
        <v>1.84</v>
      </c>
      <c r="I635" s="67"/>
      <c r="J635" s="68">
        <f>H635*I635</f>
        <v>0</v>
      </c>
      <c r="K635" s="68">
        <f>IF($I$11&gt;=7000,0,H635*0.07*I635)</f>
        <v>0</v>
      </c>
      <c r="L635" s="68">
        <f>J635+K635</f>
        <v>0</v>
      </c>
      <c r="M635" s="46" t="str">
        <f>IF(I635="","",IF(I635&lt;80,"Ошибка! Не соблюден минимальный заказ на сорт!",IF(MOD(I635,40)&gt;0,"Ошибка! Не соблюдена кратность заказа на позицию!","")))</f>
        <v/>
      </c>
    </row>
    <row r="636" spans="1:13" ht="15" customHeight="1" x14ac:dyDescent="0.25">
      <c r="A636" s="1">
        <v>6029</v>
      </c>
      <c r="B636" s="63" t="s">
        <v>3698</v>
      </c>
      <c r="C636" s="63" t="s">
        <v>1117</v>
      </c>
      <c r="D636" s="64" t="s">
        <v>1020</v>
      </c>
      <c r="E636" s="64" t="s">
        <v>1021</v>
      </c>
      <c r="F636" s="64" t="s">
        <v>3611</v>
      </c>
      <c r="G636" s="65" t="s">
        <v>154</v>
      </c>
      <c r="H636" s="66">
        <v>3.17</v>
      </c>
      <c r="I636" s="67"/>
      <c r="J636" s="68">
        <f>H636*I636</f>
        <v>0</v>
      </c>
      <c r="K636" s="68">
        <f>IF($I$11&gt;=7000,0,H636*0.07*I636)</f>
        <v>0</v>
      </c>
      <c r="L636" s="68">
        <f>J636+K636</f>
        <v>0</v>
      </c>
      <c r="M636" s="46" t="str">
        <f>IF(I636="","",IF(I636&lt;75,"Ошибка! Не соблюден минимальный заказ на сорт!",IF(MOD(I636,25)&gt;0,"Ошибка! Не соблюдена кратность заказа на позицию!","")))</f>
        <v/>
      </c>
    </row>
    <row r="637" spans="1:13" ht="15" customHeight="1" x14ac:dyDescent="0.25">
      <c r="A637" s="1">
        <v>377</v>
      </c>
      <c r="B637" s="63" t="s">
        <v>4823</v>
      </c>
      <c r="C637" s="63" t="s">
        <v>6143</v>
      </c>
      <c r="D637" s="64" t="s">
        <v>1020</v>
      </c>
      <c r="E637" s="64" t="s">
        <v>1021</v>
      </c>
      <c r="F637" s="64" t="s">
        <v>3611</v>
      </c>
      <c r="G637" s="65" t="s">
        <v>14</v>
      </c>
      <c r="H637" s="66">
        <v>5.18</v>
      </c>
      <c r="I637" s="67"/>
      <c r="J637" s="68">
        <f>H637*I637</f>
        <v>0</v>
      </c>
      <c r="K637" s="68">
        <f>IF($I$11&gt;=7000,0,H637*0.07*I637)</f>
        <v>0</v>
      </c>
      <c r="L637" s="68">
        <f>J637+K637</f>
        <v>0</v>
      </c>
      <c r="M637" s="30" t="str">
        <f>IF(I637="","",IF(I637&lt;80,"Ошибка! Не соблюден минимальный заказ на сорт!",IF(MOD(I637,40)&gt;0,"Ошибка! Не соблюдена кратность заказа на позицию!","")))</f>
        <v/>
      </c>
    </row>
    <row r="638" spans="1:13" ht="15" customHeight="1" x14ac:dyDescent="0.25">
      <c r="A638" s="1">
        <v>1944</v>
      </c>
      <c r="B638" s="63" t="s">
        <v>1118</v>
      </c>
      <c r="C638" s="63" t="s">
        <v>1119</v>
      </c>
      <c r="D638" s="64" t="s">
        <v>1020</v>
      </c>
      <c r="E638" s="64" t="s">
        <v>1021</v>
      </c>
      <c r="F638" s="64" t="s">
        <v>4202</v>
      </c>
      <c r="G638" s="65" t="s">
        <v>63</v>
      </c>
      <c r="H638" s="66">
        <v>1.07</v>
      </c>
      <c r="I638" s="67"/>
      <c r="J638" s="68">
        <f>H638*I638</f>
        <v>0</v>
      </c>
      <c r="K638" s="68">
        <f>IF($I$11&gt;=7000,0,H638*0.07*I638)</f>
        <v>0</v>
      </c>
      <c r="L638" s="68">
        <f>J638+K638</f>
        <v>0</v>
      </c>
      <c r="M638" s="46" t="str">
        <f>IF(I638="","",IF(I638&lt;80,"Ошибка! Не соблюден минимальный заказ на сорт!",IF(MOD(I638,40)&gt;0,"Ошибка! Не соблюдена кратность заказа на позицию!","")))</f>
        <v/>
      </c>
    </row>
    <row r="639" spans="1:13" ht="15" customHeight="1" x14ac:dyDescent="0.25">
      <c r="A639" s="1">
        <v>2377</v>
      </c>
      <c r="B639" s="63" t="s">
        <v>3707</v>
      </c>
      <c r="C639" s="63" t="s">
        <v>3910</v>
      </c>
      <c r="D639" s="64" t="s">
        <v>1020</v>
      </c>
      <c r="E639" s="64" t="s">
        <v>1021</v>
      </c>
      <c r="F639" s="64" t="s">
        <v>3265</v>
      </c>
      <c r="G639" s="65" t="s">
        <v>63</v>
      </c>
      <c r="H639" s="66">
        <v>1.07</v>
      </c>
      <c r="I639" s="67"/>
      <c r="J639" s="68">
        <f>H639*I639</f>
        <v>0</v>
      </c>
      <c r="K639" s="68">
        <f>IF($I$11&gt;=7000,0,H639*0.07*I639)</f>
        <v>0</v>
      </c>
      <c r="L639" s="68">
        <f>J639+K639</f>
        <v>0</v>
      </c>
      <c r="M639" s="46" t="str">
        <f>IF(I639="","",IF(I639&lt;80,"Ошибка! Не соблюден минимальный заказ на сорт!",IF(MOD(I639,40)&gt;0,"Ошибка! Не соблюдена кратность заказа на позицию!","")))</f>
        <v/>
      </c>
    </row>
    <row r="640" spans="1:13" ht="15" customHeight="1" x14ac:dyDescent="0.25">
      <c r="A640" s="1">
        <v>7233</v>
      </c>
      <c r="B640" s="63" t="s">
        <v>3699</v>
      </c>
      <c r="C640" s="63" t="s">
        <v>3903</v>
      </c>
      <c r="D640" s="64" t="s">
        <v>1020</v>
      </c>
      <c r="E640" s="64" t="s">
        <v>1021</v>
      </c>
      <c r="F640" s="64" t="s">
        <v>4195</v>
      </c>
      <c r="G640" s="65" t="s">
        <v>63</v>
      </c>
      <c r="H640" s="66">
        <v>2.59</v>
      </c>
      <c r="I640" s="67"/>
      <c r="J640" s="68">
        <f>H640*I640</f>
        <v>0</v>
      </c>
      <c r="K640" s="68">
        <f>IF($I$11&gt;=7000,0,H640*0.07*I640)</f>
        <v>0</v>
      </c>
      <c r="L640" s="68">
        <f>J640+K640</f>
        <v>0</v>
      </c>
      <c r="M640" s="46" t="str">
        <f>IF(I640="","",IF(I640&lt;80,"Ошибка! Не соблюден минимальный заказ на сорт!",IF(MOD(I640,40)&gt;0,"Ошибка! Не соблюдена кратность заказа на позицию!","")))</f>
        <v/>
      </c>
    </row>
    <row r="641" spans="1:13" ht="15" customHeight="1" x14ac:dyDescent="0.25">
      <c r="A641" s="1">
        <v>6648</v>
      </c>
      <c r="B641" s="63" t="s">
        <v>3700</v>
      </c>
      <c r="C641" s="63" t="s">
        <v>3904</v>
      </c>
      <c r="D641" s="64" t="s">
        <v>1020</v>
      </c>
      <c r="E641" s="64" t="s">
        <v>1021</v>
      </c>
      <c r="F641" s="64" t="s">
        <v>4195</v>
      </c>
      <c r="G641" s="65" t="s">
        <v>154</v>
      </c>
      <c r="H641" s="66">
        <v>3.17</v>
      </c>
      <c r="I641" s="67"/>
      <c r="J641" s="68">
        <f>H641*I641</f>
        <v>0</v>
      </c>
      <c r="K641" s="68">
        <f>IF($I$11&gt;=7000,0,H641*0.07*I641)</f>
        <v>0</v>
      </c>
      <c r="L641" s="68">
        <f>J641+K641</f>
        <v>0</v>
      </c>
      <c r="M641" s="46" t="str">
        <f>IF(I641="","",IF(I641&lt;75,"Ошибка! Не соблюден минимальный заказ на сорт!",IF(MOD(I641,25)&gt;0,"Ошибка! Не соблюдена кратность заказа на позицию!","")))</f>
        <v/>
      </c>
    </row>
    <row r="642" spans="1:13" ht="15" customHeight="1" x14ac:dyDescent="0.25">
      <c r="A642" s="1">
        <v>8571</v>
      </c>
      <c r="B642" s="63" t="s">
        <v>1120</v>
      </c>
      <c r="C642" s="63" t="s">
        <v>1121</v>
      </c>
      <c r="D642" s="64" t="s">
        <v>1020</v>
      </c>
      <c r="E642" s="64" t="s">
        <v>1021</v>
      </c>
      <c r="F642" s="64" t="s">
        <v>1122</v>
      </c>
      <c r="G642" s="65" t="s">
        <v>63</v>
      </c>
      <c r="H642" s="66">
        <v>1.84</v>
      </c>
      <c r="I642" s="67"/>
      <c r="J642" s="68">
        <f>H642*I642</f>
        <v>0</v>
      </c>
      <c r="K642" s="68">
        <f>IF($I$11&gt;=7000,0,H642*0.07*I642)</f>
        <v>0</v>
      </c>
      <c r="L642" s="68">
        <f>J642+K642</f>
        <v>0</v>
      </c>
      <c r="M642" s="46" t="str">
        <f>IF(I642="","",IF(I642&lt;80,"Ошибка! Не соблюден минимальный заказ на сорт!",IF(MOD(I642,40)&gt;0,"Ошибка! Не соблюдена кратность заказа на позицию!","")))</f>
        <v/>
      </c>
    </row>
    <row r="643" spans="1:13" ht="15" customHeight="1" x14ac:dyDescent="0.25">
      <c r="A643" s="1">
        <v>7351</v>
      </c>
      <c r="B643" s="63" t="s">
        <v>1123</v>
      </c>
      <c r="C643" s="63" t="s">
        <v>1124</v>
      </c>
      <c r="D643" s="64" t="s">
        <v>1020</v>
      </c>
      <c r="E643" s="64" t="s">
        <v>1021</v>
      </c>
      <c r="F643" s="64" t="s">
        <v>1125</v>
      </c>
      <c r="G643" s="65" t="s">
        <v>63</v>
      </c>
      <c r="H643" s="66">
        <v>1.84</v>
      </c>
      <c r="I643" s="67"/>
      <c r="J643" s="68">
        <f>H643*I643</f>
        <v>0</v>
      </c>
      <c r="K643" s="68">
        <f>IF($I$11&gt;=7000,0,H643*0.07*I643)</f>
        <v>0</v>
      </c>
      <c r="L643" s="68">
        <f>J643+K643</f>
        <v>0</v>
      </c>
      <c r="M643" s="46" t="str">
        <f>IF(I643="","",IF(I643&lt;80,"Ошибка! Не соблюден минимальный заказ на сорт!",IF(MOD(I643,40)&gt;0,"Ошибка! Не соблюдена кратность заказа на позицию!","")))</f>
        <v/>
      </c>
    </row>
    <row r="644" spans="1:13" ht="15" customHeight="1" x14ac:dyDescent="0.25">
      <c r="A644" s="1">
        <v>1641</v>
      </c>
      <c r="B644" s="63" t="s">
        <v>1126</v>
      </c>
      <c r="C644" s="63" t="s">
        <v>1127</v>
      </c>
      <c r="D644" s="64" t="s">
        <v>1020</v>
      </c>
      <c r="E644" s="64" t="s">
        <v>1021</v>
      </c>
      <c r="F644" s="64" t="s">
        <v>4203</v>
      </c>
      <c r="G644" s="65" t="s">
        <v>63</v>
      </c>
      <c r="H644" s="66">
        <v>1.73</v>
      </c>
      <c r="I644" s="67"/>
      <c r="J644" s="68">
        <f>H644*I644</f>
        <v>0</v>
      </c>
      <c r="K644" s="68">
        <f>IF($I$11&gt;=7000,0,H644*0.07*I644)</f>
        <v>0</v>
      </c>
      <c r="L644" s="68">
        <f>J644+K644</f>
        <v>0</v>
      </c>
      <c r="M644" s="46" t="str">
        <f>IF(I644="","",IF(I644&lt;80,"Ошибка! Не соблюден минимальный заказ на сорт!",IF(MOD(I644,40)&gt;0,"Ошибка! Не соблюдена кратность заказа на позицию!","")))</f>
        <v/>
      </c>
    </row>
    <row r="645" spans="1:13" ht="15" customHeight="1" x14ac:dyDescent="0.25">
      <c r="A645" s="1">
        <v>569</v>
      </c>
      <c r="B645" s="63" t="s">
        <v>3708</v>
      </c>
      <c r="C645" s="63" t="s">
        <v>3911</v>
      </c>
      <c r="D645" s="64" t="s">
        <v>1020</v>
      </c>
      <c r="E645" s="64" t="s">
        <v>1021</v>
      </c>
      <c r="F645" s="64" t="s">
        <v>4204</v>
      </c>
      <c r="G645" s="65" t="s">
        <v>63</v>
      </c>
      <c r="H645" s="66">
        <v>2.0199999999999996</v>
      </c>
      <c r="I645" s="67"/>
      <c r="J645" s="68">
        <f>H645*I645</f>
        <v>0</v>
      </c>
      <c r="K645" s="68">
        <f>IF($I$11&gt;=7000,0,H645*0.07*I645)</f>
        <v>0</v>
      </c>
      <c r="L645" s="68">
        <f>J645+K645</f>
        <v>0</v>
      </c>
      <c r="M645" s="46" t="str">
        <f>IF(I645="","",IF(I645&lt;80,"Ошибка! Не соблюден минимальный заказ на сорт!",IF(MOD(I645,40)&gt;0,"Ошибка! Не соблюдена кратность заказа на позицию!","")))</f>
        <v/>
      </c>
    </row>
    <row r="646" spans="1:13" ht="15" customHeight="1" x14ac:dyDescent="0.25">
      <c r="A646" s="1">
        <v>7436</v>
      </c>
      <c r="B646" s="63" t="s">
        <v>4824</v>
      </c>
      <c r="C646" s="63" t="s">
        <v>6144</v>
      </c>
      <c r="D646" s="64" t="s">
        <v>1020</v>
      </c>
      <c r="E646" s="64" t="s">
        <v>1021</v>
      </c>
      <c r="F646" s="64" t="s">
        <v>4196</v>
      </c>
      <c r="G646" s="65" t="s">
        <v>63</v>
      </c>
      <c r="H646" s="66">
        <v>2.65</v>
      </c>
      <c r="I646" s="67"/>
      <c r="J646" s="68">
        <f>H646*I646</f>
        <v>0</v>
      </c>
      <c r="K646" s="68">
        <f>IF($I$11&gt;=7000,0,H646*0.07*I646)</f>
        <v>0</v>
      </c>
      <c r="L646" s="68">
        <f>J646+K646</f>
        <v>0</v>
      </c>
      <c r="M646" s="46" t="str">
        <f>IF(I646="","",IF(I646&lt;80,"Ошибка! Не соблюден минимальный заказ на сорт!",IF(MOD(I646,40)&gt;0,"Ошибка! Не соблюдена кратность заказа на позицию!","")))</f>
        <v/>
      </c>
    </row>
    <row r="647" spans="1:13" ht="15" customHeight="1" x14ac:dyDescent="0.25">
      <c r="A647" s="1">
        <v>7003</v>
      </c>
      <c r="B647" s="63" t="s">
        <v>3701</v>
      </c>
      <c r="C647" s="63" t="s">
        <v>3905</v>
      </c>
      <c r="D647" s="64" t="s">
        <v>1020</v>
      </c>
      <c r="E647" s="64" t="s">
        <v>1021</v>
      </c>
      <c r="F647" s="64" t="s">
        <v>4196</v>
      </c>
      <c r="G647" s="65" t="s">
        <v>154</v>
      </c>
      <c r="H647" s="66">
        <v>3.22</v>
      </c>
      <c r="I647" s="67"/>
      <c r="J647" s="68">
        <f>H647*I647</f>
        <v>0</v>
      </c>
      <c r="K647" s="68">
        <f>IF($I$11&gt;=7000,0,H647*0.07*I647)</f>
        <v>0</v>
      </c>
      <c r="L647" s="68">
        <f>J647+K647</f>
        <v>0</v>
      </c>
      <c r="M647" s="46" t="str">
        <f>IF(I647="","",IF(I647&lt;75,"Ошибка! Не соблюден минимальный заказ на сорт!",IF(MOD(I647,25)&gt;0,"Ошибка! Не соблюдена кратность заказа на позицию!","")))</f>
        <v/>
      </c>
    </row>
    <row r="648" spans="1:13" ht="15" customHeight="1" x14ac:dyDescent="0.25">
      <c r="A648" s="1">
        <v>7302</v>
      </c>
      <c r="B648" s="63" t="s">
        <v>4826</v>
      </c>
      <c r="C648" s="63" t="s">
        <v>6146</v>
      </c>
      <c r="D648" s="64" t="s">
        <v>1020</v>
      </c>
      <c r="E648" s="64" t="s">
        <v>1021</v>
      </c>
      <c r="F648" s="64" t="s">
        <v>6302</v>
      </c>
      <c r="G648" s="65" t="s">
        <v>63</v>
      </c>
      <c r="H648" s="66">
        <v>2.65</v>
      </c>
      <c r="I648" s="67"/>
      <c r="J648" s="68">
        <f>H648*I648</f>
        <v>0</v>
      </c>
      <c r="K648" s="68">
        <f>IF($I$11&gt;=7000,0,H648*0.07*I648)</f>
        <v>0</v>
      </c>
      <c r="L648" s="68">
        <f>J648+K648</f>
        <v>0</v>
      </c>
      <c r="M648" s="46" t="str">
        <f>IF(I648="","",IF(I648&lt;80,"Ошибка! Не соблюден минимальный заказ на сорт!",IF(MOD(I648,40)&gt;0,"Ошибка! Не соблюдена кратность заказа на позицию!","")))</f>
        <v/>
      </c>
    </row>
    <row r="649" spans="1:13" ht="15" customHeight="1" x14ac:dyDescent="0.25">
      <c r="A649" s="1">
        <v>9404</v>
      </c>
      <c r="B649" s="63" t="s">
        <v>4827</v>
      </c>
      <c r="C649" s="63" t="s">
        <v>6147</v>
      </c>
      <c r="D649" s="64" t="s">
        <v>1020</v>
      </c>
      <c r="E649" s="64" t="s">
        <v>1021</v>
      </c>
      <c r="F649" s="64" t="s">
        <v>6302</v>
      </c>
      <c r="G649" s="65" t="s">
        <v>154</v>
      </c>
      <c r="H649" s="66">
        <v>3.22</v>
      </c>
      <c r="I649" s="67"/>
      <c r="J649" s="68">
        <f>H649*I649</f>
        <v>0</v>
      </c>
      <c r="K649" s="68">
        <f>IF($I$11&gt;=7000,0,H649*0.07*I649)</f>
        <v>0</v>
      </c>
      <c r="L649" s="68">
        <f>J649+K649</f>
        <v>0</v>
      </c>
      <c r="M649" s="46" t="str">
        <f>IF(I649="","",IF(I649&lt;75,"Ошибка! Не соблюден минимальный заказ на сорт!",IF(MOD(I649,25)&gt;0,"Ошибка! Не соблюдена кратность заказа на позицию!","")))</f>
        <v/>
      </c>
    </row>
    <row r="650" spans="1:13" ht="15" customHeight="1" x14ac:dyDescent="0.25">
      <c r="A650" s="1">
        <v>646</v>
      </c>
      <c r="B650" s="63" t="s">
        <v>4825</v>
      </c>
      <c r="C650" s="63" t="s">
        <v>6145</v>
      </c>
      <c r="D650" s="64" t="s">
        <v>1020</v>
      </c>
      <c r="E650" s="64" t="s">
        <v>1021</v>
      </c>
      <c r="F650" s="64" t="s">
        <v>6302</v>
      </c>
      <c r="G650" s="65" t="s">
        <v>14</v>
      </c>
      <c r="H650" s="66">
        <v>5.18</v>
      </c>
      <c r="I650" s="67"/>
      <c r="J650" s="68">
        <f>H650*I650</f>
        <v>0</v>
      </c>
      <c r="K650" s="68">
        <f>IF($I$11&gt;=7000,0,H650*0.07*I650)</f>
        <v>0</v>
      </c>
      <c r="L650" s="68">
        <f>J650+K650</f>
        <v>0</v>
      </c>
      <c r="M650" s="30" t="str">
        <f>IF(I650="","",IF(I650&lt;80,"Ошибка! Не соблюден минимальный заказ на сорт!",IF(MOD(I650,40)&gt;0,"Ошибка! Не соблюдена кратность заказа на позицию!","")))</f>
        <v/>
      </c>
    </row>
    <row r="651" spans="1:13" ht="15" customHeight="1" x14ac:dyDescent="0.25">
      <c r="A651" s="1">
        <v>7097</v>
      </c>
      <c r="B651" s="63" t="s">
        <v>4828</v>
      </c>
      <c r="C651" s="63" t="s">
        <v>6148</v>
      </c>
      <c r="D651" s="64" t="s">
        <v>1020</v>
      </c>
      <c r="E651" s="64" t="s">
        <v>1021</v>
      </c>
      <c r="F651" s="64" t="s">
        <v>5650</v>
      </c>
      <c r="G651" s="65" t="s">
        <v>63</v>
      </c>
      <c r="H651" s="66">
        <v>2.65</v>
      </c>
      <c r="I651" s="67"/>
      <c r="J651" s="68">
        <f>H651*I651</f>
        <v>0</v>
      </c>
      <c r="K651" s="68">
        <f>IF($I$11&gt;=7000,0,H651*0.07*I651)</f>
        <v>0</v>
      </c>
      <c r="L651" s="68">
        <f>J651+K651</f>
        <v>0</v>
      </c>
      <c r="M651" s="46" t="str">
        <f>IF(I651="","",IF(I651&lt;80,"Ошибка! Не соблюден минимальный заказ на сорт!",IF(MOD(I651,40)&gt;0,"Ошибка! Не соблюдена кратность заказа на позицию!","")))</f>
        <v/>
      </c>
    </row>
    <row r="652" spans="1:13" ht="15" customHeight="1" x14ac:dyDescent="0.25">
      <c r="A652" s="1">
        <v>5485</v>
      </c>
      <c r="B652" s="63" t="s">
        <v>4829</v>
      </c>
      <c r="C652" s="63" t="s">
        <v>6149</v>
      </c>
      <c r="D652" s="64" t="s">
        <v>1020</v>
      </c>
      <c r="E652" s="64" t="s">
        <v>1021</v>
      </c>
      <c r="F652" s="64" t="s">
        <v>5650</v>
      </c>
      <c r="G652" s="65" t="s">
        <v>154</v>
      </c>
      <c r="H652" s="66">
        <v>3.22</v>
      </c>
      <c r="I652" s="67"/>
      <c r="J652" s="68">
        <f>H652*I652</f>
        <v>0</v>
      </c>
      <c r="K652" s="68">
        <f>IF($I$11&gt;=7000,0,H652*0.07*I652)</f>
        <v>0</v>
      </c>
      <c r="L652" s="68">
        <f>J652+K652</f>
        <v>0</v>
      </c>
      <c r="M652" s="46" t="str">
        <f>IF(I652="","",IF(I652&lt;75,"Ошибка! Не соблюден минимальный заказ на сорт!",IF(MOD(I652,25)&gt;0,"Ошибка! Не соблюдена кратность заказа на позицию!","")))</f>
        <v/>
      </c>
    </row>
    <row r="653" spans="1:13" ht="15" customHeight="1" x14ac:dyDescent="0.25">
      <c r="A653" s="1">
        <v>988</v>
      </c>
      <c r="B653" s="63" t="s">
        <v>4840</v>
      </c>
      <c r="C653" s="63" t="s">
        <v>6158</v>
      </c>
      <c r="D653" s="64" t="s">
        <v>1020</v>
      </c>
      <c r="E653" s="64" t="s">
        <v>1021</v>
      </c>
      <c r="F653" s="64" t="s">
        <v>5652</v>
      </c>
      <c r="G653" s="65" t="s">
        <v>154</v>
      </c>
      <c r="H653" s="66">
        <v>2.2999999999999998</v>
      </c>
      <c r="I653" s="67"/>
      <c r="J653" s="68">
        <f>H653*I653</f>
        <v>0</v>
      </c>
      <c r="K653" s="68">
        <f>IF($I$11&gt;=7000,0,H653*0.07*I653)</f>
        <v>0</v>
      </c>
      <c r="L653" s="68">
        <f>J653+K653</f>
        <v>0</v>
      </c>
      <c r="M653" s="46" t="str">
        <f>IF(I653="","",IF(I653&lt;75,"Ошибка! Не соблюден минимальный заказ на сорт!",IF(MOD(I653,25)&gt;0,"Ошибка! Не соблюдена кратность заказа на позицию!","")))</f>
        <v/>
      </c>
    </row>
    <row r="654" spans="1:13" ht="15" customHeight="1" x14ac:dyDescent="0.25">
      <c r="A654" s="1">
        <v>1418</v>
      </c>
      <c r="B654" s="63" t="s">
        <v>4841</v>
      </c>
      <c r="C654" s="63" t="s">
        <v>6159</v>
      </c>
      <c r="D654" s="64" t="s">
        <v>1020</v>
      </c>
      <c r="E654" s="64" t="s">
        <v>1021</v>
      </c>
      <c r="F654" s="64" t="s">
        <v>5653</v>
      </c>
      <c r="G654" s="65" t="s">
        <v>63</v>
      </c>
      <c r="H654" s="66">
        <v>1.44</v>
      </c>
      <c r="I654" s="67"/>
      <c r="J654" s="68">
        <f>H654*I654</f>
        <v>0</v>
      </c>
      <c r="K654" s="68">
        <f>IF($I$11&gt;=7000,0,H654*0.07*I654)</f>
        <v>0</v>
      </c>
      <c r="L654" s="68">
        <f>J654+K654</f>
        <v>0</v>
      </c>
      <c r="M654" s="46" t="str">
        <f>IF(I654="","",IF(I654&lt;80,"Ошибка! Не соблюден минимальный заказ на сорт!",IF(MOD(I654,40)&gt;0,"Ошибка! Не соблюдена кратность заказа на позицию!","")))</f>
        <v/>
      </c>
    </row>
    <row r="655" spans="1:13" ht="15" customHeight="1" x14ac:dyDescent="0.25">
      <c r="A655" s="1">
        <v>7141</v>
      </c>
      <c r="B655" s="63" t="s">
        <v>1130</v>
      </c>
      <c r="C655" s="63" t="s">
        <v>1131</v>
      </c>
      <c r="D655" s="64" t="s">
        <v>1020</v>
      </c>
      <c r="E655" s="64" t="s">
        <v>1021</v>
      </c>
      <c r="F655" s="64" t="s">
        <v>1132</v>
      </c>
      <c r="G655" s="65" t="s">
        <v>63</v>
      </c>
      <c r="H655" s="66">
        <v>1.07</v>
      </c>
      <c r="I655" s="67"/>
      <c r="J655" s="68">
        <f>H655*I655</f>
        <v>0</v>
      </c>
      <c r="K655" s="68">
        <f>IF($I$11&gt;=7000,0,H655*0.07*I655)</f>
        <v>0</v>
      </c>
      <c r="L655" s="68">
        <f>J655+K655</f>
        <v>0</v>
      </c>
      <c r="M655" s="46" t="str">
        <f>IF(I655="","",IF(I655&lt;80,"Ошибка! Не соблюден минимальный заказ на сорт!",IF(MOD(I655,40)&gt;0,"Ошибка! Не соблюдена кратность заказа на позицию!","")))</f>
        <v/>
      </c>
    </row>
    <row r="656" spans="1:13" ht="15" customHeight="1" x14ac:dyDescent="0.25">
      <c r="A656" s="1">
        <v>2952</v>
      </c>
      <c r="B656" s="63" t="s">
        <v>1133</v>
      </c>
      <c r="C656" s="63" t="s">
        <v>1134</v>
      </c>
      <c r="D656" s="64" t="s">
        <v>1020</v>
      </c>
      <c r="E656" s="64" t="s">
        <v>1021</v>
      </c>
      <c r="F656" s="64" t="s">
        <v>1132</v>
      </c>
      <c r="G656" s="65" t="s">
        <v>421</v>
      </c>
      <c r="H656" s="66">
        <v>2.42</v>
      </c>
      <c r="I656" s="67"/>
      <c r="J656" s="68">
        <f>H656*I656</f>
        <v>0</v>
      </c>
      <c r="K656" s="68">
        <f>IF($I$11&gt;=7000,0,H656*0.07*I656)</f>
        <v>0</v>
      </c>
      <c r="L656" s="68">
        <f>J656+K656</f>
        <v>0</v>
      </c>
      <c r="M656" s="108" t="str">
        <f>IF(I656="","",IF(I656&lt;80,"Ошибка! Не соблюден минимальный заказ на сорт!",IF(MOD(I656,40)&gt;0,"Ошибка! Не соблюдена кратность заказа на позицию!","")))</f>
        <v/>
      </c>
    </row>
    <row r="657" spans="1:13" ht="15" customHeight="1" x14ac:dyDescent="0.25">
      <c r="A657" s="1">
        <v>7073</v>
      </c>
      <c r="B657" s="63" t="s">
        <v>1135</v>
      </c>
      <c r="C657" s="63" t="s">
        <v>1136</v>
      </c>
      <c r="D657" s="64" t="s">
        <v>1020</v>
      </c>
      <c r="E657" s="64" t="s">
        <v>1021</v>
      </c>
      <c r="F657" s="64" t="s">
        <v>1137</v>
      </c>
      <c r="G657" s="65" t="s">
        <v>63</v>
      </c>
      <c r="H657" s="66">
        <v>1.75</v>
      </c>
      <c r="I657" s="67"/>
      <c r="J657" s="68">
        <f>H657*I657</f>
        <v>0</v>
      </c>
      <c r="K657" s="68">
        <f>IF($I$11&gt;=7000,0,H657*0.07*I657)</f>
        <v>0</v>
      </c>
      <c r="L657" s="68">
        <f>J657+K657</f>
        <v>0</v>
      </c>
      <c r="M657" s="46" t="str">
        <f>IF(I657="","",IF(I657&lt;80,"Ошибка! Не соблюден минимальный заказ на сорт!",IF(MOD(I657,40)&gt;0,"Ошибка! Не соблюдена кратность заказа на позицию!","")))</f>
        <v/>
      </c>
    </row>
    <row r="658" spans="1:13" ht="15" customHeight="1" x14ac:dyDescent="0.25">
      <c r="A658" s="1">
        <v>3114</v>
      </c>
      <c r="B658" s="63" t="s">
        <v>1138</v>
      </c>
      <c r="C658" s="63" t="s">
        <v>1139</v>
      </c>
      <c r="D658" s="64" t="s">
        <v>1020</v>
      </c>
      <c r="E658" s="64" t="s">
        <v>1021</v>
      </c>
      <c r="F658" s="64" t="s">
        <v>1137</v>
      </c>
      <c r="G658" s="65" t="s">
        <v>421</v>
      </c>
      <c r="H658" s="66">
        <v>2.59</v>
      </c>
      <c r="I658" s="67"/>
      <c r="J658" s="68">
        <f>H658*I658</f>
        <v>0</v>
      </c>
      <c r="K658" s="68">
        <f>IF($I$11&gt;=7000,0,H658*0.07*I658)</f>
        <v>0</v>
      </c>
      <c r="L658" s="68">
        <f>J658+K658</f>
        <v>0</v>
      </c>
      <c r="M658" s="108" t="str">
        <f>IF(I658="","",IF(I658&lt;80,"Ошибка! Не соблюден минимальный заказ на сорт!",IF(MOD(I658,40)&gt;0,"Ошибка! Не соблюдена кратность заказа на позицию!","")))</f>
        <v/>
      </c>
    </row>
    <row r="659" spans="1:13" ht="15" customHeight="1" x14ac:dyDescent="0.25">
      <c r="A659" s="1">
        <v>2946</v>
      </c>
      <c r="B659" s="63" t="s">
        <v>4842</v>
      </c>
      <c r="C659" s="63" t="s">
        <v>6160</v>
      </c>
      <c r="D659" s="64" t="s">
        <v>1020</v>
      </c>
      <c r="E659" s="64" t="s">
        <v>1021</v>
      </c>
      <c r="F659" s="64" t="s">
        <v>5654</v>
      </c>
      <c r="G659" s="65" t="s">
        <v>63</v>
      </c>
      <c r="H659" s="66">
        <v>2.71</v>
      </c>
      <c r="I659" s="67"/>
      <c r="J659" s="68">
        <f>H659*I659</f>
        <v>0</v>
      </c>
      <c r="K659" s="68">
        <f>IF($I$11&gt;=7000,0,H659*0.07*I659)</f>
        <v>0</v>
      </c>
      <c r="L659" s="68">
        <f>J659+K659</f>
        <v>0</v>
      </c>
      <c r="M659" s="46" t="str">
        <f>IF(I659="","",IF(I659&lt;80,"Ошибка! Не соблюден минимальный заказ на сорт!",IF(MOD(I659,40)&gt;0,"Ошибка! Не соблюдена кратность заказа на позицию!","")))</f>
        <v/>
      </c>
    </row>
    <row r="660" spans="1:13" ht="15" customHeight="1" x14ac:dyDescent="0.25">
      <c r="A660" s="1">
        <v>1484</v>
      </c>
      <c r="B660" s="63" t="s">
        <v>4843</v>
      </c>
      <c r="C660" s="63" t="s">
        <v>6161</v>
      </c>
      <c r="D660" s="64" t="s">
        <v>1020</v>
      </c>
      <c r="E660" s="64" t="s">
        <v>1021</v>
      </c>
      <c r="F660" s="64" t="s">
        <v>5654</v>
      </c>
      <c r="G660" s="65" t="s">
        <v>421</v>
      </c>
      <c r="H660" s="66">
        <v>3.45</v>
      </c>
      <c r="I660" s="67"/>
      <c r="J660" s="68">
        <f>H660*I660</f>
        <v>0</v>
      </c>
      <c r="K660" s="68">
        <f>IF($I$11&gt;=7000,0,H660*0.07*I660)</f>
        <v>0</v>
      </c>
      <c r="L660" s="68">
        <f>J660+K660</f>
        <v>0</v>
      </c>
      <c r="M660" s="108" t="str">
        <f>IF(I660="","",IF(I660&lt;80,"Ошибка! Не соблюден минимальный заказ на сорт!",IF(MOD(I660,40)&gt;0,"Ошибка! Не соблюдена кратность заказа на позицию!","")))</f>
        <v/>
      </c>
    </row>
    <row r="661" spans="1:13" ht="15" customHeight="1" x14ac:dyDescent="0.25">
      <c r="A661" s="1">
        <v>4654</v>
      </c>
      <c r="B661" s="63" t="s">
        <v>4830</v>
      </c>
      <c r="C661" s="63" t="s">
        <v>6150</v>
      </c>
      <c r="D661" s="64" t="s">
        <v>1020</v>
      </c>
      <c r="E661" s="64" t="s">
        <v>1021</v>
      </c>
      <c r="F661" s="64" t="s">
        <v>6303</v>
      </c>
      <c r="G661" s="65" t="s">
        <v>63</v>
      </c>
      <c r="H661" s="66">
        <v>2.65</v>
      </c>
      <c r="I661" s="67"/>
      <c r="J661" s="68">
        <f>H661*I661</f>
        <v>0</v>
      </c>
      <c r="K661" s="68">
        <f>IF($I$11&gt;=7000,0,H661*0.07*I661)</f>
        <v>0</v>
      </c>
      <c r="L661" s="68">
        <f>J661+K661</f>
        <v>0</v>
      </c>
      <c r="M661" s="46" t="str">
        <f>IF(I661="","",IF(I661&lt;80,"Ошибка! Не соблюден минимальный заказ на сорт!",IF(MOD(I661,40)&gt;0,"Ошибка! Не соблюдена кратность заказа на позицию!","")))</f>
        <v/>
      </c>
    </row>
    <row r="662" spans="1:13" ht="15" customHeight="1" x14ac:dyDescent="0.25">
      <c r="A662" s="1">
        <v>5175</v>
      </c>
      <c r="B662" s="63" t="s">
        <v>4831</v>
      </c>
      <c r="C662" s="63" t="s">
        <v>6151</v>
      </c>
      <c r="D662" s="64" t="s">
        <v>1020</v>
      </c>
      <c r="E662" s="64" t="s">
        <v>1021</v>
      </c>
      <c r="F662" s="64" t="s">
        <v>6303</v>
      </c>
      <c r="G662" s="65" t="s">
        <v>154</v>
      </c>
      <c r="H662" s="66">
        <v>3.17</v>
      </c>
      <c r="I662" s="67"/>
      <c r="J662" s="68">
        <f>H662*I662</f>
        <v>0</v>
      </c>
      <c r="K662" s="68">
        <f>IF($I$11&gt;=7000,0,H662*0.07*I662)</f>
        <v>0</v>
      </c>
      <c r="L662" s="68">
        <f>J662+K662</f>
        <v>0</v>
      </c>
      <c r="M662" s="46" t="str">
        <f>IF(I662="","",IF(I662&lt;75,"Ошибка! Не соблюден минимальный заказ на сорт!",IF(MOD(I662,25)&gt;0,"Ошибка! Не соблюдена кратность заказа на позицию!","")))</f>
        <v/>
      </c>
    </row>
    <row r="663" spans="1:13" ht="15" customHeight="1" x14ac:dyDescent="0.25">
      <c r="A663" s="1">
        <v>5669</v>
      </c>
      <c r="B663" s="63" t="s">
        <v>3702</v>
      </c>
      <c r="C663" s="63" t="s">
        <v>3906</v>
      </c>
      <c r="D663" s="64" t="s">
        <v>1020</v>
      </c>
      <c r="E663" s="64" t="s">
        <v>1021</v>
      </c>
      <c r="F663" s="64" t="s">
        <v>4197</v>
      </c>
      <c r="G663" s="65" t="s">
        <v>63</v>
      </c>
      <c r="H663" s="66">
        <v>2.65</v>
      </c>
      <c r="I663" s="67"/>
      <c r="J663" s="68">
        <f>H663*I663</f>
        <v>0</v>
      </c>
      <c r="K663" s="68">
        <f>IF($I$11&gt;=7000,0,H663*0.07*I663)</f>
        <v>0</v>
      </c>
      <c r="L663" s="68">
        <f>J663+K663</f>
        <v>0</v>
      </c>
      <c r="M663" s="46" t="str">
        <f>IF(I663="","",IF(I663&lt;80,"Ошибка! Не соблюден минимальный заказ на сорт!",IF(MOD(I663,40)&gt;0,"Ошибка! Не соблюдена кратность заказа на позицию!","")))</f>
        <v/>
      </c>
    </row>
    <row r="664" spans="1:13" ht="15" customHeight="1" x14ac:dyDescent="0.25">
      <c r="A664" s="1">
        <v>3002</v>
      </c>
      <c r="B664" s="63" t="s">
        <v>3703</v>
      </c>
      <c r="C664" s="63" t="s">
        <v>3907</v>
      </c>
      <c r="D664" s="64" t="s">
        <v>1020</v>
      </c>
      <c r="E664" s="64" t="s">
        <v>1021</v>
      </c>
      <c r="F664" s="64" t="s">
        <v>4197</v>
      </c>
      <c r="G664" s="65" t="s">
        <v>154</v>
      </c>
      <c r="H664" s="66">
        <v>3.22</v>
      </c>
      <c r="I664" s="67"/>
      <c r="J664" s="68">
        <f>H664*I664</f>
        <v>0</v>
      </c>
      <c r="K664" s="68">
        <f>IF($I$11&gt;=7000,0,H664*0.07*I664)</f>
        <v>0</v>
      </c>
      <c r="L664" s="68">
        <f>J664+K664</f>
        <v>0</v>
      </c>
      <c r="M664" s="46" t="str">
        <f>IF(I664="","",IF(I664&lt;75,"Ошибка! Не соблюден минимальный заказ на сорт!",IF(MOD(I664,25)&gt;0,"Ошибка! Не соблюдена кратность заказа на позицию!","")))</f>
        <v/>
      </c>
    </row>
    <row r="665" spans="1:13" ht="15" customHeight="1" x14ac:dyDescent="0.25">
      <c r="A665" s="1">
        <v>472</v>
      </c>
      <c r="B665" s="63" t="s">
        <v>4832</v>
      </c>
      <c r="C665" s="63" t="s">
        <v>6152</v>
      </c>
      <c r="D665" s="64" t="s">
        <v>1020</v>
      </c>
      <c r="E665" s="64" t="s">
        <v>1021</v>
      </c>
      <c r="F665" s="64" t="s">
        <v>4197</v>
      </c>
      <c r="G665" s="65" t="s">
        <v>14</v>
      </c>
      <c r="H665" s="66">
        <v>5.18</v>
      </c>
      <c r="I665" s="67"/>
      <c r="J665" s="68">
        <f>H665*I665</f>
        <v>0</v>
      </c>
      <c r="K665" s="68">
        <f>IF($I$11&gt;=7000,0,H665*0.07*I665)</f>
        <v>0</v>
      </c>
      <c r="L665" s="68">
        <f>J665+K665</f>
        <v>0</v>
      </c>
      <c r="M665" s="30" t="str">
        <f>IF(I665="","",IF(I665&lt;80,"Ошибка! Не соблюден минимальный заказ на сорт!",IF(MOD(I665,40)&gt;0,"Ошибка! Не соблюдена кратность заказа на позицию!","")))</f>
        <v/>
      </c>
    </row>
    <row r="666" spans="1:13" ht="15" customHeight="1" x14ac:dyDescent="0.25">
      <c r="A666" s="1">
        <v>7373</v>
      </c>
      <c r="B666" s="63" t="s">
        <v>4833</v>
      </c>
      <c r="C666" s="63" t="s">
        <v>6153</v>
      </c>
      <c r="D666" s="64" t="s">
        <v>1020</v>
      </c>
      <c r="E666" s="64" t="s">
        <v>1021</v>
      </c>
      <c r="F666" s="64" t="s">
        <v>4198</v>
      </c>
      <c r="G666" s="65" t="s">
        <v>63</v>
      </c>
      <c r="H666" s="66">
        <v>2.65</v>
      </c>
      <c r="I666" s="67"/>
      <c r="J666" s="68">
        <f>H666*I666</f>
        <v>0</v>
      </c>
      <c r="K666" s="68">
        <f>IF($I$11&gt;=7000,0,H666*0.07*I666)</f>
        <v>0</v>
      </c>
      <c r="L666" s="68">
        <f>J666+K666</f>
        <v>0</v>
      </c>
      <c r="M666" s="46" t="str">
        <f>IF(I666="","",IF(I666&lt;80,"Ошибка! Не соблюден минимальный заказ на сорт!",IF(MOD(I666,40)&gt;0,"Ошибка! Не соблюдена кратность заказа на позицию!","")))</f>
        <v/>
      </c>
    </row>
    <row r="667" spans="1:13" ht="15" customHeight="1" x14ac:dyDescent="0.25">
      <c r="A667" s="1">
        <v>4382</v>
      </c>
      <c r="B667" s="63" t="s">
        <v>3704</v>
      </c>
      <c r="C667" s="63" t="s">
        <v>3908</v>
      </c>
      <c r="D667" s="64" t="s">
        <v>1020</v>
      </c>
      <c r="E667" s="64" t="s">
        <v>1021</v>
      </c>
      <c r="F667" s="64" t="s">
        <v>4198</v>
      </c>
      <c r="G667" s="65" t="s">
        <v>154</v>
      </c>
      <c r="H667" s="66">
        <v>3.22</v>
      </c>
      <c r="I667" s="67"/>
      <c r="J667" s="68">
        <f>H667*I667</f>
        <v>0</v>
      </c>
      <c r="K667" s="68">
        <f>IF($I$11&gt;=7000,0,H667*0.07*I667)</f>
        <v>0</v>
      </c>
      <c r="L667" s="68">
        <f>J667+K667</f>
        <v>0</v>
      </c>
      <c r="M667" s="46" t="str">
        <f>IF(I667="","",IF(I667&lt;75,"Ошибка! Не соблюден минимальный заказ на сорт!",IF(MOD(I667,25)&gt;0,"Ошибка! Не соблюдена кратность заказа на позицию!","")))</f>
        <v/>
      </c>
    </row>
    <row r="668" spans="1:13" ht="15" customHeight="1" x14ac:dyDescent="0.25">
      <c r="A668" s="1">
        <v>5760</v>
      </c>
      <c r="B668" s="63" t="s">
        <v>1140</v>
      </c>
      <c r="C668" s="63" t="s">
        <v>1141</v>
      </c>
      <c r="D668" s="64" t="s">
        <v>1020</v>
      </c>
      <c r="E668" s="64" t="s">
        <v>1021</v>
      </c>
      <c r="F668" s="64" t="s">
        <v>4206</v>
      </c>
      <c r="G668" s="65" t="s">
        <v>63</v>
      </c>
      <c r="H668" s="66">
        <v>1.9</v>
      </c>
      <c r="I668" s="67"/>
      <c r="J668" s="68">
        <f>H668*I668</f>
        <v>0</v>
      </c>
      <c r="K668" s="68">
        <f>IF($I$11&gt;=7000,0,H668*0.07*I668)</f>
        <v>0</v>
      </c>
      <c r="L668" s="68">
        <f>J668+K668</f>
        <v>0</v>
      </c>
      <c r="M668" s="46" t="str">
        <f>IF(I668="","",IF(I668&lt;80,"Ошибка! Не соблюден минимальный заказ на сорт!",IF(MOD(I668,40)&gt;0,"Ошибка! Не соблюдена кратность заказа на позицию!","")))</f>
        <v/>
      </c>
    </row>
    <row r="669" spans="1:13" ht="15" customHeight="1" x14ac:dyDescent="0.25">
      <c r="A669" s="1">
        <v>1138</v>
      </c>
      <c r="B669" s="63" t="s">
        <v>4844</v>
      </c>
      <c r="C669" s="63" t="s">
        <v>3912</v>
      </c>
      <c r="D669" s="64" t="s">
        <v>1020</v>
      </c>
      <c r="E669" s="64" t="s">
        <v>1021</v>
      </c>
      <c r="F669" s="64" t="s">
        <v>1142</v>
      </c>
      <c r="G669" s="65" t="s">
        <v>63</v>
      </c>
      <c r="H669" s="66">
        <v>2.65</v>
      </c>
      <c r="I669" s="67"/>
      <c r="J669" s="68">
        <f>H669*I669</f>
        <v>0</v>
      </c>
      <c r="K669" s="68">
        <f>IF($I$11&gt;=7000,0,H669*0.07*I669)</f>
        <v>0</v>
      </c>
      <c r="L669" s="68">
        <f>J669+K669</f>
        <v>0</v>
      </c>
      <c r="M669" s="46" t="str">
        <f>IF(I669="","",IF(I669&lt;80,"Ошибка! Не соблюден минимальный заказ на сорт!",IF(MOD(I669,40)&gt;0,"Ошибка! Не соблюдена кратность заказа на позицию!","")))</f>
        <v/>
      </c>
    </row>
    <row r="670" spans="1:13" ht="15" customHeight="1" x14ac:dyDescent="0.25">
      <c r="A670" s="1">
        <v>1808</v>
      </c>
      <c r="B670" s="63" t="s">
        <v>1143</v>
      </c>
      <c r="C670" s="63" t="s">
        <v>1144</v>
      </c>
      <c r="D670" s="64" t="s">
        <v>1020</v>
      </c>
      <c r="E670" s="64" t="s">
        <v>1021</v>
      </c>
      <c r="F670" s="64" t="s">
        <v>596</v>
      </c>
      <c r="G670" s="65" t="s">
        <v>63</v>
      </c>
      <c r="H670" s="66">
        <v>1.07</v>
      </c>
      <c r="I670" s="67"/>
      <c r="J670" s="68">
        <f>H670*I670</f>
        <v>0</v>
      </c>
      <c r="K670" s="68">
        <f>IF($I$11&gt;=7000,0,H670*0.07*I670)</f>
        <v>0</v>
      </c>
      <c r="L670" s="68">
        <f>J670+K670</f>
        <v>0</v>
      </c>
      <c r="M670" s="46" t="str">
        <f>IF(I670="","",IF(I670&lt;80,"Ошибка! Не соблюден минимальный заказ на сорт!",IF(MOD(I670,40)&gt;0,"Ошибка! Не соблюдена кратность заказа на позицию!","")))</f>
        <v/>
      </c>
    </row>
    <row r="671" spans="1:13" ht="15" customHeight="1" x14ac:dyDescent="0.25">
      <c r="A671" s="1">
        <v>7512</v>
      </c>
      <c r="B671" s="63" t="s">
        <v>1145</v>
      </c>
      <c r="C671" s="63" t="s">
        <v>1146</v>
      </c>
      <c r="D671" s="64" t="s">
        <v>1020</v>
      </c>
      <c r="E671" s="64" t="s">
        <v>1021</v>
      </c>
      <c r="F671" s="64" t="s">
        <v>4207</v>
      </c>
      <c r="G671" s="65" t="s">
        <v>63</v>
      </c>
      <c r="H671" s="66">
        <v>1.9</v>
      </c>
      <c r="I671" s="67"/>
      <c r="J671" s="68">
        <f>H671*I671</f>
        <v>0</v>
      </c>
      <c r="K671" s="68">
        <f>IF($I$11&gt;=7000,0,H671*0.07*I671)</f>
        <v>0</v>
      </c>
      <c r="L671" s="68">
        <f>J671+K671</f>
        <v>0</v>
      </c>
      <c r="M671" s="46" t="str">
        <f>IF(I671="","",IF(I671&lt;80,"Ошибка! Не соблюден минимальный заказ на сорт!",IF(MOD(I671,40)&gt;0,"Ошибка! Не соблюдена кратность заказа на позицию!","")))</f>
        <v/>
      </c>
    </row>
    <row r="672" spans="1:13" ht="15" customHeight="1" x14ac:dyDescent="0.25">
      <c r="A672" s="1">
        <v>4489</v>
      </c>
      <c r="B672" s="63" t="s">
        <v>3709</v>
      </c>
      <c r="C672" s="63" t="s">
        <v>3913</v>
      </c>
      <c r="D672" s="64" t="s">
        <v>1020</v>
      </c>
      <c r="E672" s="64" t="s">
        <v>1021</v>
      </c>
      <c r="F672" s="64" t="s">
        <v>4207</v>
      </c>
      <c r="G672" s="65" t="s">
        <v>154</v>
      </c>
      <c r="H672" s="66">
        <v>2.19</v>
      </c>
      <c r="I672" s="67"/>
      <c r="J672" s="68">
        <f>H672*I672</f>
        <v>0</v>
      </c>
      <c r="K672" s="68">
        <f>IF($I$11&gt;=7000,0,H672*0.07*I672)</f>
        <v>0</v>
      </c>
      <c r="L672" s="68">
        <f>J672+K672</f>
        <v>0</v>
      </c>
      <c r="M672" s="46" t="str">
        <f>IF(I672="","",IF(I672&lt;75,"Ошибка! Не соблюден минимальный заказ на сорт!",IF(MOD(I672,25)&gt;0,"Ошибка! Не соблюдена кратность заказа на позицию!","")))</f>
        <v/>
      </c>
    </row>
    <row r="673" spans="1:13" ht="15" customHeight="1" x14ac:dyDescent="0.25">
      <c r="A673" s="1">
        <v>4994</v>
      </c>
      <c r="B673" s="63" t="s">
        <v>1147</v>
      </c>
      <c r="C673" s="63" t="s">
        <v>1148</v>
      </c>
      <c r="D673" s="64" t="s">
        <v>1020</v>
      </c>
      <c r="E673" s="64" t="s">
        <v>1021</v>
      </c>
      <c r="F673" s="64" t="s">
        <v>4207</v>
      </c>
      <c r="G673" s="65" t="s">
        <v>421</v>
      </c>
      <c r="H673" s="66">
        <v>2.88</v>
      </c>
      <c r="I673" s="67"/>
      <c r="J673" s="68">
        <f>H673*I673</f>
        <v>0</v>
      </c>
      <c r="K673" s="68">
        <f>IF($I$11&gt;=7000,0,H673*0.07*I673)</f>
        <v>0</v>
      </c>
      <c r="L673" s="68">
        <f>J673+K673</f>
        <v>0</v>
      </c>
      <c r="M673" s="108" t="str">
        <f>IF(I673="","",IF(I673&lt;80,"Ошибка! Не соблюден минимальный заказ на сорт!",IF(MOD(I673,40)&gt;0,"Ошибка! Не соблюдена кратность заказа на позицию!","")))</f>
        <v/>
      </c>
    </row>
    <row r="674" spans="1:13" ht="15" customHeight="1" x14ac:dyDescent="0.25">
      <c r="A674" s="1">
        <v>2321</v>
      </c>
      <c r="B674" s="63" t="s">
        <v>1149</v>
      </c>
      <c r="C674" s="63" t="s">
        <v>1150</v>
      </c>
      <c r="D674" s="64" t="s">
        <v>1020</v>
      </c>
      <c r="E674" s="64" t="s">
        <v>1021</v>
      </c>
      <c r="F674" s="64" t="s">
        <v>1151</v>
      </c>
      <c r="G674" s="65" t="s">
        <v>63</v>
      </c>
      <c r="H674" s="66">
        <v>1.07</v>
      </c>
      <c r="I674" s="67"/>
      <c r="J674" s="68">
        <f>H674*I674</f>
        <v>0</v>
      </c>
      <c r="K674" s="68">
        <f>IF($I$11&gt;=7000,0,H674*0.07*I674)</f>
        <v>0</v>
      </c>
      <c r="L674" s="68">
        <f>J674+K674</f>
        <v>0</v>
      </c>
      <c r="M674" s="46" t="str">
        <f>IF(I674="","",IF(I674&lt;80,"Ошибка! Не соблюден минимальный заказ на сорт!",IF(MOD(I674,40)&gt;0,"Ошибка! Не соблюдена кратность заказа на позицию!","")))</f>
        <v/>
      </c>
    </row>
    <row r="675" spans="1:13" ht="15" customHeight="1" x14ac:dyDescent="0.25">
      <c r="A675" s="1">
        <v>7225</v>
      </c>
      <c r="B675" s="63" t="s">
        <v>1152</v>
      </c>
      <c r="C675" s="63" t="s">
        <v>1153</v>
      </c>
      <c r="D675" s="64" t="s">
        <v>1020</v>
      </c>
      <c r="E675" s="64" t="s">
        <v>1021</v>
      </c>
      <c r="F675" s="64" t="s">
        <v>1154</v>
      </c>
      <c r="G675" s="65" t="s">
        <v>63</v>
      </c>
      <c r="H675" s="66">
        <v>1.75</v>
      </c>
      <c r="I675" s="67"/>
      <c r="J675" s="68">
        <f>H675*I675</f>
        <v>0</v>
      </c>
      <c r="K675" s="68">
        <f>IF($I$11&gt;=7000,0,H675*0.07*I675)</f>
        <v>0</v>
      </c>
      <c r="L675" s="68">
        <f>J675+K675</f>
        <v>0</v>
      </c>
      <c r="M675" s="46" t="str">
        <f>IF(I675="","",IF(I675&lt;80,"Ошибка! Не соблюден минимальный заказ на сорт!",IF(MOD(I675,40)&gt;0,"Ошибка! Не соблюдена кратность заказа на позицию!","")))</f>
        <v/>
      </c>
    </row>
    <row r="676" spans="1:13" ht="15" customHeight="1" x14ac:dyDescent="0.25">
      <c r="A676" s="1">
        <v>4132</v>
      </c>
      <c r="B676" s="63" t="s">
        <v>1155</v>
      </c>
      <c r="C676" s="63" t="s">
        <v>1156</v>
      </c>
      <c r="D676" s="64" t="s">
        <v>1020</v>
      </c>
      <c r="E676" s="64" t="s">
        <v>1021</v>
      </c>
      <c r="F676" s="64" t="s">
        <v>1154</v>
      </c>
      <c r="G676" s="65" t="s">
        <v>154</v>
      </c>
      <c r="H676" s="66">
        <v>2.0199999999999996</v>
      </c>
      <c r="I676" s="67"/>
      <c r="J676" s="68">
        <f>H676*I676</f>
        <v>0</v>
      </c>
      <c r="K676" s="68">
        <f>IF($I$11&gt;=7000,0,H676*0.07*I676)</f>
        <v>0</v>
      </c>
      <c r="L676" s="68">
        <f>J676+K676</f>
        <v>0</v>
      </c>
      <c r="M676" s="46" t="str">
        <f>IF(I676="","",IF(I676&lt;75,"Ошибка! Не соблюден минимальный заказ на сорт!",IF(MOD(I676,25)&gt;0,"Ошибка! Не соблюдена кратность заказа на позицию!","")))</f>
        <v/>
      </c>
    </row>
    <row r="677" spans="1:13" ht="15" customHeight="1" x14ac:dyDescent="0.25">
      <c r="A677" s="1">
        <v>3069</v>
      </c>
      <c r="B677" s="63" t="s">
        <v>1159</v>
      </c>
      <c r="C677" s="63" t="s">
        <v>1160</v>
      </c>
      <c r="D677" s="64" t="s">
        <v>1157</v>
      </c>
      <c r="E677" s="64" t="s">
        <v>1158</v>
      </c>
      <c r="F677" s="64" t="s">
        <v>1161</v>
      </c>
      <c r="G677" s="65" t="s">
        <v>154</v>
      </c>
      <c r="H677" s="66">
        <v>1.35</v>
      </c>
      <c r="I677" s="67"/>
      <c r="J677" s="68">
        <f>H677*I677</f>
        <v>0</v>
      </c>
      <c r="K677" s="68">
        <f>IF($I$11&gt;=7000,0,H677*0.07*I677)</f>
        <v>0</v>
      </c>
      <c r="L677" s="68">
        <f>J677+K677</f>
        <v>0</v>
      </c>
      <c r="M677" s="46" t="str">
        <f>IF(I677="","",IF(I677&lt;75,"Ошибка! Не соблюден минимальный заказ на сорт!",IF(MOD(I677,25)&gt;0,"Ошибка! Не соблюдена кратность заказа на позицию!","")))</f>
        <v/>
      </c>
    </row>
    <row r="678" spans="1:13" ht="15" customHeight="1" x14ac:dyDescent="0.25">
      <c r="A678" s="1">
        <v>800</v>
      </c>
      <c r="B678" s="63" t="s">
        <v>4850</v>
      </c>
      <c r="C678" s="63" t="s">
        <v>6166</v>
      </c>
      <c r="D678" s="64" t="s">
        <v>1157</v>
      </c>
      <c r="E678" s="64" t="s">
        <v>1158</v>
      </c>
      <c r="F678" s="64" t="s">
        <v>6307</v>
      </c>
      <c r="G678" s="65" t="s">
        <v>63</v>
      </c>
      <c r="H678" s="66">
        <v>1.73</v>
      </c>
      <c r="I678" s="67"/>
      <c r="J678" s="68">
        <f>H678*I678</f>
        <v>0</v>
      </c>
      <c r="K678" s="68">
        <f>IF($I$11&gt;=7000,0,H678*0.07*I678)</f>
        <v>0</v>
      </c>
      <c r="L678" s="68">
        <f>J678+K678</f>
        <v>0</v>
      </c>
      <c r="M678" s="46" t="str">
        <f>IF(I678="","",IF(I678&lt;80,"Ошибка! Не соблюден минимальный заказ на сорт!",IF(MOD(I678,40)&gt;0,"Ошибка! Не соблюдена кратность заказа на позицию!","")))</f>
        <v/>
      </c>
    </row>
    <row r="679" spans="1:13" ht="15" customHeight="1" x14ac:dyDescent="0.25">
      <c r="A679" s="1">
        <v>500</v>
      </c>
      <c r="B679" s="63" t="s">
        <v>4847</v>
      </c>
      <c r="C679" s="63" t="s">
        <v>6164</v>
      </c>
      <c r="D679" s="64" t="s">
        <v>1157</v>
      </c>
      <c r="E679" s="64" t="s">
        <v>1158</v>
      </c>
      <c r="F679" s="64" t="s">
        <v>4212</v>
      </c>
      <c r="G679" s="65" t="s">
        <v>63</v>
      </c>
      <c r="H679" s="66">
        <v>2.0199999999999996</v>
      </c>
      <c r="I679" s="67"/>
      <c r="J679" s="68">
        <f>H679*I679</f>
        <v>0</v>
      </c>
      <c r="K679" s="68">
        <f>IF($I$11&gt;=7000,0,H679*0.07*I679)</f>
        <v>0</v>
      </c>
      <c r="L679" s="68">
        <f>J679+K679</f>
        <v>0</v>
      </c>
      <c r="M679" s="46" t="str">
        <f>IF(I679="","",IF(I679&lt;80,"Ошибка! Не соблюден минимальный заказ на сорт!",IF(MOD(I679,40)&gt;0,"Ошибка! Не соблюдена кратность заказа на позицию!","")))</f>
        <v/>
      </c>
    </row>
    <row r="680" spans="1:13" ht="15" customHeight="1" x14ac:dyDescent="0.25">
      <c r="A680" s="1">
        <v>2468</v>
      </c>
      <c r="B680" s="63" t="s">
        <v>3714</v>
      </c>
      <c r="C680" s="63" t="s">
        <v>3917</v>
      </c>
      <c r="D680" s="64" t="s">
        <v>1157</v>
      </c>
      <c r="E680" s="64" t="s">
        <v>1158</v>
      </c>
      <c r="F680" s="64" t="s">
        <v>4212</v>
      </c>
      <c r="G680" s="65" t="s">
        <v>154</v>
      </c>
      <c r="H680" s="66">
        <v>2.2999999999999998</v>
      </c>
      <c r="I680" s="67"/>
      <c r="J680" s="68">
        <f>H680*I680</f>
        <v>0</v>
      </c>
      <c r="K680" s="68">
        <f>IF($I$11&gt;=7000,0,H680*0.07*I680)</f>
        <v>0</v>
      </c>
      <c r="L680" s="68">
        <f>J680+K680</f>
        <v>0</v>
      </c>
      <c r="M680" s="46" t="str">
        <f>IF(I680="","",IF(I680&lt;75,"Ошибка! Не соблюден минимальный заказ на сорт!",IF(MOD(I680,25)&gt;0,"Ошибка! Не соблюдена кратность заказа на позицию!","")))</f>
        <v/>
      </c>
    </row>
    <row r="681" spans="1:13" ht="15" customHeight="1" x14ac:dyDescent="0.25">
      <c r="A681" s="1">
        <v>154</v>
      </c>
      <c r="B681" s="63" t="s">
        <v>4848</v>
      </c>
      <c r="C681" s="63"/>
      <c r="D681" s="64" t="s">
        <v>1157</v>
      </c>
      <c r="E681" s="64" t="s">
        <v>1158</v>
      </c>
      <c r="F681" s="64" t="s">
        <v>5657</v>
      </c>
      <c r="G681" s="65" t="s">
        <v>14</v>
      </c>
      <c r="H681" s="66">
        <v>5.75</v>
      </c>
      <c r="I681" s="67"/>
      <c r="J681" s="68">
        <f>H681*I681</f>
        <v>0</v>
      </c>
      <c r="K681" s="68">
        <f>IF($I$11&gt;=7000,0,H681*0.07*I681)</f>
        <v>0</v>
      </c>
      <c r="L681" s="68">
        <f>J681+K681</f>
        <v>0</v>
      </c>
      <c r="M681" s="30" t="str">
        <f>IF(I681="","",IF(I681&lt;80,"Ошибка! Не соблюден минимальный заказ на сорт!",IF(MOD(I681,40)&gt;0,"Ошибка! Не соблюдена кратность заказа на позицию!","")))</f>
        <v/>
      </c>
    </row>
    <row r="682" spans="1:13" ht="15" customHeight="1" x14ac:dyDescent="0.25">
      <c r="A682" s="1">
        <v>1501</v>
      </c>
      <c r="B682" s="63" t="s">
        <v>3715</v>
      </c>
      <c r="C682" s="63" t="s">
        <v>3918</v>
      </c>
      <c r="D682" s="64" t="s">
        <v>1157</v>
      </c>
      <c r="E682" s="64" t="s">
        <v>1158</v>
      </c>
      <c r="F682" s="64" t="s">
        <v>4213</v>
      </c>
      <c r="G682" s="65" t="s">
        <v>154</v>
      </c>
      <c r="H682" s="66">
        <v>2.13</v>
      </c>
      <c r="I682" s="67"/>
      <c r="J682" s="68">
        <f>H682*I682</f>
        <v>0</v>
      </c>
      <c r="K682" s="68">
        <f>IF($I$11&gt;=7000,0,H682*0.07*I682)</f>
        <v>0</v>
      </c>
      <c r="L682" s="68">
        <f>J682+K682</f>
        <v>0</v>
      </c>
      <c r="M682" s="46" t="str">
        <f>IF(I682="","",IF(I682&lt;75,"Ошибка! Не соблюден минимальный заказ на сорт!",IF(MOD(I682,25)&gt;0,"Ошибка! Не соблюдена кратность заказа на позицию!","")))</f>
        <v/>
      </c>
    </row>
    <row r="683" spans="1:13" ht="15" customHeight="1" x14ac:dyDescent="0.25">
      <c r="A683" s="1">
        <v>209</v>
      </c>
      <c r="B683" s="63" t="s">
        <v>4851</v>
      </c>
      <c r="C683" s="63" t="s">
        <v>6167</v>
      </c>
      <c r="D683" s="64" t="s">
        <v>1157</v>
      </c>
      <c r="E683" s="64" t="s">
        <v>1158</v>
      </c>
      <c r="F683" s="64" t="s">
        <v>5658</v>
      </c>
      <c r="G683" s="65" t="s">
        <v>154</v>
      </c>
      <c r="H683" s="66">
        <v>2.13</v>
      </c>
      <c r="I683" s="67"/>
      <c r="J683" s="68">
        <f>H683*I683</f>
        <v>0</v>
      </c>
      <c r="K683" s="68">
        <f>IF($I$11&gt;=7000,0,H683*0.07*I683)</f>
        <v>0</v>
      </c>
      <c r="L683" s="68">
        <f>J683+K683</f>
        <v>0</v>
      </c>
      <c r="M683" s="46" t="str">
        <f>IF(I683="","",IF(I683&lt;75,"Ошибка! Не соблюден минимальный заказ на сорт!",IF(MOD(I683,25)&gt;0,"Ошибка! Не соблюдена кратность заказа на позицию!","")))</f>
        <v/>
      </c>
    </row>
    <row r="684" spans="1:13" ht="15" customHeight="1" x14ac:dyDescent="0.25">
      <c r="A684" s="1">
        <v>9126</v>
      </c>
      <c r="B684" s="63" t="s">
        <v>3716</v>
      </c>
      <c r="C684" s="63" t="s">
        <v>1162</v>
      </c>
      <c r="D684" s="64" t="s">
        <v>1157</v>
      </c>
      <c r="E684" s="64" t="s">
        <v>1158</v>
      </c>
      <c r="F684" s="64" t="s">
        <v>1163</v>
      </c>
      <c r="G684" s="65" t="s">
        <v>154</v>
      </c>
      <c r="H684" s="66">
        <v>1.67</v>
      </c>
      <c r="I684" s="67"/>
      <c r="J684" s="68">
        <f>H684*I684</f>
        <v>0</v>
      </c>
      <c r="K684" s="68">
        <f>IF($I$11&gt;=7000,0,H684*0.07*I684)</f>
        <v>0</v>
      </c>
      <c r="L684" s="68">
        <f>J684+K684</f>
        <v>0</v>
      </c>
      <c r="M684" s="46" t="str">
        <f>IF(I684="","",IF(I684&lt;75,"Ошибка! Не соблюден минимальный заказ на сорт!",IF(MOD(I684,25)&gt;0,"Ошибка! Не соблюдена кратность заказа на позицию!","")))</f>
        <v/>
      </c>
    </row>
    <row r="685" spans="1:13" ht="15" customHeight="1" x14ac:dyDescent="0.25">
      <c r="A685" s="1">
        <v>2277</v>
      </c>
      <c r="B685" s="63" t="s">
        <v>4849</v>
      </c>
      <c r="C685" s="63" t="s">
        <v>6165</v>
      </c>
      <c r="D685" s="64" t="s">
        <v>1157</v>
      </c>
      <c r="E685" s="64" t="s">
        <v>1158</v>
      </c>
      <c r="F685" s="64" t="s">
        <v>6306</v>
      </c>
      <c r="G685" s="65" t="s">
        <v>154</v>
      </c>
      <c r="H685" s="66">
        <v>2.13</v>
      </c>
      <c r="I685" s="67"/>
      <c r="J685" s="68">
        <f>H685*I685</f>
        <v>0</v>
      </c>
      <c r="K685" s="68">
        <f>IF($I$11&gt;=7000,0,H685*0.07*I685)</f>
        <v>0</v>
      </c>
      <c r="L685" s="68">
        <f>J685+K685</f>
        <v>0</v>
      </c>
      <c r="M685" s="46" t="str">
        <f>IF(I685="","",IF(I685&lt;75,"Ошибка! Не соблюден минимальный заказ на сорт!",IF(MOD(I685,25)&gt;0,"Ошибка! Не соблюдена кратность заказа на позицию!","")))</f>
        <v/>
      </c>
    </row>
    <row r="686" spans="1:13" ht="15" customHeight="1" x14ac:dyDescent="0.25">
      <c r="A686" s="1">
        <v>800</v>
      </c>
      <c r="B686" s="63" t="s">
        <v>4463</v>
      </c>
      <c r="C686" s="63" t="s">
        <v>4472</v>
      </c>
      <c r="D686" s="64" t="s">
        <v>1157</v>
      </c>
      <c r="E686" s="64" t="s">
        <v>1158</v>
      </c>
      <c r="F686" s="64" t="s">
        <v>4487</v>
      </c>
      <c r="G686" s="65" t="s">
        <v>63</v>
      </c>
      <c r="H686" s="66">
        <v>1.56</v>
      </c>
      <c r="I686" s="67"/>
      <c r="J686" s="68">
        <f>H686*I686</f>
        <v>0</v>
      </c>
      <c r="K686" s="68">
        <f>IF($I$11&gt;=7000,0,H686*0.07*I686)</f>
        <v>0</v>
      </c>
      <c r="L686" s="68">
        <f>J686+K686</f>
        <v>0</v>
      </c>
      <c r="M686" s="46" t="str">
        <f>IF(I686="","",IF(I686&lt;80,"Ошибка! Не соблюден минимальный заказ на сорт!",IF(MOD(I686,40)&gt;0,"Ошибка! Не соблюдена кратность заказа на позицию!","")))</f>
        <v/>
      </c>
    </row>
    <row r="687" spans="1:13" ht="15" customHeight="1" x14ac:dyDescent="0.25">
      <c r="A687" s="1">
        <v>8027</v>
      </c>
      <c r="B687" s="63" t="s">
        <v>1164</v>
      </c>
      <c r="C687" s="63" t="s">
        <v>1165</v>
      </c>
      <c r="D687" s="64" t="s">
        <v>4031</v>
      </c>
      <c r="E687" s="64" t="s">
        <v>1166</v>
      </c>
      <c r="F687" s="64"/>
      <c r="G687" s="65" t="s">
        <v>63</v>
      </c>
      <c r="H687" s="66">
        <v>1.5</v>
      </c>
      <c r="I687" s="67"/>
      <c r="J687" s="68">
        <f>H687*I687</f>
        <v>0</v>
      </c>
      <c r="K687" s="68">
        <f>IF($I$11&gt;=7000,0,H687*0.07*I687)</f>
        <v>0</v>
      </c>
      <c r="L687" s="68">
        <f>J687+K687</f>
        <v>0</v>
      </c>
      <c r="M687" s="46" t="str">
        <f>IF(I687="","",IF(I687&lt;80,"Ошибка! Не соблюден минимальный заказ на сорт!",IF(MOD(I687,40)&gt;0,"Ошибка! Не соблюдена кратность заказа на позицию!","")))</f>
        <v/>
      </c>
    </row>
    <row r="688" spans="1:13" ht="15" customHeight="1" x14ac:dyDescent="0.25">
      <c r="A688" s="1">
        <v>5575</v>
      </c>
      <c r="B688" s="63" t="s">
        <v>1167</v>
      </c>
      <c r="C688" s="63" t="s">
        <v>1168</v>
      </c>
      <c r="D688" s="64" t="s">
        <v>1169</v>
      </c>
      <c r="E688" s="64" t="s">
        <v>1170</v>
      </c>
      <c r="F688" s="64" t="s">
        <v>1171</v>
      </c>
      <c r="G688" s="65" t="s">
        <v>154</v>
      </c>
      <c r="H688" s="66">
        <v>2.0199999999999996</v>
      </c>
      <c r="I688" s="67"/>
      <c r="J688" s="68">
        <f>H688*I688</f>
        <v>0</v>
      </c>
      <c r="K688" s="68">
        <f>IF($I$11&gt;=7000,0,H688*0.07*I688)</f>
        <v>0</v>
      </c>
      <c r="L688" s="68">
        <f>J688+K688</f>
        <v>0</v>
      </c>
      <c r="M688" s="46" t="str">
        <f>IF(I688="","",IF(I688&lt;75,"Ошибка! Не соблюден минимальный заказ на сорт!",IF(MOD(I688,25)&gt;0,"Ошибка! Не соблюдена кратность заказа на позицию!","")))</f>
        <v/>
      </c>
    </row>
    <row r="689" spans="1:13" ht="15" customHeight="1" x14ac:dyDescent="0.25">
      <c r="A689" s="1">
        <v>1456</v>
      </c>
      <c r="B689" s="63" t="s">
        <v>1172</v>
      </c>
      <c r="C689" s="63" t="s">
        <v>1173</v>
      </c>
      <c r="D689" s="64" t="s">
        <v>1174</v>
      </c>
      <c r="E689" s="64" t="s">
        <v>1175</v>
      </c>
      <c r="F689" s="64"/>
      <c r="G689" s="65" t="s">
        <v>63</v>
      </c>
      <c r="H689" s="66">
        <v>0.98</v>
      </c>
      <c r="I689" s="67"/>
      <c r="J689" s="68">
        <f>H689*I689</f>
        <v>0</v>
      </c>
      <c r="K689" s="68">
        <f>IF($I$11&gt;=7000,0,H689*0.07*I689)</f>
        <v>0</v>
      </c>
      <c r="L689" s="68">
        <f>J689+K689</f>
        <v>0</v>
      </c>
      <c r="M689" s="46" t="str">
        <f>IF(I689="","",IF(I689&lt;80,"Ошибка! Не соблюден минимальный заказ на сорт!",IF(MOD(I689,40)&gt;0,"Ошибка! Не соблюдена кратность заказа на позицию!","")))</f>
        <v/>
      </c>
    </row>
    <row r="690" spans="1:13" ht="15" customHeight="1" x14ac:dyDescent="0.25">
      <c r="A690" s="1">
        <v>1406</v>
      </c>
      <c r="B690" s="63" t="s">
        <v>1208</v>
      </c>
      <c r="C690" s="63" t="s">
        <v>1209</v>
      </c>
      <c r="D690" s="64" t="s">
        <v>1184</v>
      </c>
      <c r="E690" s="64" t="s">
        <v>1185</v>
      </c>
      <c r="F690" s="64" t="s">
        <v>3344</v>
      </c>
      <c r="G690" s="65" t="s">
        <v>63</v>
      </c>
      <c r="H690" s="66">
        <v>0.88</v>
      </c>
      <c r="I690" s="67"/>
      <c r="J690" s="68">
        <f>H690*I690</f>
        <v>0</v>
      </c>
      <c r="K690" s="68">
        <f>IF($I$11&gt;=7000,0,H690*0.07*I690)</f>
        <v>0</v>
      </c>
      <c r="L690" s="68">
        <f>J690+K690</f>
        <v>0</v>
      </c>
      <c r="M690" s="46" t="str">
        <f>IF(I690="","",IF(I690&lt;80,"Ошибка! Не соблюден минимальный заказ на сорт!",IF(MOD(I690,40)&gt;0,"Ошибка! Не соблюдена кратность заказа на позицию!","")))</f>
        <v/>
      </c>
    </row>
    <row r="691" spans="1:13" ht="15" customHeight="1" x14ac:dyDescent="0.25">
      <c r="A691" s="1">
        <v>2500</v>
      </c>
      <c r="B691" s="63" t="s">
        <v>1182</v>
      </c>
      <c r="C691" s="63" t="s">
        <v>1183</v>
      </c>
      <c r="D691" s="64" t="s">
        <v>1184</v>
      </c>
      <c r="E691" s="64" t="s">
        <v>1185</v>
      </c>
      <c r="F691" s="64" t="s">
        <v>1186</v>
      </c>
      <c r="G691" s="65" t="s">
        <v>63</v>
      </c>
      <c r="H691" s="66">
        <v>0.88</v>
      </c>
      <c r="I691" s="67"/>
      <c r="J691" s="68">
        <f>H691*I691</f>
        <v>0</v>
      </c>
      <c r="K691" s="68">
        <f>IF($I$11&gt;=7000,0,H691*0.07*I691)</f>
        <v>0</v>
      </c>
      <c r="L691" s="68">
        <f>J691+K691</f>
        <v>0</v>
      </c>
      <c r="M691" s="46" t="str">
        <f>IF(I691="","",IF(I691&lt;80,"Ошибка! Не соблюден минимальный заказ на сорт!",IF(MOD(I691,40)&gt;0,"Ошибка! Не соблюдена кратность заказа на позицию!","")))</f>
        <v/>
      </c>
    </row>
    <row r="692" spans="1:13" ht="15" customHeight="1" x14ac:dyDescent="0.25">
      <c r="A692" s="1">
        <v>3705</v>
      </c>
      <c r="B692" s="63" t="s">
        <v>1176</v>
      </c>
      <c r="C692" s="63" t="s">
        <v>1177</v>
      </c>
      <c r="D692" s="64" t="s">
        <v>1184</v>
      </c>
      <c r="E692" s="64" t="s">
        <v>1185</v>
      </c>
      <c r="F692" s="64" t="s">
        <v>1178</v>
      </c>
      <c r="G692" s="65" t="s">
        <v>63</v>
      </c>
      <c r="H692" s="66">
        <v>1.38</v>
      </c>
      <c r="I692" s="67"/>
      <c r="J692" s="68">
        <f>H692*I692</f>
        <v>0</v>
      </c>
      <c r="K692" s="68">
        <f>IF($I$11&gt;=7000,0,H692*0.07*I692)</f>
        <v>0</v>
      </c>
      <c r="L692" s="68">
        <f>J692+K692</f>
        <v>0</v>
      </c>
      <c r="M692" s="46" t="str">
        <f>IF(I692="","",IF(I692&lt;80,"Ошибка! Не соблюден минимальный заказ на сорт!",IF(MOD(I692,40)&gt;0,"Ошибка! Не соблюдена кратность заказа на позицию!","")))</f>
        <v/>
      </c>
    </row>
    <row r="693" spans="1:13" ht="15" customHeight="1" x14ac:dyDescent="0.25">
      <c r="A693" s="1">
        <v>8213</v>
      </c>
      <c r="B693" s="63" t="s">
        <v>1187</v>
      </c>
      <c r="C693" s="63" t="s">
        <v>1188</v>
      </c>
      <c r="D693" s="64" t="s">
        <v>1184</v>
      </c>
      <c r="E693" s="64" t="s">
        <v>1185</v>
      </c>
      <c r="F693" s="64" t="s">
        <v>1189</v>
      </c>
      <c r="G693" s="65" t="s">
        <v>63</v>
      </c>
      <c r="H693" s="66">
        <v>0.88</v>
      </c>
      <c r="I693" s="67"/>
      <c r="J693" s="68">
        <f>H693*I693</f>
        <v>0</v>
      </c>
      <c r="K693" s="68">
        <f>IF($I$11&gt;=7000,0,H693*0.07*I693)</f>
        <v>0</v>
      </c>
      <c r="L693" s="68">
        <f>J693+K693</f>
        <v>0</v>
      </c>
      <c r="M693" s="46" t="str">
        <f>IF(I693="","",IF(I693&lt;80,"Ошибка! Не соблюден минимальный заказ на сорт!",IF(MOD(I693,40)&gt;0,"Ошибка! Не соблюдена кратность заказа на позицию!","")))</f>
        <v/>
      </c>
    </row>
    <row r="694" spans="1:13" ht="15" customHeight="1" x14ac:dyDescent="0.25">
      <c r="A694" s="1">
        <v>760</v>
      </c>
      <c r="B694" s="63" t="s">
        <v>1190</v>
      </c>
      <c r="C694" s="63" t="s">
        <v>1191</v>
      </c>
      <c r="D694" s="64" t="s">
        <v>1184</v>
      </c>
      <c r="E694" s="64" t="s">
        <v>1185</v>
      </c>
      <c r="F694" s="64" t="s">
        <v>1192</v>
      </c>
      <c r="G694" s="65" t="s">
        <v>63</v>
      </c>
      <c r="H694" s="66">
        <v>0.88</v>
      </c>
      <c r="I694" s="67"/>
      <c r="J694" s="68">
        <f>H694*I694</f>
        <v>0</v>
      </c>
      <c r="K694" s="68">
        <f>IF($I$11&gt;=7000,0,H694*0.07*I694)</f>
        <v>0</v>
      </c>
      <c r="L694" s="68">
        <f>J694+K694</f>
        <v>0</v>
      </c>
      <c r="M694" s="46" t="str">
        <f>IF(I694="","",IF(I694&lt;80,"Ошибка! Не соблюден минимальный заказ на сорт!",IF(MOD(I694,40)&gt;0,"Ошибка! Не соблюдена кратность заказа на позицию!","")))</f>
        <v/>
      </c>
    </row>
    <row r="695" spans="1:13" ht="15" customHeight="1" x14ac:dyDescent="0.25">
      <c r="A695" s="1">
        <v>715</v>
      </c>
      <c r="B695" s="63" t="s">
        <v>1193</v>
      </c>
      <c r="C695" s="63" t="s">
        <v>1194</v>
      </c>
      <c r="D695" s="64" t="s">
        <v>1195</v>
      </c>
      <c r="E695" s="64" t="s">
        <v>1196</v>
      </c>
      <c r="F695" s="64" t="s">
        <v>1197</v>
      </c>
      <c r="G695" s="65" t="s">
        <v>63</v>
      </c>
      <c r="H695" s="66">
        <v>0.88</v>
      </c>
      <c r="I695" s="67"/>
      <c r="J695" s="68">
        <f>H695*I695</f>
        <v>0</v>
      </c>
      <c r="K695" s="68">
        <f>IF($I$11&gt;=7000,0,H695*0.07*I695)</f>
        <v>0</v>
      </c>
      <c r="L695" s="68">
        <f>J695+K695</f>
        <v>0</v>
      </c>
      <c r="M695" s="46" t="str">
        <f>IF(I695="","",IF(I695&lt;80,"Ошибка! Не соблюден минимальный заказ на сорт!",IF(MOD(I695,40)&gt;0,"Ошибка! Не соблюдена кратность заказа на позицию!","")))</f>
        <v/>
      </c>
    </row>
    <row r="696" spans="1:13" ht="15" customHeight="1" x14ac:dyDescent="0.25">
      <c r="A696" s="1">
        <v>2332</v>
      </c>
      <c r="B696" s="63" t="s">
        <v>1201</v>
      </c>
      <c r="C696" s="63" t="s">
        <v>1202</v>
      </c>
      <c r="D696" s="64" t="s">
        <v>1203</v>
      </c>
      <c r="E696" s="64" t="s">
        <v>1204</v>
      </c>
      <c r="F696" s="64" t="s">
        <v>1205</v>
      </c>
      <c r="G696" s="65" t="s">
        <v>63</v>
      </c>
      <c r="H696" s="66">
        <v>0.88</v>
      </c>
      <c r="I696" s="67"/>
      <c r="J696" s="68">
        <f>H696*I696</f>
        <v>0</v>
      </c>
      <c r="K696" s="68">
        <f>IF($I$11&gt;=7000,0,H696*0.07*I696)</f>
        <v>0</v>
      </c>
      <c r="L696" s="68">
        <f>J696+K696</f>
        <v>0</v>
      </c>
      <c r="M696" s="46" t="str">
        <f>IF(I696="","",IF(I696&lt;80,"Ошибка! Не соблюден минимальный заказ на сорт!",IF(MOD(I696,40)&gt;0,"Ошибка! Не соблюдена кратность заказа на позицию!","")))</f>
        <v/>
      </c>
    </row>
    <row r="697" spans="1:13" ht="15" customHeight="1" x14ac:dyDescent="0.25">
      <c r="A697" s="1">
        <v>2009</v>
      </c>
      <c r="B697" s="63" t="s">
        <v>1206</v>
      </c>
      <c r="C697" s="63" t="s">
        <v>1207</v>
      </c>
      <c r="D697" s="64" t="s">
        <v>1203</v>
      </c>
      <c r="E697" s="64" t="s">
        <v>1204</v>
      </c>
      <c r="F697" s="64"/>
      <c r="G697" s="65" t="s">
        <v>63</v>
      </c>
      <c r="H697" s="66">
        <v>0.88</v>
      </c>
      <c r="I697" s="67"/>
      <c r="J697" s="68">
        <f>H697*I697</f>
        <v>0</v>
      </c>
      <c r="K697" s="68">
        <f>IF($I$11&gt;=7000,0,H697*0.07*I697)</f>
        <v>0</v>
      </c>
      <c r="L697" s="68">
        <f>J697+K697</f>
        <v>0</v>
      </c>
      <c r="M697" s="46" t="str">
        <f>IF(I697="","",IF(I697&lt;80,"Ошибка! Не соблюден минимальный заказ на сорт!",IF(MOD(I697,40)&gt;0,"Ошибка! Не соблюдена кратность заказа на позицию!","")))</f>
        <v/>
      </c>
    </row>
    <row r="698" spans="1:13" ht="15" customHeight="1" x14ac:dyDescent="0.25">
      <c r="A698" s="1">
        <v>1886</v>
      </c>
      <c r="B698" s="63" t="s">
        <v>1210</v>
      </c>
      <c r="C698" s="63" t="s">
        <v>1211</v>
      </c>
      <c r="D698" s="64" t="s">
        <v>1212</v>
      </c>
      <c r="E698" s="64" t="s">
        <v>1213</v>
      </c>
      <c r="F698" s="64" t="s">
        <v>1214</v>
      </c>
      <c r="G698" s="65" t="s">
        <v>63</v>
      </c>
      <c r="H698" s="66">
        <v>0.88</v>
      </c>
      <c r="I698" s="67"/>
      <c r="J698" s="68">
        <f>H698*I698</f>
        <v>0</v>
      </c>
      <c r="K698" s="68">
        <f>IF($I$11&gt;=7000,0,H698*0.07*I698)</f>
        <v>0</v>
      </c>
      <c r="L698" s="68">
        <f>J698+K698</f>
        <v>0</v>
      </c>
      <c r="M698" s="46" t="str">
        <f>IF(I698="","",IF(I698&lt;80,"Ошибка! Не соблюден минимальный заказ на сорт!",IF(MOD(I698,40)&gt;0,"Ошибка! Не соблюдена кратность заказа на позицию!","")))</f>
        <v/>
      </c>
    </row>
    <row r="699" spans="1:13" ht="15" customHeight="1" x14ac:dyDescent="0.25">
      <c r="A699" s="1">
        <v>1919</v>
      </c>
      <c r="B699" s="63" t="s">
        <v>1215</v>
      </c>
      <c r="C699" s="63" t="s">
        <v>1216</v>
      </c>
      <c r="D699" s="64" t="s">
        <v>1217</v>
      </c>
      <c r="E699" s="64" t="s">
        <v>1218</v>
      </c>
      <c r="F699" s="64"/>
      <c r="G699" s="65" t="s">
        <v>63</v>
      </c>
      <c r="H699" s="66">
        <v>0.88</v>
      </c>
      <c r="I699" s="67"/>
      <c r="J699" s="68">
        <f>H699*I699</f>
        <v>0</v>
      </c>
      <c r="K699" s="68">
        <f>IF($I$11&gt;=7000,0,H699*0.07*I699)</f>
        <v>0</v>
      </c>
      <c r="L699" s="68">
        <f>J699+K699</f>
        <v>0</v>
      </c>
      <c r="M699" s="46" t="str">
        <f>IF(I699="","",IF(I699&lt;80,"Ошибка! Не соблюден минимальный заказ на сорт!",IF(MOD(I699,40)&gt;0,"Ошибка! Не соблюдена кратность заказа на позицию!","")))</f>
        <v/>
      </c>
    </row>
    <row r="700" spans="1:13" ht="15" customHeight="1" x14ac:dyDescent="0.25">
      <c r="A700" s="1">
        <v>2165</v>
      </c>
      <c r="B700" s="63" t="s">
        <v>1198</v>
      </c>
      <c r="C700" s="63" t="s">
        <v>1199</v>
      </c>
      <c r="D700" s="64" t="s">
        <v>4022</v>
      </c>
      <c r="E700" s="64" t="s">
        <v>4023</v>
      </c>
      <c r="F700" s="64" t="s">
        <v>1200</v>
      </c>
      <c r="G700" s="65" t="s">
        <v>63</v>
      </c>
      <c r="H700" s="66">
        <v>0.88</v>
      </c>
      <c r="I700" s="67"/>
      <c r="J700" s="68">
        <f>H700*I700</f>
        <v>0</v>
      </c>
      <c r="K700" s="68">
        <f>IF($I$11&gt;=7000,0,H700*0.07*I700)</f>
        <v>0</v>
      </c>
      <c r="L700" s="68">
        <f>J700+K700</f>
        <v>0</v>
      </c>
      <c r="M700" s="46" t="str">
        <f>IF(I700="","",IF(I700&lt;80,"Ошибка! Не соблюден минимальный заказ на сорт!",IF(MOD(I700,40)&gt;0,"Ошибка! Не соблюдена кратность заказа на позицию!","")))</f>
        <v/>
      </c>
    </row>
    <row r="701" spans="1:13" ht="15" customHeight="1" x14ac:dyDescent="0.25">
      <c r="A701" s="1">
        <v>692</v>
      </c>
      <c r="B701" s="63" t="s">
        <v>1179</v>
      </c>
      <c r="C701" s="63" t="s">
        <v>1180</v>
      </c>
      <c r="D701" s="64" t="s">
        <v>4022</v>
      </c>
      <c r="E701" s="64" t="s">
        <v>4023</v>
      </c>
      <c r="F701" s="64" t="s">
        <v>1181</v>
      </c>
      <c r="G701" s="65" t="s">
        <v>63</v>
      </c>
      <c r="H701" s="66">
        <v>0.88</v>
      </c>
      <c r="I701" s="67"/>
      <c r="J701" s="68">
        <f>H701*I701</f>
        <v>0</v>
      </c>
      <c r="K701" s="68">
        <f>IF($I$11&gt;=7000,0,H701*0.07*I701)</f>
        <v>0</v>
      </c>
      <c r="L701" s="68">
        <f>J701+K701</f>
        <v>0</v>
      </c>
      <c r="M701" s="46" t="str">
        <f>IF(I701="","",IF(I701&lt;80,"Ошибка! Не соблюден минимальный заказ на сорт!",IF(MOD(I701,40)&gt;0,"Ошибка! Не соблюдена кратность заказа на позицию!","")))</f>
        <v/>
      </c>
    </row>
    <row r="702" spans="1:13" ht="15" customHeight="1" x14ac:dyDescent="0.25">
      <c r="A702" s="1">
        <v>957</v>
      </c>
      <c r="B702" s="63" t="s">
        <v>3810</v>
      </c>
      <c r="C702" s="63" t="s">
        <v>4349</v>
      </c>
      <c r="D702" s="64" t="s">
        <v>5521</v>
      </c>
      <c r="E702" s="64" t="s">
        <v>5522</v>
      </c>
      <c r="F702" s="64" t="s">
        <v>4313</v>
      </c>
      <c r="G702" s="65" t="s">
        <v>154</v>
      </c>
      <c r="H702" s="66">
        <v>3.28</v>
      </c>
      <c r="I702" s="67"/>
      <c r="J702" s="68">
        <f>H702*I702</f>
        <v>0</v>
      </c>
      <c r="K702" s="68">
        <f>IF($I$11&gt;=7000,0,H702*0.07*I702)</f>
        <v>0</v>
      </c>
      <c r="L702" s="68">
        <f>J702+K702</f>
        <v>0</v>
      </c>
      <c r="M702" s="46" t="str">
        <f>IF(I702="","",IF(I702&lt;75,"Ошибка! Не соблюден минимальный заказ на сорт!",IF(MOD(I702,25)&gt;0,"Ошибка! Не соблюдена кратность заказа на позицию!","")))</f>
        <v/>
      </c>
    </row>
    <row r="703" spans="1:13" ht="15" customHeight="1" x14ac:dyDescent="0.25">
      <c r="A703" s="1">
        <v>592</v>
      </c>
      <c r="B703" s="63" t="s">
        <v>3811</v>
      </c>
      <c r="C703" s="63" t="s">
        <v>4350</v>
      </c>
      <c r="D703" s="64" t="s">
        <v>5521</v>
      </c>
      <c r="E703" s="64" t="s">
        <v>5522</v>
      </c>
      <c r="F703" s="64" t="s">
        <v>4314</v>
      </c>
      <c r="G703" s="65" t="s">
        <v>154</v>
      </c>
      <c r="H703" s="66">
        <v>3.28</v>
      </c>
      <c r="I703" s="67"/>
      <c r="J703" s="68">
        <f>H703*I703</f>
        <v>0</v>
      </c>
      <c r="K703" s="68">
        <f>IF($I$11&gt;=7000,0,H703*0.07*I703)</f>
        <v>0</v>
      </c>
      <c r="L703" s="68">
        <f>J703+K703</f>
        <v>0</v>
      </c>
      <c r="M703" s="46" t="str">
        <f>IF(I703="","",IF(I703&lt;75,"Ошибка! Не соблюден минимальный заказ на сорт!",IF(MOD(I703,25)&gt;0,"Ошибка! Не соблюдена кратность заказа на позицию!","")))</f>
        <v/>
      </c>
    </row>
    <row r="704" spans="1:13" ht="15" customHeight="1" x14ac:dyDescent="0.25">
      <c r="A704" s="1">
        <v>284</v>
      </c>
      <c r="B704" s="63" t="s">
        <v>3812</v>
      </c>
      <c r="C704" s="63" t="s">
        <v>4351</v>
      </c>
      <c r="D704" s="64" t="s">
        <v>5521</v>
      </c>
      <c r="E704" s="64" t="s">
        <v>5522</v>
      </c>
      <c r="F704" s="64" t="s">
        <v>4315</v>
      </c>
      <c r="G704" s="65" t="s">
        <v>154</v>
      </c>
      <c r="H704" s="66">
        <v>3.4</v>
      </c>
      <c r="I704" s="67"/>
      <c r="J704" s="68">
        <f>H704*I704</f>
        <v>0</v>
      </c>
      <c r="K704" s="68">
        <f>IF($I$11&gt;=7000,0,H704*0.07*I704)</f>
        <v>0</v>
      </c>
      <c r="L704" s="68">
        <f>J704+K704</f>
        <v>0</v>
      </c>
      <c r="M704" s="46" t="str">
        <f>IF(I704="","",IF(I704&lt;75,"Ошибка! Не соблюден минимальный заказ на сорт!",IF(MOD(I704,25)&gt;0,"Ошибка! Не соблюдена кратность заказа на позицию!","")))</f>
        <v/>
      </c>
    </row>
    <row r="705" spans="1:13" ht="15" customHeight="1" x14ac:dyDescent="0.25">
      <c r="A705" s="1">
        <v>572</v>
      </c>
      <c r="B705" s="63" t="s">
        <v>3813</v>
      </c>
      <c r="C705" s="63" t="s">
        <v>4352</v>
      </c>
      <c r="D705" s="64" t="s">
        <v>5521</v>
      </c>
      <c r="E705" s="64" t="s">
        <v>5522</v>
      </c>
      <c r="F705" s="64" t="s">
        <v>4316</v>
      </c>
      <c r="G705" s="65" t="s">
        <v>154</v>
      </c>
      <c r="H705" s="66">
        <v>3.28</v>
      </c>
      <c r="I705" s="67"/>
      <c r="J705" s="68">
        <f>H705*I705</f>
        <v>0</v>
      </c>
      <c r="K705" s="68">
        <f>IF($I$11&gt;=7000,0,H705*0.07*I705)</f>
        <v>0</v>
      </c>
      <c r="L705" s="68">
        <f>J705+K705</f>
        <v>0</v>
      </c>
      <c r="M705" s="46" t="str">
        <f>IF(I705="","",IF(I705&lt;75,"Ошибка! Не соблюден минимальный заказ на сорт!",IF(MOD(I705,25)&gt;0,"Ошибка! Не соблюдена кратность заказа на позицию!","")))</f>
        <v/>
      </c>
    </row>
    <row r="706" spans="1:13" ht="15" customHeight="1" x14ac:dyDescent="0.25">
      <c r="A706" s="1">
        <v>1083</v>
      </c>
      <c r="B706" s="63" t="s">
        <v>3815</v>
      </c>
      <c r="C706" s="63" t="s">
        <v>4354</v>
      </c>
      <c r="D706" s="64" t="s">
        <v>4387</v>
      </c>
      <c r="E706" s="64" t="s">
        <v>4388</v>
      </c>
      <c r="F706" s="64" t="s">
        <v>4318</v>
      </c>
      <c r="G706" s="65" t="s">
        <v>154</v>
      </c>
      <c r="H706" s="66">
        <v>2.94</v>
      </c>
      <c r="I706" s="67"/>
      <c r="J706" s="68">
        <f>H706*I706</f>
        <v>0</v>
      </c>
      <c r="K706" s="68">
        <f>IF($I$11&gt;=7000,0,H706*0.07*I706)</f>
        <v>0</v>
      </c>
      <c r="L706" s="68">
        <f>J706+K706</f>
        <v>0</v>
      </c>
      <c r="M706" s="46" t="str">
        <f>IF(I706="","",IF(I706&lt;75,"Ошибка! Не соблюден минимальный заказ на сорт!",IF(MOD(I706,25)&gt;0,"Ошибка! Не соблюдена кратность заказа на позицию!","")))</f>
        <v/>
      </c>
    </row>
    <row r="707" spans="1:13" ht="15" customHeight="1" x14ac:dyDescent="0.25">
      <c r="A707" s="1">
        <v>811</v>
      </c>
      <c r="B707" s="63" t="s">
        <v>3816</v>
      </c>
      <c r="C707" s="63" t="s">
        <v>4355</v>
      </c>
      <c r="D707" s="64" t="s">
        <v>4387</v>
      </c>
      <c r="E707" s="64" t="s">
        <v>4388</v>
      </c>
      <c r="F707" s="64" t="s">
        <v>4319</v>
      </c>
      <c r="G707" s="65" t="s">
        <v>154</v>
      </c>
      <c r="H707" s="66">
        <v>2.94</v>
      </c>
      <c r="I707" s="67"/>
      <c r="J707" s="68">
        <f>H707*I707</f>
        <v>0</v>
      </c>
      <c r="K707" s="68">
        <f>IF($I$11&gt;=7000,0,H707*0.07*I707)</f>
        <v>0</v>
      </c>
      <c r="L707" s="68">
        <f>J707+K707</f>
        <v>0</v>
      </c>
      <c r="M707" s="46" t="str">
        <f>IF(I707="","",IF(I707&lt;75,"Ошибка! Не соблюден минимальный заказ на сорт!",IF(MOD(I707,25)&gt;0,"Ошибка! Не соблюдена кратность заказа на позицию!","")))</f>
        <v/>
      </c>
    </row>
    <row r="708" spans="1:13" ht="15" customHeight="1" x14ac:dyDescent="0.25">
      <c r="A708" s="1">
        <v>1360</v>
      </c>
      <c r="B708" s="63" t="s">
        <v>3817</v>
      </c>
      <c r="C708" s="63" t="s">
        <v>4356</v>
      </c>
      <c r="D708" s="64" t="s">
        <v>4108</v>
      </c>
      <c r="E708" s="64" t="s">
        <v>4109</v>
      </c>
      <c r="F708" s="64" t="s">
        <v>4321</v>
      </c>
      <c r="G708" s="65" t="s">
        <v>154</v>
      </c>
      <c r="H708" s="66">
        <v>3.28</v>
      </c>
      <c r="I708" s="67"/>
      <c r="J708" s="68">
        <f>H708*I708</f>
        <v>0</v>
      </c>
      <c r="K708" s="68">
        <f>IF($I$11&gt;=7000,0,H708*0.07*I708)</f>
        <v>0</v>
      </c>
      <c r="L708" s="68">
        <f>J708+K708</f>
        <v>0</v>
      </c>
      <c r="M708" s="46" t="str">
        <f>IF(I708="","",IF(I708&lt;75,"Ошибка! Не соблюден минимальный заказ на сорт!",IF(MOD(I708,25)&gt;0,"Ошибка! Не соблюдена кратность заказа на позицию!","")))</f>
        <v/>
      </c>
    </row>
    <row r="709" spans="1:13" ht="15" customHeight="1" x14ac:dyDescent="0.25">
      <c r="A709" s="1">
        <v>1008</v>
      </c>
      <c r="B709" s="63" t="s">
        <v>3818</v>
      </c>
      <c r="C709" s="63" t="s">
        <v>4357</v>
      </c>
      <c r="D709" s="64" t="s">
        <v>4108</v>
      </c>
      <c r="E709" s="64" t="s">
        <v>4109</v>
      </c>
      <c r="F709" s="64" t="s">
        <v>4320</v>
      </c>
      <c r="G709" s="65" t="s">
        <v>154</v>
      </c>
      <c r="H709" s="66">
        <v>3.28</v>
      </c>
      <c r="I709" s="67"/>
      <c r="J709" s="68">
        <f>H709*I709</f>
        <v>0</v>
      </c>
      <c r="K709" s="68">
        <f>IF($I$11&gt;=7000,0,H709*0.07*I709)</f>
        <v>0</v>
      </c>
      <c r="L709" s="68">
        <f>J709+K709</f>
        <v>0</v>
      </c>
      <c r="M709" s="46" t="str">
        <f>IF(I709="","",IF(I709&lt;75,"Ошибка! Не соблюден минимальный заказ на сорт!",IF(MOD(I709,25)&gt;0,"Ошибка! Не соблюдена кратность заказа на позицию!","")))</f>
        <v/>
      </c>
    </row>
    <row r="710" spans="1:13" ht="15" customHeight="1" x14ac:dyDescent="0.25">
      <c r="A710" s="1">
        <v>1521</v>
      </c>
      <c r="B710" s="63" t="s">
        <v>1219</v>
      </c>
      <c r="C710" s="63" t="s">
        <v>1220</v>
      </c>
      <c r="D710" s="64" t="s">
        <v>4108</v>
      </c>
      <c r="E710" s="64" t="s">
        <v>4109</v>
      </c>
      <c r="F710" s="64" t="s">
        <v>1221</v>
      </c>
      <c r="G710" s="65" t="s">
        <v>154</v>
      </c>
      <c r="H710" s="66">
        <v>3.28</v>
      </c>
      <c r="I710" s="67"/>
      <c r="J710" s="68">
        <f>H710*I710</f>
        <v>0</v>
      </c>
      <c r="K710" s="68">
        <f>IF($I$11&gt;=7000,0,H710*0.07*I710)</f>
        <v>0</v>
      </c>
      <c r="L710" s="68">
        <f>J710+K710</f>
        <v>0</v>
      </c>
      <c r="M710" s="46" t="str">
        <f>IF(I710="","",IF(I710&lt;75,"Ошибка! Не соблюден минимальный заказ на сорт!",IF(MOD(I710,25)&gt;0,"Ошибка! Не соблюдена кратность заказа на позицию!","")))</f>
        <v/>
      </c>
    </row>
    <row r="711" spans="1:13" ht="15" customHeight="1" x14ac:dyDescent="0.25">
      <c r="A711" s="1">
        <v>544</v>
      </c>
      <c r="B711" s="63" t="s">
        <v>3819</v>
      </c>
      <c r="C711" s="63" t="s">
        <v>1222</v>
      </c>
      <c r="D711" s="64" t="s">
        <v>4108</v>
      </c>
      <c r="E711" s="64" t="s">
        <v>4109</v>
      </c>
      <c r="F711" s="64" t="s">
        <v>1223</v>
      </c>
      <c r="G711" s="65" t="s">
        <v>154</v>
      </c>
      <c r="H711" s="66">
        <v>3.28</v>
      </c>
      <c r="I711" s="67"/>
      <c r="J711" s="68">
        <f>H711*I711</f>
        <v>0</v>
      </c>
      <c r="K711" s="68">
        <f>IF($I$11&gt;=7000,0,H711*0.07*I711)</f>
        <v>0</v>
      </c>
      <c r="L711" s="68">
        <f>J711+K711</f>
        <v>0</v>
      </c>
      <c r="M711" s="46" t="str">
        <f>IF(I711="","",IF(I711&lt;75,"Ошибка! Не соблюден минимальный заказ на сорт!",IF(MOD(I711,25)&gt;0,"Ошибка! Не соблюдена кратность заказа на позицию!","")))</f>
        <v/>
      </c>
    </row>
    <row r="712" spans="1:13" ht="15" customHeight="1" x14ac:dyDescent="0.25">
      <c r="A712" s="1">
        <v>1525</v>
      </c>
      <c r="B712" s="63" t="s">
        <v>1224</v>
      </c>
      <c r="C712" s="63" t="s">
        <v>1225</v>
      </c>
      <c r="D712" s="64" t="s">
        <v>4108</v>
      </c>
      <c r="E712" s="64" t="s">
        <v>4109</v>
      </c>
      <c r="F712" s="64" t="s">
        <v>1226</v>
      </c>
      <c r="G712" s="65" t="s">
        <v>154</v>
      </c>
      <c r="H712" s="66">
        <v>3.28</v>
      </c>
      <c r="I712" s="67"/>
      <c r="J712" s="68">
        <f>H712*I712</f>
        <v>0</v>
      </c>
      <c r="K712" s="68">
        <f>IF($I$11&gt;=7000,0,H712*0.07*I712)</f>
        <v>0</v>
      </c>
      <c r="L712" s="68">
        <f>J712+K712</f>
        <v>0</v>
      </c>
      <c r="M712" s="46" t="str">
        <f>IF(I712="","",IF(I712&lt;75,"Ошибка! Не соблюден минимальный заказ на сорт!",IF(MOD(I712,25)&gt;0,"Ошибка! Не соблюдена кратность заказа на позицию!","")))</f>
        <v/>
      </c>
    </row>
    <row r="713" spans="1:13" ht="15" customHeight="1" x14ac:dyDescent="0.25">
      <c r="A713" s="1">
        <v>1639</v>
      </c>
      <c r="B713" s="63" t="s">
        <v>1227</v>
      </c>
      <c r="C713" s="63" t="s">
        <v>1228</v>
      </c>
      <c r="D713" s="64" t="s">
        <v>4108</v>
      </c>
      <c r="E713" s="64" t="s">
        <v>4109</v>
      </c>
      <c r="F713" s="64" t="s">
        <v>1229</v>
      </c>
      <c r="G713" s="65" t="s">
        <v>154</v>
      </c>
      <c r="H713" s="66">
        <v>3.28</v>
      </c>
      <c r="I713" s="67"/>
      <c r="J713" s="68">
        <f>H713*I713</f>
        <v>0</v>
      </c>
      <c r="K713" s="68">
        <f>IF($I$11&gt;=7000,0,H713*0.07*I713)</f>
        <v>0</v>
      </c>
      <c r="L713" s="68">
        <f>J713+K713</f>
        <v>0</v>
      </c>
      <c r="M713" s="46" t="str">
        <f>IF(I713="","",IF(I713&lt;75,"Ошибка! Не соблюден минимальный заказ на сорт!",IF(MOD(I713,25)&gt;0,"Ошибка! Не соблюдена кратность заказа на позицию!","")))</f>
        <v/>
      </c>
    </row>
    <row r="714" spans="1:13" ht="15" customHeight="1" x14ac:dyDescent="0.25">
      <c r="A714" s="1">
        <v>107</v>
      </c>
      <c r="B714" s="63" t="s">
        <v>5222</v>
      </c>
      <c r="C714" s="63"/>
      <c r="D714" s="64" t="s">
        <v>4108</v>
      </c>
      <c r="E714" s="64" t="s">
        <v>4109</v>
      </c>
      <c r="F714" s="64" t="s">
        <v>5843</v>
      </c>
      <c r="G714" s="65" t="s">
        <v>154</v>
      </c>
      <c r="H714" s="66">
        <v>3.28</v>
      </c>
      <c r="I714" s="67"/>
      <c r="J714" s="68">
        <f>H714*I714</f>
        <v>0</v>
      </c>
      <c r="K714" s="68">
        <f>IF($I$11&gt;=7000,0,H714*0.07*I714)</f>
        <v>0</v>
      </c>
      <c r="L714" s="68">
        <f>J714+K714</f>
        <v>0</v>
      </c>
      <c r="M714" s="46" t="str">
        <f>IF(I714="","",IF(I714&lt;75,"Ошибка! Не соблюден минимальный заказ на сорт!",IF(MOD(I714,25)&gt;0,"Ошибка! Не соблюдена кратность заказа на позицию!","")))</f>
        <v/>
      </c>
    </row>
    <row r="715" spans="1:13" ht="15" customHeight="1" x14ac:dyDescent="0.25">
      <c r="A715" s="1">
        <v>517</v>
      </c>
      <c r="B715" s="63" t="s">
        <v>1230</v>
      </c>
      <c r="C715" s="63" t="s">
        <v>1231</v>
      </c>
      <c r="D715" s="64" t="s">
        <v>4108</v>
      </c>
      <c r="E715" s="64" t="s">
        <v>4109</v>
      </c>
      <c r="F715" s="64" t="s">
        <v>1232</v>
      </c>
      <c r="G715" s="65" t="s">
        <v>154</v>
      </c>
      <c r="H715" s="66">
        <v>3.28</v>
      </c>
      <c r="I715" s="67"/>
      <c r="J715" s="68">
        <f>H715*I715</f>
        <v>0</v>
      </c>
      <c r="K715" s="68">
        <f>IF($I$11&gt;=7000,0,H715*0.07*I715)</f>
        <v>0</v>
      </c>
      <c r="L715" s="68">
        <f>J715+K715</f>
        <v>0</v>
      </c>
      <c r="M715" s="46" t="str">
        <f>IF(I715="","",IF(I715&lt;75,"Ошибка! Не соблюден минимальный заказ на сорт!",IF(MOD(I715,25)&gt;0,"Ошибка! Не соблюдена кратность заказа на позицию!","")))</f>
        <v/>
      </c>
    </row>
    <row r="716" spans="1:13" ht="15" customHeight="1" x14ac:dyDescent="0.25">
      <c r="A716" s="1">
        <v>530</v>
      </c>
      <c r="B716" s="63" t="s">
        <v>5224</v>
      </c>
      <c r="C716" s="63"/>
      <c r="D716" s="64" t="s">
        <v>4108</v>
      </c>
      <c r="E716" s="64" t="s">
        <v>4109</v>
      </c>
      <c r="F716" s="64" t="s">
        <v>5844</v>
      </c>
      <c r="G716" s="65" t="s">
        <v>154</v>
      </c>
      <c r="H716" s="66">
        <v>3.28</v>
      </c>
      <c r="I716" s="67"/>
      <c r="J716" s="68">
        <f>H716*I716</f>
        <v>0</v>
      </c>
      <c r="K716" s="68">
        <f>IF($I$11&gt;=7000,0,H716*0.07*I716)</f>
        <v>0</v>
      </c>
      <c r="L716" s="68">
        <f>J716+K716</f>
        <v>0</v>
      </c>
      <c r="M716" s="46" t="str">
        <f>IF(I716="","",IF(I716&lt;75,"Ошибка! Не соблюден минимальный заказ на сорт!",IF(MOD(I716,25)&gt;0,"Ошибка! Не соблюдена кратность заказа на позицию!","")))</f>
        <v/>
      </c>
    </row>
    <row r="717" spans="1:13" ht="15" customHeight="1" x14ac:dyDescent="0.25">
      <c r="A717" s="1">
        <v>1241</v>
      </c>
      <c r="B717" s="63" t="s">
        <v>3814</v>
      </c>
      <c r="C717" s="63" t="s">
        <v>4353</v>
      </c>
      <c r="D717" s="64" t="s">
        <v>4108</v>
      </c>
      <c r="E717" s="64" t="s">
        <v>4109</v>
      </c>
      <c r="F717" s="64" t="s">
        <v>4317</v>
      </c>
      <c r="G717" s="65" t="s">
        <v>154</v>
      </c>
      <c r="H717" s="66">
        <v>3.4</v>
      </c>
      <c r="I717" s="67"/>
      <c r="J717" s="68">
        <f>H717*I717</f>
        <v>0</v>
      </c>
      <c r="K717" s="68">
        <f>IF($I$11&gt;=7000,0,H717*0.07*I717)</f>
        <v>0</v>
      </c>
      <c r="L717" s="68">
        <f>J717+K717</f>
        <v>0</v>
      </c>
      <c r="M717" s="46" t="str">
        <f>IF(I717="","",IF(I717&lt;75,"Ошибка! Не соблюден минимальный заказ на сорт!",IF(MOD(I717,25)&gt;0,"Ошибка! Не соблюдена кратность заказа на позицию!","")))</f>
        <v/>
      </c>
    </row>
    <row r="718" spans="1:13" ht="15" customHeight="1" x14ac:dyDescent="0.25">
      <c r="A718" s="1">
        <v>307</v>
      </c>
      <c r="B718" s="63" t="s">
        <v>5223</v>
      </c>
      <c r="C718" s="63"/>
      <c r="D718" s="64" t="s">
        <v>4108</v>
      </c>
      <c r="E718" s="64" t="s">
        <v>4109</v>
      </c>
      <c r="F718" s="64"/>
      <c r="G718" s="65" t="s">
        <v>154</v>
      </c>
      <c r="H718" s="66">
        <v>3.28</v>
      </c>
      <c r="I718" s="67"/>
      <c r="J718" s="68">
        <f>H718*I718</f>
        <v>0</v>
      </c>
      <c r="K718" s="68">
        <f>IF($I$11&gt;=7000,0,H718*0.07*I718)</f>
        <v>0</v>
      </c>
      <c r="L718" s="68">
        <f>J718+K718</f>
        <v>0</v>
      </c>
      <c r="M718" s="46" t="str">
        <f>IF(I718="","",IF(I718&lt;75,"Ошибка! Не соблюден минимальный заказ на сорт!",IF(MOD(I718,25)&gt;0,"Ошибка! Не соблюдена кратность заказа на позицию!","")))</f>
        <v/>
      </c>
    </row>
    <row r="719" spans="1:13" ht="15" customHeight="1" x14ac:dyDescent="0.25">
      <c r="A719" s="1">
        <v>1901</v>
      </c>
      <c r="B719" s="63" t="s">
        <v>1235</v>
      </c>
      <c r="C719" s="63" t="s">
        <v>1236</v>
      </c>
      <c r="D719" s="64" t="s">
        <v>1237</v>
      </c>
      <c r="E719" s="64" t="s">
        <v>4042</v>
      </c>
      <c r="F719" s="64"/>
      <c r="G719" s="65" t="s">
        <v>63</v>
      </c>
      <c r="H719" s="66">
        <v>0.89</v>
      </c>
      <c r="I719" s="67"/>
      <c r="J719" s="68">
        <f>H719*I719</f>
        <v>0</v>
      </c>
      <c r="K719" s="68">
        <f>IF($I$11&gt;=7000,0,H719*0.07*I719)</f>
        <v>0</v>
      </c>
      <c r="L719" s="68">
        <f>J719+K719</f>
        <v>0</v>
      </c>
      <c r="M719" s="46" t="str">
        <f>IF(I719="","",IF(I719&lt;80,"Ошибка! Не соблюден минимальный заказ на сорт!",IF(MOD(I719,40)&gt;0,"Ошибка! Не соблюдена кратность заказа на позицию!","")))</f>
        <v/>
      </c>
    </row>
    <row r="720" spans="1:13" ht="15" customHeight="1" x14ac:dyDescent="0.25">
      <c r="A720" s="1">
        <v>4241</v>
      </c>
      <c r="B720" s="63" t="s">
        <v>3728</v>
      </c>
      <c r="C720" s="63" t="s">
        <v>1233</v>
      </c>
      <c r="D720" s="64" t="s">
        <v>1237</v>
      </c>
      <c r="E720" s="64" t="s">
        <v>1238</v>
      </c>
      <c r="F720" s="64" t="s">
        <v>1234</v>
      </c>
      <c r="G720" s="65" t="s">
        <v>63</v>
      </c>
      <c r="H720" s="66">
        <v>1.27</v>
      </c>
      <c r="I720" s="67"/>
      <c r="J720" s="68">
        <f>H720*I720</f>
        <v>0</v>
      </c>
      <c r="K720" s="68">
        <f>IF($I$11&gt;=7000,0,H720*0.07*I720)</f>
        <v>0</v>
      </c>
      <c r="L720" s="68">
        <f>J720+K720</f>
        <v>0</v>
      </c>
      <c r="M720" s="46" t="str">
        <f>IF(I720="","",IF(I720&lt;80,"Ошибка! Не соблюден минимальный заказ на сорт!",IF(MOD(I720,40)&gt;0,"Ошибка! Не соблюдена кратность заказа на позицию!","")))</f>
        <v/>
      </c>
    </row>
    <row r="721" spans="1:13" ht="15" customHeight="1" x14ac:dyDescent="0.25">
      <c r="A721" s="1">
        <v>3036</v>
      </c>
      <c r="B721" s="63" t="s">
        <v>1239</v>
      </c>
      <c r="C721" s="63" t="s">
        <v>1240</v>
      </c>
      <c r="D721" s="64" t="s">
        <v>1241</v>
      </c>
      <c r="E721" s="64" t="s">
        <v>1242</v>
      </c>
      <c r="F721" s="64" t="s">
        <v>208</v>
      </c>
      <c r="G721" s="65" t="s">
        <v>63</v>
      </c>
      <c r="H721" s="66">
        <v>1.01</v>
      </c>
      <c r="I721" s="67"/>
      <c r="J721" s="68">
        <f>H721*I721</f>
        <v>0</v>
      </c>
      <c r="K721" s="68">
        <f>IF($I$11&gt;=7000,0,H721*0.07*I721)</f>
        <v>0</v>
      </c>
      <c r="L721" s="68">
        <f>J721+K721</f>
        <v>0</v>
      </c>
      <c r="M721" s="46" t="str">
        <f>IF(I721="","",IF(I721&lt;80,"Ошибка! Не соблюден минимальный заказ на сорт!",IF(MOD(I721,40)&gt;0,"Ошибка! Не соблюдена кратность заказа на позицию!","")))</f>
        <v/>
      </c>
    </row>
    <row r="722" spans="1:13" ht="15" customHeight="1" x14ac:dyDescent="0.25">
      <c r="A722" s="1">
        <v>2232</v>
      </c>
      <c r="B722" s="63" t="s">
        <v>1251</v>
      </c>
      <c r="C722" s="63" t="s">
        <v>1252</v>
      </c>
      <c r="D722" s="64" t="s">
        <v>1241</v>
      </c>
      <c r="E722" s="64" t="s">
        <v>1242</v>
      </c>
      <c r="F722" s="64" t="s">
        <v>4142</v>
      </c>
      <c r="G722" s="65" t="s">
        <v>63</v>
      </c>
      <c r="H722" s="66">
        <v>2.13</v>
      </c>
      <c r="I722" s="67"/>
      <c r="J722" s="68">
        <f>H722*I722</f>
        <v>0</v>
      </c>
      <c r="K722" s="68">
        <f>IF($I$11&gt;=7000,0,H722*0.07*I722)</f>
        <v>0</v>
      </c>
      <c r="L722" s="68">
        <f>J722+K722</f>
        <v>0</v>
      </c>
      <c r="M722" s="46" t="str">
        <f>IF(I722="","",IF(I722&lt;80,"Ошибка! Не соблюден минимальный заказ на сорт!",IF(MOD(I722,40)&gt;0,"Ошибка! Не соблюдена кратность заказа на позицию!","")))</f>
        <v/>
      </c>
    </row>
    <row r="723" spans="1:13" ht="15" customHeight="1" x14ac:dyDescent="0.25">
      <c r="A723" s="1">
        <v>404</v>
      </c>
      <c r="B723" s="63" t="s">
        <v>3651</v>
      </c>
      <c r="C723" s="63" t="s">
        <v>1243</v>
      </c>
      <c r="D723" s="64" t="s">
        <v>1241</v>
      </c>
      <c r="E723" s="64" t="s">
        <v>1242</v>
      </c>
      <c r="F723" s="64" t="s">
        <v>1244</v>
      </c>
      <c r="G723" s="65" t="s">
        <v>63</v>
      </c>
      <c r="H723" s="66">
        <v>1.9</v>
      </c>
      <c r="I723" s="67"/>
      <c r="J723" s="68">
        <f>H723*I723</f>
        <v>0</v>
      </c>
      <c r="K723" s="68">
        <f>IF($I$11&gt;=7000,0,H723*0.07*I723)</f>
        <v>0</v>
      </c>
      <c r="L723" s="68">
        <f>J723+K723</f>
        <v>0</v>
      </c>
      <c r="M723" s="46" t="str">
        <f>IF(I723="","",IF(I723&lt;80,"Ошибка! Не соблюден минимальный заказ на сорт!",IF(MOD(I723,40)&gt;0,"Ошибка! Не соблюдена кратность заказа на позицию!","")))</f>
        <v/>
      </c>
    </row>
    <row r="724" spans="1:13" ht="15" customHeight="1" x14ac:dyDescent="0.25">
      <c r="A724" s="1">
        <v>10478</v>
      </c>
      <c r="B724" s="63" t="s">
        <v>1245</v>
      </c>
      <c r="C724" s="63" t="s">
        <v>1246</v>
      </c>
      <c r="D724" s="64" t="s">
        <v>1241</v>
      </c>
      <c r="E724" s="64" t="s">
        <v>1242</v>
      </c>
      <c r="F724" s="64" t="s">
        <v>1247</v>
      </c>
      <c r="G724" s="65" t="s">
        <v>63</v>
      </c>
      <c r="H724" s="66">
        <v>1.01</v>
      </c>
      <c r="I724" s="67"/>
      <c r="J724" s="68">
        <f>H724*I724</f>
        <v>0</v>
      </c>
      <c r="K724" s="68">
        <f>IF($I$11&gt;=7000,0,H724*0.07*I724)</f>
        <v>0</v>
      </c>
      <c r="L724" s="68">
        <f>J724+K724</f>
        <v>0</v>
      </c>
      <c r="M724" s="46" t="str">
        <f>IF(I724="","",IF(I724&lt;80,"Ошибка! Не соблюден минимальный заказ на сорт!",IF(MOD(I724,40)&gt;0,"Ошибка! Не соблюдена кратность заказа на позицию!","")))</f>
        <v/>
      </c>
    </row>
    <row r="725" spans="1:13" ht="15" customHeight="1" x14ac:dyDescent="0.25">
      <c r="A725" s="1">
        <v>1036</v>
      </c>
      <c r="B725" s="63" t="s">
        <v>1248</v>
      </c>
      <c r="C725" s="63" t="s">
        <v>1249</v>
      </c>
      <c r="D725" s="64" t="s">
        <v>1241</v>
      </c>
      <c r="E725" s="64" t="s">
        <v>1242</v>
      </c>
      <c r="F725" s="64" t="s">
        <v>1250</v>
      </c>
      <c r="G725" s="65" t="s">
        <v>63</v>
      </c>
      <c r="H725" s="66">
        <v>1.01</v>
      </c>
      <c r="I725" s="67"/>
      <c r="J725" s="68">
        <f>H725*I725</f>
        <v>0</v>
      </c>
      <c r="K725" s="68">
        <f>IF($I$11&gt;=7000,0,H725*0.07*I725)</f>
        <v>0</v>
      </c>
      <c r="L725" s="68">
        <f>J725+K725</f>
        <v>0</v>
      </c>
      <c r="M725" s="46" t="str">
        <f>IF(I725="","",IF(I725&lt;80,"Ошибка! Не соблюден минимальный заказ на сорт!",IF(MOD(I725,40)&gt;0,"Ошибка! Не соблюдена кратность заказа на позицию!","")))</f>
        <v/>
      </c>
    </row>
    <row r="726" spans="1:13" ht="15" customHeight="1" x14ac:dyDescent="0.25">
      <c r="A726" s="1">
        <v>411</v>
      </c>
      <c r="B726" s="63" t="s">
        <v>1253</v>
      </c>
      <c r="C726" s="63" t="s">
        <v>1254</v>
      </c>
      <c r="D726" s="64" t="s">
        <v>1241</v>
      </c>
      <c r="E726" s="64" t="s">
        <v>1242</v>
      </c>
      <c r="F726" s="64" t="s">
        <v>1255</v>
      </c>
      <c r="G726" s="65" t="s">
        <v>63</v>
      </c>
      <c r="H726" s="66">
        <v>1.01</v>
      </c>
      <c r="I726" s="67"/>
      <c r="J726" s="68">
        <f>H726*I726</f>
        <v>0</v>
      </c>
      <c r="K726" s="68">
        <f>IF($I$11&gt;=7000,0,H726*0.07*I726)</f>
        <v>0</v>
      </c>
      <c r="L726" s="68">
        <f>J726+K726</f>
        <v>0</v>
      </c>
      <c r="M726" s="46" t="str">
        <f>IF(I726="","",IF(I726&lt;80,"Ошибка! Не соблюден минимальный заказ на сорт!",IF(MOD(I726,40)&gt;0,"Ошибка! Не соблюдена кратность заказа на позицию!","")))</f>
        <v/>
      </c>
    </row>
    <row r="727" spans="1:13" ht="15" customHeight="1" x14ac:dyDescent="0.25">
      <c r="A727" s="1">
        <v>4510</v>
      </c>
      <c r="B727" s="63" t="s">
        <v>1256</v>
      </c>
      <c r="C727" s="63" t="s">
        <v>1257</v>
      </c>
      <c r="D727" s="64" t="s">
        <v>1241</v>
      </c>
      <c r="E727" s="64" t="s">
        <v>1242</v>
      </c>
      <c r="F727" s="64" t="s">
        <v>1258</v>
      </c>
      <c r="G727" s="65" t="s">
        <v>63</v>
      </c>
      <c r="H727" s="66">
        <v>1.73</v>
      </c>
      <c r="I727" s="67"/>
      <c r="J727" s="68">
        <f>H727*I727</f>
        <v>0</v>
      </c>
      <c r="K727" s="68">
        <f>IF($I$11&gt;=7000,0,H727*0.07*I727)</f>
        <v>0</v>
      </c>
      <c r="L727" s="68">
        <f>J727+K727</f>
        <v>0</v>
      </c>
      <c r="M727" s="46" t="str">
        <f>IF(I727="","",IF(I727&lt;80,"Ошибка! Не соблюден минимальный заказ на сорт!",IF(MOD(I727,40)&gt;0,"Ошибка! Не соблюдена кратность заказа на позицию!","")))</f>
        <v/>
      </c>
    </row>
    <row r="728" spans="1:13" ht="15" customHeight="1" x14ac:dyDescent="0.25">
      <c r="A728" s="1">
        <v>413</v>
      </c>
      <c r="B728" s="63" t="s">
        <v>3652</v>
      </c>
      <c r="C728" s="63" t="s">
        <v>1259</v>
      </c>
      <c r="D728" s="64" t="s">
        <v>1241</v>
      </c>
      <c r="E728" s="64" t="s">
        <v>1242</v>
      </c>
      <c r="F728" s="64" t="s">
        <v>1260</v>
      </c>
      <c r="G728" s="65" t="s">
        <v>63</v>
      </c>
      <c r="H728" s="66">
        <v>2.48</v>
      </c>
      <c r="I728" s="67"/>
      <c r="J728" s="68">
        <f>H728*I728</f>
        <v>0</v>
      </c>
      <c r="K728" s="68">
        <f>IF($I$11&gt;=7000,0,H728*0.07*I728)</f>
        <v>0</v>
      </c>
      <c r="L728" s="68">
        <f>J728+K728</f>
        <v>0</v>
      </c>
      <c r="M728" s="46" t="str">
        <f>IF(I728="","",IF(I728&lt;80,"Ошибка! Не соблюден минимальный заказ на сорт!",IF(MOD(I728,40)&gt;0,"Ошибка! Не соблюдена кратность заказа на позицию!","")))</f>
        <v/>
      </c>
    </row>
    <row r="729" spans="1:13" ht="15" customHeight="1" x14ac:dyDescent="0.25">
      <c r="A729" s="1">
        <v>9263</v>
      </c>
      <c r="B729" s="63" t="s">
        <v>1261</v>
      </c>
      <c r="C729" s="63" t="s">
        <v>1262</v>
      </c>
      <c r="D729" s="64" t="s">
        <v>1241</v>
      </c>
      <c r="E729" s="64" t="s">
        <v>1242</v>
      </c>
      <c r="F729" s="64" t="s">
        <v>1263</v>
      </c>
      <c r="G729" s="65" t="s">
        <v>63</v>
      </c>
      <c r="H729" s="66">
        <v>1.56</v>
      </c>
      <c r="I729" s="67"/>
      <c r="J729" s="68">
        <f>H729*I729</f>
        <v>0</v>
      </c>
      <c r="K729" s="68">
        <f>IF($I$11&gt;=7000,0,H729*0.07*I729)</f>
        <v>0</v>
      </c>
      <c r="L729" s="68">
        <f>J729+K729</f>
        <v>0</v>
      </c>
      <c r="M729" s="46" t="str">
        <f>IF(I729="","",IF(I729&lt;80,"Ошибка! Не соблюден минимальный заказ на сорт!",IF(MOD(I729,40)&gt;0,"Ошибка! Не соблюдена кратность заказа на позицию!","")))</f>
        <v/>
      </c>
    </row>
    <row r="730" spans="1:13" ht="15" customHeight="1" x14ac:dyDescent="0.25">
      <c r="A730" s="1">
        <v>1183</v>
      </c>
      <c r="B730" s="63" t="s">
        <v>1264</v>
      </c>
      <c r="C730" s="63" t="s">
        <v>1265</v>
      </c>
      <c r="D730" s="64" t="s">
        <v>1241</v>
      </c>
      <c r="E730" s="64" t="s">
        <v>1242</v>
      </c>
      <c r="F730" s="64" t="s">
        <v>4143</v>
      </c>
      <c r="G730" s="65" t="s">
        <v>63</v>
      </c>
      <c r="H730" s="66">
        <v>1.01</v>
      </c>
      <c r="I730" s="67"/>
      <c r="J730" s="68">
        <f>H730*I730</f>
        <v>0</v>
      </c>
      <c r="K730" s="68">
        <f>IF($I$11&gt;=7000,0,H730*0.07*I730)</f>
        <v>0</v>
      </c>
      <c r="L730" s="68">
        <f>J730+K730</f>
        <v>0</v>
      </c>
      <c r="M730" s="46" t="str">
        <f>IF(I730="","",IF(I730&lt;80,"Ошибка! Не соблюден минимальный заказ на сорт!",IF(MOD(I730,40)&gt;0,"Ошибка! Не соблюдена кратность заказа на позицию!","")))</f>
        <v/>
      </c>
    </row>
    <row r="731" spans="1:13" ht="15" customHeight="1" x14ac:dyDescent="0.25">
      <c r="A731" s="1">
        <v>446</v>
      </c>
      <c r="B731" s="63" t="s">
        <v>1266</v>
      </c>
      <c r="C731" s="63" t="s">
        <v>1267</v>
      </c>
      <c r="D731" s="64" t="s">
        <v>1241</v>
      </c>
      <c r="E731" s="64" t="s">
        <v>1242</v>
      </c>
      <c r="F731" s="64" t="s">
        <v>1268</v>
      </c>
      <c r="G731" s="65" t="s">
        <v>63</v>
      </c>
      <c r="H731" s="66">
        <v>1.01</v>
      </c>
      <c r="I731" s="67"/>
      <c r="J731" s="68">
        <f>H731*I731</f>
        <v>0</v>
      </c>
      <c r="K731" s="68">
        <f>IF($I$11&gt;=7000,0,H731*0.07*I731)</f>
        <v>0</v>
      </c>
      <c r="L731" s="68">
        <f>J731+K731</f>
        <v>0</v>
      </c>
      <c r="M731" s="46" t="str">
        <f>IF(I731="","",IF(I731&lt;80,"Ошибка! Не соблюден минимальный заказ на сорт!",IF(MOD(I731,40)&gt;0,"Ошибка! Не соблюдена кратность заказа на позицию!","")))</f>
        <v/>
      </c>
    </row>
    <row r="732" spans="1:13" ht="15" customHeight="1" x14ac:dyDescent="0.25">
      <c r="A732" s="1">
        <v>2087</v>
      </c>
      <c r="B732" s="63" t="s">
        <v>1269</v>
      </c>
      <c r="C732" s="63" t="s">
        <v>1270</v>
      </c>
      <c r="D732" s="64" t="s">
        <v>1241</v>
      </c>
      <c r="E732" s="64" t="s">
        <v>1242</v>
      </c>
      <c r="F732" s="64" t="s">
        <v>1271</v>
      </c>
      <c r="G732" s="65" t="s">
        <v>63</v>
      </c>
      <c r="H732" s="66">
        <v>1.01</v>
      </c>
      <c r="I732" s="67"/>
      <c r="J732" s="68">
        <f>H732*I732</f>
        <v>0</v>
      </c>
      <c r="K732" s="68">
        <f>IF($I$11&gt;=7000,0,H732*0.07*I732)</f>
        <v>0</v>
      </c>
      <c r="L732" s="68">
        <f>J732+K732</f>
        <v>0</v>
      </c>
      <c r="M732" s="46" t="str">
        <f>IF(I732="","",IF(I732&lt;80,"Ошибка! Не соблюден минимальный заказ на сорт!",IF(MOD(I732,40)&gt;0,"Ошибка! Не соблюдена кратность заказа на позицию!","")))</f>
        <v/>
      </c>
    </row>
    <row r="733" spans="1:13" ht="15" customHeight="1" x14ac:dyDescent="0.25">
      <c r="A733" s="1">
        <v>3737</v>
      </c>
      <c r="B733" s="63" t="s">
        <v>1272</v>
      </c>
      <c r="C733" s="63" t="s">
        <v>1273</v>
      </c>
      <c r="D733" s="64" t="s">
        <v>1241</v>
      </c>
      <c r="E733" s="64" t="s">
        <v>1242</v>
      </c>
      <c r="F733" s="64" t="s">
        <v>1274</v>
      </c>
      <c r="G733" s="65" t="s">
        <v>63</v>
      </c>
      <c r="H733" s="66">
        <v>1.04</v>
      </c>
      <c r="I733" s="67"/>
      <c r="J733" s="68">
        <f>H733*I733</f>
        <v>0</v>
      </c>
      <c r="K733" s="68">
        <f>IF($I$11&gt;=7000,0,H733*0.07*I733)</f>
        <v>0</v>
      </c>
      <c r="L733" s="68">
        <f>J733+K733</f>
        <v>0</v>
      </c>
      <c r="M733" s="46" t="str">
        <f>IF(I733="","",IF(I733&lt;80,"Ошибка! Не соблюден минимальный заказ на сорт!",IF(MOD(I733,40)&gt;0,"Ошибка! Не соблюдена кратность заказа на позицию!","")))</f>
        <v/>
      </c>
    </row>
    <row r="734" spans="1:13" ht="15" customHeight="1" x14ac:dyDescent="0.25">
      <c r="A734" s="1">
        <v>1027</v>
      </c>
      <c r="B734" s="63" t="s">
        <v>1275</v>
      </c>
      <c r="C734" s="63" t="s">
        <v>1276</v>
      </c>
      <c r="D734" s="64" t="s">
        <v>1241</v>
      </c>
      <c r="E734" s="64" t="s">
        <v>1242</v>
      </c>
      <c r="F734" s="64" t="s">
        <v>1277</v>
      </c>
      <c r="G734" s="65" t="s">
        <v>63</v>
      </c>
      <c r="H734" s="66">
        <v>1.01</v>
      </c>
      <c r="I734" s="67"/>
      <c r="J734" s="68">
        <f>H734*I734</f>
        <v>0</v>
      </c>
      <c r="K734" s="68">
        <f>IF($I$11&gt;=7000,0,H734*0.07*I734)</f>
        <v>0</v>
      </c>
      <c r="L734" s="68">
        <f>J734+K734</f>
        <v>0</v>
      </c>
      <c r="M734" s="46" t="str">
        <f>IF(I734="","",IF(I734&lt;80,"Ошибка! Не соблюден минимальный заказ на сорт!",IF(MOD(I734,40)&gt;0,"Ошибка! Не соблюдена кратность заказа на позицию!","")))</f>
        <v/>
      </c>
    </row>
    <row r="735" spans="1:13" ht="15" customHeight="1" x14ac:dyDescent="0.25">
      <c r="A735" s="1">
        <v>2611</v>
      </c>
      <c r="B735" s="63" t="s">
        <v>1290</v>
      </c>
      <c r="C735" s="63" t="s">
        <v>1291</v>
      </c>
      <c r="D735" s="64" t="s">
        <v>1241</v>
      </c>
      <c r="E735" s="64" t="s">
        <v>1242</v>
      </c>
      <c r="F735" s="64"/>
      <c r="G735" s="65" t="s">
        <v>63</v>
      </c>
      <c r="H735" s="66">
        <v>1.61</v>
      </c>
      <c r="I735" s="67"/>
      <c r="J735" s="68">
        <f>H735*I735</f>
        <v>0</v>
      </c>
      <c r="K735" s="68">
        <f>IF($I$11&gt;=7000,0,H735*0.07*I735)</f>
        <v>0</v>
      </c>
      <c r="L735" s="68">
        <f>J735+K735</f>
        <v>0</v>
      </c>
      <c r="M735" s="46" t="str">
        <f>IF(I735="","",IF(I735&lt;80,"Ошибка! Не соблюден минимальный заказ на сорт!",IF(MOD(I735,40)&gt;0,"Ошибка! Не соблюдена кратность заказа на позицию!","")))</f>
        <v/>
      </c>
    </row>
    <row r="736" spans="1:13" ht="15" customHeight="1" x14ac:dyDescent="0.25">
      <c r="A736" s="1">
        <v>944</v>
      </c>
      <c r="B736" s="63" t="s">
        <v>1284</v>
      </c>
      <c r="C736" s="63" t="s">
        <v>1285</v>
      </c>
      <c r="D736" s="64" t="s">
        <v>1286</v>
      </c>
      <c r="E736" s="64" t="s">
        <v>1287</v>
      </c>
      <c r="F736" s="64" t="s">
        <v>1288</v>
      </c>
      <c r="G736" s="65" t="s">
        <v>63</v>
      </c>
      <c r="H736" s="66">
        <v>1.01</v>
      </c>
      <c r="I736" s="67"/>
      <c r="J736" s="68">
        <f>H736*I736</f>
        <v>0</v>
      </c>
      <c r="K736" s="68">
        <f>IF($I$11&gt;=7000,0,H736*0.07*I736)</f>
        <v>0</v>
      </c>
      <c r="L736" s="68">
        <f>J736+K736</f>
        <v>0</v>
      </c>
      <c r="M736" s="46" t="str">
        <f>IF(I736="","",IF(I736&lt;80,"Ошибка! Не соблюден минимальный заказ на сорт!",IF(MOD(I736,40)&gt;0,"Ошибка! Не соблюдена кратность заказа на позицию!","")))</f>
        <v/>
      </c>
    </row>
    <row r="737" spans="1:13" ht="15" customHeight="1" x14ac:dyDescent="0.25">
      <c r="A737" s="1">
        <v>4000</v>
      </c>
      <c r="B737" s="63" t="s">
        <v>4745</v>
      </c>
      <c r="C737" s="63" t="s">
        <v>6075</v>
      </c>
      <c r="D737" s="64" t="s">
        <v>1289</v>
      </c>
      <c r="E737" s="64" t="s">
        <v>5609</v>
      </c>
      <c r="F737" s="64"/>
      <c r="G737" s="65" t="s">
        <v>63</v>
      </c>
      <c r="H737" s="66">
        <v>2.25</v>
      </c>
      <c r="I737" s="67"/>
      <c r="J737" s="68">
        <f>H737*I737</f>
        <v>0</v>
      </c>
      <c r="K737" s="68">
        <f>IF($I$11&gt;=7000,0,H737*0.07*I737)</f>
        <v>0</v>
      </c>
      <c r="L737" s="68">
        <f>J737+K737</f>
        <v>0</v>
      </c>
      <c r="M737" s="46" t="str">
        <f>IF(I737="","",IF(I737&lt;80,"Ошибка! Не соблюден минимальный заказ на сорт!",IF(MOD(I737,40)&gt;0,"Ошибка! Не соблюдена кратность заказа на позицию!","")))</f>
        <v/>
      </c>
    </row>
    <row r="738" spans="1:13" ht="15" customHeight="1" x14ac:dyDescent="0.25">
      <c r="A738" s="1">
        <v>2942</v>
      </c>
      <c r="B738" s="63" t="s">
        <v>4533</v>
      </c>
      <c r="C738" s="63" t="s">
        <v>6077</v>
      </c>
      <c r="D738" s="64" t="s">
        <v>6281</v>
      </c>
      <c r="E738" s="64" t="s">
        <v>6282</v>
      </c>
      <c r="F738" s="64" t="s">
        <v>6283</v>
      </c>
      <c r="G738" s="65" t="s">
        <v>63</v>
      </c>
      <c r="H738" s="66">
        <v>1.44</v>
      </c>
      <c r="I738" s="67"/>
      <c r="J738" s="68">
        <f>H738*I738</f>
        <v>0</v>
      </c>
      <c r="K738" s="68">
        <f>IF($I$11&gt;=7000,0,H738*0.07*I738)</f>
        <v>0</v>
      </c>
      <c r="L738" s="68">
        <f>J738+K738</f>
        <v>0</v>
      </c>
      <c r="M738" s="46" t="str">
        <f>IF(I738="","",IF(I738&lt;80,"Ошибка! Не соблюден минимальный заказ на сорт!",IF(MOD(I738,40)&gt;0,"Ошибка! Не соблюдена кратность заказа на позицию!","")))</f>
        <v/>
      </c>
    </row>
    <row r="739" spans="1:13" ht="15" customHeight="1" x14ac:dyDescent="0.25">
      <c r="A739" s="1">
        <v>2023</v>
      </c>
      <c r="B739" s="63" t="s">
        <v>1292</v>
      </c>
      <c r="C739" s="63" t="s">
        <v>1293</v>
      </c>
      <c r="D739" s="64" t="s">
        <v>1294</v>
      </c>
      <c r="E739" s="64" t="s">
        <v>1295</v>
      </c>
      <c r="F739" s="64" t="s">
        <v>4144</v>
      </c>
      <c r="G739" s="65" t="s">
        <v>63</v>
      </c>
      <c r="H739" s="66">
        <v>1.1000000000000001</v>
      </c>
      <c r="I739" s="67"/>
      <c r="J739" s="68">
        <f>H739*I739</f>
        <v>0</v>
      </c>
      <c r="K739" s="68">
        <f>IF($I$11&gt;=7000,0,H739*0.07*I739)</f>
        <v>0</v>
      </c>
      <c r="L739" s="68">
        <f>J739+K739</f>
        <v>0</v>
      </c>
      <c r="M739" s="46" t="str">
        <f>IF(I739="","",IF(I739&lt;80,"Ошибка! Не соблюден минимальный заказ на сорт!",IF(MOD(I739,40)&gt;0,"Ошибка! Не соблюдена кратность заказа на позицию!","")))</f>
        <v/>
      </c>
    </row>
    <row r="740" spans="1:13" ht="15" customHeight="1" x14ac:dyDescent="0.25">
      <c r="A740" s="1">
        <v>2647</v>
      </c>
      <c r="B740" s="63" t="s">
        <v>1296</v>
      </c>
      <c r="C740" s="63" t="s">
        <v>1297</v>
      </c>
      <c r="D740" s="64" t="s">
        <v>1294</v>
      </c>
      <c r="E740" s="64" t="s">
        <v>1295</v>
      </c>
      <c r="F740" s="64" t="s">
        <v>1298</v>
      </c>
      <c r="G740" s="65" t="s">
        <v>63</v>
      </c>
      <c r="H740" s="66">
        <v>1.1000000000000001</v>
      </c>
      <c r="I740" s="67"/>
      <c r="J740" s="68">
        <f>H740*I740</f>
        <v>0</v>
      </c>
      <c r="K740" s="68">
        <f>IF($I$11&gt;=7000,0,H740*0.07*I740)</f>
        <v>0</v>
      </c>
      <c r="L740" s="68">
        <f>J740+K740</f>
        <v>0</v>
      </c>
      <c r="M740" s="46" t="str">
        <f>IF(I740="","",IF(I740&lt;80,"Ошибка! Не соблюден минимальный заказ на сорт!",IF(MOD(I740,40)&gt;0,"Ошибка! Не соблюдена кратность заказа на позицию!","")))</f>
        <v/>
      </c>
    </row>
    <row r="741" spans="1:13" ht="15" customHeight="1" x14ac:dyDescent="0.25">
      <c r="A741" s="1">
        <v>854</v>
      </c>
      <c r="B741" s="63" t="s">
        <v>1299</v>
      </c>
      <c r="C741" s="63" t="s">
        <v>1300</v>
      </c>
      <c r="D741" s="64" t="s">
        <v>1294</v>
      </c>
      <c r="E741" s="64" t="s">
        <v>1295</v>
      </c>
      <c r="F741" s="64" t="s">
        <v>1301</v>
      </c>
      <c r="G741" s="65" t="s">
        <v>63</v>
      </c>
      <c r="H741" s="66">
        <v>1.1000000000000001</v>
      </c>
      <c r="I741" s="67"/>
      <c r="J741" s="68">
        <f>H741*I741</f>
        <v>0</v>
      </c>
      <c r="K741" s="68">
        <f>IF($I$11&gt;=7000,0,H741*0.07*I741)</f>
        <v>0</v>
      </c>
      <c r="L741" s="68">
        <f>J741+K741</f>
        <v>0</v>
      </c>
      <c r="M741" s="46" t="str">
        <f>IF(I741="","",IF(I741&lt;80,"Ошибка! Не соблюден минимальный заказ на сорт!",IF(MOD(I741,40)&gt;0,"Ошибка! Не соблюдена кратность заказа на позицию!","")))</f>
        <v/>
      </c>
    </row>
    <row r="742" spans="1:13" ht="15" customHeight="1" x14ac:dyDescent="0.25">
      <c r="A742" s="1">
        <v>1027</v>
      </c>
      <c r="B742" s="63" t="s">
        <v>1302</v>
      </c>
      <c r="C742" s="63" t="s">
        <v>1303</v>
      </c>
      <c r="D742" s="64" t="s">
        <v>1304</v>
      </c>
      <c r="E742" s="64" t="s">
        <v>1305</v>
      </c>
      <c r="F742" s="64" t="s">
        <v>1306</v>
      </c>
      <c r="G742" s="65" t="s">
        <v>63</v>
      </c>
      <c r="H742" s="66">
        <v>1.01</v>
      </c>
      <c r="I742" s="67"/>
      <c r="J742" s="68">
        <f>H742*I742</f>
        <v>0</v>
      </c>
      <c r="K742" s="68">
        <f>IF($I$11&gt;=7000,0,H742*0.07*I742)</f>
        <v>0</v>
      </c>
      <c r="L742" s="68">
        <f>J742+K742</f>
        <v>0</v>
      </c>
      <c r="M742" s="46" t="str">
        <f>IF(I742="","",IF(I742&lt;80,"Ошибка! Не соблюден минимальный заказ на сорт!",IF(MOD(I742,40)&gt;0,"Ошибка! Не соблюдена кратность заказа на позицию!","")))</f>
        <v/>
      </c>
    </row>
    <row r="743" spans="1:13" ht="15" customHeight="1" x14ac:dyDescent="0.25">
      <c r="A743" s="1">
        <v>1094</v>
      </c>
      <c r="B743" s="63" t="s">
        <v>1278</v>
      </c>
      <c r="C743" s="63" t="s">
        <v>1279</v>
      </c>
      <c r="D743" s="64" t="s">
        <v>1304</v>
      </c>
      <c r="E743" s="64" t="s">
        <v>1305</v>
      </c>
      <c r="F743" s="64" t="s">
        <v>1280</v>
      </c>
      <c r="G743" s="65" t="s">
        <v>63</v>
      </c>
      <c r="H743" s="66">
        <v>1.01</v>
      </c>
      <c r="I743" s="67"/>
      <c r="J743" s="68">
        <f>H743*I743</f>
        <v>0</v>
      </c>
      <c r="K743" s="68">
        <f>IF($I$11&gt;=7000,0,H743*0.07*I743)</f>
        <v>0</v>
      </c>
      <c r="L743" s="68">
        <f>J743+K743</f>
        <v>0</v>
      </c>
      <c r="M743" s="46" t="str">
        <f>IF(I743="","",IF(I743&lt;80,"Ошибка! Не соблюден минимальный заказ на сорт!",IF(MOD(I743,40)&gt;0,"Ошибка! Не соблюдена кратность заказа на позицию!","")))</f>
        <v/>
      </c>
    </row>
    <row r="744" spans="1:13" ht="15" customHeight="1" x14ac:dyDescent="0.25">
      <c r="A744" s="1">
        <v>290</v>
      </c>
      <c r="B744" s="63" t="s">
        <v>1281</v>
      </c>
      <c r="C744" s="63" t="s">
        <v>1282</v>
      </c>
      <c r="D744" s="64" t="s">
        <v>1304</v>
      </c>
      <c r="E744" s="64" t="s">
        <v>1305</v>
      </c>
      <c r="F744" s="64" t="s">
        <v>1283</v>
      </c>
      <c r="G744" s="65" t="s">
        <v>63</v>
      </c>
      <c r="H744" s="66">
        <v>1.5</v>
      </c>
      <c r="I744" s="67"/>
      <c r="J744" s="68">
        <f>H744*I744</f>
        <v>0</v>
      </c>
      <c r="K744" s="68">
        <f>IF($I$11&gt;=7000,0,H744*0.07*I744)</f>
        <v>0</v>
      </c>
      <c r="L744" s="68">
        <f>J744+K744</f>
        <v>0</v>
      </c>
      <c r="M744" s="46" t="str">
        <f>IF(I744="","",IF(I744&lt;80,"Ошибка! Не соблюден минимальный заказ на сорт!",IF(MOD(I744,40)&gt;0,"Ошибка! Не соблюдена кратность заказа на позицию!","")))</f>
        <v/>
      </c>
    </row>
    <row r="745" spans="1:13" ht="15" customHeight="1" x14ac:dyDescent="0.25">
      <c r="A745" s="1">
        <v>1228</v>
      </c>
      <c r="B745" s="63" t="s">
        <v>4746</v>
      </c>
      <c r="C745" s="63" t="s">
        <v>6076</v>
      </c>
      <c r="D745" s="64" t="s">
        <v>5530</v>
      </c>
      <c r="E745" s="64" t="s">
        <v>5610</v>
      </c>
      <c r="F745" s="64"/>
      <c r="G745" s="65" t="s">
        <v>63</v>
      </c>
      <c r="H745" s="66">
        <v>1.1499999999999999</v>
      </c>
      <c r="I745" s="67"/>
      <c r="J745" s="68">
        <f>H745*I745</f>
        <v>0</v>
      </c>
      <c r="K745" s="68">
        <f>IF($I$11&gt;=7000,0,H745*0.07*I745)</f>
        <v>0</v>
      </c>
      <c r="L745" s="68">
        <f>J745+K745</f>
        <v>0</v>
      </c>
      <c r="M745" s="46" t="str">
        <f>IF(I745="","",IF(I745&lt;80,"Ошибка! Не соблюден минимальный заказ на сорт!",IF(MOD(I745,40)&gt;0,"Ошибка! Не соблюдена кратность заказа на позицию!","")))</f>
        <v/>
      </c>
    </row>
    <row r="746" spans="1:13" ht="15" customHeight="1" x14ac:dyDescent="0.25">
      <c r="A746" s="1">
        <v>324</v>
      </c>
      <c r="B746" s="63" t="s">
        <v>1307</v>
      </c>
      <c r="C746" s="63" t="s">
        <v>1308</v>
      </c>
      <c r="D746" s="64" t="s">
        <v>5442</v>
      </c>
      <c r="E746" s="64" t="s">
        <v>5443</v>
      </c>
      <c r="F746" s="64" t="s">
        <v>1309</v>
      </c>
      <c r="G746" s="65" t="s">
        <v>63</v>
      </c>
      <c r="H746" s="66">
        <v>1.73</v>
      </c>
      <c r="I746" s="67"/>
      <c r="J746" s="68">
        <f>H746*I746</f>
        <v>0</v>
      </c>
      <c r="K746" s="68">
        <f>IF($I$11&gt;=7000,0,H746*0.07*I746)</f>
        <v>0</v>
      </c>
      <c r="L746" s="68">
        <f>J746+K746</f>
        <v>0</v>
      </c>
      <c r="M746" s="46" t="str">
        <f>IF(I746="","",IF(I746&lt;80,"Ошибка! Не соблюден минимальный заказ на сорт!",IF(MOD(I746,40)&gt;0,"Ошибка! Не соблюдена кратность заказа на позицию!","")))</f>
        <v/>
      </c>
    </row>
    <row r="747" spans="1:13" ht="15" customHeight="1" x14ac:dyDescent="0.25">
      <c r="A747" s="1">
        <v>826</v>
      </c>
      <c r="B747" s="63" t="s">
        <v>1330</v>
      </c>
      <c r="C747" s="63" t="s">
        <v>1331</v>
      </c>
      <c r="D747" s="64" t="s">
        <v>1312</v>
      </c>
      <c r="E747" s="64" t="s">
        <v>1313</v>
      </c>
      <c r="F747" s="64"/>
      <c r="G747" s="65" t="s">
        <v>63</v>
      </c>
      <c r="H747" s="66">
        <v>0.92</v>
      </c>
      <c r="I747" s="67"/>
      <c r="J747" s="68">
        <f>H747*I747</f>
        <v>0</v>
      </c>
      <c r="K747" s="68">
        <f>IF($I$11&gt;=7000,0,H747*0.07*I747)</f>
        <v>0</v>
      </c>
      <c r="L747" s="68">
        <f>J747+K747</f>
        <v>0</v>
      </c>
      <c r="M747" s="46" t="str">
        <f>IF(I747="","",IF(I747&lt;80,"Ошибка! Не соблюден минимальный заказ на сорт!",IF(MOD(I747,40)&gt;0,"Ошибка! Не соблюдена кратность заказа на позицию!","")))</f>
        <v/>
      </c>
    </row>
    <row r="748" spans="1:13" ht="15" customHeight="1" x14ac:dyDescent="0.25">
      <c r="A748" s="1">
        <v>335</v>
      </c>
      <c r="B748" s="63" t="s">
        <v>1310</v>
      </c>
      <c r="C748" s="63" t="s">
        <v>1311</v>
      </c>
      <c r="D748" s="64" t="s">
        <v>1312</v>
      </c>
      <c r="E748" s="64" t="s">
        <v>1313</v>
      </c>
      <c r="F748" s="64"/>
      <c r="G748" s="65" t="s">
        <v>63</v>
      </c>
      <c r="H748" s="66">
        <v>0.92</v>
      </c>
      <c r="I748" s="67"/>
      <c r="J748" s="68">
        <f>H748*I748</f>
        <v>0</v>
      </c>
      <c r="K748" s="68">
        <f>IF($I$11&gt;=7000,0,H748*0.07*I748)</f>
        <v>0</v>
      </c>
      <c r="L748" s="68">
        <f>J748+K748</f>
        <v>0</v>
      </c>
      <c r="M748" s="46" t="str">
        <f>IF(I748="","",IF(I748&lt;80,"Ошибка! Не соблюден минимальный заказ на сорт!",IF(MOD(I748,40)&gt;0,"Ошибка! Не соблюдена кратность заказа на позицию!","")))</f>
        <v/>
      </c>
    </row>
    <row r="749" spans="1:13" ht="15" customHeight="1" x14ac:dyDescent="0.25">
      <c r="A749" s="1">
        <v>1418</v>
      </c>
      <c r="B749" s="63" t="s">
        <v>1314</v>
      </c>
      <c r="C749" s="63" t="s">
        <v>1315</v>
      </c>
      <c r="D749" s="64" t="s">
        <v>1316</v>
      </c>
      <c r="E749" s="64" t="s">
        <v>1317</v>
      </c>
      <c r="F749" s="64" t="s">
        <v>1318</v>
      </c>
      <c r="G749" s="65" t="s">
        <v>63</v>
      </c>
      <c r="H749" s="66">
        <v>0.92</v>
      </c>
      <c r="I749" s="67"/>
      <c r="J749" s="68">
        <f>H749*I749</f>
        <v>0</v>
      </c>
      <c r="K749" s="68">
        <f>IF($I$11&gt;=7000,0,H749*0.07*I749)</f>
        <v>0</v>
      </c>
      <c r="L749" s="68">
        <f>J749+K749</f>
        <v>0</v>
      </c>
      <c r="M749" s="46" t="str">
        <f>IF(I749="","",IF(I749&lt;80,"Ошибка! Не соблюден минимальный заказ на сорт!",IF(MOD(I749,40)&gt;0,"Ошибка! Не соблюдена кратность заказа на позицию!","")))</f>
        <v/>
      </c>
    </row>
    <row r="750" spans="1:13" ht="15" customHeight="1" x14ac:dyDescent="0.25">
      <c r="A750" s="1">
        <v>681</v>
      </c>
      <c r="B750" s="63" t="s">
        <v>1319</v>
      </c>
      <c r="C750" s="63" t="s">
        <v>1320</v>
      </c>
      <c r="D750" s="64" t="s">
        <v>1321</v>
      </c>
      <c r="E750" s="64" t="s">
        <v>1322</v>
      </c>
      <c r="F750" s="64" t="s">
        <v>1323</v>
      </c>
      <c r="G750" s="65" t="s">
        <v>63</v>
      </c>
      <c r="H750" s="66">
        <v>1.73</v>
      </c>
      <c r="I750" s="67"/>
      <c r="J750" s="68">
        <f>H750*I750</f>
        <v>0</v>
      </c>
      <c r="K750" s="68">
        <f>IF($I$11&gt;=7000,0,H750*0.07*I750)</f>
        <v>0</v>
      </c>
      <c r="L750" s="68">
        <f>J750+K750</f>
        <v>0</v>
      </c>
      <c r="M750" s="46" t="str">
        <f>IF(I750="","",IF(I750&lt;80,"Ошибка! Не соблюден минимальный заказ на сорт!",IF(MOD(I750,40)&gt;0,"Ошибка! Не соблюдена кратность заказа на позицию!","")))</f>
        <v/>
      </c>
    </row>
    <row r="751" spans="1:13" ht="15" customHeight="1" x14ac:dyDescent="0.25">
      <c r="A751" s="1">
        <v>67</v>
      </c>
      <c r="B751" s="63" t="s">
        <v>3553</v>
      </c>
      <c r="C751" s="63" t="s">
        <v>3552</v>
      </c>
      <c r="D751" s="64" t="s">
        <v>1321</v>
      </c>
      <c r="E751" s="64" t="s">
        <v>1322</v>
      </c>
      <c r="F751" s="64" t="s">
        <v>3554</v>
      </c>
      <c r="G751" s="65" t="s">
        <v>63</v>
      </c>
      <c r="H751" s="66">
        <v>1.73</v>
      </c>
      <c r="I751" s="67"/>
      <c r="J751" s="68">
        <f>H751*I751</f>
        <v>0</v>
      </c>
      <c r="K751" s="68">
        <f>IF($I$11&gt;=7000,0,H751*0.07*I751)</f>
        <v>0</v>
      </c>
      <c r="L751" s="68">
        <f>J751+K751</f>
        <v>0</v>
      </c>
      <c r="M751" s="46" t="str">
        <f>IF(I751="","",IF(I751&lt;80,"Ошибка! Не соблюден минимальный заказ на сорт!",IF(MOD(I751,40)&gt;0,"Ошибка! Не соблюдена кратность заказа на позицию!","")))</f>
        <v/>
      </c>
    </row>
    <row r="752" spans="1:13" ht="15" customHeight="1" x14ac:dyDescent="0.25">
      <c r="A752" s="1">
        <v>1451</v>
      </c>
      <c r="B752" s="63" t="s">
        <v>1324</v>
      </c>
      <c r="C752" s="63" t="s">
        <v>1325</v>
      </c>
      <c r="D752" s="64" t="s">
        <v>1321</v>
      </c>
      <c r="E752" s="64" t="s">
        <v>1322</v>
      </c>
      <c r="F752" s="64" t="s">
        <v>1326</v>
      </c>
      <c r="G752" s="65" t="s">
        <v>63</v>
      </c>
      <c r="H752" s="66">
        <v>1.73</v>
      </c>
      <c r="I752" s="67"/>
      <c r="J752" s="68">
        <f>H752*I752</f>
        <v>0</v>
      </c>
      <c r="K752" s="68">
        <f>IF($I$11&gt;=7000,0,H752*0.07*I752)</f>
        <v>0</v>
      </c>
      <c r="L752" s="68">
        <f>J752+K752</f>
        <v>0</v>
      </c>
      <c r="M752" s="46" t="str">
        <f>IF(I752="","",IF(I752&lt;80,"Ошибка! Не соблюден минимальный заказ на сорт!",IF(MOD(I752,40)&gt;0,"Ошибка! Не соблюдена кратность заказа на позицию!","")))</f>
        <v/>
      </c>
    </row>
    <row r="753" spans="1:13" ht="15" customHeight="1" x14ac:dyDescent="0.25">
      <c r="A753" s="1">
        <v>692</v>
      </c>
      <c r="B753" s="63" t="s">
        <v>1327</v>
      </c>
      <c r="C753" s="63" t="s">
        <v>1328</v>
      </c>
      <c r="D753" s="64" t="s">
        <v>1321</v>
      </c>
      <c r="E753" s="64" t="s">
        <v>1322</v>
      </c>
      <c r="F753" s="64" t="s">
        <v>1329</v>
      </c>
      <c r="G753" s="65" t="s">
        <v>63</v>
      </c>
      <c r="H753" s="66">
        <v>0.92</v>
      </c>
      <c r="I753" s="67"/>
      <c r="J753" s="68">
        <f>H753*I753</f>
        <v>0</v>
      </c>
      <c r="K753" s="68">
        <f>IF($I$11&gt;=7000,0,H753*0.07*I753)</f>
        <v>0</v>
      </c>
      <c r="L753" s="68">
        <f>J753+K753</f>
        <v>0</v>
      </c>
      <c r="M753" s="46" t="str">
        <f>IF(I753="","",IF(I753&lt;80,"Ошибка! Не соблюден минимальный заказ на сорт!",IF(MOD(I753,40)&gt;0,"Ошибка! Не соблюдена кратность заказа на позицию!","")))</f>
        <v/>
      </c>
    </row>
    <row r="754" spans="1:13" ht="15" customHeight="1" x14ac:dyDescent="0.25">
      <c r="A754" s="1">
        <v>960</v>
      </c>
      <c r="B754" s="63" t="s">
        <v>1332</v>
      </c>
      <c r="C754" s="63" t="s">
        <v>1333</v>
      </c>
      <c r="D754" s="64" t="s">
        <v>1334</v>
      </c>
      <c r="E754" s="64" t="s">
        <v>1335</v>
      </c>
      <c r="F754" s="64" t="s">
        <v>1336</v>
      </c>
      <c r="G754" s="65" t="s">
        <v>63</v>
      </c>
      <c r="H754" s="66">
        <v>0.92</v>
      </c>
      <c r="I754" s="67"/>
      <c r="J754" s="68">
        <f>H754*I754</f>
        <v>0</v>
      </c>
      <c r="K754" s="68">
        <f>IF($I$11&gt;=7000,0,H754*0.07*I754)</f>
        <v>0</v>
      </c>
      <c r="L754" s="68">
        <f>J754+K754</f>
        <v>0</v>
      </c>
      <c r="M754" s="46" t="str">
        <f>IF(I754="","",IF(I754&lt;80,"Ошибка! Не соблюден минимальный заказ на сорт!",IF(MOD(I754,40)&gt;0,"Ошибка! Не соблюдена кратность заказа на позицию!","")))</f>
        <v/>
      </c>
    </row>
    <row r="755" spans="1:13" ht="15" customHeight="1" x14ac:dyDescent="0.25">
      <c r="A755" s="1">
        <v>212</v>
      </c>
      <c r="B755" s="63" t="s">
        <v>3654</v>
      </c>
      <c r="C755" s="63" t="s">
        <v>1337</v>
      </c>
      <c r="D755" s="64" t="s">
        <v>1334</v>
      </c>
      <c r="E755" s="64" t="s">
        <v>1335</v>
      </c>
      <c r="F755" s="64" t="s">
        <v>1338</v>
      </c>
      <c r="G755" s="65" t="s">
        <v>63</v>
      </c>
      <c r="H755" s="66">
        <v>2.65</v>
      </c>
      <c r="I755" s="67"/>
      <c r="J755" s="68">
        <f>H755*I755</f>
        <v>0</v>
      </c>
      <c r="K755" s="68">
        <f>IF($I$11&gt;=7000,0,H755*0.07*I755)</f>
        <v>0</v>
      </c>
      <c r="L755" s="68">
        <f>J755+K755</f>
        <v>0</v>
      </c>
      <c r="M755" s="46" t="str">
        <f>IF(I755="","",IF(I755&lt;80,"Ошибка! Не соблюден минимальный заказ на сорт!",IF(MOD(I755,40)&gt;0,"Ошибка! Не соблюдена кратность заказа на позицию!","")))</f>
        <v/>
      </c>
    </row>
    <row r="756" spans="1:13" ht="15" customHeight="1" x14ac:dyDescent="0.25">
      <c r="A756" s="1">
        <v>793</v>
      </c>
      <c r="B756" s="63" t="s">
        <v>1339</v>
      </c>
      <c r="C756" s="63" t="s">
        <v>1340</v>
      </c>
      <c r="D756" s="64" t="s">
        <v>1334</v>
      </c>
      <c r="E756" s="64" t="s">
        <v>1335</v>
      </c>
      <c r="F756" s="64" t="s">
        <v>1341</v>
      </c>
      <c r="G756" s="65" t="s">
        <v>63</v>
      </c>
      <c r="H756" s="66">
        <v>0.92</v>
      </c>
      <c r="I756" s="67"/>
      <c r="J756" s="68">
        <f>H756*I756</f>
        <v>0</v>
      </c>
      <c r="K756" s="68">
        <f>IF($I$11&gt;=7000,0,H756*0.07*I756)</f>
        <v>0</v>
      </c>
      <c r="L756" s="68">
        <f>J756+K756</f>
        <v>0</v>
      </c>
      <c r="M756" s="46" t="str">
        <f>IF(I756="","",IF(I756&lt;80,"Ошибка! Не соблюден минимальный заказ на сорт!",IF(MOD(I756,40)&gt;0,"Ошибка! Не соблюдена кратность заказа на позицию!","")))</f>
        <v/>
      </c>
    </row>
    <row r="757" spans="1:13" ht="15" customHeight="1" x14ac:dyDescent="0.25">
      <c r="A757" s="1">
        <v>469</v>
      </c>
      <c r="B757" s="63" t="s">
        <v>4762</v>
      </c>
      <c r="C757" s="63" t="s">
        <v>6083</v>
      </c>
      <c r="D757" s="64" t="s">
        <v>1334</v>
      </c>
      <c r="E757" s="64" t="s">
        <v>1335</v>
      </c>
      <c r="F757" s="64" t="s">
        <v>5616</v>
      </c>
      <c r="G757" s="65" t="s">
        <v>63</v>
      </c>
      <c r="H757" s="66">
        <v>1.73</v>
      </c>
      <c r="I757" s="67"/>
      <c r="J757" s="68">
        <f>H757*I757</f>
        <v>0</v>
      </c>
      <c r="K757" s="68">
        <f>IF($I$11&gt;=7000,0,H757*0.07*I757)</f>
        <v>0</v>
      </c>
      <c r="L757" s="68">
        <f>J757+K757</f>
        <v>0</v>
      </c>
      <c r="M757" s="46" t="str">
        <f>IF(I757="","",IF(I757&lt;80,"Ошибка! Не соблюден минимальный заказ на сорт!",IF(MOD(I757,40)&gt;0,"Ошибка! Не соблюдена кратность заказа на позицию!","")))</f>
        <v/>
      </c>
    </row>
    <row r="758" spans="1:13" ht="15" customHeight="1" x14ac:dyDescent="0.25">
      <c r="A758" s="1">
        <v>480</v>
      </c>
      <c r="B758" s="63" t="s">
        <v>4763</v>
      </c>
      <c r="C758" s="63" t="s">
        <v>6084</v>
      </c>
      <c r="D758" s="64" t="s">
        <v>1334</v>
      </c>
      <c r="E758" s="64" t="s">
        <v>1335</v>
      </c>
      <c r="F758" s="64" t="s">
        <v>5617</v>
      </c>
      <c r="G758" s="65" t="s">
        <v>63</v>
      </c>
      <c r="H758" s="66">
        <v>1.73</v>
      </c>
      <c r="I758" s="67"/>
      <c r="J758" s="68">
        <f>H758*I758</f>
        <v>0</v>
      </c>
      <c r="K758" s="68">
        <f>IF($I$11&gt;=7000,0,H758*0.07*I758)</f>
        <v>0</v>
      </c>
      <c r="L758" s="68">
        <f>J758+K758</f>
        <v>0</v>
      </c>
      <c r="M758" s="46" t="str">
        <f>IF(I758="","",IF(I758&lt;80,"Ошибка! Не соблюден минимальный заказ на сорт!",IF(MOD(I758,40)&gt;0,"Ошибка! Не соблюдена кратность заказа на позицию!","")))</f>
        <v/>
      </c>
    </row>
    <row r="759" spans="1:13" ht="15" customHeight="1" x14ac:dyDescent="0.25">
      <c r="A759" s="1">
        <v>469</v>
      </c>
      <c r="B759" s="63" t="s">
        <v>4764</v>
      </c>
      <c r="C759" s="63" t="s">
        <v>6085</v>
      </c>
      <c r="D759" s="64" t="s">
        <v>1334</v>
      </c>
      <c r="E759" s="64" t="s">
        <v>1335</v>
      </c>
      <c r="F759" s="64" t="s">
        <v>5618</v>
      </c>
      <c r="G759" s="65" t="s">
        <v>63</v>
      </c>
      <c r="H759" s="66">
        <v>1.73</v>
      </c>
      <c r="I759" s="67"/>
      <c r="J759" s="68">
        <f>H759*I759</f>
        <v>0</v>
      </c>
      <c r="K759" s="68">
        <f>IF($I$11&gt;=7000,0,H759*0.07*I759)</f>
        <v>0</v>
      </c>
      <c r="L759" s="68">
        <f>J759+K759</f>
        <v>0</v>
      </c>
      <c r="M759" s="46" t="str">
        <f>IF(I759="","",IF(I759&lt;80,"Ошибка! Не соблюден минимальный заказ на сорт!",IF(MOD(I759,40)&gt;0,"Ошибка! Не соблюдена кратность заказа на позицию!","")))</f>
        <v/>
      </c>
    </row>
    <row r="760" spans="1:13" ht="15" customHeight="1" x14ac:dyDescent="0.25">
      <c r="A760" s="1">
        <v>949</v>
      </c>
      <c r="B760" s="63" t="s">
        <v>5230</v>
      </c>
      <c r="C760" s="63"/>
      <c r="D760" s="64" t="s">
        <v>5550</v>
      </c>
      <c r="E760" s="64" t="s">
        <v>5852</v>
      </c>
      <c r="F760" s="64" t="s">
        <v>5853</v>
      </c>
      <c r="G760" s="65" t="s">
        <v>154</v>
      </c>
      <c r="H760" s="66">
        <v>3.28</v>
      </c>
      <c r="I760" s="67"/>
      <c r="J760" s="68">
        <f>H760*I760</f>
        <v>0</v>
      </c>
      <c r="K760" s="68">
        <f>IF($I$11&gt;=7000,0,H760*0.07*I760)</f>
        <v>0</v>
      </c>
      <c r="L760" s="68">
        <f>J760+K760</f>
        <v>0</v>
      </c>
      <c r="M760" s="46" t="str">
        <f>IF(I760="","",IF(I760&lt;75,"Ошибка! Не соблюден минимальный заказ на сорт!",IF(MOD(I760,25)&gt;0,"Ошибка! Не соблюдена кратность заказа на позицию!","")))</f>
        <v/>
      </c>
    </row>
    <row r="761" spans="1:13" ht="15" customHeight="1" x14ac:dyDescent="0.25">
      <c r="A761" s="1">
        <v>6652</v>
      </c>
      <c r="B761" s="63" t="s">
        <v>4771</v>
      </c>
      <c r="C761" s="63" t="s">
        <v>6092</v>
      </c>
      <c r="D761" s="64" t="s">
        <v>5531</v>
      </c>
      <c r="E761" s="64" t="s">
        <v>5631</v>
      </c>
      <c r="F761" s="64"/>
      <c r="G761" s="65" t="s">
        <v>63</v>
      </c>
      <c r="H761" s="66">
        <v>1.01</v>
      </c>
      <c r="I761" s="67"/>
      <c r="J761" s="68">
        <f>H761*I761</f>
        <v>0</v>
      </c>
      <c r="K761" s="68">
        <f>IF($I$11&gt;=7000,0,H761*0.07*I761)</f>
        <v>0</v>
      </c>
      <c r="L761" s="68">
        <f>J761+K761</f>
        <v>0</v>
      </c>
      <c r="M761" s="46" t="str">
        <f>IF(I761="","",IF(I761&lt;80,"Ошибка! Не соблюден минимальный заказ на сорт!",IF(MOD(I761,40)&gt;0,"Ошибка! Не соблюдена кратность заказа на позицию!","")))</f>
        <v/>
      </c>
    </row>
    <row r="762" spans="1:13" ht="15" customHeight="1" x14ac:dyDescent="0.25">
      <c r="A762" s="1">
        <v>2360</v>
      </c>
      <c r="B762" s="63" t="s">
        <v>1342</v>
      </c>
      <c r="C762" s="63" t="s">
        <v>1343</v>
      </c>
      <c r="D762" s="64" t="s">
        <v>1344</v>
      </c>
      <c r="E762" s="64" t="s">
        <v>1345</v>
      </c>
      <c r="F762" s="64" t="s">
        <v>1346</v>
      </c>
      <c r="G762" s="65" t="s">
        <v>63</v>
      </c>
      <c r="H762" s="66">
        <v>1.02</v>
      </c>
      <c r="I762" s="67"/>
      <c r="J762" s="68">
        <f>H762*I762</f>
        <v>0</v>
      </c>
      <c r="K762" s="68">
        <f>IF($I$11&gt;=7000,0,H762*0.07*I762)</f>
        <v>0</v>
      </c>
      <c r="L762" s="68">
        <f>J762+K762</f>
        <v>0</v>
      </c>
      <c r="M762" s="46" t="str">
        <f>IF(I762="","",IF(I762&lt;80,"Ошибка! Не соблюден минимальный заказ на сорт!",IF(MOD(I762,40)&gt;0,"Ошибка! Не соблюдена кратность заказа на позицию!","")))</f>
        <v/>
      </c>
    </row>
    <row r="763" spans="1:13" ht="15" customHeight="1" x14ac:dyDescent="0.25">
      <c r="A763" s="1">
        <v>134</v>
      </c>
      <c r="B763" s="63" t="s">
        <v>5163</v>
      </c>
      <c r="C763" s="63" t="s">
        <v>4635</v>
      </c>
      <c r="D763" s="64" t="s">
        <v>1344</v>
      </c>
      <c r="E763" s="64" t="s">
        <v>1345</v>
      </c>
      <c r="F763" s="64" t="s">
        <v>5518</v>
      </c>
      <c r="G763" s="65" t="s">
        <v>63</v>
      </c>
      <c r="H763" s="66">
        <v>1.02</v>
      </c>
      <c r="I763" s="67"/>
      <c r="J763" s="68">
        <f>H763*I763</f>
        <v>0</v>
      </c>
      <c r="K763" s="68">
        <f>IF($I$11&gt;=7000,0,H763*0.07*I763)</f>
        <v>0</v>
      </c>
      <c r="L763" s="68">
        <f>J763+K763</f>
        <v>0</v>
      </c>
      <c r="M763" s="46" t="str">
        <f>IF(I763="","",IF(I763&lt;80,"Ошибка! Не соблюден минимальный заказ на сорт!",IF(MOD(I763,40)&gt;0,"Ошибка! Не соблюдена кратность заказа на позицию!","")))</f>
        <v/>
      </c>
    </row>
    <row r="764" spans="1:13" ht="15" customHeight="1" x14ac:dyDescent="0.25">
      <c r="A764" s="1">
        <v>1094</v>
      </c>
      <c r="B764" s="63" t="s">
        <v>5164</v>
      </c>
      <c r="C764" s="63"/>
      <c r="D764" s="64" t="s">
        <v>1344</v>
      </c>
      <c r="E764" s="64" t="s">
        <v>1345</v>
      </c>
      <c r="F764" s="64" t="s">
        <v>5786</v>
      </c>
      <c r="G764" s="65" t="s">
        <v>63</v>
      </c>
      <c r="H764" s="66">
        <v>1.56</v>
      </c>
      <c r="I764" s="67"/>
      <c r="J764" s="68">
        <f>H764*I764</f>
        <v>0</v>
      </c>
      <c r="K764" s="68">
        <f>IF($I$11&gt;=7000,0,H764*0.07*I764)</f>
        <v>0</v>
      </c>
      <c r="L764" s="68">
        <f>J764+K764</f>
        <v>0</v>
      </c>
      <c r="M764" s="46" t="str">
        <f>IF(I764="","",IF(I764&lt;80,"Ошибка! Не соблюден минимальный заказ на сорт!",IF(MOD(I764,40)&gt;0,"Ошибка! Не соблюдена кратность заказа на позицию!","")))</f>
        <v/>
      </c>
    </row>
    <row r="765" spans="1:13" ht="15" customHeight="1" x14ac:dyDescent="0.25">
      <c r="A765" s="1">
        <v>4352</v>
      </c>
      <c r="B765" s="63" t="s">
        <v>1347</v>
      </c>
      <c r="C765" s="63" t="s">
        <v>1348</v>
      </c>
      <c r="D765" s="64" t="s">
        <v>1344</v>
      </c>
      <c r="E765" s="64" t="s">
        <v>1345</v>
      </c>
      <c r="F765" s="64" t="s">
        <v>1349</v>
      </c>
      <c r="G765" s="65" t="s">
        <v>63</v>
      </c>
      <c r="H765" s="66">
        <v>1.02</v>
      </c>
      <c r="I765" s="67"/>
      <c r="J765" s="68">
        <f>H765*I765</f>
        <v>0</v>
      </c>
      <c r="K765" s="68">
        <f>IF($I$11&gt;=7000,0,H765*0.07*I765)</f>
        <v>0</v>
      </c>
      <c r="L765" s="68">
        <f>J765+K765</f>
        <v>0</v>
      </c>
      <c r="M765" s="46" t="str">
        <f>IF(I765="","",IF(I765&lt;80,"Ошибка! Не соблюден минимальный заказ на сорт!",IF(MOD(I765,40)&gt;0,"Ошибка! Не соблюдена кратность заказа на позицию!","")))</f>
        <v/>
      </c>
    </row>
    <row r="766" spans="1:13" ht="15" customHeight="1" x14ac:dyDescent="0.25">
      <c r="A766" s="1">
        <v>2589</v>
      </c>
      <c r="B766" s="63" t="s">
        <v>1350</v>
      </c>
      <c r="C766" s="63" t="s">
        <v>1351</v>
      </c>
      <c r="D766" s="64" t="s">
        <v>1344</v>
      </c>
      <c r="E766" s="64" t="s">
        <v>1345</v>
      </c>
      <c r="F766" s="64" t="s">
        <v>1352</v>
      </c>
      <c r="G766" s="65" t="s">
        <v>63</v>
      </c>
      <c r="H766" s="66">
        <v>1.02</v>
      </c>
      <c r="I766" s="67"/>
      <c r="J766" s="68">
        <f>H766*I766</f>
        <v>0</v>
      </c>
      <c r="K766" s="68">
        <f>IF($I$11&gt;=7000,0,H766*0.07*I766)</f>
        <v>0</v>
      </c>
      <c r="L766" s="68">
        <f>J766+K766</f>
        <v>0</v>
      </c>
      <c r="M766" s="46" t="str">
        <f>IF(I766="","",IF(I766&lt;80,"Ошибка! Не соблюден минимальный заказ на сорт!",IF(MOD(I766,40)&gt;0,"Ошибка! Не соблюдена кратность заказа на позицию!","")))</f>
        <v/>
      </c>
    </row>
    <row r="767" spans="1:13" ht="15" customHeight="1" x14ac:dyDescent="0.25">
      <c r="A767" s="1">
        <v>838</v>
      </c>
      <c r="B767" s="63" t="s">
        <v>1354</v>
      </c>
      <c r="C767" s="63" t="s">
        <v>1355</v>
      </c>
      <c r="D767" s="64" t="s">
        <v>1353</v>
      </c>
      <c r="E767" s="64" t="s">
        <v>4107</v>
      </c>
      <c r="F767" s="64" t="s">
        <v>1356</v>
      </c>
      <c r="G767" s="65" t="s">
        <v>63</v>
      </c>
      <c r="H767" s="66">
        <v>1.02</v>
      </c>
      <c r="I767" s="67"/>
      <c r="J767" s="68">
        <f>H767*I767</f>
        <v>0</v>
      </c>
      <c r="K767" s="68">
        <f>IF($I$11&gt;=7000,0,H767*0.07*I767)</f>
        <v>0</v>
      </c>
      <c r="L767" s="68">
        <f>J767+K767</f>
        <v>0</v>
      </c>
      <c r="M767" s="46" t="str">
        <f>IF(I767="","",IF(I767&lt;80,"Ошибка! Не соблюден минимальный заказ на сорт!",IF(MOD(I767,40)&gt;0,"Ошибка! Не соблюдена кратность заказа на позицию!","")))</f>
        <v/>
      </c>
    </row>
    <row r="768" spans="1:13" ht="15" customHeight="1" x14ac:dyDescent="0.25">
      <c r="A768" s="1">
        <v>958</v>
      </c>
      <c r="B768" s="63" t="s">
        <v>5016</v>
      </c>
      <c r="C768" s="63" t="s">
        <v>4402</v>
      </c>
      <c r="D768" s="64" t="s">
        <v>5505</v>
      </c>
      <c r="E768" s="64" t="s">
        <v>3613</v>
      </c>
      <c r="F768" s="64" t="s">
        <v>3612</v>
      </c>
      <c r="G768" s="65" t="s">
        <v>421</v>
      </c>
      <c r="H768" s="66">
        <v>6.33</v>
      </c>
      <c r="I768" s="67"/>
      <c r="J768" s="68">
        <f>H768*I768</f>
        <v>0</v>
      </c>
      <c r="K768" s="68">
        <f>IF($I$11&gt;=7000,0,H768*0.07*I768)</f>
        <v>0</v>
      </c>
      <c r="L768" s="68">
        <f>J768+K768</f>
        <v>0</v>
      </c>
      <c r="M768" s="108" t="str">
        <f>IF(I768="","",IF(I768&lt;80,"Ошибка! Не соблюден минимальный заказ на сорт!",IF(MOD(I768,40)&gt;0,"Ошибка! Не соблюдена кратность заказа на позицию!","")))</f>
        <v/>
      </c>
    </row>
    <row r="769" spans="1:13" ht="15" customHeight="1" x14ac:dyDescent="0.25">
      <c r="A769" s="1">
        <v>6540</v>
      </c>
      <c r="B769" s="63" t="s">
        <v>5017</v>
      </c>
      <c r="C769" s="63" t="s">
        <v>6240</v>
      </c>
      <c r="D769" s="64" t="s">
        <v>1357</v>
      </c>
      <c r="E769" s="64" t="s">
        <v>1358</v>
      </c>
      <c r="F769" s="64" t="s">
        <v>6338</v>
      </c>
      <c r="G769" s="65" t="s">
        <v>421</v>
      </c>
      <c r="H769" s="66">
        <v>6.62</v>
      </c>
      <c r="I769" s="67"/>
      <c r="J769" s="68">
        <f>H769*I769</f>
        <v>0</v>
      </c>
      <c r="K769" s="68">
        <f>IF($I$11&gt;=7000,0,H769*0.07*I769)</f>
        <v>0</v>
      </c>
      <c r="L769" s="68">
        <f>J769+K769</f>
        <v>0</v>
      </c>
      <c r="M769" s="108" t="str">
        <f>IF(I769="","",IF(I769&lt;80,"Ошибка! Не соблюден минимальный заказ на сорт!",IF(MOD(I769,40)&gt;0,"Ошибка! Не соблюдена кратность заказа на позицию!","")))</f>
        <v/>
      </c>
    </row>
    <row r="770" spans="1:13" ht="15" customHeight="1" x14ac:dyDescent="0.25">
      <c r="A770" s="1">
        <v>10506</v>
      </c>
      <c r="B770" s="63" t="s">
        <v>1364</v>
      </c>
      <c r="C770" s="63" t="s">
        <v>1365</v>
      </c>
      <c r="D770" s="64" t="s">
        <v>1357</v>
      </c>
      <c r="E770" s="64" t="s">
        <v>1358</v>
      </c>
      <c r="F770" s="64" t="s">
        <v>4274</v>
      </c>
      <c r="G770" s="65" t="s">
        <v>63</v>
      </c>
      <c r="H770" s="66">
        <v>1.1200000000000001</v>
      </c>
      <c r="I770" s="67"/>
      <c r="J770" s="68">
        <f>H770*I770</f>
        <v>0</v>
      </c>
      <c r="K770" s="68">
        <f>IF($I$11&gt;=7000,0,H770*0.07*I770)</f>
        <v>0</v>
      </c>
      <c r="L770" s="68">
        <f>J770+K770</f>
        <v>0</v>
      </c>
      <c r="M770" s="46" t="str">
        <f>IF(I770="","",IF(I770&lt;80,"Ошибка! Не соблюден минимальный заказ на сорт!",IF(MOD(I770,40)&gt;0,"Ошибка! Не соблюдена кратность заказа на позицию!","")))</f>
        <v/>
      </c>
    </row>
    <row r="771" spans="1:13" ht="15" customHeight="1" x14ac:dyDescent="0.25">
      <c r="A771" s="1">
        <v>2455</v>
      </c>
      <c r="B771" s="63" t="s">
        <v>5018</v>
      </c>
      <c r="C771" s="63" t="s">
        <v>6241</v>
      </c>
      <c r="D771" s="64" t="s">
        <v>1357</v>
      </c>
      <c r="E771" s="64" t="s">
        <v>1358</v>
      </c>
      <c r="F771" s="64" t="s">
        <v>6339</v>
      </c>
      <c r="G771" s="65" t="s">
        <v>421</v>
      </c>
      <c r="H771" s="66">
        <v>6.33</v>
      </c>
      <c r="I771" s="67"/>
      <c r="J771" s="68">
        <f>H771*I771</f>
        <v>0</v>
      </c>
      <c r="K771" s="68">
        <f>IF($I$11&gt;=7000,0,H771*0.07*I771)</f>
        <v>0</v>
      </c>
      <c r="L771" s="68">
        <f>J771+K771</f>
        <v>0</v>
      </c>
      <c r="M771" s="108" t="str">
        <f>IF(I771="","",IF(I771&lt;80,"Ошибка! Не соблюден минимальный заказ на сорт!",IF(MOD(I771,40)&gt;0,"Ошибка! Не соблюдена кратность заказа на позицию!","")))</f>
        <v/>
      </c>
    </row>
    <row r="772" spans="1:13" ht="15" customHeight="1" x14ac:dyDescent="0.25">
      <c r="A772" s="1">
        <v>682</v>
      </c>
      <c r="B772" s="63" t="s">
        <v>5019</v>
      </c>
      <c r="C772" s="63" t="s">
        <v>1359</v>
      </c>
      <c r="D772" s="64" t="s">
        <v>1357</v>
      </c>
      <c r="E772" s="64" t="s">
        <v>1358</v>
      </c>
      <c r="F772" s="64" t="s">
        <v>1360</v>
      </c>
      <c r="G772" s="65" t="s">
        <v>421</v>
      </c>
      <c r="H772" s="66">
        <v>6.33</v>
      </c>
      <c r="I772" s="67"/>
      <c r="J772" s="68">
        <f>H772*I772</f>
        <v>0</v>
      </c>
      <c r="K772" s="68">
        <f>IF($I$11&gt;=7000,0,H772*0.07*I772)</f>
        <v>0</v>
      </c>
      <c r="L772" s="68">
        <f>J772+K772</f>
        <v>0</v>
      </c>
      <c r="M772" s="108" t="str">
        <f>IF(I772="","",IF(I772&lt;80,"Ошибка! Не соблюден минимальный заказ на сорт!",IF(MOD(I772,40)&gt;0,"Ошибка! Не соблюдена кратность заказа на позицию!","")))</f>
        <v/>
      </c>
    </row>
    <row r="773" spans="1:13" ht="15" customHeight="1" x14ac:dyDescent="0.25">
      <c r="A773" s="1">
        <v>9366</v>
      </c>
      <c r="B773" s="63" t="s">
        <v>1361</v>
      </c>
      <c r="C773" s="63" t="s">
        <v>1362</v>
      </c>
      <c r="D773" s="64" t="s">
        <v>1357</v>
      </c>
      <c r="E773" s="64" t="s">
        <v>1358</v>
      </c>
      <c r="F773" s="64" t="s">
        <v>1363</v>
      </c>
      <c r="G773" s="65" t="s">
        <v>63</v>
      </c>
      <c r="H773" s="66">
        <v>1.1000000000000001</v>
      </c>
      <c r="I773" s="67"/>
      <c r="J773" s="68">
        <f>H773*I773</f>
        <v>0</v>
      </c>
      <c r="K773" s="68">
        <f>IF($I$11&gt;=7000,0,H773*0.07*I773)</f>
        <v>0</v>
      </c>
      <c r="L773" s="68">
        <f>J773+K773</f>
        <v>0</v>
      </c>
      <c r="M773" s="46" t="str">
        <f>IF(I773="","",IF(I773&lt;80,"Ошибка! Не соблюден минимальный заказ на сорт!",IF(MOD(I773,40)&gt;0,"Ошибка! Не соблюдена кратность заказа на позицию!","")))</f>
        <v/>
      </c>
    </row>
    <row r="774" spans="1:13" ht="15" customHeight="1" x14ac:dyDescent="0.25">
      <c r="A774" s="1">
        <v>5142</v>
      </c>
      <c r="B774" s="63" t="s">
        <v>5022</v>
      </c>
      <c r="C774" s="63" t="s">
        <v>3970</v>
      </c>
      <c r="D774" s="64" t="s">
        <v>1357</v>
      </c>
      <c r="E774" s="64" t="s">
        <v>1358</v>
      </c>
      <c r="F774" s="64" t="s">
        <v>4273</v>
      </c>
      <c r="G774" s="65" t="s">
        <v>421</v>
      </c>
      <c r="H774" s="66">
        <v>6.33</v>
      </c>
      <c r="I774" s="67"/>
      <c r="J774" s="68">
        <f>H774*I774</f>
        <v>0</v>
      </c>
      <c r="K774" s="68">
        <f>IF($I$11&gt;=7000,0,H774*0.07*I774)</f>
        <v>0</v>
      </c>
      <c r="L774" s="68">
        <f>J774+K774</f>
        <v>0</v>
      </c>
      <c r="M774" s="108" t="str">
        <f>IF(I774="","",IF(I774&lt;80,"Ошибка! Не соблюден минимальный заказ на сорт!",IF(MOD(I774,40)&gt;0,"Ошибка! Не соблюдена кратность заказа на позицию!","")))</f>
        <v/>
      </c>
    </row>
    <row r="775" spans="1:13" ht="15" customHeight="1" x14ac:dyDescent="0.25">
      <c r="A775" s="1">
        <v>949</v>
      </c>
      <c r="B775" s="63" t="s">
        <v>5020</v>
      </c>
      <c r="C775" s="63"/>
      <c r="D775" s="64" t="s">
        <v>1357</v>
      </c>
      <c r="E775" s="64" t="s">
        <v>1358</v>
      </c>
      <c r="F775" s="64" t="s">
        <v>4273</v>
      </c>
      <c r="G775" s="65" t="s">
        <v>5414</v>
      </c>
      <c r="H775" s="66">
        <v>7.4799999999999995</v>
      </c>
      <c r="I775" s="67"/>
      <c r="J775" s="68">
        <f>H775*I775</f>
        <v>0</v>
      </c>
      <c r="K775" s="68">
        <f>IF($I$11&gt;=7000,0,H775*0.07*I775)</f>
        <v>0</v>
      </c>
      <c r="L775" s="68">
        <f>J775+K775</f>
        <v>0</v>
      </c>
      <c r="M775" s="30" t="str">
        <f>IF(I775="","",IF(I775&lt;80,"Ошибка! Не соблюден минимальный заказ на сорт!",IF(MOD(I775,40)&gt;0,"Ошибка! Не соблюдена кратность заказа на позицию!","")))</f>
        <v/>
      </c>
    </row>
    <row r="776" spans="1:13" ht="15" customHeight="1" x14ac:dyDescent="0.25">
      <c r="A776" s="1">
        <v>700</v>
      </c>
      <c r="B776" s="63" t="s">
        <v>5021</v>
      </c>
      <c r="C776" s="63"/>
      <c r="D776" s="64" t="s">
        <v>1357</v>
      </c>
      <c r="E776" s="64" t="s">
        <v>1358</v>
      </c>
      <c r="F776" s="64" t="s">
        <v>4273</v>
      </c>
      <c r="G776" s="65" t="s">
        <v>14</v>
      </c>
      <c r="H776" s="66">
        <v>8.629999999999999</v>
      </c>
      <c r="I776" s="67"/>
      <c r="J776" s="68">
        <f>H776*I776</f>
        <v>0</v>
      </c>
      <c r="K776" s="68">
        <f>IF($I$11&gt;=7000,0,H776*0.07*I776)</f>
        <v>0</v>
      </c>
      <c r="L776" s="68">
        <f>J776+K776</f>
        <v>0</v>
      </c>
      <c r="M776" s="30" t="str">
        <f>IF(I776="","",IF(I776&lt;80,"Ошибка! Не соблюден минимальный заказ на сорт!",IF(MOD(I776,40)&gt;0,"Ошибка! Не соблюдена кратность заказа на позицию!","")))</f>
        <v/>
      </c>
    </row>
    <row r="777" spans="1:13" ht="15" customHeight="1" x14ac:dyDescent="0.25">
      <c r="A777" s="1">
        <v>799</v>
      </c>
      <c r="B777" s="63" t="s">
        <v>5023</v>
      </c>
      <c r="C777" s="63" t="s">
        <v>6242</v>
      </c>
      <c r="D777" s="64" t="s">
        <v>1357</v>
      </c>
      <c r="E777" s="64" t="s">
        <v>1358</v>
      </c>
      <c r="F777" s="64" t="s">
        <v>6340</v>
      </c>
      <c r="G777" s="65" t="s">
        <v>421</v>
      </c>
      <c r="H777" s="66">
        <v>6.33</v>
      </c>
      <c r="I777" s="67"/>
      <c r="J777" s="68">
        <f>H777*I777</f>
        <v>0</v>
      </c>
      <c r="K777" s="68">
        <f>IF($I$11&gt;=7000,0,H777*0.07*I777)</f>
        <v>0</v>
      </c>
      <c r="L777" s="68">
        <f>J777+K777</f>
        <v>0</v>
      </c>
      <c r="M777" s="108" t="str">
        <f>IF(I777="","",IF(I777&lt;80,"Ошибка! Не соблюден минимальный заказ на сорт!",IF(MOD(I777,40)&gt;0,"Ошибка! Не соблюдена кратность заказа на позицию!","")))</f>
        <v/>
      </c>
    </row>
    <row r="778" spans="1:13" ht="15" customHeight="1" x14ac:dyDescent="0.25">
      <c r="A778" s="1">
        <v>1838</v>
      </c>
      <c r="B778" s="63" t="s">
        <v>5024</v>
      </c>
      <c r="C778" s="63" t="s">
        <v>6243</v>
      </c>
      <c r="D778" s="64" t="s">
        <v>1357</v>
      </c>
      <c r="E778" s="64" t="s">
        <v>1358</v>
      </c>
      <c r="F778" s="64" t="s">
        <v>5749</v>
      </c>
      <c r="G778" s="65" t="s">
        <v>421</v>
      </c>
      <c r="H778" s="66">
        <v>6.33</v>
      </c>
      <c r="I778" s="67"/>
      <c r="J778" s="68">
        <f>H778*I778</f>
        <v>0</v>
      </c>
      <c r="K778" s="68">
        <f>IF($I$11&gt;=7000,0,H778*0.07*I778)</f>
        <v>0</v>
      </c>
      <c r="L778" s="68">
        <f>J778+K778</f>
        <v>0</v>
      </c>
      <c r="M778" s="108" t="str">
        <f>IF(I778="","",IF(I778&lt;80,"Ошибка! Не соблюден минимальный заказ на сорт!",IF(MOD(I778,40)&gt;0,"Ошибка! Не соблюдена кратность заказа на позицию!","")))</f>
        <v/>
      </c>
    </row>
    <row r="779" spans="1:13" ht="15" customHeight="1" x14ac:dyDescent="0.25">
      <c r="A779" s="1">
        <v>2018</v>
      </c>
      <c r="B779" s="63" t="s">
        <v>5025</v>
      </c>
      <c r="C779" s="63" t="s">
        <v>3971</v>
      </c>
      <c r="D779" s="64" t="s">
        <v>1357</v>
      </c>
      <c r="E779" s="64" t="s">
        <v>1358</v>
      </c>
      <c r="F779" s="64" t="s">
        <v>4275</v>
      </c>
      <c r="G779" s="65" t="s">
        <v>421</v>
      </c>
      <c r="H779" s="66">
        <v>6.33</v>
      </c>
      <c r="I779" s="67"/>
      <c r="J779" s="68">
        <f>H779*I779</f>
        <v>0</v>
      </c>
      <c r="K779" s="68">
        <f>IF($I$11&gt;=7000,0,H779*0.07*I779)</f>
        <v>0</v>
      </c>
      <c r="L779" s="68">
        <f>J779+K779</f>
        <v>0</v>
      </c>
      <c r="M779" s="108" t="str">
        <f>IF(I779="","",IF(I779&lt;80,"Ошибка! Не соблюден минимальный заказ на сорт!",IF(MOD(I779,40)&gt;0,"Ошибка! Не соблюдена кратность заказа на позицию!","")))</f>
        <v/>
      </c>
    </row>
    <row r="780" spans="1:13" ht="15" customHeight="1" x14ac:dyDescent="0.25">
      <c r="A780" s="1">
        <v>1553</v>
      </c>
      <c r="B780" s="63" t="s">
        <v>5026</v>
      </c>
      <c r="C780" s="63" t="s">
        <v>1366</v>
      </c>
      <c r="D780" s="64" t="s">
        <v>1357</v>
      </c>
      <c r="E780" s="64" t="s">
        <v>1358</v>
      </c>
      <c r="F780" s="64" t="s">
        <v>1367</v>
      </c>
      <c r="G780" s="65" t="s">
        <v>421</v>
      </c>
      <c r="H780" s="66">
        <v>6.33</v>
      </c>
      <c r="I780" s="67"/>
      <c r="J780" s="68">
        <f>H780*I780</f>
        <v>0</v>
      </c>
      <c r="K780" s="68">
        <f>IF($I$11&gt;=7000,0,H780*0.07*I780)</f>
        <v>0</v>
      </c>
      <c r="L780" s="68">
        <f>J780+K780</f>
        <v>0</v>
      </c>
      <c r="M780" s="108" t="str">
        <f>IF(I780="","",IF(I780&lt;80,"Ошибка! Не соблюден минимальный заказ на сорт!",IF(MOD(I780,40)&gt;0,"Ошибка! Не соблюдена кратность заказа на позицию!","")))</f>
        <v/>
      </c>
    </row>
    <row r="781" spans="1:13" ht="15" customHeight="1" x14ac:dyDescent="0.25">
      <c r="A781" s="1">
        <v>673</v>
      </c>
      <c r="B781" s="63" t="s">
        <v>5027</v>
      </c>
      <c r="C781" s="63" t="s">
        <v>1368</v>
      </c>
      <c r="D781" s="64" t="s">
        <v>1357</v>
      </c>
      <c r="E781" s="64" t="s">
        <v>1358</v>
      </c>
      <c r="F781" s="64" t="s">
        <v>1369</v>
      </c>
      <c r="G781" s="65" t="s">
        <v>421</v>
      </c>
      <c r="H781" s="66">
        <v>6.33</v>
      </c>
      <c r="I781" s="67"/>
      <c r="J781" s="68">
        <f>H781*I781</f>
        <v>0</v>
      </c>
      <c r="K781" s="68">
        <f>IF($I$11&gt;=7000,0,H781*0.07*I781)</f>
        <v>0</v>
      </c>
      <c r="L781" s="68">
        <f>J781+K781</f>
        <v>0</v>
      </c>
      <c r="M781" s="108" t="str">
        <f>IF(I781="","",IF(I781&lt;80,"Ошибка! Не соблюден минимальный заказ на сорт!",IF(MOD(I781,40)&gt;0,"Ошибка! Не соблюдена кратность заказа на позицию!","")))</f>
        <v/>
      </c>
    </row>
    <row r="782" spans="1:13" ht="15" customHeight="1" x14ac:dyDescent="0.25">
      <c r="A782" s="1">
        <v>7351</v>
      </c>
      <c r="B782" s="63" t="s">
        <v>3783</v>
      </c>
      <c r="C782" s="63" t="s">
        <v>1371</v>
      </c>
      <c r="D782" s="64" t="s">
        <v>1357</v>
      </c>
      <c r="E782" s="64" t="s">
        <v>1358</v>
      </c>
      <c r="F782" s="64" t="s">
        <v>1370</v>
      </c>
      <c r="G782" s="65" t="s">
        <v>421</v>
      </c>
      <c r="H782" s="66">
        <v>3.7399999999999998</v>
      </c>
      <c r="I782" s="67"/>
      <c r="J782" s="68">
        <f>H782*I782</f>
        <v>0</v>
      </c>
      <c r="K782" s="68">
        <f>IF($I$11&gt;=7000,0,H782*0.07*I782)</f>
        <v>0</v>
      </c>
      <c r="L782" s="68">
        <f>J782+K782</f>
        <v>0</v>
      </c>
      <c r="M782" s="108" t="str">
        <f>IF(I782="","",IF(I782&lt;80,"Ошибка! Не соблюден минимальный заказ на сорт!",IF(MOD(I782,40)&gt;0,"Ошибка! Не соблюдена кратность заказа на позицию!","")))</f>
        <v/>
      </c>
    </row>
    <row r="783" spans="1:13" ht="15" customHeight="1" x14ac:dyDescent="0.25">
      <c r="A783" s="1">
        <v>922</v>
      </c>
      <c r="B783" s="63" t="s">
        <v>5008</v>
      </c>
      <c r="C783" s="63" t="s">
        <v>3965</v>
      </c>
      <c r="D783" s="64" t="s">
        <v>1372</v>
      </c>
      <c r="E783" s="64" t="s">
        <v>1373</v>
      </c>
      <c r="F783" s="64" t="s">
        <v>4269</v>
      </c>
      <c r="G783" s="65" t="s">
        <v>421</v>
      </c>
      <c r="H783" s="66">
        <v>6.33</v>
      </c>
      <c r="I783" s="67"/>
      <c r="J783" s="68">
        <f>H783*I783</f>
        <v>0</v>
      </c>
      <c r="K783" s="68">
        <f>IF($I$11&gt;=7000,0,H783*0.07*I783)</f>
        <v>0</v>
      </c>
      <c r="L783" s="68">
        <f>J783+K783</f>
        <v>0</v>
      </c>
      <c r="M783" s="108" t="str">
        <f>IF(I783="","",IF(I783&lt;80,"Ошибка! Не соблюден минимальный заказ на сорт!",IF(MOD(I783,40)&gt;0,"Ошибка! Не соблюдена кратность заказа на позицию!","")))</f>
        <v/>
      </c>
    </row>
    <row r="784" spans="1:13" ht="15" customHeight="1" x14ac:dyDescent="0.25">
      <c r="A784" s="1">
        <v>89</v>
      </c>
      <c r="B784" s="63" t="s">
        <v>5009</v>
      </c>
      <c r="C784" s="63" t="s">
        <v>4618</v>
      </c>
      <c r="D784" s="64" t="s">
        <v>1372</v>
      </c>
      <c r="E784" s="64" t="s">
        <v>1373</v>
      </c>
      <c r="F784" s="64" t="s">
        <v>5503</v>
      </c>
      <c r="G784" s="65" t="s">
        <v>421</v>
      </c>
      <c r="H784" s="66">
        <v>6.33</v>
      </c>
      <c r="I784" s="67"/>
      <c r="J784" s="68">
        <f>H784*I784</f>
        <v>0</v>
      </c>
      <c r="K784" s="68">
        <f>IF($I$11&gt;=7000,0,H784*0.07*I784)</f>
        <v>0</v>
      </c>
      <c r="L784" s="68">
        <f>J784+K784</f>
        <v>0</v>
      </c>
      <c r="M784" s="108" t="str">
        <f>IF(I784="","",IF(I784&lt;80,"Ошибка! Не соблюден минимальный заказ на сорт!",IF(MOD(I784,40)&gt;0,"Ошибка! Не соблюдена кратность заказа на позицию!","")))</f>
        <v/>
      </c>
    </row>
    <row r="785" spans="1:13" ht="15" customHeight="1" x14ac:dyDescent="0.25">
      <c r="A785" s="1">
        <v>5554</v>
      </c>
      <c r="B785" s="63" t="s">
        <v>3780</v>
      </c>
      <c r="C785" s="63" t="s">
        <v>3966</v>
      </c>
      <c r="D785" s="64" t="s">
        <v>1372</v>
      </c>
      <c r="E785" s="64" t="s">
        <v>1373</v>
      </c>
      <c r="F785" s="64" t="s">
        <v>3622</v>
      </c>
      <c r="G785" s="65" t="s">
        <v>63</v>
      </c>
      <c r="H785" s="66">
        <v>1.44</v>
      </c>
      <c r="I785" s="67"/>
      <c r="J785" s="68">
        <f>H785*I785</f>
        <v>0</v>
      </c>
      <c r="K785" s="68">
        <f>IF($I$11&gt;=7000,0,H785*0.07*I785)</f>
        <v>0</v>
      </c>
      <c r="L785" s="68">
        <f>J785+K785</f>
        <v>0</v>
      </c>
      <c r="M785" s="46" t="str">
        <f>IF(I785="","",IF(I785&lt;80,"Ошибка! Не соблюден минимальный заказ на сорт!",IF(MOD(I785,40)&gt;0,"Ошибка! Не соблюдена кратность заказа на позицию!","")))</f>
        <v/>
      </c>
    </row>
    <row r="786" spans="1:13" ht="15" customHeight="1" x14ac:dyDescent="0.25">
      <c r="A786" s="1">
        <v>558</v>
      </c>
      <c r="B786" s="63" t="s">
        <v>5010</v>
      </c>
      <c r="C786" s="63" t="s">
        <v>3967</v>
      </c>
      <c r="D786" s="64" t="s">
        <v>1372</v>
      </c>
      <c r="E786" s="64" t="s">
        <v>1373</v>
      </c>
      <c r="F786" s="64" t="s">
        <v>3622</v>
      </c>
      <c r="G786" s="65" t="s">
        <v>421</v>
      </c>
      <c r="H786" s="66">
        <v>4.5999999999999996</v>
      </c>
      <c r="I786" s="67"/>
      <c r="J786" s="68">
        <f>H786*I786</f>
        <v>0</v>
      </c>
      <c r="K786" s="68">
        <f>IF($I$11&gt;=7000,0,H786*0.07*I786)</f>
        <v>0</v>
      </c>
      <c r="L786" s="68">
        <f>J786+K786</f>
        <v>0</v>
      </c>
      <c r="M786" s="108" t="str">
        <f>IF(I786="","",IF(I786&lt;80,"Ошибка! Не соблюден минимальный заказ на сорт!",IF(MOD(I786,40)&gt;0,"Ошибка! Не соблюдена кратность заказа на позицию!","")))</f>
        <v/>
      </c>
    </row>
    <row r="787" spans="1:13" ht="15" customHeight="1" x14ac:dyDescent="0.25">
      <c r="A787" s="1">
        <v>9928</v>
      </c>
      <c r="B787" s="63" t="s">
        <v>3781</v>
      </c>
      <c r="C787" s="63" t="s">
        <v>3968</v>
      </c>
      <c r="D787" s="64" t="s">
        <v>1372</v>
      </c>
      <c r="E787" s="64" t="s">
        <v>1373</v>
      </c>
      <c r="F787" s="64" t="s">
        <v>1374</v>
      </c>
      <c r="G787" s="65" t="s">
        <v>63</v>
      </c>
      <c r="H787" s="66">
        <v>1.1499999999999999</v>
      </c>
      <c r="I787" s="67"/>
      <c r="J787" s="68">
        <f>H787*I787</f>
        <v>0</v>
      </c>
      <c r="K787" s="68">
        <f>IF($I$11&gt;=7000,0,H787*0.07*I787)</f>
        <v>0</v>
      </c>
      <c r="L787" s="68">
        <f>J787+K787</f>
        <v>0</v>
      </c>
      <c r="M787" s="46" t="str">
        <f>IF(I787="","",IF(I787&lt;80,"Ошибка! Не соблюден минимальный заказ на сорт!",IF(MOD(I787,40)&gt;0,"Ошибка! Не соблюдена кратность заказа на позицию!","")))</f>
        <v/>
      </c>
    </row>
    <row r="788" spans="1:13" ht="15" customHeight="1" x14ac:dyDescent="0.25">
      <c r="A788" s="1">
        <v>155</v>
      </c>
      <c r="B788" s="63" t="s">
        <v>5011</v>
      </c>
      <c r="C788" s="63" t="s">
        <v>6238</v>
      </c>
      <c r="D788" s="64" t="s">
        <v>1372</v>
      </c>
      <c r="E788" s="64" t="s">
        <v>1373</v>
      </c>
      <c r="F788" s="64" t="s">
        <v>5743</v>
      </c>
      <c r="G788" s="65" t="s">
        <v>421</v>
      </c>
      <c r="H788" s="66">
        <v>6.33</v>
      </c>
      <c r="I788" s="67"/>
      <c r="J788" s="68">
        <f>H788*I788</f>
        <v>0</v>
      </c>
      <c r="K788" s="68">
        <f>IF($I$11&gt;=7000,0,H788*0.07*I788)</f>
        <v>0</v>
      </c>
      <c r="L788" s="68">
        <f>J788+K788</f>
        <v>0</v>
      </c>
      <c r="M788" s="108" t="str">
        <f>IF(I788="","",IF(I788&lt;80,"Ошибка! Не соблюден минимальный заказ на сорт!",IF(MOD(I788,40)&gt;0,"Ошибка! Не соблюдена кратность заказа на позицию!","")))</f>
        <v/>
      </c>
    </row>
    <row r="789" spans="1:13" ht="15" customHeight="1" x14ac:dyDescent="0.25">
      <c r="A789" s="1">
        <v>2426</v>
      </c>
      <c r="B789" s="63" t="s">
        <v>5007</v>
      </c>
      <c r="C789" s="63"/>
      <c r="D789" s="64" t="s">
        <v>1372</v>
      </c>
      <c r="E789" s="64" t="s">
        <v>1373</v>
      </c>
      <c r="F789" s="64"/>
      <c r="G789" s="65" t="s">
        <v>63</v>
      </c>
      <c r="H789" s="66">
        <v>1.1000000000000001</v>
      </c>
      <c r="I789" s="67"/>
      <c r="J789" s="68">
        <f>H789*I789</f>
        <v>0</v>
      </c>
      <c r="K789" s="68">
        <f>IF($I$11&gt;=7000,0,H789*0.07*I789)</f>
        <v>0</v>
      </c>
      <c r="L789" s="68">
        <f>J789+K789</f>
        <v>0</v>
      </c>
      <c r="M789" s="46" t="str">
        <f>IF(I789="","",IF(I789&lt;80,"Ошибка! Не соблюден минимальный заказ на сорт!",IF(MOD(I789,40)&gt;0,"Ошибка! Не соблюдена кратность заказа на позицию!","")))</f>
        <v/>
      </c>
    </row>
    <row r="790" spans="1:13" ht="15" customHeight="1" x14ac:dyDescent="0.25">
      <c r="A790" s="1">
        <v>6869</v>
      </c>
      <c r="B790" s="63" t="s">
        <v>1375</v>
      </c>
      <c r="C790" s="63" t="s">
        <v>1376</v>
      </c>
      <c r="D790" s="64" t="s">
        <v>5504</v>
      </c>
      <c r="E790" s="64" t="s">
        <v>1377</v>
      </c>
      <c r="F790" s="64" t="s">
        <v>1378</v>
      </c>
      <c r="G790" s="65" t="s">
        <v>63</v>
      </c>
      <c r="H790" s="66">
        <v>1.27</v>
      </c>
      <c r="I790" s="67"/>
      <c r="J790" s="68">
        <f>H790*I790</f>
        <v>0</v>
      </c>
      <c r="K790" s="68">
        <f>IF($I$11&gt;=7000,0,H790*0.07*I790)</f>
        <v>0</v>
      </c>
      <c r="L790" s="68">
        <f>J790+K790</f>
        <v>0</v>
      </c>
      <c r="M790" s="46" t="str">
        <f>IF(I790="","",IF(I790&lt;80,"Ошибка! Не соблюден минимальный заказ на сорт!",IF(MOD(I790,40)&gt;0,"Ошибка! Не соблюдена кратность заказа на позицию!","")))</f>
        <v/>
      </c>
    </row>
    <row r="791" spans="1:13" ht="15" customHeight="1" x14ac:dyDescent="0.25">
      <c r="A791" s="1">
        <v>1041</v>
      </c>
      <c r="B791" s="63" t="s">
        <v>5013</v>
      </c>
      <c r="C791" s="63" t="s">
        <v>1379</v>
      </c>
      <c r="D791" s="64" t="s">
        <v>5504</v>
      </c>
      <c r="E791" s="64" t="s">
        <v>1377</v>
      </c>
      <c r="F791" s="64" t="s">
        <v>1378</v>
      </c>
      <c r="G791" s="65" t="s">
        <v>421</v>
      </c>
      <c r="H791" s="66">
        <v>4.5999999999999996</v>
      </c>
      <c r="I791" s="67"/>
      <c r="J791" s="68">
        <f>H791*I791</f>
        <v>0</v>
      </c>
      <c r="K791" s="68">
        <f>IF($I$11&gt;=7000,0,H791*0.07*I791)</f>
        <v>0</v>
      </c>
      <c r="L791" s="68">
        <f>J791+K791</f>
        <v>0</v>
      </c>
      <c r="M791" s="108" t="str">
        <f>IF(I791="","",IF(I791&lt;80,"Ошибка! Не соблюден минимальный заказ на сорт!",IF(MOD(I791,40)&gt;0,"Ошибка! Не соблюдена кратность заказа на позицию!","")))</f>
        <v/>
      </c>
    </row>
    <row r="792" spans="1:13" ht="15" customHeight="1" x14ac:dyDescent="0.25">
      <c r="A792" s="1">
        <v>357</v>
      </c>
      <c r="B792" s="63" t="s">
        <v>5014</v>
      </c>
      <c r="C792" s="63"/>
      <c r="D792" s="64" t="s">
        <v>5504</v>
      </c>
      <c r="E792" s="64" t="s">
        <v>1377</v>
      </c>
      <c r="F792" s="64" t="s">
        <v>199</v>
      </c>
      <c r="G792" s="65" t="s">
        <v>421</v>
      </c>
      <c r="H792" s="66">
        <v>6.33</v>
      </c>
      <c r="I792" s="67"/>
      <c r="J792" s="68">
        <f>H792*I792</f>
        <v>0</v>
      </c>
      <c r="K792" s="68">
        <f>IF($I$11&gt;=7000,0,H792*0.07*I792)</f>
        <v>0</v>
      </c>
      <c r="L792" s="68">
        <f>J792+K792</f>
        <v>0</v>
      </c>
      <c r="M792" s="108" t="str">
        <f>IF(I792="","",IF(I792&lt;80,"Ошибка! Не соблюден минимальный заказ на сорт!",IF(MOD(I792,40)&gt;0,"Ошибка! Не соблюдена кратность заказа на позицию!","")))</f>
        <v/>
      </c>
    </row>
    <row r="793" spans="1:13" ht="15" customHeight="1" x14ac:dyDescent="0.25">
      <c r="A793" s="1">
        <v>664</v>
      </c>
      <c r="B793" s="63" t="s">
        <v>5015</v>
      </c>
      <c r="C793" s="63" t="s">
        <v>6239</v>
      </c>
      <c r="D793" s="64" t="s">
        <v>5504</v>
      </c>
      <c r="E793" s="64" t="s">
        <v>1377</v>
      </c>
      <c r="F793" s="64" t="s">
        <v>5748</v>
      </c>
      <c r="G793" s="65" t="s">
        <v>421</v>
      </c>
      <c r="H793" s="66">
        <v>6.33</v>
      </c>
      <c r="I793" s="67"/>
      <c r="J793" s="68">
        <f>H793*I793</f>
        <v>0</v>
      </c>
      <c r="K793" s="68">
        <f>IF($I$11&gt;=7000,0,H793*0.07*I793)</f>
        <v>0</v>
      </c>
      <c r="L793" s="68">
        <f>J793+K793</f>
        <v>0</v>
      </c>
      <c r="M793" s="108" t="str">
        <f>IF(I793="","",IF(I793&lt;80,"Ошибка! Не соблюден минимальный заказ на сорт!",IF(MOD(I793,40)&gt;0,"Ошибка! Не соблюдена кратность заказа на позицию!","")))</f>
        <v/>
      </c>
    </row>
    <row r="794" spans="1:13" ht="15" customHeight="1" x14ac:dyDescent="0.25">
      <c r="A794" s="1">
        <v>6986</v>
      </c>
      <c r="B794" s="63" t="s">
        <v>1380</v>
      </c>
      <c r="C794" s="63" t="s">
        <v>1381</v>
      </c>
      <c r="D794" s="64" t="s">
        <v>5504</v>
      </c>
      <c r="E794" s="64" t="s">
        <v>1377</v>
      </c>
      <c r="F794" s="64"/>
      <c r="G794" s="65" t="s">
        <v>63</v>
      </c>
      <c r="H794" s="66">
        <v>1.04</v>
      </c>
      <c r="I794" s="67"/>
      <c r="J794" s="68">
        <f>H794*I794</f>
        <v>0</v>
      </c>
      <c r="K794" s="68">
        <f>IF($I$11&gt;=7000,0,H794*0.07*I794)</f>
        <v>0</v>
      </c>
      <c r="L794" s="68">
        <f>J794+K794</f>
        <v>0</v>
      </c>
      <c r="M794" s="46" t="str">
        <f>IF(I794="","",IF(I794&lt;80,"Ошибка! Не соблюден минимальный заказ на сорт!",IF(MOD(I794,40)&gt;0,"Ошибка! Не соблюдена кратность заказа на позицию!","")))</f>
        <v/>
      </c>
    </row>
    <row r="795" spans="1:13" ht="15" customHeight="1" x14ac:dyDescent="0.25">
      <c r="A795" s="1">
        <v>944</v>
      </c>
      <c r="B795" s="63" t="s">
        <v>5012</v>
      </c>
      <c r="C795" s="63" t="s">
        <v>1387</v>
      </c>
      <c r="D795" s="64" t="s">
        <v>1384</v>
      </c>
      <c r="E795" s="64" t="s">
        <v>1385</v>
      </c>
      <c r="F795" s="64" t="s">
        <v>1386</v>
      </c>
      <c r="G795" s="65" t="s">
        <v>421</v>
      </c>
      <c r="H795" s="66">
        <v>4.5999999999999996</v>
      </c>
      <c r="I795" s="67"/>
      <c r="J795" s="68">
        <f>H795*I795</f>
        <v>0</v>
      </c>
      <c r="K795" s="68">
        <f>IF($I$11&gt;=7000,0,H795*0.07*I795)</f>
        <v>0</v>
      </c>
      <c r="L795" s="68">
        <f>J795+K795</f>
        <v>0</v>
      </c>
      <c r="M795" s="108" t="str">
        <f>IF(I795="","",IF(I795&lt;80,"Ошибка! Не соблюден минимальный заказ на сорт!",IF(MOD(I795,40)&gt;0,"Ошибка! Не соблюдена кратность заказа на позицию!","")))</f>
        <v/>
      </c>
    </row>
    <row r="796" spans="1:13" ht="15" customHeight="1" x14ac:dyDescent="0.25">
      <c r="A796" s="1">
        <v>6396</v>
      </c>
      <c r="B796" s="63" t="s">
        <v>1382</v>
      </c>
      <c r="C796" s="63" t="s">
        <v>1383</v>
      </c>
      <c r="D796" s="64" t="s">
        <v>1384</v>
      </c>
      <c r="E796" s="64" t="s">
        <v>1385</v>
      </c>
      <c r="F796" s="64" t="s">
        <v>4270</v>
      </c>
      <c r="G796" s="65" t="s">
        <v>63</v>
      </c>
      <c r="H796" s="66">
        <v>1.1499999999999999</v>
      </c>
      <c r="I796" s="67"/>
      <c r="J796" s="68">
        <f>H796*I796</f>
        <v>0</v>
      </c>
      <c r="K796" s="68">
        <f>IF($I$11&gt;=7000,0,H796*0.07*I796)</f>
        <v>0</v>
      </c>
      <c r="L796" s="68">
        <f>J796+K796</f>
        <v>0</v>
      </c>
      <c r="M796" s="46" t="str">
        <f>IF(I796="","",IF(I796&lt;80,"Ошибка! Не соблюден минимальный заказ на сорт!",IF(MOD(I796,40)&gt;0,"Ошибка! Не соблюдена кратность заказа на позицию!","")))</f>
        <v/>
      </c>
    </row>
    <row r="797" spans="1:13" ht="15" customHeight="1" x14ac:dyDescent="0.25">
      <c r="A797" s="1">
        <v>5235</v>
      </c>
      <c r="B797" s="63" t="s">
        <v>1388</v>
      </c>
      <c r="C797" s="63" t="s">
        <v>1389</v>
      </c>
      <c r="D797" s="64" t="s">
        <v>1384</v>
      </c>
      <c r="E797" s="64" t="s">
        <v>1385</v>
      </c>
      <c r="F797" s="64" t="s">
        <v>1390</v>
      </c>
      <c r="G797" s="65" t="s">
        <v>63</v>
      </c>
      <c r="H797" s="66">
        <v>0.98</v>
      </c>
      <c r="I797" s="67"/>
      <c r="J797" s="68">
        <f>H797*I797</f>
        <v>0</v>
      </c>
      <c r="K797" s="68">
        <f>IF($I$11&gt;=7000,0,H797*0.07*I797)</f>
        <v>0</v>
      </c>
      <c r="L797" s="68">
        <f>J797+K797</f>
        <v>0</v>
      </c>
      <c r="M797" s="46" t="str">
        <f>IF(I797="","",IF(I797&lt;80,"Ошибка! Не соблюден минимальный заказ на сорт!",IF(MOD(I797,40)&gt;0,"Ошибка! Не соблюдена кратность заказа на позицию!","")))</f>
        <v/>
      </c>
    </row>
    <row r="798" spans="1:13" ht="15" customHeight="1" x14ac:dyDescent="0.25">
      <c r="A798" s="1">
        <v>9343</v>
      </c>
      <c r="B798" s="63" t="s">
        <v>1391</v>
      </c>
      <c r="C798" s="63" t="s">
        <v>1392</v>
      </c>
      <c r="D798" s="64" t="s">
        <v>1384</v>
      </c>
      <c r="E798" s="64" t="s">
        <v>1385</v>
      </c>
      <c r="F798" s="64" t="s">
        <v>4271</v>
      </c>
      <c r="G798" s="65" t="s">
        <v>63</v>
      </c>
      <c r="H798" s="66">
        <v>1.04</v>
      </c>
      <c r="I798" s="67"/>
      <c r="J798" s="68">
        <f>H798*I798</f>
        <v>0</v>
      </c>
      <c r="K798" s="68">
        <f>IF($I$11&gt;=7000,0,H798*0.07*I798)</f>
        <v>0</v>
      </c>
      <c r="L798" s="68">
        <f>J798+K798</f>
        <v>0</v>
      </c>
      <c r="M798" s="46" t="str">
        <f>IF(I798="","",IF(I798&lt;80,"Ошибка! Не соблюден минимальный заказ на сорт!",IF(MOD(I798,40)&gt;0,"Ошибка! Не соблюдена кратность заказа на позицию!","")))</f>
        <v/>
      </c>
    </row>
    <row r="799" spans="1:13" ht="15" customHeight="1" x14ac:dyDescent="0.25">
      <c r="A799" s="1">
        <v>3462</v>
      </c>
      <c r="B799" s="63" t="s">
        <v>3625</v>
      </c>
      <c r="C799" s="63" t="s">
        <v>3628</v>
      </c>
      <c r="D799" s="64" t="s">
        <v>1384</v>
      </c>
      <c r="E799" s="64" t="s">
        <v>1385</v>
      </c>
      <c r="F799" s="64" t="s">
        <v>3620</v>
      </c>
      <c r="G799" s="65" t="s">
        <v>63</v>
      </c>
      <c r="H799" s="66">
        <v>1.21</v>
      </c>
      <c r="I799" s="67"/>
      <c r="J799" s="68">
        <f>H799*I799</f>
        <v>0</v>
      </c>
      <c r="K799" s="68">
        <f>IF($I$11&gt;=7000,0,H799*0.07*I799)</f>
        <v>0</v>
      </c>
      <c r="L799" s="68">
        <f>J799+K799</f>
        <v>0</v>
      </c>
      <c r="M799" s="46" t="str">
        <f>IF(I799="","",IF(I799&lt;80,"Ошибка! Не соблюден минимальный заказ на сорт!",IF(MOD(I799,40)&gt;0,"Ошибка! Не соблюдена кратность заказа на позицию!","")))</f>
        <v/>
      </c>
    </row>
    <row r="800" spans="1:13" ht="15" customHeight="1" x14ac:dyDescent="0.25">
      <c r="A800" s="1">
        <v>1783</v>
      </c>
      <c r="B800" s="63" t="s">
        <v>3782</v>
      </c>
      <c r="C800" s="63" t="s">
        <v>6019</v>
      </c>
      <c r="D800" s="64" t="s">
        <v>1384</v>
      </c>
      <c r="E800" s="64" t="s">
        <v>1385</v>
      </c>
      <c r="F800" s="64" t="s">
        <v>5747</v>
      </c>
      <c r="G800" s="65" t="s">
        <v>63</v>
      </c>
      <c r="H800" s="66">
        <v>1.21</v>
      </c>
      <c r="I800" s="67"/>
      <c r="J800" s="68">
        <f>H800*I800</f>
        <v>0</v>
      </c>
      <c r="K800" s="68">
        <f>IF($I$11&gt;=7000,0,H800*0.07*I800)</f>
        <v>0</v>
      </c>
      <c r="L800" s="68">
        <f>J800+K800</f>
        <v>0</v>
      </c>
      <c r="M800" s="46" t="str">
        <f>IF(I800="","",IF(I800&lt;80,"Ошибка! Не соблюден минимальный заказ на сорт!",IF(MOD(I800,40)&gt;0,"Ошибка! Не соблюдена кратность заказа на позицию!","")))</f>
        <v/>
      </c>
    </row>
    <row r="801" spans="1:13" ht="15" customHeight="1" x14ac:dyDescent="0.25">
      <c r="A801" s="1">
        <v>7733</v>
      </c>
      <c r="B801" s="63" t="s">
        <v>1393</v>
      </c>
      <c r="C801" s="63" t="s">
        <v>1394</v>
      </c>
      <c r="D801" s="64" t="s">
        <v>1384</v>
      </c>
      <c r="E801" s="64" t="s">
        <v>1385</v>
      </c>
      <c r="F801" s="64" t="s">
        <v>1395</v>
      </c>
      <c r="G801" s="65" t="s">
        <v>63</v>
      </c>
      <c r="H801" s="66">
        <v>1.1499999999999999</v>
      </c>
      <c r="I801" s="67"/>
      <c r="J801" s="68">
        <f>H801*I801</f>
        <v>0</v>
      </c>
      <c r="K801" s="68">
        <f>IF($I$11&gt;=7000,0,H801*0.07*I801)</f>
        <v>0</v>
      </c>
      <c r="L801" s="68">
        <f>J801+K801</f>
        <v>0</v>
      </c>
      <c r="M801" s="46" t="str">
        <f>IF(I801="","",IF(I801&lt;80,"Ошибка! Не соблюден минимальный заказ на сорт!",IF(MOD(I801,40)&gt;0,"Ошибка! Не соблюдена кратность заказа на позицию!","")))</f>
        <v/>
      </c>
    </row>
    <row r="802" spans="1:13" ht="15" customHeight="1" x14ac:dyDescent="0.25">
      <c r="A802" s="1">
        <v>7754</v>
      </c>
      <c r="B802" s="63" t="s">
        <v>1396</v>
      </c>
      <c r="C802" s="63" t="s">
        <v>1397</v>
      </c>
      <c r="D802" s="64" t="s">
        <v>1384</v>
      </c>
      <c r="E802" s="64" t="s">
        <v>1385</v>
      </c>
      <c r="F802" s="64" t="s">
        <v>4272</v>
      </c>
      <c r="G802" s="65" t="s">
        <v>63</v>
      </c>
      <c r="H802" s="66">
        <v>1.38</v>
      </c>
      <c r="I802" s="67"/>
      <c r="J802" s="68">
        <f>H802*I802</f>
        <v>0</v>
      </c>
      <c r="K802" s="68">
        <f>IF($I$11&gt;=7000,0,H802*0.07*I802)</f>
        <v>0</v>
      </c>
      <c r="L802" s="68">
        <f>J802+K802</f>
        <v>0</v>
      </c>
      <c r="M802" s="46" t="str">
        <f>IF(I802="","",IF(I802&lt;80,"Ошибка! Не соблюден минимальный заказ на сорт!",IF(MOD(I802,40)&gt;0,"Ошибка! Не соблюдена кратность заказа на позицию!","")))</f>
        <v/>
      </c>
    </row>
    <row r="803" spans="1:13" ht="15" customHeight="1" x14ac:dyDescent="0.25">
      <c r="A803" s="1">
        <v>2667</v>
      </c>
      <c r="B803" s="63" t="s">
        <v>4460</v>
      </c>
      <c r="C803" s="63" t="s">
        <v>3969</v>
      </c>
      <c r="D803" s="64" t="s">
        <v>1384</v>
      </c>
      <c r="E803" s="64" t="s">
        <v>1385</v>
      </c>
      <c r="F803" s="64" t="s">
        <v>3621</v>
      </c>
      <c r="G803" s="65" t="s">
        <v>63</v>
      </c>
      <c r="H803" s="66">
        <v>1.73</v>
      </c>
      <c r="I803" s="67"/>
      <c r="J803" s="68">
        <f>H803*I803</f>
        <v>0</v>
      </c>
      <c r="K803" s="68">
        <f>IF($I$11&gt;=7000,0,H803*0.07*I803)</f>
        <v>0</v>
      </c>
      <c r="L803" s="68">
        <f>J803+K803</f>
        <v>0</v>
      </c>
      <c r="M803" s="46" t="str">
        <f>IF(I803="","",IF(I803&lt;80,"Ошибка! Не соблюден минимальный заказ на сорт!",IF(MOD(I803,40)&gt;0,"Ошибка! Не соблюдена кратность заказа на позицию!","")))</f>
        <v/>
      </c>
    </row>
    <row r="804" spans="1:13" ht="15" customHeight="1" x14ac:dyDescent="0.25">
      <c r="A804" s="1">
        <v>2678</v>
      </c>
      <c r="B804" s="63" t="s">
        <v>5028</v>
      </c>
      <c r="C804" s="63"/>
      <c r="D804" s="64" t="s">
        <v>1400</v>
      </c>
      <c r="E804" s="64" t="s">
        <v>1401</v>
      </c>
      <c r="F804" s="64" t="s">
        <v>5750</v>
      </c>
      <c r="G804" s="65" t="s">
        <v>63</v>
      </c>
      <c r="H804" s="66">
        <v>1.1200000000000001</v>
      </c>
      <c r="I804" s="67"/>
      <c r="J804" s="68">
        <f>H804*I804</f>
        <v>0</v>
      </c>
      <c r="K804" s="68">
        <f>IF($I$11&gt;=7000,0,H804*0.07*I804)</f>
        <v>0</v>
      </c>
      <c r="L804" s="68">
        <f>J804+K804</f>
        <v>0</v>
      </c>
      <c r="M804" s="46" t="str">
        <f>IF(I804="","",IF(I804&lt;80,"Ошибка! Не соблюден минимальный заказ на сорт!",IF(MOD(I804,40)&gt;0,"Ошибка! Не соблюдена кратность заказа на позицию!","")))</f>
        <v/>
      </c>
    </row>
    <row r="805" spans="1:13" ht="15" customHeight="1" x14ac:dyDescent="0.25">
      <c r="A805" s="1">
        <v>36</v>
      </c>
      <c r="B805" s="63" t="s">
        <v>5029</v>
      </c>
      <c r="C805" s="63"/>
      <c r="D805" s="64" t="s">
        <v>1400</v>
      </c>
      <c r="E805" s="64" t="s">
        <v>1401</v>
      </c>
      <c r="F805" s="64" t="s">
        <v>5750</v>
      </c>
      <c r="G805" s="65" t="s">
        <v>421</v>
      </c>
      <c r="H805" s="66">
        <v>6.33</v>
      </c>
      <c r="I805" s="67"/>
      <c r="J805" s="68">
        <f>H805*I805</f>
        <v>0</v>
      </c>
      <c r="K805" s="68">
        <f>IF($I$11&gt;=7000,0,H805*0.07*I805)</f>
        <v>0</v>
      </c>
      <c r="L805" s="68">
        <f>J805+K805</f>
        <v>0</v>
      </c>
      <c r="M805" s="108" t="str">
        <f>IF(I805="","",IF(I805&lt;80,"Ошибка! Не соблюден минимальный заказ на сорт!",IF(MOD(I805,40)&gt;0,"Ошибка! Не соблюдена кратность заказа на позицию!","")))</f>
        <v/>
      </c>
    </row>
    <row r="806" spans="1:13" ht="15" customHeight="1" x14ac:dyDescent="0.25">
      <c r="A806" s="1">
        <v>1404</v>
      </c>
      <c r="B806" s="63" t="s">
        <v>1398</v>
      </c>
      <c r="C806" s="63" t="s">
        <v>1399</v>
      </c>
      <c r="D806" s="64" t="s">
        <v>1400</v>
      </c>
      <c r="E806" s="64" t="s">
        <v>1401</v>
      </c>
      <c r="F806" s="64"/>
      <c r="G806" s="65" t="s">
        <v>63</v>
      </c>
      <c r="H806" s="66">
        <v>1.1000000000000001</v>
      </c>
      <c r="I806" s="67"/>
      <c r="J806" s="68">
        <f>H806*I806</f>
        <v>0</v>
      </c>
      <c r="K806" s="68">
        <f>IF($I$11&gt;=7000,0,H806*0.07*I806)</f>
        <v>0</v>
      </c>
      <c r="L806" s="68">
        <f>J806+K806</f>
        <v>0</v>
      </c>
      <c r="M806" s="46" t="str">
        <f>IF(I806="","",IF(I806&lt;80,"Ошибка! Не соблюден минимальный заказ на сорт!",IF(MOD(I806,40)&gt;0,"Ошибка! Не соблюдена кратность заказа на позицию!","")))</f>
        <v/>
      </c>
    </row>
    <row r="807" spans="1:13" ht="15" customHeight="1" x14ac:dyDescent="0.25">
      <c r="A807" s="1">
        <v>2393</v>
      </c>
      <c r="B807" s="63" t="s">
        <v>1402</v>
      </c>
      <c r="C807" s="63" t="s">
        <v>1403</v>
      </c>
      <c r="D807" s="64" t="s">
        <v>1404</v>
      </c>
      <c r="E807" s="64" t="s">
        <v>1405</v>
      </c>
      <c r="F807" s="64"/>
      <c r="G807" s="65" t="s">
        <v>63</v>
      </c>
      <c r="H807" s="66">
        <v>1.1200000000000001</v>
      </c>
      <c r="I807" s="67"/>
      <c r="J807" s="68">
        <f>H807*I807</f>
        <v>0</v>
      </c>
      <c r="K807" s="68">
        <f>IF($I$11&gt;=7000,0,H807*0.07*I807)</f>
        <v>0</v>
      </c>
      <c r="L807" s="68">
        <f>J807+K807</f>
        <v>0</v>
      </c>
      <c r="M807" s="46" t="str">
        <f>IF(I807="","",IF(I807&lt;80,"Ошибка! Не соблюден минимальный заказ на сорт!",IF(MOD(I807,40)&gt;0,"Ошибка! Не соблюдена кратность заказа на позицию!","")))</f>
        <v/>
      </c>
    </row>
    <row r="808" spans="1:13" ht="15" customHeight="1" x14ac:dyDescent="0.25">
      <c r="A808" s="1">
        <v>3604</v>
      </c>
      <c r="B808" s="63" t="s">
        <v>1406</v>
      </c>
      <c r="C808" s="63" t="s">
        <v>1407</v>
      </c>
      <c r="D808" s="64" t="s">
        <v>1408</v>
      </c>
      <c r="E808" s="64" t="s">
        <v>1409</v>
      </c>
      <c r="F808" s="64" t="s">
        <v>1410</v>
      </c>
      <c r="G808" s="65" t="s">
        <v>63</v>
      </c>
      <c r="H808" s="66">
        <v>0.89</v>
      </c>
      <c r="I808" s="67"/>
      <c r="J808" s="68">
        <f>H808*I808</f>
        <v>0</v>
      </c>
      <c r="K808" s="68">
        <f>IF($I$11&gt;=7000,0,H808*0.07*I808)</f>
        <v>0</v>
      </c>
      <c r="L808" s="68">
        <f>J808+K808</f>
        <v>0</v>
      </c>
      <c r="M808" s="46" t="str">
        <f>IF(I808="","",IF(I808&lt;80,"Ошибка! Не соблюден минимальный заказ на сорт!",IF(MOD(I808,40)&gt;0,"Ошибка! Не соблюдена кратность заказа на позицию!","")))</f>
        <v/>
      </c>
    </row>
    <row r="809" spans="1:13" ht="15" customHeight="1" x14ac:dyDescent="0.25">
      <c r="A809" s="1">
        <v>982</v>
      </c>
      <c r="B809" s="63" t="s">
        <v>4866</v>
      </c>
      <c r="C809" s="63" t="s">
        <v>6180</v>
      </c>
      <c r="D809" s="64" t="s">
        <v>1408</v>
      </c>
      <c r="E809" s="64" t="s">
        <v>1409</v>
      </c>
      <c r="F809" s="64" t="s">
        <v>6312</v>
      </c>
      <c r="G809" s="65" t="s">
        <v>63</v>
      </c>
      <c r="H809" s="66">
        <v>1.33</v>
      </c>
      <c r="I809" s="67"/>
      <c r="J809" s="68">
        <f>H809*I809</f>
        <v>0</v>
      </c>
      <c r="K809" s="68">
        <f>IF($I$11&gt;=7000,0,H809*0.07*I809)</f>
        <v>0</v>
      </c>
      <c r="L809" s="68">
        <f>J809+K809</f>
        <v>0</v>
      </c>
      <c r="M809" s="46" t="str">
        <f>IF(I809="","",IF(I809&lt;80,"Ошибка! Не соблюден минимальный заказ на сорт!",IF(MOD(I809,40)&gt;0,"Ошибка! Не соблюдена кратность заказа на позицию!","")))</f>
        <v/>
      </c>
    </row>
    <row r="810" spans="1:13" ht="15" customHeight="1" x14ac:dyDescent="0.25">
      <c r="A810" s="1">
        <v>1942</v>
      </c>
      <c r="B810" s="63" t="s">
        <v>1411</v>
      </c>
      <c r="C810" s="63" t="s">
        <v>1412</v>
      </c>
      <c r="D810" s="64" t="s">
        <v>1408</v>
      </c>
      <c r="E810" s="64" t="s">
        <v>1409</v>
      </c>
      <c r="F810" s="64" t="s">
        <v>1413</v>
      </c>
      <c r="G810" s="65" t="s">
        <v>63</v>
      </c>
      <c r="H810" s="66">
        <v>1.33</v>
      </c>
      <c r="I810" s="67"/>
      <c r="J810" s="68">
        <f>H810*I810</f>
        <v>0</v>
      </c>
      <c r="K810" s="68">
        <f>IF($I$11&gt;=7000,0,H810*0.07*I810)</f>
        <v>0</v>
      </c>
      <c r="L810" s="68">
        <f>J810+K810</f>
        <v>0</v>
      </c>
      <c r="M810" s="46" t="str">
        <f>IF(I810="","",IF(I810&lt;80,"Ошибка! Не соблюден минимальный заказ на сорт!",IF(MOD(I810,40)&gt;0,"Ошибка! Не соблюдена кратность заказа на позицию!","")))</f>
        <v/>
      </c>
    </row>
    <row r="811" spans="1:13" ht="15" customHeight="1" x14ac:dyDescent="0.25">
      <c r="A811" s="1">
        <v>971</v>
      </c>
      <c r="B811" s="63" t="s">
        <v>4867</v>
      </c>
      <c r="C811" s="63" t="s">
        <v>6181</v>
      </c>
      <c r="D811" s="64" t="s">
        <v>1408</v>
      </c>
      <c r="E811" s="64" t="s">
        <v>1409</v>
      </c>
      <c r="F811" s="64" t="s">
        <v>5668</v>
      </c>
      <c r="G811" s="65" t="s">
        <v>63</v>
      </c>
      <c r="H811" s="66">
        <v>1.33</v>
      </c>
      <c r="I811" s="67"/>
      <c r="J811" s="68">
        <f>H811*I811</f>
        <v>0</v>
      </c>
      <c r="K811" s="68">
        <f>IF($I$11&gt;=7000,0,H811*0.07*I811)</f>
        <v>0</v>
      </c>
      <c r="L811" s="68">
        <f>J811+K811</f>
        <v>0</v>
      </c>
      <c r="M811" s="46" t="str">
        <f>IF(I811="","",IF(I811&lt;80,"Ошибка! Не соблюден минимальный заказ на сорт!",IF(MOD(I811,40)&gt;0,"Ошибка! Не соблюдена кратность заказа на позицию!","")))</f>
        <v/>
      </c>
    </row>
    <row r="812" spans="1:13" ht="15" customHeight="1" x14ac:dyDescent="0.25">
      <c r="A812" s="1">
        <v>6518</v>
      </c>
      <c r="B812" s="63" t="s">
        <v>1414</v>
      </c>
      <c r="C812" s="63" t="s">
        <v>1415</v>
      </c>
      <c r="D812" s="64" t="s">
        <v>1408</v>
      </c>
      <c r="E812" s="64" t="s">
        <v>1409</v>
      </c>
      <c r="F812" s="64" t="s">
        <v>1416</v>
      </c>
      <c r="G812" s="65" t="s">
        <v>63</v>
      </c>
      <c r="H812" s="66">
        <v>0.89</v>
      </c>
      <c r="I812" s="67"/>
      <c r="J812" s="68">
        <f>H812*I812</f>
        <v>0</v>
      </c>
      <c r="K812" s="68">
        <f>IF($I$11&gt;=7000,0,H812*0.07*I812)</f>
        <v>0</v>
      </c>
      <c r="L812" s="68">
        <f>J812+K812</f>
        <v>0</v>
      </c>
      <c r="M812" s="46" t="str">
        <f>IF(I812="","",IF(I812&lt;80,"Ошибка! Не соблюден минимальный заказ на сорт!",IF(MOD(I812,40)&gt;0,"Ошибка! Не соблюдена кратность заказа на позицию!","")))</f>
        <v/>
      </c>
    </row>
    <row r="813" spans="1:13" ht="15" customHeight="1" x14ac:dyDescent="0.25">
      <c r="A813" s="1">
        <v>915</v>
      </c>
      <c r="B813" s="63" t="s">
        <v>4868</v>
      </c>
      <c r="C813" s="63" t="s">
        <v>6182</v>
      </c>
      <c r="D813" s="64" t="s">
        <v>1408</v>
      </c>
      <c r="E813" s="64" t="s">
        <v>1409</v>
      </c>
      <c r="F813" s="64" t="s">
        <v>5669</v>
      </c>
      <c r="G813" s="65" t="s">
        <v>63</v>
      </c>
      <c r="H813" s="66">
        <v>0.89</v>
      </c>
      <c r="I813" s="67"/>
      <c r="J813" s="68">
        <f>H813*I813</f>
        <v>0</v>
      </c>
      <c r="K813" s="68">
        <f>IF($I$11&gt;=7000,0,H813*0.07*I813)</f>
        <v>0</v>
      </c>
      <c r="L813" s="68">
        <f>J813+K813</f>
        <v>0</v>
      </c>
      <c r="M813" s="46" t="str">
        <f>IF(I813="","",IF(I813&lt;80,"Ошибка! Не соблюден минимальный заказ на сорт!",IF(MOD(I813,40)&gt;0,"Ошибка! Не соблюдена кратность заказа на позицию!","")))</f>
        <v/>
      </c>
    </row>
    <row r="814" spans="1:13" ht="15" customHeight="1" x14ac:dyDescent="0.25">
      <c r="A814" s="1">
        <v>646</v>
      </c>
      <c r="B814" s="63" t="s">
        <v>3724</v>
      </c>
      <c r="C814" s="63" t="s">
        <v>3923</v>
      </c>
      <c r="D814" s="64" t="s">
        <v>3569</v>
      </c>
      <c r="E814" s="64" t="s">
        <v>1419</v>
      </c>
      <c r="F814" s="64" t="s">
        <v>821</v>
      </c>
      <c r="G814" s="65" t="s">
        <v>63</v>
      </c>
      <c r="H814" s="66">
        <v>1.61</v>
      </c>
      <c r="I814" s="67"/>
      <c r="J814" s="68">
        <f>H814*I814</f>
        <v>0</v>
      </c>
      <c r="K814" s="68">
        <f>IF($I$11&gt;=7000,0,H814*0.07*I814)</f>
        <v>0</v>
      </c>
      <c r="L814" s="68">
        <f>J814+K814</f>
        <v>0</v>
      </c>
      <c r="M814" s="46" t="str">
        <f>IF(I814="","",IF(I814&lt;80,"Ошибка! Не соблюден минимальный заказ на сорт!",IF(MOD(I814,40)&gt;0,"Ошибка! Не соблюдена кратность заказа на позицию!","")))</f>
        <v/>
      </c>
    </row>
    <row r="815" spans="1:13" ht="15" customHeight="1" x14ac:dyDescent="0.25">
      <c r="A815" s="1">
        <v>335</v>
      </c>
      <c r="B815" s="63" t="s">
        <v>1421</v>
      </c>
      <c r="C815" s="63" t="s">
        <v>1422</v>
      </c>
      <c r="D815" s="64" t="s">
        <v>3569</v>
      </c>
      <c r="E815" s="64" t="s">
        <v>1419</v>
      </c>
      <c r="F815" s="64" t="s">
        <v>1423</v>
      </c>
      <c r="G815" s="65" t="s">
        <v>63</v>
      </c>
      <c r="H815" s="66">
        <v>1.27</v>
      </c>
      <c r="I815" s="67"/>
      <c r="J815" s="68">
        <f>H815*I815</f>
        <v>0</v>
      </c>
      <c r="K815" s="68">
        <f>IF($I$11&gt;=7000,0,H815*0.07*I815)</f>
        <v>0</v>
      </c>
      <c r="L815" s="68">
        <f>J815+K815</f>
        <v>0</v>
      </c>
      <c r="M815" s="46" t="str">
        <f>IF(I815="","",IF(I815&lt;80,"Ошибка! Не соблюден минимальный заказ на сорт!",IF(MOD(I815,40)&gt;0,"Ошибка! Не соблюдена кратность заказа на позицию!","")))</f>
        <v/>
      </c>
    </row>
    <row r="816" spans="1:13" ht="15" customHeight="1" x14ac:dyDescent="0.25">
      <c r="A816" s="1">
        <v>1116</v>
      </c>
      <c r="B816" s="63" t="s">
        <v>1424</v>
      </c>
      <c r="C816" s="63" t="s">
        <v>1425</v>
      </c>
      <c r="D816" s="64" t="s">
        <v>3569</v>
      </c>
      <c r="E816" s="64" t="s">
        <v>1419</v>
      </c>
      <c r="F816" s="64" t="s">
        <v>1426</v>
      </c>
      <c r="G816" s="65" t="s">
        <v>63</v>
      </c>
      <c r="H816" s="66">
        <v>1.27</v>
      </c>
      <c r="I816" s="67"/>
      <c r="J816" s="68">
        <f>H816*I816</f>
        <v>0</v>
      </c>
      <c r="K816" s="68">
        <f>IF($I$11&gt;=7000,0,H816*0.07*I816)</f>
        <v>0</v>
      </c>
      <c r="L816" s="68">
        <f>J816+K816</f>
        <v>0</v>
      </c>
      <c r="M816" s="46" t="str">
        <f>IF(I816="","",IF(I816&lt;80,"Ошибка! Не соблюден минимальный заказ на сорт!",IF(MOD(I816,40)&gt;0,"Ошибка! Не соблюдена кратность заказа на позицию!","")))</f>
        <v/>
      </c>
    </row>
    <row r="817" spans="1:13" ht="15" customHeight="1" x14ac:dyDescent="0.25">
      <c r="A817" s="1">
        <v>190</v>
      </c>
      <c r="B817" s="63" t="s">
        <v>1427</v>
      </c>
      <c r="C817" s="63" t="s">
        <v>1428</v>
      </c>
      <c r="D817" s="64" t="s">
        <v>3569</v>
      </c>
      <c r="E817" s="64" t="s">
        <v>1419</v>
      </c>
      <c r="F817" s="64" t="s">
        <v>1429</v>
      </c>
      <c r="G817" s="65" t="s">
        <v>63</v>
      </c>
      <c r="H817" s="66">
        <v>1.27</v>
      </c>
      <c r="I817" s="67"/>
      <c r="J817" s="68">
        <f>H817*I817</f>
        <v>0</v>
      </c>
      <c r="K817" s="68">
        <f>IF($I$11&gt;=7000,0,H817*0.07*I817)</f>
        <v>0</v>
      </c>
      <c r="L817" s="68">
        <f>J817+K817</f>
        <v>0</v>
      </c>
      <c r="M817" s="46" t="str">
        <f>IF(I817="","",IF(I817&lt;80,"Ошибка! Не соблюден минимальный заказ на сорт!",IF(MOD(I817,40)&gt;0,"Ошибка! Не соблюдена кратность заказа на позицию!","")))</f>
        <v/>
      </c>
    </row>
    <row r="818" spans="1:13" ht="15" customHeight="1" x14ac:dyDescent="0.25">
      <c r="A818" s="1">
        <v>721</v>
      </c>
      <c r="B818" s="63" t="s">
        <v>3725</v>
      </c>
      <c r="C818" s="63" t="s">
        <v>3924</v>
      </c>
      <c r="D818" s="64" t="s">
        <v>3569</v>
      </c>
      <c r="E818" s="64" t="s">
        <v>1419</v>
      </c>
      <c r="F818" s="64" t="s">
        <v>1430</v>
      </c>
      <c r="G818" s="65" t="s">
        <v>63</v>
      </c>
      <c r="H818" s="66">
        <v>1.27</v>
      </c>
      <c r="I818" s="67"/>
      <c r="J818" s="68">
        <f>H818*I818</f>
        <v>0</v>
      </c>
      <c r="K818" s="68">
        <f>IF($I$11&gt;=7000,0,H818*0.07*I818)</f>
        <v>0</v>
      </c>
      <c r="L818" s="68">
        <f>J818+K818</f>
        <v>0</v>
      </c>
      <c r="M818" s="46" t="str">
        <f>IF(I818="","",IF(I818&lt;80,"Ошибка! Не соблюден минимальный заказ на сорт!",IF(MOD(I818,40)&gt;0,"Ошибка! Не соблюдена кратность заказа на позицию!","")))</f>
        <v/>
      </c>
    </row>
    <row r="819" spans="1:13" ht="15" customHeight="1" x14ac:dyDescent="0.25">
      <c r="A819" s="1">
        <v>658</v>
      </c>
      <c r="B819" s="63" t="s">
        <v>1431</v>
      </c>
      <c r="C819" s="63" t="s">
        <v>1432</v>
      </c>
      <c r="D819" s="64" t="s">
        <v>3569</v>
      </c>
      <c r="E819" s="64" t="s">
        <v>1419</v>
      </c>
      <c r="F819" s="64" t="s">
        <v>1433</v>
      </c>
      <c r="G819" s="65" t="s">
        <v>63</v>
      </c>
      <c r="H819" s="66">
        <v>1.27</v>
      </c>
      <c r="I819" s="67"/>
      <c r="J819" s="68">
        <f>H819*I819</f>
        <v>0</v>
      </c>
      <c r="K819" s="68">
        <f>IF($I$11&gt;=7000,0,H819*0.07*I819)</f>
        <v>0</v>
      </c>
      <c r="L819" s="68">
        <f>J819+K819</f>
        <v>0</v>
      </c>
      <c r="M819" s="46" t="str">
        <f>IF(I819="","",IF(I819&lt;80,"Ошибка! Не соблюден минимальный заказ на сорт!",IF(MOD(I819,40)&gt;0,"Ошибка! Не соблюдена кратность заказа на позицию!","")))</f>
        <v/>
      </c>
    </row>
    <row r="820" spans="1:13" ht="15" customHeight="1" x14ac:dyDescent="0.25">
      <c r="A820" s="1">
        <v>284</v>
      </c>
      <c r="B820" s="63" t="s">
        <v>3726</v>
      </c>
      <c r="C820" s="63" t="s">
        <v>3925</v>
      </c>
      <c r="D820" s="64" t="s">
        <v>3569</v>
      </c>
      <c r="E820" s="64" t="s">
        <v>1419</v>
      </c>
      <c r="F820" s="64" t="s">
        <v>1436</v>
      </c>
      <c r="G820" s="65" t="s">
        <v>63</v>
      </c>
      <c r="H820" s="66">
        <v>1.27</v>
      </c>
      <c r="I820" s="67"/>
      <c r="J820" s="68">
        <f>H820*I820</f>
        <v>0</v>
      </c>
      <c r="K820" s="68">
        <f>IF($I$11&gt;=7000,0,H820*0.07*I820)</f>
        <v>0</v>
      </c>
      <c r="L820" s="68">
        <f>J820+K820</f>
        <v>0</v>
      </c>
      <c r="M820" s="46" t="str">
        <f>IF(I820="","",IF(I820&lt;80,"Ошибка! Не соблюден минимальный заказ на сорт!",IF(MOD(I820,40)&gt;0,"Ошибка! Не соблюдена кратность заказа на позицию!","")))</f>
        <v/>
      </c>
    </row>
    <row r="821" spans="1:13" ht="15" customHeight="1" x14ac:dyDescent="0.25">
      <c r="A821" s="1">
        <v>748</v>
      </c>
      <c r="B821" s="63" t="s">
        <v>1437</v>
      </c>
      <c r="C821" s="63" t="s">
        <v>1438</v>
      </c>
      <c r="D821" s="64" t="s">
        <v>3569</v>
      </c>
      <c r="E821" s="64" t="s">
        <v>1419</v>
      </c>
      <c r="F821" s="64" t="s">
        <v>1439</v>
      </c>
      <c r="G821" s="65" t="s">
        <v>63</v>
      </c>
      <c r="H821" s="66">
        <v>1.27</v>
      </c>
      <c r="I821" s="67"/>
      <c r="J821" s="68">
        <f>H821*I821</f>
        <v>0</v>
      </c>
      <c r="K821" s="68">
        <f>IF($I$11&gt;=7000,0,H821*0.07*I821)</f>
        <v>0</v>
      </c>
      <c r="L821" s="68">
        <f>J821+K821</f>
        <v>0</v>
      </c>
      <c r="M821" s="46" t="str">
        <f>IF(I821="","",IF(I821&lt;80,"Ошибка! Не соблюден минимальный заказ на сорт!",IF(MOD(I821,40)&gt;0,"Ошибка! Не соблюдена кратность заказа на позицию!","")))</f>
        <v/>
      </c>
    </row>
    <row r="822" spans="1:13" ht="15" customHeight="1" x14ac:dyDescent="0.25">
      <c r="A822" s="1">
        <v>826</v>
      </c>
      <c r="B822" s="63" t="s">
        <v>1440</v>
      </c>
      <c r="C822" s="63" t="s">
        <v>1441</v>
      </c>
      <c r="D822" s="64" t="s">
        <v>3569</v>
      </c>
      <c r="E822" s="64" t="s">
        <v>1419</v>
      </c>
      <c r="F822" s="64" t="s">
        <v>1442</v>
      </c>
      <c r="G822" s="65" t="s">
        <v>63</v>
      </c>
      <c r="H822" s="66">
        <v>1.27</v>
      </c>
      <c r="I822" s="67"/>
      <c r="J822" s="68">
        <f>H822*I822</f>
        <v>0</v>
      </c>
      <c r="K822" s="68">
        <f>IF($I$11&gt;=7000,0,H822*0.07*I822)</f>
        <v>0</v>
      </c>
      <c r="L822" s="68">
        <f>J822+K822</f>
        <v>0</v>
      </c>
      <c r="M822" s="46" t="str">
        <f>IF(I822="","",IF(I822&lt;80,"Ошибка! Не соблюден минимальный заказ на сорт!",IF(MOD(I822,40)&gt;0,"Ошибка! Не соблюдена кратность заказа на позицию!","")))</f>
        <v/>
      </c>
    </row>
    <row r="823" spans="1:13" ht="15" customHeight="1" x14ac:dyDescent="0.25">
      <c r="A823" s="1">
        <v>657</v>
      </c>
      <c r="B823" s="63" t="s">
        <v>1443</v>
      </c>
      <c r="C823" s="63" t="s">
        <v>1444</v>
      </c>
      <c r="D823" s="64" t="s">
        <v>3569</v>
      </c>
      <c r="E823" s="64" t="s">
        <v>1419</v>
      </c>
      <c r="F823" s="64" t="s">
        <v>1445</v>
      </c>
      <c r="G823" s="65" t="s">
        <v>63</v>
      </c>
      <c r="H823" s="66">
        <v>1.27</v>
      </c>
      <c r="I823" s="67"/>
      <c r="J823" s="68">
        <f>H823*I823</f>
        <v>0</v>
      </c>
      <c r="K823" s="68">
        <f>IF($I$11&gt;=7000,0,H823*0.07*I823)</f>
        <v>0</v>
      </c>
      <c r="L823" s="68">
        <f>J823+K823</f>
        <v>0</v>
      </c>
      <c r="M823" s="46" t="str">
        <f>IF(I823="","",IF(I823&lt;80,"Ошибка! Не соблюден минимальный заказ на сорт!",IF(MOD(I823,40)&gt;0,"Ошибка! Не соблюдена кратность заказа на позицию!","")))</f>
        <v/>
      </c>
    </row>
    <row r="824" spans="1:13" ht="15" customHeight="1" x14ac:dyDescent="0.25">
      <c r="A824" s="1">
        <v>477</v>
      </c>
      <c r="B824" s="63" t="s">
        <v>1417</v>
      </c>
      <c r="C824" s="63" t="s">
        <v>1418</v>
      </c>
      <c r="D824" s="64" t="s">
        <v>4040</v>
      </c>
      <c r="E824" s="64" t="s">
        <v>4041</v>
      </c>
      <c r="F824" s="64" t="s">
        <v>1420</v>
      </c>
      <c r="G824" s="65" t="s">
        <v>63</v>
      </c>
      <c r="H824" s="66">
        <v>1.27</v>
      </c>
      <c r="I824" s="67"/>
      <c r="J824" s="68">
        <f>H824*I824</f>
        <v>0</v>
      </c>
      <c r="K824" s="68">
        <f>IF($I$11&gt;=7000,0,H824*0.07*I824)</f>
        <v>0</v>
      </c>
      <c r="L824" s="68">
        <f>J824+K824</f>
        <v>0</v>
      </c>
      <c r="M824" s="46" t="str">
        <f>IF(I824="","",IF(I824&lt;80,"Ошибка! Не соблюден минимальный заказ на сорт!",IF(MOD(I824,40)&gt;0,"Ошибка! Не соблюдена кратность заказа на позицию!","")))</f>
        <v/>
      </c>
    </row>
    <row r="825" spans="1:13" ht="15" customHeight="1" x14ac:dyDescent="0.25">
      <c r="A825" s="1">
        <v>2175</v>
      </c>
      <c r="B825" s="63" t="s">
        <v>1434</v>
      </c>
      <c r="C825" s="63" t="s">
        <v>1435</v>
      </c>
      <c r="D825" s="64" t="s">
        <v>4040</v>
      </c>
      <c r="E825" s="64" t="s">
        <v>4041</v>
      </c>
      <c r="F825" s="64" t="s">
        <v>1326</v>
      </c>
      <c r="G825" s="65" t="s">
        <v>63</v>
      </c>
      <c r="H825" s="66">
        <v>1.61</v>
      </c>
      <c r="I825" s="67"/>
      <c r="J825" s="68">
        <f>H825*I825</f>
        <v>0</v>
      </c>
      <c r="K825" s="68">
        <f>IF($I$11&gt;=7000,0,H825*0.07*I825)</f>
        <v>0</v>
      </c>
      <c r="L825" s="68">
        <f>J825+K825</f>
        <v>0</v>
      </c>
      <c r="M825" s="46" t="str">
        <f>IF(I825="","",IF(I825&lt;80,"Ошибка! Не соблюден минимальный заказ на сорт!",IF(MOD(I825,40)&gt;0,"Ошибка! Не соблюдена кратность заказа на позицию!","")))</f>
        <v/>
      </c>
    </row>
    <row r="826" spans="1:13" ht="15" customHeight="1" x14ac:dyDescent="0.25">
      <c r="A826" s="1">
        <v>458</v>
      </c>
      <c r="B826" s="63" t="s">
        <v>3727</v>
      </c>
      <c r="C826" s="63" t="s">
        <v>3926</v>
      </c>
      <c r="D826" s="64" t="s">
        <v>4040</v>
      </c>
      <c r="E826" s="64" t="s">
        <v>4041</v>
      </c>
      <c r="F826" s="64" t="s">
        <v>4216</v>
      </c>
      <c r="G826" s="65" t="s">
        <v>63</v>
      </c>
      <c r="H826" s="66">
        <v>1.27</v>
      </c>
      <c r="I826" s="67"/>
      <c r="J826" s="68">
        <f>H826*I826</f>
        <v>0</v>
      </c>
      <c r="K826" s="68">
        <f>IF($I$11&gt;=7000,0,H826*0.07*I826)</f>
        <v>0</v>
      </c>
      <c r="L826" s="68">
        <f>J826+K826</f>
        <v>0</v>
      </c>
      <c r="M826" s="46" t="str">
        <f>IF(I826="","",IF(I826&lt;80,"Ошибка! Не соблюден минимальный заказ на сорт!",IF(MOD(I826,40)&gt;0,"Ошибка! Не соблюдена кратность заказа на позицию!","")))</f>
        <v/>
      </c>
    </row>
    <row r="827" spans="1:13" ht="15" customHeight="1" x14ac:dyDescent="0.25">
      <c r="A827" s="1">
        <v>938</v>
      </c>
      <c r="B827" s="63" t="s">
        <v>1446</v>
      </c>
      <c r="C827" s="63" t="s">
        <v>1447</v>
      </c>
      <c r="D827" s="64" t="s">
        <v>4040</v>
      </c>
      <c r="E827" s="64" t="s">
        <v>4041</v>
      </c>
      <c r="F827" s="64" t="s">
        <v>1448</v>
      </c>
      <c r="G827" s="65" t="s">
        <v>63</v>
      </c>
      <c r="H827" s="66">
        <v>1.27</v>
      </c>
      <c r="I827" s="67"/>
      <c r="J827" s="68">
        <f>H827*I827</f>
        <v>0</v>
      </c>
      <c r="K827" s="68">
        <f>IF($I$11&gt;=7000,0,H827*0.07*I827)</f>
        <v>0</v>
      </c>
      <c r="L827" s="68">
        <f>J827+K827</f>
        <v>0</v>
      </c>
      <c r="M827" s="46" t="str">
        <f>IF(I827="","",IF(I827&lt;80,"Ошибка! Не соблюден минимальный заказ на сорт!",IF(MOD(I827,40)&gt;0,"Ошибка! Не соблюдена кратность заказа на позицию!","")))</f>
        <v/>
      </c>
    </row>
    <row r="828" spans="1:13" ht="15" customHeight="1" x14ac:dyDescent="0.25">
      <c r="A828" s="1">
        <v>1306</v>
      </c>
      <c r="B828" s="63" t="s">
        <v>1449</v>
      </c>
      <c r="C828" s="63" t="s">
        <v>1450</v>
      </c>
      <c r="D828" s="64" t="s">
        <v>4040</v>
      </c>
      <c r="E828" s="64" t="s">
        <v>4041</v>
      </c>
      <c r="F828" s="64" t="s">
        <v>1451</v>
      </c>
      <c r="G828" s="65" t="s">
        <v>63</v>
      </c>
      <c r="H828" s="66">
        <v>1.27</v>
      </c>
      <c r="I828" s="67"/>
      <c r="J828" s="68">
        <f>H828*I828</f>
        <v>0</v>
      </c>
      <c r="K828" s="68">
        <f>IF($I$11&gt;=7000,0,H828*0.07*I828)</f>
        <v>0</v>
      </c>
      <c r="L828" s="68">
        <f>J828+K828</f>
        <v>0</v>
      </c>
      <c r="M828" s="46" t="str">
        <f>IF(I828="","",IF(I828&lt;80,"Ошибка! Не соблюден минимальный заказ на сорт!",IF(MOD(I828,40)&gt;0,"Ошибка! Не соблюдена кратность заказа на позицию!","")))</f>
        <v/>
      </c>
    </row>
    <row r="829" spans="1:13" ht="15" customHeight="1" x14ac:dyDescent="0.25">
      <c r="A829" s="1">
        <v>1116</v>
      </c>
      <c r="B829" s="63" t="s">
        <v>1455</v>
      </c>
      <c r="C829" s="63" t="s">
        <v>1456</v>
      </c>
      <c r="D829" s="64" t="s">
        <v>1457</v>
      </c>
      <c r="E829" s="64" t="s">
        <v>1458</v>
      </c>
      <c r="F829" s="64" t="s">
        <v>1459</v>
      </c>
      <c r="G829" s="65" t="s">
        <v>63</v>
      </c>
      <c r="H829" s="66">
        <v>0.84</v>
      </c>
      <c r="I829" s="67"/>
      <c r="J829" s="68">
        <f>H829*I829</f>
        <v>0</v>
      </c>
      <c r="K829" s="68">
        <f>IF($I$11&gt;=7000,0,H829*0.07*I829)</f>
        <v>0</v>
      </c>
      <c r="L829" s="68">
        <f>J829+K829</f>
        <v>0</v>
      </c>
      <c r="M829" s="46" t="str">
        <f>IF(I829="","",IF(I829&lt;80,"Ошибка! Не соблюден минимальный заказ на сорт!",IF(MOD(I829,40)&gt;0,"Ошибка! Не соблюдена кратность заказа на позицию!","")))</f>
        <v/>
      </c>
    </row>
    <row r="830" spans="1:13" ht="15" customHeight="1" x14ac:dyDescent="0.25">
      <c r="A830" s="1">
        <v>1384</v>
      </c>
      <c r="B830" s="63" t="s">
        <v>1460</v>
      </c>
      <c r="C830" s="63" t="s">
        <v>1461</v>
      </c>
      <c r="D830" s="64" t="s">
        <v>1462</v>
      </c>
      <c r="E830" s="64" t="s">
        <v>1463</v>
      </c>
      <c r="F830" s="64" t="s">
        <v>1464</v>
      </c>
      <c r="G830" s="65" t="s">
        <v>63</v>
      </c>
      <c r="H830" s="66">
        <v>0.84</v>
      </c>
      <c r="I830" s="67"/>
      <c r="J830" s="68">
        <f>H830*I830</f>
        <v>0</v>
      </c>
      <c r="K830" s="68">
        <f>IF($I$11&gt;=7000,0,H830*0.07*I830)</f>
        <v>0</v>
      </c>
      <c r="L830" s="68">
        <f>J830+K830</f>
        <v>0</v>
      </c>
      <c r="M830" s="46" t="str">
        <f>IF(I830="","",IF(I830&lt;80,"Ошибка! Не соблюден минимальный заказ на сорт!",IF(MOD(I830,40)&gt;0,"Ошибка! Не соблюдена кратность заказа на позицию!","")))</f>
        <v/>
      </c>
    </row>
    <row r="831" spans="1:13" ht="15" customHeight="1" x14ac:dyDescent="0.25">
      <c r="A831" s="1">
        <v>647</v>
      </c>
      <c r="B831" s="63" t="s">
        <v>1471</v>
      </c>
      <c r="C831" s="63" t="s">
        <v>1472</v>
      </c>
      <c r="D831" s="64" t="s">
        <v>1473</v>
      </c>
      <c r="E831" s="64" t="s">
        <v>4034</v>
      </c>
      <c r="F831" s="64" t="s">
        <v>1474</v>
      </c>
      <c r="G831" s="65" t="s">
        <v>63</v>
      </c>
      <c r="H831" s="66">
        <v>0.84</v>
      </c>
      <c r="I831" s="67"/>
      <c r="J831" s="68">
        <f>H831*I831</f>
        <v>0</v>
      </c>
      <c r="K831" s="68">
        <f>IF($I$11&gt;=7000,0,H831*0.07*I831)</f>
        <v>0</v>
      </c>
      <c r="L831" s="68">
        <f>J831+K831</f>
        <v>0</v>
      </c>
      <c r="M831" s="46" t="str">
        <f>IF(I831="","",IF(I831&lt;80,"Ошибка! Не соблюден минимальный заказ на сорт!",IF(MOD(I831,40)&gt;0,"Ошибка! Не соблюдена кратность заказа на позицию!","")))</f>
        <v/>
      </c>
    </row>
    <row r="832" spans="1:13" ht="15" customHeight="1" x14ac:dyDescent="0.25">
      <c r="A832" s="1">
        <v>1228</v>
      </c>
      <c r="B832" s="63" t="s">
        <v>4406</v>
      </c>
      <c r="C832" s="63" t="s">
        <v>4421</v>
      </c>
      <c r="D832" s="64" t="s">
        <v>4433</v>
      </c>
      <c r="E832" s="64" t="s">
        <v>4434</v>
      </c>
      <c r="F832" s="64" t="s">
        <v>1465</v>
      </c>
      <c r="G832" s="65" t="s">
        <v>63</v>
      </c>
      <c r="H832" s="66">
        <v>0.84</v>
      </c>
      <c r="I832" s="67"/>
      <c r="J832" s="68">
        <f>H832*I832</f>
        <v>0</v>
      </c>
      <c r="K832" s="68">
        <f>IF($I$11&gt;=7000,0,H832*0.07*I832)</f>
        <v>0</v>
      </c>
      <c r="L832" s="68">
        <f>J832+K832</f>
        <v>0</v>
      </c>
      <c r="M832" s="46" t="str">
        <f>IF(I832="","",IF(I832&lt;80,"Ошибка! Не соблюден минимальный заказ на сорт!",IF(MOD(I832,40)&gt;0,"Ошибка! Не соблюдена кратность заказа на позицию!","")))</f>
        <v/>
      </c>
    </row>
    <row r="833" spans="1:13" ht="15" customHeight="1" x14ac:dyDescent="0.25">
      <c r="A833" s="1">
        <v>647</v>
      </c>
      <c r="B833" s="63" t="s">
        <v>1466</v>
      </c>
      <c r="C833" s="63" t="s">
        <v>1467</v>
      </c>
      <c r="D833" s="64" t="s">
        <v>1468</v>
      </c>
      <c r="E833" s="64" t="s">
        <v>1469</v>
      </c>
      <c r="F833" s="64" t="s">
        <v>1470</v>
      </c>
      <c r="G833" s="65" t="s">
        <v>63</v>
      </c>
      <c r="H833" s="66">
        <v>0.84</v>
      </c>
      <c r="I833" s="67"/>
      <c r="J833" s="68">
        <f>H833*I833</f>
        <v>0</v>
      </c>
      <c r="K833" s="68">
        <f>IF($I$11&gt;=7000,0,H833*0.07*I833)</f>
        <v>0</v>
      </c>
      <c r="L833" s="68">
        <f>J833+K833</f>
        <v>0</v>
      </c>
      <c r="M833" s="46" t="str">
        <f>IF(I833="","",IF(I833&lt;80,"Ошибка! Не соблюден минимальный заказ на сорт!",IF(MOD(I833,40)&gt;0,"Ошибка! Не соблюдена кратность заказа на позицию!","")))</f>
        <v/>
      </c>
    </row>
    <row r="834" spans="1:13" ht="15" customHeight="1" x14ac:dyDescent="0.25">
      <c r="A834" s="1">
        <v>2790</v>
      </c>
      <c r="B834" s="63" t="s">
        <v>1452</v>
      </c>
      <c r="C834" s="63" t="s">
        <v>1453</v>
      </c>
      <c r="D834" s="64" t="s">
        <v>1468</v>
      </c>
      <c r="E834" s="64" t="s">
        <v>1469</v>
      </c>
      <c r="F834" s="64" t="s">
        <v>1454</v>
      </c>
      <c r="G834" s="65" t="s">
        <v>63</v>
      </c>
      <c r="H834" s="66">
        <v>0.84</v>
      </c>
      <c r="I834" s="67"/>
      <c r="J834" s="68">
        <f>H834*I834</f>
        <v>0</v>
      </c>
      <c r="K834" s="68">
        <f>IF($I$11&gt;=7000,0,H834*0.07*I834)</f>
        <v>0</v>
      </c>
      <c r="L834" s="68">
        <f>J834+K834</f>
        <v>0</v>
      </c>
      <c r="M834" s="46" t="str">
        <f>IF(I834="","",IF(I834&lt;80,"Ошибка! Не соблюден минимальный заказ на сорт!",IF(MOD(I834,40)&gt;0,"Ошибка! Не соблюдена кратность заказа на позицию!","")))</f>
        <v/>
      </c>
    </row>
    <row r="835" spans="1:13" ht="15" customHeight="1" x14ac:dyDescent="0.25">
      <c r="A835" s="1">
        <v>949</v>
      </c>
      <c r="B835" s="63" t="s">
        <v>5241</v>
      </c>
      <c r="C835" s="63"/>
      <c r="D835" s="64" t="s">
        <v>5551</v>
      </c>
      <c r="E835" s="64" t="s">
        <v>5869</v>
      </c>
      <c r="F835" s="64" t="s">
        <v>5866</v>
      </c>
      <c r="G835" s="65" t="s">
        <v>63</v>
      </c>
      <c r="H835" s="66">
        <v>1.1000000000000001</v>
      </c>
      <c r="I835" s="67"/>
      <c r="J835" s="68">
        <f>H835*I835</f>
        <v>0</v>
      </c>
      <c r="K835" s="68">
        <f>IF($I$11&gt;=7000,0,H835*0.07*I835)</f>
        <v>0</v>
      </c>
      <c r="L835" s="68">
        <f>J835+K835</f>
        <v>0</v>
      </c>
      <c r="M835" s="46" t="str">
        <f>IF(I835="","",IF(I835&lt;80,"Ошибка! Не соблюден минимальный заказ на сорт!",IF(MOD(I835,40)&gt;0,"Ошибка! Не соблюдена кратность заказа на позицию!","")))</f>
        <v/>
      </c>
    </row>
    <row r="836" spans="1:13" ht="15" customHeight="1" x14ac:dyDescent="0.25">
      <c r="A836" s="1">
        <v>2000</v>
      </c>
      <c r="B836" s="63" t="s">
        <v>3585</v>
      </c>
      <c r="C836" s="63" t="s">
        <v>3573</v>
      </c>
      <c r="D836" s="64" t="s">
        <v>4114</v>
      </c>
      <c r="E836" s="64" t="s">
        <v>3581</v>
      </c>
      <c r="F836" s="64" t="s">
        <v>3578</v>
      </c>
      <c r="G836" s="65" t="s">
        <v>63</v>
      </c>
      <c r="H836" s="66">
        <v>1.38</v>
      </c>
      <c r="I836" s="67"/>
      <c r="J836" s="68">
        <f>H836*I836</f>
        <v>0</v>
      </c>
      <c r="K836" s="68">
        <f>IF($I$11&gt;=7000,0,H836*0.07*I836)</f>
        <v>0</v>
      </c>
      <c r="L836" s="68">
        <f>J836+K836</f>
        <v>0</v>
      </c>
      <c r="M836" s="46" t="str">
        <f>IF(I836="","",IF(I836&lt;80,"Ошибка! Не соблюден минимальный заказ на сорт!",IF(MOD(I836,40)&gt;0,"Ошибка! Не соблюдена кратность заказа на позицию!","")))</f>
        <v/>
      </c>
    </row>
    <row r="837" spans="1:13" ht="15" customHeight="1" x14ac:dyDescent="0.25">
      <c r="A837" s="1">
        <v>2000</v>
      </c>
      <c r="B837" s="63" t="s">
        <v>3586</v>
      </c>
      <c r="C837" s="63" t="s">
        <v>3574</v>
      </c>
      <c r="D837" s="64" t="s">
        <v>4114</v>
      </c>
      <c r="E837" s="64" t="s">
        <v>3581</v>
      </c>
      <c r="F837" s="64" t="s">
        <v>3579</v>
      </c>
      <c r="G837" s="65" t="s">
        <v>63</v>
      </c>
      <c r="H837" s="66">
        <v>1.1399999999999999</v>
      </c>
      <c r="I837" s="67"/>
      <c r="J837" s="68">
        <f>H837*I837</f>
        <v>0</v>
      </c>
      <c r="K837" s="68">
        <f>IF($I$11&gt;=7000,0,H837*0.07*I837)</f>
        <v>0</v>
      </c>
      <c r="L837" s="68">
        <f>J837+K837</f>
        <v>0</v>
      </c>
      <c r="M837" s="46" t="str">
        <f>IF(I837="","",IF(I837&lt;80,"Ошибка! Не соблюден минимальный заказ на сорт!",IF(MOD(I837,40)&gt;0,"Ошибка! Не соблюдена кратность заказа на позицию!","")))</f>
        <v/>
      </c>
    </row>
    <row r="838" spans="1:13" ht="15" customHeight="1" x14ac:dyDescent="0.25">
      <c r="A838" s="1">
        <v>2000</v>
      </c>
      <c r="B838" s="63" t="s">
        <v>3587</v>
      </c>
      <c r="C838" s="63" t="s">
        <v>3575</v>
      </c>
      <c r="D838" s="64" t="s">
        <v>3588</v>
      </c>
      <c r="E838" s="64" t="s">
        <v>3581</v>
      </c>
      <c r="F838" s="64" t="s">
        <v>3580</v>
      </c>
      <c r="G838" s="65" t="s">
        <v>63</v>
      </c>
      <c r="H838" s="66">
        <v>1.1499999999999999</v>
      </c>
      <c r="I838" s="67"/>
      <c r="J838" s="68">
        <f>H838*I838</f>
        <v>0</v>
      </c>
      <c r="K838" s="68">
        <f>IF($I$11&gt;=7000,0,H838*0.07*I838)</f>
        <v>0</v>
      </c>
      <c r="L838" s="68">
        <f>J838+K838</f>
        <v>0</v>
      </c>
      <c r="M838" s="46" t="str">
        <f>IF(I838="","",IF(I838&lt;80,"Ошибка! Не соблюден минимальный заказ на сорт!",IF(MOD(I838,40)&gt;0,"Ошибка! Не соблюдена кратность заказа на позицию!","")))</f>
        <v/>
      </c>
    </row>
    <row r="839" spans="1:13" ht="15" customHeight="1" x14ac:dyDescent="0.25">
      <c r="A839" s="1">
        <v>2000</v>
      </c>
      <c r="B839" s="63" t="s">
        <v>5242</v>
      </c>
      <c r="C839" s="63"/>
      <c r="D839" s="64" t="s">
        <v>3588</v>
      </c>
      <c r="E839" s="64" t="s">
        <v>3581</v>
      </c>
      <c r="F839" s="64"/>
      <c r="G839" s="65" t="s">
        <v>63</v>
      </c>
      <c r="H839" s="66">
        <v>1.1300000000000001</v>
      </c>
      <c r="I839" s="67"/>
      <c r="J839" s="68">
        <f>H839*I839</f>
        <v>0</v>
      </c>
      <c r="K839" s="68">
        <f>IF($I$11&gt;=7000,0,H839*0.07*I839)</f>
        <v>0</v>
      </c>
      <c r="L839" s="68">
        <f>J839+K839</f>
        <v>0</v>
      </c>
      <c r="M839" s="46" t="str">
        <f>IF(I839="","",IF(I839&lt;80,"Ошибка! Не соблюден минимальный заказ на сорт!",IF(MOD(I839,40)&gt;0,"Ошибка! Не соблюдена кратность заказа на позицию!","")))</f>
        <v/>
      </c>
    </row>
    <row r="840" spans="1:13" ht="15" customHeight="1" x14ac:dyDescent="0.25">
      <c r="A840" s="1">
        <v>8972</v>
      </c>
      <c r="B840" s="63" t="s">
        <v>5354</v>
      </c>
      <c r="C840" s="63" t="s">
        <v>6260</v>
      </c>
      <c r="D840" s="64" t="s">
        <v>6358</v>
      </c>
      <c r="E840" s="64" t="s">
        <v>6359</v>
      </c>
      <c r="F840" s="64" t="s">
        <v>5957</v>
      </c>
      <c r="G840" s="65" t="s">
        <v>63</v>
      </c>
      <c r="H840" s="66">
        <v>2.0699999999999998</v>
      </c>
      <c r="I840" s="67"/>
      <c r="J840" s="68">
        <f>H840*I840</f>
        <v>0</v>
      </c>
      <c r="K840" s="68">
        <f>IF($I$11&gt;=7000,0,H840*0.07*I840)</f>
        <v>0</v>
      </c>
      <c r="L840" s="68">
        <f>J840+K840</f>
        <v>0</v>
      </c>
      <c r="M840" s="46" t="str">
        <f>IF(I840="","",IF(I840&lt;80,"Ошибка! Не соблюден минимальный заказ на сорт!",IF(MOD(I840,40)&gt;0,"Ошибка! Не соблюдена кратность заказа на позицию!","")))</f>
        <v/>
      </c>
    </row>
    <row r="841" spans="1:13" ht="15" customHeight="1" x14ac:dyDescent="0.25">
      <c r="A841" s="1">
        <v>171</v>
      </c>
      <c r="B841" s="63" t="s">
        <v>5375</v>
      </c>
      <c r="C841" s="63"/>
      <c r="D841" s="64" t="s">
        <v>5561</v>
      </c>
      <c r="E841" s="64" t="s">
        <v>5984</v>
      </c>
      <c r="F841" s="64" t="s">
        <v>5975</v>
      </c>
      <c r="G841" s="65" t="s">
        <v>154</v>
      </c>
      <c r="H841" s="66">
        <v>2.13</v>
      </c>
      <c r="I841" s="67"/>
      <c r="J841" s="68">
        <f>H841*I841</f>
        <v>0</v>
      </c>
      <c r="K841" s="68">
        <f>IF($I$11&gt;=7000,0,H841*0.07*I841)</f>
        <v>0</v>
      </c>
      <c r="L841" s="68">
        <f>J841+K841</f>
        <v>0</v>
      </c>
      <c r="M841" s="46" t="str">
        <f>IF(I841="","",IF(I841&lt;75,"Ошибка! Не соблюден минимальный заказ на сорт!",IF(MOD(I841,25)&gt;0,"Ошибка! Не соблюдена кратность заказа на позицию!","")))</f>
        <v/>
      </c>
    </row>
    <row r="842" spans="1:13" ht="15" customHeight="1" x14ac:dyDescent="0.25">
      <c r="A842" s="1">
        <v>57</v>
      </c>
      <c r="B842" s="63" t="s">
        <v>5376</v>
      </c>
      <c r="C842" s="63"/>
      <c r="D842" s="64" t="s">
        <v>5561</v>
      </c>
      <c r="E842" s="64" t="s">
        <v>5984</v>
      </c>
      <c r="F842" s="64" t="s">
        <v>5976</v>
      </c>
      <c r="G842" s="65" t="s">
        <v>154</v>
      </c>
      <c r="H842" s="66">
        <v>2.13</v>
      </c>
      <c r="I842" s="67"/>
      <c r="J842" s="68">
        <f>H842*I842</f>
        <v>0</v>
      </c>
      <c r="K842" s="68">
        <f>IF($I$11&gt;=7000,0,H842*0.07*I842)</f>
        <v>0</v>
      </c>
      <c r="L842" s="68">
        <f>J842+K842</f>
        <v>0</v>
      </c>
      <c r="M842" s="46" t="str">
        <f>IF(I842="","",IF(I842&lt;75,"Ошибка! Не соблюден минимальный заказ на сорт!",IF(MOD(I842,25)&gt;0,"Ошибка! Не соблюдена кратность заказа на позицию!","")))</f>
        <v/>
      </c>
    </row>
    <row r="843" spans="1:13" ht="15" customHeight="1" x14ac:dyDescent="0.25">
      <c r="A843" s="1">
        <v>114</v>
      </c>
      <c r="B843" s="63" t="s">
        <v>5377</v>
      </c>
      <c r="C843" s="63"/>
      <c r="D843" s="64" t="s">
        <v>5561</v>
      </c>
      <c r="E843" s="64" t="s">
        <v>5984</v>
      </c>
      <c r="F843" s="64" t="s">
        <v>5977</v>
      </c>
      <c r="G843" s="65" t="s">
        <v>154</v>
      </c>
      <c r="H843" s="66">
        <v>2.13</v>
      </c>
      <c r="I843" s="67"/>
      <c r="J843" s="68">
        <f>H843*I843</f>
        <v>0</v>
      </c>
      <c r="K843" s="68">
        <f>IF($I$11&gt;=7000,0,H843*0.07*I843)</f>
        <v>0</v>
      </c>
      <c r="L843" s="68">
        <f>J843+K843</f>
        <v>0</v>
      </c>
      <c r="M843" s="46" t="str">
        <f>IF(I843="","",IF(I843&lt;75,"Ошибка! Не соблюден минимальный заказ на сорт!",IF(MOD(I843,25)&gt;0,"Ошибка! Не соблюдена кратность заказа на позицию!","")))</f>
        <v/>
      </c>
    </row>
    <row r="844" spans="1:13" ht="15" customHeight="1" x14ac:dyDescent="0.25">
      <c r="A844" s="1">
        <v>1228</v>
      </c>
      <c r="B844" s="63" t="s">
        <v>1475</v>
      </c>
      <c r="C844" s="63" t="s">
        <v>1476</v>
      </c>
      <c r="D844" s="64" t="s">
        <v>5473</v>
      </c>
      <c r="E844" s="64" t="s">
        <v>5474</v>
      </c>
      <c r="F844" s="64" t="s">
        <v>1477</v>
      </c>
      <c r="G844" s="65" t="s">
        <v>63</v>
      </c>
      <c r="H844" s="66">
        <v>1.07</v>
      </c>
      <c r="I844" s="67"/>
      <c r="J844" s="68">
        <f>H844*I844</f>
        <v>0</v>
      </c>
      <c r="K844" s="68">
        <f>IF($I$11&gt;=7000,0,H844*0.07*I844)</f>
        <v>0</v>
      </c>
      <c r="L844" s="68">
        <f>J844+K844</f>
        <v>0</v>
      </c>
      <c r="M844" s="46" t="str">
        <f>IF(I844="","",IF(I844&lt;80,"Ошибка! Не соблюден минимальный заказ на сорт!",IF(MOD(I844,40)&gt;0,"Ошибка! Не соблюдена кратность заказа на позицию!","")))</f>
        <v/>
      </c>
    </row>
    <row r="845" spans="1:13" ht="15" customHeight="1" x14ac:dyDescent="0.25">
      <c r="A845" s="1">
        <v>513</v>
      </c>
      <c r="B845" s="63" t="s">
        <v>3747</v>
      </c>
      <c r="C845" s="63" t="s">
        <v>3937</v>
      </c>
      <c r="D845" s="64" t="s">
        <v>5473</v>
      </c>
      <c r="E845" s="64" t="s">
        <v>5474</v>
      </c>
      <c r="F845" s="64" t="s">
        <v>4236</v>
      </c>
      <c r="G845" s="65" t="s">
        <v>63</v>
      </c>
      <c r="H845" s="66">
        <v>2.59</v>
      </c>
      <c r="I845" s="67"/>
      <c r="J845" s="68">
        <f>H845*I845</f>
        <v>0</v>
      </c>
      <c r="K845" s="68">
        <f>IF($I$11&gt;=7000,0,H845*0.07*I845)</f>
        <v>0</v>
      </c>
      <c r="L845" s="68">
        <f>J845+K845</f>
        <v>0</v>
      </c>
      <c r="M845" s="46" t="str">
        <f>IF(I845="","",IF(I845&lt;80,"Ошибка! Не соблюден минимальный заказ на сорт!",IF(MOD(I845,40)&gt;0,"Ошибка! Не соблюдена кратность заказа на позицию!","")))</f>
        <v/>
      </c>
    </row>
    <row r="846" spans="1:13" ht="15" customHeight="1" x14ac:dyDescent="0.25">
      <c r="A846" s="1">
        <v>675</v>
      </c>
      <c r="B846" s="63" t="s">
        <v>3748</v>
      </c>
      <c r="C846" s="63" t="s">
        <v>3938</v>
      </c>
      <c r="D846" s="64" t="s">
        <v>5473</v>
      </c>
      <c r="E846" s="64" t="s">
        <v>5474</v>
      </c>
      <c r="F846" s="64" t="s">
        <v>4236</v>
      </c>
      <c r="G846" s="65" t="s">
        <v>421</v>
      </c>
      <c r="H846" s="66">
        <v>3.8</v>
      </c>
      <c r="I846" s="67"/>
      <c r="J846" s="68">
        <f>H846*I846</f>
        <v>0</v>
      </c>
      <c r="K846" s="68">
        <f>IF($I$11&gt;=7000,0,H846*0.07*I846)</f>
        <v>0</v>
      </c>
      <c r="L846" s="68">
        <f>J846+K846</f>
        <v>0</v>
      </c>
      <c r="M846" s="108" t="str">
        <f>IF(I846="","",IF(I846&lt;80,"Ошибка! Не соблюден минимальный заказ на сорт!",IF(MOD(I846,40)&gt;0,"Ошибка! Не соблюдена кратность заказа на позицию!","")))</f>
        <v/>
      </c>
    </row>
    <row r="847" spans="1:13" ht="15" customHeight="1" x14ac:dyDescent="0.25">
      <c r="A847" s="1">
        <v>4462</v>
      </c>
      <c r="B847" s="63" t="s">
        <v>1478</v>
      </c>
      <c r="C847" s="63" t="s">
        <v>1479</v>
      </c>
      <c r="D847" s="64" t="s">
        <v>1480</v>
      </c>
      <c r="E847" s="64" t="s">
        <v>1481</v>
      </c>
      <c r="F847" s="64" t="s">
        <v>4235</v>
      </c>
      <c r="G847" s="65" t="s">
        <v>63</v>
      </c>
      <c r="H847" s="66">
        <v>1.07</v>
      </c>
      <c r="I847" s="67"/>
      <c r="J847" s="68">
        <f>H847*I847</f>
        <v>0</v>
      </c>
      <c r="K847" s="68">
        <f>IF($I$11&gt;=7000,0,H847*0.07*I847)</f>
        <v>0</v>
      </c>
      <c r="L847" s="68">
        <f>J847+K847</f>
        <v>0</v>
      </c>
      <c r="M847" s="46" t="str">
        <f>IF(I847="","",IF(I847&lt;80,"Ошибка! Не соблюден минимальный заказ на сорт!",IF(MOD(I847,40)&gt;0,"Ошибка! Не соблюдена кратность заказа на позицию!","")))</f>
        <v/>
      </c>
    </row>
    <row r="848" spans="1:13" ht="15" customHeight="1" x14ac:dyDescent="0.25">
      <c r="A848" s="1">
        <v>1908</v>
      </c>
      <c r="B848" s="63" t="s">
        <v>1482</v>
      </c>
      <c r="C848" s="63" t="s">
        <v>1483</v>
      </c>
      <c r="D848" s="64" t="s">
        <v>4065</v>
      </c>
      <c r="E848" s="64" t="s">
        <v>1484</v>
      </c>
      <c r="F848" s="64" t="s">
        <v>1485</v>
      </c>
      <c r="G848" s="65" t="s">
        <v>63</v>
      </c>
      <c r="H848" s="66">
        <v>1.06</v>
      </c>
      <c r="I848" s="67"/>
      <c r="J848" s="68">
        <f>H848*I848</f>
        <v>0</v>
      </c>
      <c r="K848" s="68">
        <f>IF($I$11&gt;=7000,0,H848*0.07*I848)</f>
        <v>0</v>
      </c>
      <c r="L848" s="68">
        <f>J848+K848</f>
        <v>0</v>
      </c>
      <c r="M848" s="46" t="str">
        <f>IF(I848="","",IF(I848&lt;80,"Ошибка! Не соблюден минимальный заказ на сорт!",IF(MOD(I848,40)&gt;0,"Ошибка! Не соблюдена кратность заказа на позицию!","")))</f>
        <v/>
      </c>
    </row>
    <row r="849" spans="1:13" ht="15" customHeight="1" x14ac:dyDescent="0.25">
      <c r="A849" s="1">
        <v>8418</v>
      </c>
      <c r="B849" s="63" t="s">
        <v>1486</v>
      </c>
      <c r="C849" s="63" t="s">
        <v>1487</v>
      </c>
      <c r="D849" s="64" t="s">
        <v>4065</v>
      </c>
      <c r="E849" s="64" t="s">
        <v>1484</v>
      </c>
      <c r="F849" s="64" t="s">
        <v>1488</v>
      </c>
      <c r="G849" s="65" t="s">
        <v>63</v>
      </c>
      <c r="H849" s="66">
        <v>1.1300000000000001</v>
      </c>
      <c r="I849" s="67"/>
      <c r="J849" s="68">
        <f>H849*I849</f>
        <v>0</v>
      </c>
      <c r="K849" s="68">
        <f>IF($I$11&gt;=7000,0,H849*0.07*I849)</f>
        <v>0</v>
      </c>
      <c r="L849" s="68">
        <f>J849+K849</f>
        <v>0</v>
      </c>
      <c r="M849" s="46" t="str">
        <f>IF(I849="","",IF(I849&lt;80,"Ошибка! Не соблюден минимальный заказ на сорт!",IF(MOD(I849,40)&gt;0,"Ошибка! Не соблюдена кратность заказа на позицию!","")))</f>
        <v/>
      </c>
    </row>
    <row r="850" spans="1:13" ht="15" customHeight="1" x14ac:dyDescent="0.25">
      <c r="A850" s="1">
        <v>7145</v>
      </c>
      <c r="B850" s="63" t="s">
        <v>1489</v>
      </c>
      <c r="C850" s="63" t="s">
        <v>1490</v>
      </c>
      <c r="D850" s="64" t="s">
        <v>1491</v>
      </c>
      <c r="E850" s="64" t="s">
        <v>1492</v>
      </c>
      <c r="F850" s="64" t="s">
        <v>1493</v>
      </c>
      <c r="G850" s="65" t="s">
        <v>63</v>
      </c>
      <c r="H850" s="66">
        <v>1.07</v>
      </c>
      <c r="I850" s="67"/>
      <c r="J850" s="68">
        <f>H850*I850</f>
        <v>0</v>
      </c>
      <c r="K850" s="68">
        <f>IF($I$11&gt;=7000,0,H850*0.07*I850)</f>
        <v>0</v>
      </c>
      <c r="L850" s="68">
        <f>J850+K850</f>
        <v>0</v>
      </c>
      <c r="M850" s="46" t="str">
        <f>IF(I850="","",IF(I850&lt;80,"Ошибка! Не соблюден минимальный заказ на сорт!",IF(MOD(I850,40)&gt;0,"Ошибка! Не соблюдена кратность заказа на позицию!","")))</f>
        <v/>
      </c>
    </row>
    <row r="851" spans="1:13" ht="15" customHeight="1" x14ac:dyDescent="0.25">
      <c r="A851" s="1">
        <v>4786</v>
      </c>
      <c r="B851" s="63" t="s">
        <v>1494</v>
      </c>
      <c r="C851" s="63" t="s">
        <v>1495</v>
      </c>
      <c r="D851" s="64" t="s">
        <v>1491</v>
      </c>
      <c r="E851" s="64" t="s">
        <v>1492</v>
      </c>
      <c r="F851" s="64" t="s">
        <v>1493</v>
      </c>
      <c r="G851" s="65" t="s">
        <v>154</v>
      </c>
      <c r="H851" s="66">
        <v>1.36</v>
      </c>
      <c r="I851" s="67"/>
      <c r="J851" s="68">
        <f>H851*I851</f>
        <v>0</v>
      </c>
      <c r="K851" s="68">
        <f>IF($I$11&gt;=7000,0,H851*0.07*I851)</f>
        <v>0</v>
      </c>
      <c r="L851" s="68">
        <f>J851+K851</f>
        <v>0</v>
      </c>
      <c r="M851" s="46" t="str">
        <f>IF(I851="","",IF(I851&lt;75,"Ошибка! Не соблюден минимальный заказ на сорт!",IF(MOD(I851,25)&gt;0,"Ошибка! Не соблюдена кратность заказа на позицию!","")))</f>
        <v/>
      </c>
    </row>
    <row r="852" spans="1:13" ht="15" customHeight="1" x14ac:dyDescent="0.25">
      <c r="A852" s="1">
        <v>4832</v>
      </c>
      <c r="B852" s="63" t="s">
        <v>5303</v>
      </c>
      <c r="C852" s="63"/>
      <c r="D852" s="64" t="s">
        <v>5556</v>
      </c>
      <c r="E852" s="64" t="s">
        <v>5913</v>
      </c>
      <c r="F852" s="64" t="s">
        <v>1496</v>
      </c>
      <c r="G852" s="65" t="s">
        <v>63</v>
      </c>
      <c r="H852" s="66">
        <v>1.21</v>
      </c>
      <c r="I852" s="67"/>
      <c r="J852" s="68">
        <f>H852*I852</f>
        <v>0</v>
      </c>
      <c r="K852" s="68">
        <f>IF($I$11&gt;=7000,0,H852*0.07*I852)</f>
        <v>0</v>
      </c>
      <c r="L852" s="68">
        <f>J852+K852</f>
        <v>0</v>
      </c>
      <c r="M852" s="46" t="str">
        <f>IF(I852="","",IF(I852&lt;80,"Ошибка! Не соблюден минимальный заказ на сорт!",IF(MOD(I852,40)&gt;0,"Ошибка! Не соблюдена кратность заказа на позицию!","")))</f>
        <v/>
      </c>
    </row>
    <row r="853" spans="1:13" ht="15" customHeight="1" x14ac:dyDescent="0.25">
      <c r="A853" s="1">
        <v>4605</v>
      </c>
      <c r="B853" s="63" t="s">
        <v>1497</v>
      </c>
      <c r="C853" s="63" t="s">
        <v>1498</v>
      </c>
      <c r="D853" s="64" t="s">
        <v>1499</v>
      </c>
      <c r="E853" s="64" t="s">
        <v>1500</v>
      </c>
      <c r="F853" s="64" t="s">
        <v>1501</v>
      </c>
      <c r="G853" s="65" t="s">
        <v>63</v>
      </c>
      <c r="H853" s="66">
        <v>1.61</v>
      </c>
      <c r="I853" s="67"/>
      <c r="J853" s="68">
        <f>H853*I853</f>
        <v>0</v>
      </c>
      <c r="K853" s="68">
        <f>IF($I$11&gt;=7000,0,H853*0.07*I853)</f>
        <v>0</v>
      </c>
      <c r="L853" s="68">
        <f>J853+K853</f>
        <v>0</v>
      </c>
      <c r="M853" s="46" t="str">
        <f>IF(I853="","",IF(I853&lt;80,"Ошибка! Не соблюден минимальный заказ на сорт!",IF(MOD(I853,40)&gt;0,"Ошибка! Не соблюдена кратность заказа на позицию!","")))</f>
        <v/>
      </c>
    </row>
    <row r="854" spans="1:13" ht="15" customHeight="1" x14ac:dyDescent="0.25">
      <c r="A854" s="1">
        <v>335</v>
      </c>
      <c r="B854" s="63" t="s">
        <v>1502</v>
      </c>
      <c r="C854" s="63" t="s">
        <v>1503</v>
      </c>
      <c r="D854" s="64" t="s">
        <v>1499</v>
      </c>
      <c r="E854" s="64" t="s">
        <v>1500</v>
      </c>
      <c r="F854" s="64" t="s">
        <v>1504</v>
      </c>
      <c r="G854" s="65" t="s">
        <v>63</v>
      </c>
      <c r="H854" s="66">
        <v>1.73</v>
      </c>
      <c r="I854" s="67"/>
      <c r="J854" s="68">
        <f>H854*I854</f>
        <v>0</v>
      </c>
      <c r="K854" s="68">
        <f>IF($I$11&gt;=7000,0,H854*0.07*I854)</f>
        <v>0</v>
      </c>
      <c r="L854" s="68">
        <f>J854+K854</f>
        <v>0</v>
      </c>
      <c r="M854" s="46" t="str">
        <f>IF(I854="","",IF(I854&lt;80,"Ошибка! Не соблюден минимальный заказ на сорт!",IF(MOD(I854,40)&gt;0,"Ошибка! Не соблюдена кратность заказа на позицию!","")))</f>
        <v/>
      </c>
    </row>
    <row r="855" spans="1:13" ht="15" customHeight="1" x14ac:dyDescent="0.25">
      <c r="A855" s="1">
        <v>89</v>
      </c>
      <c r="B855" s="63" t="s">
        <v>1505</v>
      </c>
      <c r="C855" s="63" t="s">
        <v>1506</v>
      </c>
      <c r="D855" s="64" t="s">
        <v>1499</v>
      </c>
      <c r="E855" s="64" t="s">
        <v>1507</v>
      </c>
      <c r="F855" s="64" t="s">
        <v>1508</v>
      </c>
      <c r="G855" s="65" t="s">
        <v>63</v>
      </c>
      <c r="H855" s="66">
        <v>2.2999999999999998</v>
      </c>
      <c r="I855" s="67"/>
      <c r="J855" s="68">
        <f>H855*I855</f>
        <v>0</v>
      </c>
      <c r="K855" s="68">
        <f>IF($I$11&gt;=7000,0,H855*0.07*I855)</f>
        <v>0</v>
      </c>
      <c r="L855" s="68">
        <f>J855+K855</f>
        <v>0</v>
      </c>
      <c r="M855" s="46" t="str">
        <f>IF(I855="","",IF(I855&lt;80,"Ошибка! Не соблюден минимальный заказ на сорт!",IF(MOD(I855,40)&gt;0,"Ошибка! Не соблюдена кратность заказа на позицию!","")))</f>
        <v/>
      </c>
    </row>
    <row r="856" spans="1:13" ht="15" customHeight="1" x14ac:dyDescent="0.25">
      <c r="A856" s="1">
        <v>9064</v>
      </c>
      <c r="B856" s="63" t="s">
        <v>1509</v>
      </c>
      <c r="C856" s="63" t="s">
        <v>1510</v>
      </c>
      <c r="D856" s="64" t="s">
        <v>4004</v>
      </c>
      <c r="E856" s="64" t="s">
        <v>4005</v>
      </c>
      <c r="F856" s="64"/>
      <c r="G856" s="65" t="s">
        <v>63</v>
      </c>
      <c r="H856" s="66">
        <v>1.1499999999999999</v>
      </c>
      <c r="I856" s="67"/>
      <c r="J856" s="68">
        <f>H856*I856</f>
        <v>0</v>
      </c>
      <c r="K856" s="68">
        <f>IF($I$11&gt;=7000,0,H856*0.07*I856)</f>
        <v>0</v>
      </c>
      <c r="L856" s="68">
        <f>J856+K856</f>
        <v>0</v>
      </c>
      <c r="M856" s="46" t="str">
        <f>IF(I856="","",IF(I856&lt;80,"Ошибка! Не соблюден минимальный заказ на сорт!",IF(MOD(I856,40)&gt;0,"Ошибка! Не соблюдена кратность заказа на позицию!","")))</f>
        <v/>
      </c>
    </row>
    <row r="857" spans="1:13" ht="15" customHeight="1" x14ac:dyDescent="0.25">
      <c r="A857" s="1">
        <v>1507</v>
      </c>
      <c r="B857" s="63" t="s">
        <v>4699</v>
      </c>
      <c r="C857" s="63" t="s">
        <v>6048</v>
      </c>
      <c r="D857" s="64" t="s">
        <v>1513</v>
      </c>
      <c r="E857" s="64" t="s">
        <v>4006</v>
      </c>
      <c r="F857" s="64" t="s">
        <v>5590</v>
      </c>
      <c r="G857" s="65" t="s">
        <v>154</v>
      </c>
      <c r="H857" s="66">
        <v>3.4</v>
      </c>
      <c r="I857" s="67"/>
      <c r="J857" s="68">
        <f>H857*I857</f>
        <v>0</v>
      </c>
      <c r="K857" s="68">
        <f>IF($I$11&gt;=7000,0,H857*0.07*I857)</f>
        <v>0</v>
      </c>
      <c r="L857" s="68">
        <f>J857+K857</f>
        <v>0</v>
      </c>
      <c r="M857" s="46" t="str">
        <f>IF(I857="","",IF(I857&lt;75,"Ошибка! Не соблюден минимальный заказ на сорт!",IF(MOD(I857,25)&gt;0,"Ошибка! Не соблюдена кратность заказа на позицию!","")))</f>
        <v/>
      </c>
    </row>
    <row r="858" spans="1:13" ht="15" customHeight="1" x14ac:dyDescent="0.25">
      <c r="A858" s="1">
        <v>1790</v>
      </c>
      <c r="B858" s="63" t="s">
        <v>1511</v>
      </c>
      <c r="C858" s="63" t="s">
        <v>1512</v>
      </c>
      <c r="D858" s="64" t="s">
        <v>1513</v>
      </c>
      <c r="E858" s="64" t="s">
        <v>4006</v>
      </c>
      <c r="F858" s="64" t="s">
        <v>1514</v>
      </c>
      <c r="G858" s="65" t="s">
        <v>154</v>
      </c>
      <c r="H858" s="66">
        <v>3.4</v>
      </c>
      <c r="I858" s="67"/>
      <c r="J858" s="68">
        <f>H858*I858</f>
        <v>0</v>
      </c>
      <c r="K858" s="68">
        <f>IF($I$11&gt;=7000,0,H858*0.07*I858)</f>
        <v>0</v>
      </c>
      <c r="L858" s="68">
        <f>J858+K858</f>
        <v>0</v>
      </c>
      <c r="M858" s="46" t="str">
        <f>IF(I858="","",IF(I858&lt;75,"Ошибка! Не соблюден минимальный заказ на сорт!",IF(MOD(I858,25)&gt;0,"Ошибка! Не соблюдена кратность заказа на позицию!","")))</f>
        <v/>
      </c>
    </row>
    <row r="859" spans="1:13" ht="15" customHeight="1" x14ac:dyDescent="0.25">
      <c r="A859" s="1">
        <v>1293</v>
      </c>
      <c r="B859" s="63" t="s">
        <v>1515</v>
      </c>
      <c r="C859" s="63" t="s">
        <v>1516</v>
      </c>
      <c r="D859" s="64" t="s">
        <v>1513</v>
      </c>
      <c r="E859" s="64" t="s">
        <v>4006</v>
      </c>
      <c r="F859" s="64" t="s">
        <v>1517</v>
      </c>
      <c r="G859" s="65" t="s">
        <v>154</v>
      </c>
      <c r="H859" s="66">
        <v>3.4</v>
      </c>
      <c r="I859" s="67"/>
      <c r="J859" s="68">
        <f>H859*I859</f>
        <v>0</v>
      </c>
      <c r="K859" s="68">
        <f>IF($I$11&gt;=7000,0,H859*0.07*I859)</f>
        <v>0</v>
      </c>
      <c r="L859" s="68">
        <f>J859+K859</f>
        <v>0</v>
      </c>
      <c r="M859" s="46" t="str">
        <f>IF(I859="","",IF(I859&lt;75,"Ошибка! Не соблюден минимальный заказ на сорт!",IF(MOD(I859,25)&gt;0,"Ошибка! Не соблюдена кратность заказа на позицию!","")))</f>
        <v/>
      </c>
    </row>
    <row r="860" spans="1:13" ht="15" customHeight="1" x14ac:dyDescent="0.25">
      <c r="A860" s="1">
        <v>1193</v>
      </c>
      <c r="B860" s="63" t="s">
        <v>1518</v>
      </c>
      <c r="C860" s="63" t="s">
        <v>1519</v>
      </c>
      <c r="D860" s="64" t="s">
        <v>1513</v>
      </c>
      <c r="E860" s="64" t="s">
        <v>4006</v>
      </c>
      <c r="F860" s="64" t="s">
        <v>1520</v>
      </c>
      <c r="G860" s="65" t="s">
        <v>154</v>
      </c>
      <c r="H860" s="66">
        <v>3.34</v>
      </c>
      <c r="I860" s="67"/>
      <c r="J860" s="68">
        <f>H860*I860</f>
        <v>0</v>
      </c>
      <c r="K860" s="68">
        <f>IF($I$11&gt;=7000,0,H860*0.07*I860)</f>
        <v>0</v>
      </c>
      <c r="L860" s="68">
        <f>J860+K860</f>
        <v>0</v>
      </c>
      <c r="M860" s="46" t="str">
        <f>IF(I860="","",IF(I860&lt;75,"Ошибка! Не соблюден минимальный заказ на сорт!",IF(MOD(I860,25)&gt;0,"Ошибка! Не соблюдена кратность заказа на позицию!","")))</f>
        <v/>
      </c>
    </row>
    <row r="861" spans="1:13" ht="15" customHeight="1" x14ac:dyDescent="0.25">
      <c r="A861" s="1">
        <v>444</v>
      </c>
      <c r="B861" s="63" t="s">
        <v>4700</v>
      </c>
      <c r="C861" s="63" t="s">
        <v>6049</v>
      </c>
      <c r="D861" s="64" t="s">
        <v>1513</v>
      </c>
      <c r="E861" s="64" t="s">
        <v>4006</v>
      </c>
      <c r="F861" s="64" t="s">
        <v>5591</v>
      </c>
      <c r="G861" s="65" t="s">
        <v>154</v>
      </c>
      <c r="H861" s="66">
        <v>3.4</v>
      </c>
      <c r="I861" s="67"/>
      <c r="J861" s="68">
        <f>H861*I861</f>
        <v>0</v>
      </c>
      <c r="K861" s="68">
        <f>IF($I$11&gt;=7000,0,H861*0.07*I861)</f>
        <v>0</v>
      </c>
      <c r="L861" s="68">
        <f>J861+K861</f>
        <v>0</v>
      </c>
      <c r="M861" s="46" t="str">
        <f>IF(I861="","",IF(I861&lt;75,"Ошибка! Не соблюден минимальный заказ на сорт!",IF(MOD(I861,25)&gt;0,"Ошибка! Не соблюдена кратность заказа на позицию!","")))</f>
        <v/>
      </c>
    </row>
    <row r="862" spans="1:13" ht="15" customHeight="1" x14ac:dyDescent="0.25">
      <c r="A862" s="1">
        <v>268</v>
      </c>
      <c r="B862" s="63" t="s">
        <v>4701</v>
      </c>
      <c r="C862" s="63" t="s">
        <v>6050</v>
      </c>
      <c r="D862" s="64" t="s">
        <v>1513</v>
      </c>
      <c r="E862" s="64" t="s">
        <v>4006</v>
      </c>
      <c r="F862" s="64" t="s">
        <v>5592</v>
      </c>
      <c r="G862" s="65" t="s">
        <v>63</v>
      </c>
      <c r="H862" s="66">
        <v>2.36</v>
      </c>
      <c r="I862" s="67"/>
      <c r="J862" s="68">
        <f>H862*I862</f>
        <v>0</v>
      </c>
      <c r="K862" s="68">
        <f>IF($I$11&gt;=7000,0,H862*0.07*I862)</f>
        <v>0</v>
      </c>
      <c r="L862" s="68">
        <f>J862+K862</f>
        <v>0</v>
      </c>
      <c r="M862" s="46" t="str">
        <f>IF(I862="","",IF(I862&lt;80,"Ошибка! Не соблюден минимальный заказ на сорт!",IF(MOD(I862,40)&gt;0,"Ошибка! Не соблюдена кратность заказа на позицию!","")))</f>
        <v/>
      </c>
    </row>
    <row r="863" spans="1:13" ht="15" customHeight="1" x14ac:dyDescent="0.25">
      <c r="A863" s="1">
        <v>480</v>
      </c>
      <c r="B863" s="63" t="s">
        <v>4702</v>
      </c>
      <c r="C863" s="63" t="s">
        <v>6051</v>
      </c>
      <c r="D863" s="64" t="s">
        <v>1513</v>
      </c>
      <c r="E863" s="64" t="s">
        <v>4006</v>
      </c>
      <c r="F863" s="64" t="s">
        <v>5593</v>
      </c>
      <c r="G863" s="65" t="s">
        <v>63</v>
      </c>
      <c r="H863" s="66">
        <v>2.36</v>
      </c>
      <c r="I863" s="67"/>
      <c r="J863" s="68">
        <f>H863*I863</f>
        <v>0</v>
      </c>
      <c r="K863" s="68">
        <f>IF($I$11&gt;=7000,0,H863*0.07*I863)</f>
        <v>0</v>
      </c>
      <c r="L863" s="68">
        <f>J863+K863</f>
        <v>0</v>
      </c>
      <c r="M863" s="46" t="str">
        <f>IF(I863="","",IF(I863&lt;80,"Ошибка! Не соблюден минимальный заказ на сорт!",IF(MOD(I863,40)&gt;0,"Ошибка! Не соблюдена кратность заказа на позицию!","")))</f>
        <v/>
      </c>
    </row>
    <row r="864" spans="1:13" ht="15" customHeight="1" x14ac:dyDescent="0.25">
      <c r="A864" s="1">
        <v>917</v>
      </c>
      <c r="B864" s="63" t="s">
        <v>1521</v>
      </c>
      <c r="C864" s="63" t="s">
        <v>1522</v>
      </c>
      <c r="D864" s="64" t="s">
        <v>1513</v>
      </c>
      <c r="E864" s="64" t="s">
        <v>4006</v>
      </c>
      <c r="F864" s="64" t="s">
        <v>5593</v>
      </c>
      <c r="G864" s="65" t="s">
        <v>154</v>
      </c>
      <c r="H864" s="66">
        <v>3.4</v>
      </c>
      <c r="I864" s="67"/>
      <c r="J864" s="68">
        <f>H864*I864</f>
        <v>0</v>
      </c>
      <c r="K864" s="68">
        <f>IF($I$11&gt;=7000,0,H864*0.07*I864)</f>
        <v>0</v>
      </c>
      <c r="L864" s="68">
        <f>J864+K864</f>
        <v>0</v>
      </c>
      <c r="M864" s="46" t="str">
        <f>IF(I864="","",IF(I864&lt;75,"Ошибка! Не соблюден минимальный заказ на сорт!",IF(MOD(I864,25)&gt;0,"Ошибка! Не соблюдена кратность заказа на позицию!","")))</f>
        <v/>
      </c>
    </row>
    <row r="865" spans="1:13" ht="15" customHeight="1" x14ac:dyDescent="0.25">
      <c r="A865" s="1">
        <v>1241</v>
      </c>
      <c r="B865" s="63" t="s">
        <v>1523</v>
      </c>
      <c r="C865" s="63" t="s">
        <v>1524</v>
      </c>
      <c r="D865" s="64" t="s">
        <v>1513</v>
      </c>
      <c r="E865" s="64" t="s">
        <v>4006</v>
      </c>
      <c r="F865" s="64" t="s">
        <v>1525</v>
      </c>
      <c r="G865" s="65" t="s">
        <v>154</v>
      </c>
      <c r="H865" s="66">
        <v>3.4</v>
      </c>
      <c r="I865" s="67"/>
      <c r="J865" s="68">
        <f>H865*I865</f>
        <v>0</v>
      </c>
      <c r="K865" s="68">
        <f>IF($I$11&gt;=7000,0,H865*0.07*I865)</f>
        <v>0</v>
      </c>
      <c r="L865" s="68">
        <f>J865+K865</f>
        <v>0</v>
      </c>
      <c r="M865" s="46" t="str">
        <f>IF(I865="","",IF(I865&lt;75,"Ошибка! Не соблюден минимальный заказ на сорт!",IF(MOD(I865,25)&gt;0,"Ошибка! Не соблюдена кратность заказа на позицию!","")))</f>
        <v/>
      </c>
    </row>
    <row r="866" spans="1:13" ht="15" customHeight="1" x14ac:dyDescent="0.25">
      <c r="A866" s="1">
        <v>391</v>
      </c>
      <c r="B866" s="63" t="s">
        <v>4703</v>
      </c>
      <c r="C866" s="63" t="s">
        <v>6052</v>
      </c>
      <c r="D866" s="64" t="s">
        <v>1513</v>
      </c>
      <c r="E866" s="64" t="s">
        <v>4006</v>
      </c>
      <c r="F866" s="64" t="s">
        <v>5594</v>
      </c>
      <c r="G866" s="65" t="s">
        <v>154</v>
      </c>
      <c r="H866" s="66">
        <v>3.4</v>
      </c>
      <c r="I866" s="67"/>
      <c r="J866" s="68">
        <f>H866*I866</f>
        <v>0</v>
      </c>
      <c r="K866" s="68">
        <f>IF($I$11&gt;=7000,0,H866*0.07*I866)</f>
        <v>0</v>
      </c>
      <c r="L866" s="68">
        <f>J866+K866</f>
        <v>0</v>
      </c>
      <c r="M866" s="46" t="str">
        <f>IF(I866="","",IF(I866&lt;75,"Ошибка! Не соблюден минимальный заказ на сорт!",IF(MOD(I866,25)&gt;0,"Ошибка! Не соблюдена кратность заказа на позицию!","")))</f>
        <v/>
      </c>
    </row>
    <row r="867" spans="1:13" ht="15" customHeight="1" x14ac:dyDescent="0.25">
      <c r="A867" s="1">
        <v>488</v>
      </c>
      <c r="B867" s="63" t="s">
        <v>3825</v>
      </c>
      <c r="C867" s="63" t="s">
        <v>4362</v>
      </c>
      <c r="D867" s="64" t="s">
        <v>1526</v>
      </c>
      <c r="E867" s="64" t="s">
        <v>1527</v>
      </c>
      <c r="F867" s="64" t="s">
        <v>4327</v>
      </c>
      <c r="G867" s="65" t="s">
        <v>154</v>
      </c>
      <c r="H867" s="66">
        <v>1.27</v>
      </c>
      <c r="I867" s="67"/>
      <c r="J867" s="68">
        <f>H867*I867</f>
        <v>0</v>
      </c>
      <c r="K867" s="68">
        <f>IF($I$11&gt;=7000,0,H867*0.07*I867)</f>
        <v>0</v>
      </c>
      <c r="L867" s="68">
        <f>J867+K867</f>
        <v>0</v>
      </c>
      <c r="M867" s="46" t="str">
        <f>IF(I867="","",IF(I867&lt;75,"Ошибка! Не соблюден минимальный заказ на сорт!",IF(MOD(I867,25)&gt;0,"Ошибка! Не соблюдена кратность заказа на позицию!","")))</f>
        <v/>
      </c>
    </row>
    <row r="868" spans="1:13" ht="15" customHeight="1" x14ac:dyDescent="0.25">
      <c r="A868" s="1">
        <v>469</v>
      </c>
      <c r="B868" s="63" t="s">
        <v>3826</v>
      </c>
      <c r="C868" s="63" t="s">
        <v>4363</v>
      </c>
      <c r="D868" s="64" t="s">
        <v>1526</v>
      </c>
      <c r="E868" s="64" t="s">
        <v>1527</v>
      </c>
      <c r="F868" s="64" t="s">
        <v>4328</v>
      </c>
      <c r="G868" s="65" t="s">
        <v>154</v>
      </c>
      <c r="H868" s="66">
        <v>2.0199999999999996</v>
      </c>
      <c r="I868" s="67"/>
      <c r="J868" s="68">
        <f>H868*I868</f>
        <v>0</v>
      </c>
      <c r="K868" s="68">
        <f>IF($I$11&gt;=7000,0,H868*0.07*I868)</f>
        <v>0</v>
      </c>
      <c r="L868" s="68">
        <f>J868+K868</f>
        <v>0</v>
      </c>
      <c r="M868" s="46" t="str">
        <f>IF(I868="","",IF(I868&lt;75,"Ошибка! Не соблюден минимальный заказ на сорт!",IF(MOD(I868,25)&gt;0,"Ошибка! Не соблюдена кратность заказа на позицию!","")))</f>
        <v/>
      </c>
    </row>
    <row r="869" spans="1:13" ht="15" customHeight="1" x14ac:dyDescent="0.25">
      <c r="A869" s="1">
        <v>457</v>
      </c>
      <c r="B869" s="63" t="s">
        <v>3827</v>
      </c>
      <c r="C869" s="63" t="s">
        <v>4364</v>
      </c>
      <c r="D869" s="64" t="s">
        <v>1526</v>
      </c>
      <c r="E869" s="64" t="s">
        <v>1527</v>
      </c>
      <c r="F869" s="64" t="s">
        <v>4329</v>
      </c>
      <c r="G869" s="65" t="s">
        <v>154</v>
      </c>
      <c r="H869" s="66">
        <v>1.44</v>
      </c>
      <c r="I869" s="67"/>
      <c r="J869" s="68">
        <f>H869*I869</f>
        <v>0</v>
      </c>
      <c r="K869" s="68">
        <f>IF($I$11&gt;=7000,0,H869*0.07*I869)</f>
        <v>0</v>
      </c>
      <c r="L869" s="68">
        <f>J869+K869</f>
        <v>0</v>
      </c>
      <c r="M869" s="46" t="str">
        <f>IF(I869="","",IF(I869&lt;75,"Ошибка! Не соблюден минимальный заказ на сорт!",IF(MOD(I869,25)&gt;0,"Ошибка! Не соблюдена кратность заказа на позицию!","")))</f>
        <v/>
      </c>
    </row>
    <row r="870" spans="1:13" ht="15" customHeight="1" x14ac:dyDescent="0.25">
      <c r="A870" s="1">
        <v>478</v>
      </c>
      <c r="B870" s="63" t="s">
        <v>3828</v>
      </c>
      <c r="C870" s="63" t="s">
        <v>4365</v>
      </c>
      <c r="D870" s="64" t="s">
        <v>1526</v>
      </c>
      <c r="E870" s="64" t="s">
        <v>1527</v>
      </c>
      <c r="F870" s="64" t="s">
        <v>4330</v>
      </c>
      <c r="G870" s="65" t="s">
        <v>154</v>
      </c>
      <c r="H870" s="66">
        <v>1.44</v>
      </c>
      <c r="I870" s="67"/>
      <c r="J870" s="68">
        <f>H870*I870</f>
        <v>0</v>
      </c>
      <c r="K870" s="68">
        <f>IF($I$11&gt;=7000,0,H870*0.07*I870)</f>
        <v>0</v>
      </c>
      <c r="L870" s="68">
        <f>J870+K870</f>
        <v>0</v>
      </c>
      <c r="M870" s="46" t="str">
        <f>IF(I870="","",IF(I870&lt;75,"Ошибка! Не соблюден минимальный заказ на сорт!",IF(MOD(I870,25)&gt;0,"Ошибка! Не соблюдена кратность заказа на позицию!","")))</f>
        <v/>
      </c>
    </row>
    <row r="871" spans="1:13" ht="15" customHeight="1" x14ac:dyDescent="0.25">
      <c r="A871" s="1">
        <v>459</v>
      </c>
      <c r="B871" s="63" t="s">
        <v>3829</v>
      </c>
      <c r="C871" s="63" t="s">
        <v>4366</v>
      </c>
      <c r="D871" s="64" t="s">
        <v>1526</v>
      </c>
      <c r="E871" s="64" t="s">
        <v>1527</v>
      </c>
      <c r="F871" s="64" t="s">
        <v>4331</v>
      </c>
      <c r="G871" s="65" t="s">
        <v>154</v>
      </c>
      <c r="H871" s="66">
        <v>1.44</v>
      </c>
      <c r="I871" s="67"/>
      <c r="J871" s="68">
        <f>H871*I871</f>
        <v>0</v>
      </c>
      <c r="K871" s="68">
        <f>IF($I$11&gt;=7000,0,H871*0.07*I871)</f>
        <v>0</v>
      </c>
      <c r="L871" s="68">
        <f>J871+K871</f>
        <v>0</v>
      </c>
      <c r="M871" s="46" t="str">
        <f>IF(I871="","",IF(I871&lt;75,"Ошибка! Не соблюден минимальный заказ на сорт!",IF(MOD(I871,25)&gt;0,"Ошибка! Не соблюдена кратность заказа на позицию!","")))</f>
        <v/>
      </c>
    </row>
    <row r="872" spans="1:13" ht="15" customHeight="1" x14ac:dyDescent="0.25">
      <c r="A872" s="1">
        <v>464</v>
      </c>
      <c r="B872" s="63" t="s">
        <v>3830</v>
      </c>
      <c r="C872" s="63" t="s">
        <v>4367</v>
      </c>
      <c r="D872" s="64" t="s">
        <v>1526</v>
      </c>
      <c r="E872" s="64" t="s">
        <v>1527</v>
      </c>
      <c r="F872" s="64" t="s">
        <v>4332</v>
      </c>
      <c r="G872" s="65" t="s">
        <v>154</v>
      </c>
      <c r="H872" s="66">
        <v>1.73</v>
      </c>
      <c r="I872" s="67"/>
      <c r="J872" s="68">
        <f>H872*I872</f>
        <v>0</v>
      </c>
      <c r="K872" s="68">
        <f>IF($I$11&gt;=7000,0,H872*0.07*I872)</f>
        <v>0</v>
      </c>
      <c r="L872" s="68">
        <f>J872+K872</f>
        <v>0</v>
      </c>
      <c r="M872" s="46" t="str">
        <f>IF(I872="","",IF(I872&lt;75,"Ошибка! Не соблюден минимальный заказ на сорт!",IF(MOD(I872,25)&gt;0,"Ошибка! Не соблюдена кратность заказа на позицию!","")))</f>
        <v/>
      </c>
    </row>
    <row r="873" spans="1:13" ht="15" customHeight="1" x14ac:dyDescent="0.25">
      <c r="A873" s="1">
        <v>463</v>
      </c>
      <c r="B873" s="63" t="s">
        <v>3831</v>
      </c>
      <c r="C873" s="63" t="s">
        <v>4368</v>
      </c>
      <c r="D873" s="64" t="s">
        <v>1526</v>
      </c>
      <c r="E873" s="64" t="s">
        <v>1527</v>
      </c>
      <c r="F873" s="64" t="s">
        <v>4333</v>
      </c>
      <c r="G873" s="65" t="s">
        <v>154</v>
      </c>
      <c r="H873" s="66">
        <v>1.73</v>
      </c>
      <c r="I873" s="67"/>
      <c r="J873" s="68">
        <f>H873*I873</f>
        <v>0</v>
      </c>
      <c r="K873" s="68">
        <f>IF($I$11&gt;=7000,0,H873*0.07*I873)</f>
        <v>0</v>
      </c>
      <c r="L873" s="68">
        <f>J873+K873</f>
        <v>0</v>
      </c>
      <c r="M873" s="46" t="str">
        <f>IF(I873="","",IF(I873&lt;75,"Ошибка! Не соблюден минимальный заказ на сорт!",IF(MOD(I873,25)&gt;0,"Ошибка! Не соблюдена кратность заказа на позицию!","")))</f>
        <v/>
      </c>
    </row>
    <row r="874" spans="1:13" ht="15" customHeight="1" x14ac:dyDescent="0.25">
      <c r="A874" s="1">
        <v>466</v>
      </c>
      <c r="B874" s="63" t="s">
        <v>5304</v>
      </c>
      <c r="C874" s="63"/>
      <c r="D874" s="64" t="s">
        <v>1526</v>
      </c>
      <c r="E874" s="64" t="s">
        <v>1527</v>
      </c>
      <c r="F874" s="64" t="s">
        <v>5914</v>
      </c>
      <c r="G874" s="65" t="s">
        <v>154</v>
      </c>
      <c r="H874" s="66">
        <v>1.44</v>
      </c>
      <c r="I874" s="67"/>
      <c r="J874" s="68">
        <f>H874*I874</f>
        <v>0</v>
      </c>
      <c r="K874" s="68">
        <f>IF($I$11&gt;=7000,0,H874*0.07*I874)</f>
        <v>0</v>
      </c>
      <c r="L874" s="68">
        <f>J874+K874</f>
        <v>0</v>
      </c>
      <c r="M874" s="46" t="str">
        <f>IF(I874="","",IF(I874&lt;75,"Ошибка! Не соблюден минимальный заказ на сорт!",IF(MOD(I874,25)&gt;0,"Ошибка! Не соблюдена кратность заказа на позицию!","")))</f>
        <v/>
      </c>
    </row>
    <row r="875" spans="1:13" ht="15" customHeight="1" x14ac:dyDescent="0.25">
      <c r="A875" s="1">
        <v>469</v>
      </c>
      <c r="B875" s="63" t="s">
        <v>3832</v>
      </c>
      <c r="C875" s="63" t="s">
        <v>4369</v>
      </c>
      <c r="D875" s="64" t="s">
        <v>1526</v>
      </c>
      <c r="E875" s="64" t="s">
        <v>1527</v>
      </c>
      <c r="F875" s="64" t="s">
        <v>4334</v>
      </c>
      <c r="G875" s="65" t="s">
        <v>154</v>
      </c>
      <c r="H875" s="66">
        <v>1.73</v>
      </c>
      <c r="I875" s="67"/>
      <c r="J875" s="68">
        <f>H875*I875</f>
        <v>0</v>
      </c>
      <c r="K875" s="68">
        <f>IF($I$11&gt;=7000,0,H875*0.07*I875)</f>
        <v>0</v>
      </c>
      <c r="L875" s="68">
        <f>J875+K875</f>
        <v>0</v>
      </c>
      <c r="M875" s="46" t="str">
        <f>IF(I875="","",IF(I875&lt;75,"Ошибка! Не соблюден минимальный заказ на сорт!",IF(MOD(I875,25)&gt;0,"Ошибка! Не соблюдена кратность заказа на позицию!","")))</f>
        <v/>
      </c>
    </row>
    <row r="876" spans="1:13" ht="15" customHeight="1" x14ac:dyDescent="0.25">
      <c r="A876" s="1">
        <v>466</v>
      </c>
      <c r="B876" s="63" t="s">
        <v>1528</v>
      </c>
      <c r="C876" s="63" t="s">
        <v>1529</v>
      </c>
      <c r="D876" s="64" t="s">
        <v>1526</v>
      </c>
      <c r="E876" s="64" t="s">
        <v>1527</v>
      </c>
      <c r="F876" s="64" t="s">
        <v>1530</v>
      </c>
      <c r="G876" s="65" t="s">
        <v>154</v>
      </c>
      <c r="H876" s="66">
        <v>1.44</v>
      </c>
      <c r="I876" s="67"/>
      <c r="J876" s="68">
        <f>H876*I876</f>
        <v>0</v>
      </c>
      <c r="K876" s="68">
        <f>IF($I$11&gt;=7000,0,H876*0.07*I876)</f>
        <v>0</v>
      </c>
      <c r="L876" s="68">
        <f>J876+K876</f>
        <v>0</v>
      </c>
      <c r="M876" s="46" t="str">
        <f>IF(I876="","",IF(I876&lt;75,"Ошибка! Не соблюден минимальный заказ на сорт!",IF(MOD(I876,25)&gt;0,"Ошибка! Не соблюдена кратность заказа на позицию!","")))</f>
        <v/>
      </c>
    </row>
    <row r="877" spans="1:13" ht="15" customHeight="1" x14ac:dyDescent="0.25">
      <c r="A877" s="1">
        <v>461</v>
      </c>
      <c r="B877" s="63" t="s">
        <v>3833</v>
      </c>
      <c r="C877" s="63" t="s">
        <v>4370</v>
      </c>
      <c r="D877" s="64" t="s">
        <v>1526</v>
      </c>
      <c r="E877" s="64" t="s">
        <v>1527</v>
      </c>
      <c r="F877" s="64" t="s">
        <v>4335</v>
      </c>
      <c r="G877" s="65" t="s">
        <v>154</v>
      </c>
      <c r="H877" s="66">
        <v>1.73</v>
      </c>
      <c r="I877" s="67"/>
      <c r="J877" s="68">
        <f>H877*I877</f>
        <v>0</v>
      </c>
      <c r="K877" s="68">
        <f>IF($I$11&gt;=7000,0,H877*0.07*I877)</f>
        <v>0</v>
      </c>
      <c r="L877" s="68">
        <f>J877+K877</f>
        <v>0</v>
      </c>
      <c r="M877" s="46" t="str">
        <f>IF(I877="","",IF(I877&lt;75,"Ошибка! Не соблюден минимальный заказ на сорт!",IF(MOD(I877,25)&gt;0,"Ошибка! Не соблюдена кратность заказа на позицию!","")))</f>
        <v/>
      </c>
    </row>
    <row r="878" spans="1:13" ht="15" customHeight="1" x14ac:dyDescent="0.25">
      <c r="A878" s="1">
        <v>467</v>
      </c>
      <c r="B878" s="63" t="s">
        <v>3834</v>
      </c>
      <c r="C878" s="63" t="s">
        <v>4371</v>
      </c>
      <c r="D878" s="64" t="s">
        <v>1526</v>
      </c>
      <c r="E878" s="64" t="s">
        <v>1527</v>
      </c>
      <c r="F878" s="64" t="s">
        <v>4336</v>
      </c>
      <c r="G878" s="65" t="s">
        <v>154</v>
      </c>
      <c r="H878" s="66">
        <v>1.73</v>
      </c>
      <c r="I878" s="67"/>
      <c r="J878" s="68">
        <f>H878*I878</f>
        <v>0</v>
      </c>
      <c r="K878" s="68">
        <f>IF($I$11&gt;=7000,0,H878*0.07*I878)</f>
        <v>0</v>
      </c>
      <c r="L878" s="68">
        <f>J878+K878</f>
        <v>0</v>
      </c>
      <c r="M878" s="46" t="str">
        <f>IF(I878="","",IF(I878&lt;75,"Ошибка! Не соблюден минимальный заказ на сорт!",IF(MOD(I878,25)&gt;0,"Ошибка! Не соблюдена кратность заказа на позицию!","")))</f>
        <v/>
      </c>
    </row>
    <row r="879" spans="1:13" ht="15" customHeight="1" x14ac:dyDescent="0.25">
      <c r="A879" s="1">
        <v>461</v>
      </c>
      <c r="B879" s="63" t="s">
        <v>3835</v>
      </c>
      <c r="C879" s="63" t="s">
        <v>4372</v>
      </c>
      <c r="D879" s="64" t="s">
        <v>1526</v>
      </c>
      <c r="E879" s="64" t="s">
        <v>1527</v>
      </c>
      <c r="F879" s="64" t="s">
        <v>4337</v>
      </c>
      <c r="G879" s="65" t="s">
        <v>154</v>
      </c>
      <c r="H879" s="66">
        <v>1.73</v>
      </c>
      <c r="I879" s="67"/>
      <c r="J879" s="68">
        <f>H879*I879</f>
        <v>0</v>
      </c>
      <c r="K879" s="68">
        <f>IF($I$11&gt;=7000,0,H879*0.07*I879)</f>
        <v>0</v>
      </c>
      <c r="L879" s="68">
        <f>J879+K879</f>
        <v>0</v>
      </c>
      <c r="M879" s="46" t="str">
        <f>IF(I879="","",IF(I879&lt;75,"Ошибка! Не соблюден минимальный заказ на сорт!",IF(MOD(I879,25)&gt;0,"Ошибка! Не соблюдена кратность заказа на позицию!","")))</f>
        <v/>
      </c>
    </row>
    <row r="880" spans="1:13" ht="15" customHeight="1" x14ac:dyDescent="0.25">
      <c r="A880" s="1">
        <v>469</v>
      </c>
      <c r="B880" s="63" t="s">
        <v>3836</v>
      </c>
      <c r="C880" s="63" t="s">
        <v>4373</v>
      </c>
      <c r="D880" s="64" t="s">
        <v>1526</v>
      </c>
      <c r="E880" s="64" t="s">
        <v>1527</v>
      </c>
      <c r="F880" s="64" t="s">
        <v>4338</v>
      </c>
      <c r="G880" s="65" t="s">
        <v>154</v>
      </c>
      <c r="H880" s="66">
        <v>1.73</v>
      </c>
      <c r="I880" s="67"/>
      <c r="J880" s="68">
        <f>H880*I880</f>
        <v>0</v>
      </c>
      <c r="K880" s="68">
        <f>IF($I$11&gt;=7000,0,H880*0.07*I880)</f>
        <v>0</v>
      </c>
      <c r="L880" s="68">
        <f>J880+K880</f>
        <v>0</v>
      </c>
      <c r="M880" s="46" t="str">
        <f>IF(I880="","",IF(I880&lt;75,"Ошибка! Не соблюден минимальный заказ на сорт!",IF(MOD(I880,25)&gt;0,"Ошибка! Не соблюдена кратность заказа на позицию!","")))</f>
        <v/>
      </c>
    </row>
    <row r="881" spans="1:13" ht="15" customHeight="1" x14ac:dyDescent="0.25">
      <c r="A881" s="1">
        <v>1442</v>
      </c>
      <c r="B881" s="63" t="s">
        <v>4858</v>
      </c>
      <c r="C881" s="63" t="s">
        <v>4591</v>
      </c>
      <c r="D881" s="64" t="s">
        <v>1531</v>
      </c>
      <c r="E881" s="64" t="s">
        <v>1532</v>
      </c>
      <c r="F881" s="64" t="s">
        <v>1533</v>
      </c>
      <c r="G881" s="65" t="s">
        <v>63</v>
      </c>
      <c r="H881" s="66">
        <v>2.65</v>
      </c>
      <c r="I881" s="67"/>
      <c r="J881" s="68">
        <f>H881*I881</f>
        <v>0</v>
      </c>
      <c r="K881" s="68">
        <f>IF($I$11&gt;=7000,0,H881*0.07*I881)</f>
        <v>0</v>
      </c>
      <c r="L881" s="68">
        <f>J881+K881</f>
        <v>0</v>
      </c>
      <c r="M881" s="46" t="str">
        <f>IF(I881="","",IF(I881&lt;80,"Ошибка! Не соблюден минимальный заказ на сорт!",IF(MOD(I881,40)&gt;0,"Ошибка! Не соблюдена кратность заказа на позицию!","")))</f>
        <v/>
      </c>
    </row>
    <row r="882" spans="1:13" ht="15" customHeight="1" x14ac:dyDescent="0.25">
      <c r="A882" s="1">
        <v>844</v>
      </c>
      <c r="B882" s="63" t="s">
        <v>1534</v>
      </c>
      <c r="C882" s="63" t="s">
        <v>1535</v>
      </c>
      <c r="D882" s="64" t="s">
        <v>1531</v>
      </c>
      <c r="E882" s="64" t="s">
        <v>1532</v>
      </c>
      <c r="F882" s="64" t="s">
        <v>1536</v>
      </c>
      <c r="G882" s="65" t="s">
        <v>63</v>
      </c>
      <c r="H882" s="66">
        <v>1.1499999999999999</v>
      </c>
      <c r="I882" s="67"/>
      <c r="J882" s="68">
        <f>H882*I882</f>
        <v>0</v>
      </c>
      <c r="K882" s="68">
        <f>IF($I$11&gt;=7000,0,H882*0.07*I882)</f>
        <v>0</v>
      </c>
      <c r="L882" s="68">
        <f>J882+K882</f>
        <v>0</v>
      </c>
      <c r="M882" s="46" t="str">
        <f>IF(I882="","",IF(I882&lt;80,"Ошибка! Не соблюден минимальный заказ на сорт!",IF(MOD(I882,40)&gt;0,"Ошибка! Не соблюдена кратность заказа на позицию!","")))</f>
        <v/>
      </c>
    </row>
    <row r="883" spans="1:13" ht="15" customHeight="1" x14ac:dyDescent="0.25">
      <c r="A883" s="1">
        <v>2668</v>
      </c>
      <c r="B883" s="63" t="s">
        <v>3796</v>
      </c>
      <c r="C883" s="63" t="s">
        <v>6020</v>
      </c>
      <c r="D883" s="64" t="s">
        <v>6349</v>
      </c>
      <c r="E883" s="64" t="s">
        <v>6350</v>
      </c>
      <c r="F883" s="64" t="s">
        <v>5785</v>
      </c>
      <c r="G883" s="65" t="s">
        <v>63</v>
      </c>
      <c r="H883" s="66">
        <v>1.04</v>
      </c>
      <c r="I883" s="67"/>
      <c r="J883" s="68">
        <f>H883*I883</f>
        <v>0</v>
      </c>
      <c r="K883" s="68">
        <f>IF($I$11&gt;=7000,0,H883*0.07*I883)</f>
        <v>0</v>
      </c>
      <c r="L883" s="68">
        <f>J883+K883</f>
        <v>0</v>
      </c>
      <c r="M883" s="46" t="str">
        <f>IF(I883="","",IF(I883&lt;80,"Ошибка! Не соблюден минимальный заказ на сорт!",IF(MOD(I883,40)&gt;0,"Ошибка! Не соблюдена кратность заказа на позицию!","")))</f>
        <v/>
      </c>
    </row>
    <row r="884" spans="1:13" ht="15" customHeight="1" x14ac:dyDescent="0.25">
      <c r="A884" s="1">
        <v>2098</v>
      </c>
      <c r="B884" s="63" t="s">
        <v>3762</v>
      </c>
      <c r="C884" s="63" t="s">
        <v>3946</v>
      </c>
      <c r="D884" s="64" t="s">
        <v>4080</v>
      </c>
      <c r="E884" s="64" t="s">
        <v>4081</v>
      </c>
      <c r="F884" s="64"/>
      <c r="G884" s="65" t="s">
        <v>63</v>
      </c>
      <c r="H884" s="66">
        <v>1.21</v>
      </c>
      <c r="I884" s="67"/>
      <c r="J884" s="68">
        <f>H884*I884</f>
        <v>0</v>
      </c>
      <c r="K884" s="68">
        <f>IF($I$11&gt;=7000,0,H884*0.07*I884)</f>
        <v>0</v>
      </c>
      <c r="L884" s="68">
        <f>J884+K884</f>
        <v>0</v>
      </c>
      <c r="M884" s="46" t="str">
        <f>IF(I884="","",IF(I884&lt;80,"Ошибка! Не соблюден минимальный заказ на сорт!",IF(MOD(I884,40)&gt;0,"Ошибка! Не соблюдена кратность заказа на позицию!","")))</f>
        <v/>
      </c>
    </row>
    <row r="885" spans="1:13" ht="15" customHeight="1" x14ac:dyDescent="0.25">
      <c r="A885" s="1">
        <v>1528</v>
      </c>
      <c r="B885" s="63" t="s">
        <v>1537</v>
      </c>
      <c r="C885" s="63" t="s">
        <v>1538</v>
      </c>
      <c r="D885" s="64" t="s">
        <v>1539</v>
      </c>
      <c r="E885" s="64" t="s">
        <v>1540</v>
      </c>
      <c r="F885" s="64" t="s">
        <v>1541</v>
      </c>
      <c r="G885" s="65" t="s">
        <v>63</v>
      </c>
      <c r="H885" s="66">
        <v>1.1200000000000001</v>
      </c>
      <c r="I885" s="67"/>
      <c r="J885" s="68">
        <f>H885*I885</f>
        <v>0</v>
      </c>
      <c r="K885" s="68">
        <f>IF($I$11&gt;=7000,0,H885*0.07*I885)</f>
        <v>0</v>
      </c>
      <c r="L885" s="68">
        <f>J885+K885</f>
        <v>0</v>
      </c>
      <c r="M885" s="46" t="str">
        <f>IF(I885="","",IF(I885&lt;80,"Ошибка! Не соблюден минимальный заказ на сорт!",IF(MOD(I885,40)&gt;0,"Ошибка! Не соблюдена кратность заказа на позицию!","")))</f>
        <v/>
      </c>
    </row>
    <row r="886" spans="1:13" ht="15" customHeight="1" x14ac:dyDescent="0.25">
      <c r="A886" s="1">
        <v>4752</v>
      </c>
      <c r="B886" s="63" t="s">
        <v>1542</v>
      </c>
      <c r="C886" s="63" t="s">
        <v>1543</v>
      </c>
      <c r="D886" s="64" t="s">
        <v>1539</v>
      </c>
      <c r="E886" s="64" t="s">
        <v>1540</v>
      </c>
      <c r="F886" s="64" t="s">
        <v>1544</v>
      </c>
      <c r="G886" s="65" t="s">
        <v>63</v>
      </c>
      <c r="H886" s="66">
        <v>1.1200000000000001</v>
      </c>
      <c r="I886" s="67"/>
      <c r="J886" s="68">
        <f>H886*I886</f>
        <v>0</v>
      </c>
      <c r="K886" s="68">
        <f>IF($I$11&gt;=7000,0,H886*0.07*I886)</f>
        <v>0</v>
      </c>
      <c r="L886" s="68">
        <f>J886+K886</f>
        <v>0</v>
      </c>
      <c r="M886" s="46" t="str">
        <f>IF(I886="","",IF(I886&lt;80,"Ошибка! Не соблюден минимальный заказ на сорт!",IF(MOD(I886,40)&gt;0,"Ошибка! Не соблюдена кратность заказа на позицию!","")))</f>
        <v/>
      </c>
    </row>
    <row r="887" spans="1:13" ht="15" customHeight="1" x14ac:dyDescent="0.25">
      <c r="A887" s="1">
        <v>4398</v>
      </c>
      <c r="B887" s="63" t="s">
        <v>1555</v>
      </c>
      <c r="C887" s="63" t="s">
        <v>1556</v>
      </c>
      <c r="D887" s="64" t="s">
        <v>4082</v>
      </c>
      <c r="E887" s="64" t="s">
        <v>4083</v>
      </c>
      <c r="F887" s="64"/>
      <c r="G887" s="65" t="s">
        <v>63</v>
      </c>
      <c r="H887" s="66">
        <v>0.95</v>
      </c>
      <c r="I887" s="67"/>
      <c r="J887" s="68">
        <f>H887*I887</f>
        <v>0</v>
      </c>
      <c r="K887" s="68">
        <f>IF($I$11&gt;=7000,0,H887*0.07*I887)</f>
        <v>0</v>
      </c>
      <c r="L887" s="68">
        <f>J887+K887</f>
        <v>0</v>
      </c>
      <c r="M887" s="46" t="str">
        <f>IF(I887="","",IF(I887&lt;80,"Ошибка! Не соблюден минимальный заказ на сорт!",IF(MOD(I887,40)&gt;0,"Ошибка! Не соблюдена кратность заказа на позицию!","")))</f>
        <v/>
      </c>
    </row>
    <row r="888" spans="1:13" ht="15" customHeight="1" x14ac:dyDescent="0.25">
      <c r="A888" s="1">
        <v>2370</v>
      </c>
      <c r="B888" s="63" t="s">
        <v>1579</v>
      </c>
      <c r="C888" s="63" t="s">
        <v>1580</v>
      </c>
      <c r="D888" s="64" t="s">
        <v>4082</v>
      </c>
      <c r="E888" s="64" t="s">
        <v>4083</v>
      </c>
      <c r="F888" s="64"/>
      <c r="G888" s="65" t="s">
        <v>63</v>
      </c>
      <c r="H888" s="66">
        <v>1.1499999999999999</v>
      </c>
      <c r="I888" s="67"/>
      <c r="J888" s="68">
        <f>H888*I888</f>
        <v>0</v>
      </c>
      <c r="K888" s="68">
        <f>IF($I$11&gt;=7000,0,H888*0.07*I888)</f>
        <v>0</v>
      </c>
      <c r="L888" s="68">
        <f>J888+K888</f>
        <v>0</v>
      </c>
      <c r="M888" s="46" t="str">
        <f>IF(I888="","",IF(I888&lt;80,"Ошибка! Не соблюден минимальный заказ на сорт!",IF(MOD(I888,40)&gt;0,"Ошибка! Не соблюдена кратность заказа на позицию!","")))</f>
        <v/>
      </c>
    </row>
    <row r="889" spans="1:13" ht="15" customHeight="1" x14ac:dyDescent="0.25">
      <c r="A889" s="1">
        <v>1222</v>
      </c>
      <c r="B889" s="63" t="s">
        <v>1545</v>
      </c>
      <c r="C889" s="63" t="s">
        <v>1546</v>
      </c>
      <c r="D889" s="64" t="s">
        <v>4082</v>
      </c>
      <c r="E889" s="64" t="s">
        <v>4083</v>
      </c>
      <c r="F889" s="64"/>
      <c r="G889" s="65" t="s">
        <v>63</v>
      </c>
      <c r="H889" s="66">
        <v>1.36</v>
      </c>
      <c r="I889" s="67"/>
      <c r="J889" s="68">
        <f>H889*I889</f>
        <v>0</v>
      </c>
      <c r="K889" s="68">
        <f>IF($I$11&gt;=7000,0,H889*0.07*I889)</f>
        <v>0</v>
      </c>
      <c r="L889" s="68">
        <f>J889+K889</f>
        <v>0</v>
      </c>
      <c r="M889" s="46" t="str">
        <f>IF(I889="","",IF(I889&lt;80,"Ошибка! Не соблюден минимальный заказ на сорт!",IF(MOD(I889,40)&gt;0,"Ошибка! Не соблюдена кратность заказа на позицию!","")))</f>
        <v/>
      </c>
    </row>
    <row r="890" spans="1:13" ht="15" customHeight="1" x14ac:dyDescent="0.25">
      <c r="A890" s="1">
        <v>2216</v>
      </c>
      <c r="B890" s="63" t="s">
        <v>1547</v>
      </c>
      <c r="C890" s="63" t="s">
        <v>1548</v>
      </c>
      <c r="D890" s="64" t="s">
        <v>1549</v>
      </c>
      <c r="E890" s="64" t="s">
        <v>1550</v>
      </c>
      <c r="F890" s="64" t="s">
        <v>1551</v>
      </c>
      <c r="G890" s="65" t="s">
        <v>63</v>
      </c>
      <c r="H890" s="66">
        <v>0.95</v>
      </c>
      <c r="I890" s="67"/>
      <c r="J890" s="68">
        <f>H890*I890</f>
        <v>0</v>
      </c>
      <c r="K890" s="68">
        <f>IF($I$11&gt;=7000,0,H890*0.07*I890)</f>
        <v>0</v>
      </c>
      <c r="L890" s="68">
        <f>J890+K890</f>
        <v>0</v>
      </c>
      <c r="M890" s="46" t="str">
        <f>IF(I890="","",IF(I890&lt;80,"Ошибка! Не соблюден минимальный заказ на сорт!",IF(MOD(I890,40)&gt;0,"Ошибка! Не соблюдена кратность заказа на позицию!","")))</f>
        <v/>
      </c>
    </row>
    <row r="891" spans="1:13" ht="15" customHeight="1" x14ac:dyDescent="0.25">
      <c r="A891" s="1">
        <v>2388</v>
      </c>
      <c r="B891" s="63" t="s">
        <v>1552</v>
      </c>
      <c r="C891" s="63" t="s">
        <v>1553</v>
      </c>
      <c r="D891" s="64" t="s">
        <v>1549</v>
      </c>
      <c r="E891" s="64" t="s">
        <v>1550</v>
      </c>
      <c r="F891" s="64" t="s">
        <v>1554</v>
      </c>
      <c r="G891" s="65" t="s">
        <v>63</v>
      </c>
      <c r="H891" s="66">
        <v>0.95</v>
      </c>
      <c r="I891" s="67"/>
      <c r="J891" s="68">
        <f>H891*I891</f>
        <v>0</v>
      </c>
      <c r="K891" s="68">
        <f>IF($I$11&gt;=7000,0,H891*0.07*I891)</f>
        <v>0</v>
      </c>
      <c r="L891" s="68">
        <f>J891+K891</f>
        <v>0</v>
      </c>
      <c r="M891" s="46" t="str">
        <f>IF(I891="","",IF(I891&lt;80,"Ошибка! Не соблюден минимальный заказ на сорт!",IF(MOD(I891,40)&gt;0,"Ошибка! Не соблюдена кратность заказа на позицию!","")))</f>
        <v/>
      </c>
    </row>
    <row r="892" spans="1:13" ht="15" customHeight="1" x14ac:dyDescent="0.25">
      <c r="A892" s="1">
        <v>2465</v>
      </c>
      <c r="B892" s="63" t="s">
        <v>4447</v>
      </c>
      <c r="C892" s="63" t="s">
        <v>4446</v>
      </c>
      <c r="D892" s="64" t="s">
        <v>1549</v>
      </c>
      <c r="E892" s="64" t="s">
        <v>1550</v>
      </c>
      <c r="F892" s="64" t="s">
        <v>4458</v>
      </c>
      <c r="G892" s="65" t="s">
        <v>63</v>
      </c>
      <c r="H892" s="66">
        <v>1.61</v>
      </c>
      <c r="I892" s="67"/>
      <c r="J892" s="68">
        <f>H892*I892</f>
        <v>0</v>
      </c>
      <c r="K892" s="68">
        <f>IF($I$11&gt;=7000,0,H892*0.07*I892)</f>
        <v>0</v>
      </c>
      <c r="L892" s="68">
        <f>J892+K892</f>
        <v>0</v>
      </c>
      <c r="M892" s="46" t="str">
        <f>IF(I892="","",IF(I892&lt;80,"Ошибка! Не соблюден минимальный заказ на сорт!",IF(MOD(I892,40)&gt;0,"Ошибка! Не соблюдена кратность заказа на позицию!","")))</f>
        <v/>
      </c>
    </row>
    <row r="893" spans="1:13" ht="15" customHeight="1" x14ac:dyDescent="0.25">
      <c r="A893" s="1">
        <v>2807</v>
      </c>
      <c r="B893" s="63" t="s">
        <v>4926</v>
      </c>
      <c r="C893" s="63" t="s">
        <v>6222</v>
      </c>
      <c r="D893" s="64" t="s">
        <v>1549</v>
      </c>
      <c r="E893" s="64" t="s">
        <v>1550</v>
      </c>
      <c r="F893" s="64" t="s">
        <v>6332</v>
      </c>
      <c r="G893" s="65" t="s">
        <v>63</v>
      </c>
      <c r="H893" s="66">
        <v>1.61</v>
      </c>
      <c r="I893" s="67"/>
      <c r="J893" s="68">
        <f>H893*I893</f>
        <v>0</v>
      </c>
      <c r="K893" s="68">
        <f>IF($I$11&gt;=7000,0,H893*0.07*I893)</f>
        <v>0</v>
      </c>
      <c r="L893" s="68">
        <f>J893+K893</f>
        <v>0</v>
      </c>
      <c r="M893" s="46" t="str">
        <f>IF(I893="","",IF(I893&lt;80,"Ошибка! Не соблюден минимальный заказ на сорт!",IF(MOD(I893,40)&gt;0,"Ошибка! Не соблюдена кратность заказа на позицию!","")))</f>
        <v/>
      </c>
    </row>
    <row r="894" spans="1:13" ht="15" customHeight="1" x14ac:dyDescent="0.25">
      <c r="A894" s="1">
        <v>5139</v>
      </c>
      <c r="B894" s="63" t="s">
        <v>1557</v>
      </c>
      <c r="C894" s="63" t="s">
        <v>1558</v>
      </c>
      <c r="D894" s="64" t="s">
        <v>1559</v>
      </c>
      <c r="E894" s="64" t="s">
        <v>1560</v>
      </c>
      <c r="F894" s="64" t="s">
        <v>1561</v>
      </c>
      <c r="G894" s="65" t="s">
        <v>63</v>
      </c>
      <c r="H894" s="66">
        <v>1.1000000000000001</v>
      </c>
      <c r="I894" s="67"/>
      <c r="J894" s="68">
        <f>H894*I894</f>
        <v>0</v>
      </c>
      <c r="K894" s="68">
        <f>IF($I$11&gt;=7000,0,H894*0.07*I894)</f>
        <v>0</v>
      </c>
      <c r="L894" s="68">
        <f>J894+K894</f>
        <v>0</v>
      </c>
      <c r="M894" s="46" t="str">
        <f>IF(I894="","",IF(I894&lt;80,"Ошибка! Не соблюден минимальный заказ на сорт!",IF(MOD(I894,40)&gt;0,"Ошибка! Не соблюдена кратность заказа на позицию!","")))</f>
        <v/>
      </c>
    </row>
    <row r="895" spans="1:13" ht="15" customHeight="1" x14ac:dyDescent="0.25">
      <c r="A895" s="1">
        <v>7852</v>
      </c>
      <c r="B895" s="63" t="s">
        <v>1562</v>
      </c>
      <c r="C895" s="63" t="s">
        <v>1563</v>
      </c>
      <c r="D895" s="64" t="s">
        <v>1559</v>
      </c>
      <c r="E895" s="64" t="s">
        <v>1560</v>
      </c>
      <c r="F895" s="64" t="s">
        <v>1564</v>
      </c>
      <c r="G895" s="65" t="s">
        <v>63</v>
      </c>
      <c r="H895" s="66">
        <v>1.25</v>
      </c>
      <c r="I895" s="67"/>
      <c r="J895" s="68">
        <f>H895*I895</f>
        <v>0</v>
      </c>
      <c r="K895" s="68">
        <f>IF($I$11&gt;=7000,0,H895*0.07*I895)</f>
        <v>0</v>
      </c>
      <c r="L895" s="68">
        <f>J895+K895</f>
        <v>0</v>
      </c>
      <c r="M895" s="46" t="str">
        <f>IF(I895="","",IF(I895&lt;80,"Ошибка! Не соблюден минимальный заказ на сорт!",IF(MOD(I895,40)&gt;0,"Ошибка! Не соблюдена кратность заказа на позицию!","")))</f>
        <v/>
      </c>
    </row>
    <row r="896" spans="1:13" ht="15" customHeight="1" x14ac:dyDescent="0.25">
      <c r="A896" s="1">
        <v>2409</v>
      </c>
      <c r="B896" s="63" t="s">
        <v>1565</v>
      </c>
      <c r="C896" s="63" t="s">
        <v>1566</v>
      </c>
      <c r="D896" s="64" t="s">
        <v>1567</v>
      </c>
      <c r="E896" s="64" t="s">
        <v>1568</v>
      </c>
      <c r="F896" s="64" t="s">
        <v>1569</v>
      </c>
      <c r="G896" s="65" t="s">
        <v>63</v>
      </c>
      <c r="H896" s="66">
        <v>2.0699999999999998</v>
      </c>
      <c r="I896" s="67"/>
      <c r="J896" s="68">
        <f>H896*I896</f>
        <v>0</v>
      </c>
      <c r="K896" s="68">
        <f>IF($I$11&gt;=7000,0,H896*0.07*I896)</f>
        <v>0</v>
      </c>
      <c r="L896" s="68">
        <f>J896+K896</f>
        <v>0</v>
      </c>
      <c r="M896" s="46" t="str">
        <f>IF(I896="","",IF(I896&lt;80,"Ошибка! Не соблюден минимальный заказ на сорт!",IF(MOD(I896,40)&gt;0,"Ошибка! Не соблюдена кратность заказа на позицию!","")))</f>
        <v/>
      </c>
    </row>
    <row r="897" spans="1:13" ht="15" customHeight="1" x14ac:dyDescent="0.25">
      <c r="A897" s="1">
        <v>2258</v>
      </c>
      <c r="B897" s="63" t="s">
        <v>1570</v>
      </c>
      <c r="C897" s="63" t="s">
        <v>1571</v>
      </c>
      <c r="D897" s="64" t="s">
        <v>1567</v>
      </c>
      <c r="E897" s="64" t="s">
        <v>1568</v>
      </c>
      <c r="F897" s="64" t="s">
        <v>1572</v>
      </c>
      <c r="G897" s="65" t="s">
        <v>63</v>
      </c>
      <c r="H897" s="66">
        <v>2.0699999999999998</v>
      </c>
      <c r="I897" s="67"/>
      <c r="J897" s="68">
        <f>H897*I897</f>
        <v>0</v>
      </c>
      <c r="K897" s="68">
        <f>IF($I$11&gt;=7000,0,H897*0.07*I897)</f>
        <v>0</v>
      </c>
      <c r="L897" s="68">
        <f>J897+K897</f>
        <v>0</v>
      </c>
      <c r="M897" s="46" t="str">
        <f>IF(I897="","",IF(I897&lt;80,"Ошибка! Не соблюден минимальный заказ на сорт!",IF(MOD(I897,40)&gt;0,"Ошибка! Не соблюдена кратность заказа на позицию!","")))</f>
        <v/>
      </c>
    </row>
    <row r="898" spans="1:13" ht="15" customHeight="1" x14ac:dyDescent="0.25">
      <c r="A898" s="1">
        <v>953</v>
      </c>
      <c r="B898" s="63" t="s">
        <v>4922</v>
      </c>
      <c r="C898" s="63" t="s">
        <v>4604</v>
      </c>
      <c r="D898" s="64" t="s">
        <v>1567</v>
      </c>
      <c r="E898" s="64" t="s">
        <v>1568</v>
      </c>
      <c r="F898" s="64" t="s">
        <v>5480</v>
      </c>
      <c r="G898" s="65" t="s">
        <v>63</v>
      </c>
      <c r="H898" s="66">
        <v>2.0699999999999998</v>
      </c>
      <c r="I898" s="67"/>
      <c r="J898" s="68">
        <f>H898*I898</f>
        <v>0</v>
      </c>
      <c r="K898" s="68">
        <f>IF($I$11&gt;=7000,0,H898*0.07*I898)</f>
        <v>0</v>
      </c>
      <c r="L898" s="68">
        <f>J898+K898</f>
        <v>0</v>
      </c>
      <c r="M898" s="46" t="str">
        <f>IF(I898="","",IF(I898&lt;80,"Ошибка! Не соблюден минимальный заказ на сорт!",IF(MOD(I898,40)&gt;0,"Ошибка! Не соблюдена кратность заказа на позицию!","")))</f>
        <v/>
      </c>
    </row>
    <row r="899" spans="1:13" ht="15" customHeight="1" x14ac:dyDescent="0.25">
      <c r="A899" s="1">
        <v>2320</v>
      </c>
      <c r="B899" s="63" t="s">
        <v>1573</v>
      </c>
      <c r="C899" s="63" t="s">
        <v>1574</v>
      </c>
      <c r="D899" s="64" t="s">
        <v>1567</v>
      </c>
      <c r="E899" s="64" t="s">
        <v>1568</v>
      </c>
      <c r="F899" s="64" t="s">
        <v>1575</v>
      </c>
      <c r="G899" s="65" t="s">
        <v>63</v>
      </c>
      <c r="H899" s="66">
        <v>1.1000000000000001</v>
      </c>
      <c r="I899" s="67"/>
      <c r="J899" s="68">
        <f>H899*I899</f>
        <v>0</v>
      </c>
      <c r="K899" s="68">
        <f>IF($I$11&gt;=7000,0,H899*0.07*I899)</f>
        <v>0</v>
      </c>
      <c r="L899" s="68">
        <f>J899+K899</f>
        <v>0</v>
      </c>
      <c r="M899" s="46" t="str">
        <f>IF(I899="","",IF(I899&lt;80,"Ошибка! Не соблюден минимальный заказ на сорт!",IF(MOD(I899,40)&gt;0,"Ошибка! Не соблюдена кратность заказа на позицию!","")))</f>
        <v/>
      </c>
    </row>
    <row r="900" spans="1:13" ht="15" customHeight="1" x14ac:dyDescent="0.25">
      <c r="A900" s="1">
        <v>368</v>
      </c>
      <c r="B900" s="63" t="s">
        <v>4923</v>
      </c>
      <c r="C900" s="63" t="s">
        <v>4605</v>
      </c>
      <c r="D900" s="64" t="s">
        <v>1567</v>
      </c>
      <c r="E900" s="64" t="s">
        <v>1568</v>
      </c>
      <c r="F900" s="64" t="s">
        <v>5481</v>
      </c>
      <c r="G900" s="65" t="s">
        <v>63</v>
      </c>
      <c r="H900" s="66">
        <v>1.27</v>
      </c>
      <c r="I900" s="67"/>
      <c r="J900" s="68">
        <f>H900*I900</f>
        <v>0</v>
      </c>
      <c r="K900" s="68">
        <f>IF($I$11&gt;=7000,0,H900*0.07*I900)</f>
        <v>0</v>
      </c>
      <c r="L900" s="68">
        <f>J900+K900</f>
        <v>0</v>
      </c>
      <c r="M900" s="46" t="str">
        <f>IF(I900="","",IF(I900&lt;80,"Ошибка! Не соблюден минимальный заказ на сорт!",IF(MOD(I900,40)&gt;0,"Ошибка! Не соблюдена кратность заказа на позицию!","")))</f>
        <v/>
      </c>
    </row>
    <row r="901" spans="1:13" ht="15" customHeight="1" x14ac:dyDescent="0.25">
      <c r="A901" s="1">
        <v>737</v>
      </c>
      <c r="B901" s="63" t="s">
        <v>4924</v>
      </c>
      <c r="C901" s="63" t="s">
        <v>4606</v>
      </c>
      <c r="D901" s="64" t="s">
        <v>1567</v>
      </c>
      <c r="E901" s="64" t="s">
        <v>1568</v>
      </c>
      <c r="F901" s="64" t="s">
        <v>5482</v>
      </c>
      <c r="G901" s="65" t="s">
        <v>63</v>
      </c>
      <c r="H901" s="66">
        <v>1.27</v>
      </c>
      <c r="I901" s="67"/>
      <c r="J901" s="68">
        <f>H901*I901</f>
        <v>0</v>
      </c>
      <c r="K901" s="68">
        <f>IF($I$11&gt;=7000,0,H901*0.07*I901)</f>
        <v>0</v>
      </c>
      <c r="L901" s="68">
        <f>J901+K901</f>
        <v>0</v>
      </c>
      <c r="M901" s="46" t="str">
        <f>IF(I901="","",IF(I901&lt;80,"Ошибка! Не соблюден минимальный заказ на сорт!",IF(MOD(I901,40)&gt;0,"Ошибка! Не соблюдена кратность заказа на позицию!","")))</f>
        <v/>
      </c>
    </row>
    <row r="902" spans="1:13" ht="15" customHeight="1" x14ac:dyDescent="0.25">
      <c r="A902" s="1">
        <v>2788</v>
      </c>
      <c r="B902" s="63" t="s">
        <v>1576</v>
      </c>
      <c r="C902" s="63" t="s">
        <v>1577</v>
      </c>
      <c r="D902" s="64" t="s">
        <v>1567</v>
      </c>
      <c r="E902" s="64" t="s">
        <v>1568</v>
      </c>
      <c r="F902" s="64" t="s">
        <v>1578</v>
      </c>
      <c r="G902" s="65" t="s">
        <v>63</v>
      </c>
      <c r="H902" s="66">
        <v>1.1000000000000001</v>
      </c>
      <c r="I902" s="67"/>
      <c r="J902" s="68">
        <f>H902*I902</f>
        <v>0</v>
      </c>
      <c r="K902" s="68">
        <f>IF($I$11&gt;=7000,0,H902*0.07*I902)</f>
        <v>0</v>
      </c>
      <c r="L902" s="68">
        <f>J902+K902</f>
        <v>0</v>
      </c>
      <c r="M902" s="46" t="str">
        <f>IF(I902="","",IF(I902&lt;80,"Ошибка! Не соблюден минимальный заказ на сорт!",IF(MOD(I902,40)&gt;0,"Ошибка! Не соблюдена кратность заказа на позицию!","")))</f>
        <v/>
      </c>
    </row>
    <row r="903" spans="1:13" ht="15" customHeight="1" x14ac:dyDescent="0.25">
      <c r="A903" s="1">
        <v>2003</v>
      </c>
      <c r="B903" s="63" t="s">
        <v>4925</v>
      </c>
      <c r="C903" s="63" t="s">
        <v>4607</v>
      </c>
      <c r="D903" s="64" t="s">
        <v>1567</v>
      </c>
      <c r="E903" s="64" t="s">
        <v>1568</v>
      </c>
      <c r="F903" s="64" t="s">
        <v>5483</v>
      </c>
      <c r="G903" s="65" t="s">
        <v>63</v>
      </c>
      <c r="H903" s="66">
        <v>1.21</v>
      </c>
      <c r="I903" s="67"/>
      <c r="J903" s="68">
        <f>H903*I903</f>
        <v>0</v>
      </c>
      <c r="K903" s="68">
        <f>IF($I$11&gt;=7000,0,H903*0.07*I903)</f>
        <v>0</v>
      </c>
      <c r="L903" s="68">
        <f>J903+K903</f>
        <v>0</v>
      </c>
      <c r="M903" s="46" t="str">
        <f>IF(I903="","",IF(I903&lt;80,"Ошибка! Не соблюден минимальный заказ на сорт!",IF(MOD(I903,40)&gt;0,"Ошибка! Не соблюдена кратность заказа на позицию!","")))</f>
        <v/>
      </c>
    </row>
    <row r="904" spans="1:13" ht="15" customHeight="1" x14ac:dyDescent="0.25">
      <c r="A904" s="1">
        <v>4000</v>
      </c>
      <c r="B904" s="63" t="s">
        <v>4727</v>
      </c>
      <c r="C904" s="63" t="s">
        <v>6068</v>
      </c>
      <c r="D904" s="64" t="s">
        <v>1581</v>
      </c>
      <c r="E904" s="64" t="s">
        <v>5604</v>
      </c>
      <c r="F904" s="64" t="s">
        <v>5602</v>
      </c>
      <c r="G904" s="65" t="s">
        <v>4386</v>
      </c>
      <c r="H904" s="66">
        <v>1.44</v>
      </c>
      <c r="I904" s="67"/>
      <c r="J904" s="68">
        <f>H904*I904</f>
        <v>0</v>
      </c>
      <c r="K904" s="68">
        <f>IF($I$11&gt;=7000,0,H904*0.07*I904)</f>
        <v>0</v>
      </c>
      <c r="L904" s="68">
        <f>J904+K904</f>
        <v>0</v>
      </c>
      <c r="M904" s="46" t="str">
        <f>IF(I904="","",IF(I904&lt;80,"Ошибка! Не соблюден минимальный заказ на сорт!",IF(MOD(I904,40)&gt;0,"Ошибка! Не соблюдена кратность заказа на позицию!","")))</f>
        <v/>
      </c>
    </row>
    <row r="905" spans="1:13" ht="15" customHeight="1" x14ac:dyDescent="0.25">
      <c r="A905" s="1">
        <v>5000</v>
      </c>
      <c r="B905" s="63" t="s">
        <v>4720</v>
      </c>
      <c r="C905" s="63" t="s">
        <v>6061</v>
      </c>
      <c r="D905" s="64" t="s">
        <v>1582</v>
      </c>
      <c r="E905" s="64" t="s">
        <v>1583</v>
      </c>
      <c r="F905" s="64" t="s">
        <v>5599</v>
      </c>
      <c r="G905" s="65" t="s">
        <v>4386</v>
      </c>
      <c r="H905" s="66">
        <v>1.44</v>
      </c>
      <c r="I905" s="67"/>
      <c r="J905" s="68">
        <f>H905*I905</f>
        <v>0</v>
      </c>
      <c r="K905" s="68">
        <f>IF($I$11&gt;=7000,0,H905*0.07*I905)</f>
        <v>0</v>
      </c>
      <c r="L905" s="68">
        <f>J905+K905</f>
        <v>0</v>
      </c>
      <c r="M905" s="46" t="str">
        <f>IF(I905="","",IF(I905&lt;80,"Ошибка! Не соблюден минимальный заказ на сорт!",IF(MOD(I905,40)&gt;0,"Ошибка! Не соблюдена кратность заказа на позицию!","")))</f>
        <v/>
      </c>
    </row>
    <row r="906" spans="1:13" ht="15" customHeight="1" x14ac:dyDescent="0.25">
      <c r="A906" s="1">
        <v>4880</v>
      </c>
      <c r="B906" s="63" t="s">
        <v>4721</v>
      </c>
      <c r="C906" s="63" t="s">
        <v>6062</v>
      </c>
      <c r="D906" s="64" t="s">
        <v>1582</v>
      </c>
      <c r="E906" s="64" t="s">
        <v>1583</v>
      </c>
      <c r="F906" s="64" t="s">
        <v>6273</v>
      </c>
      <c r="G906" s="65" t="s">
        <v>4386</v>
      </c>
      <c r="H906" s="66">
        <v>1.44</v>
      </c>
      <c r="I906" s="67"/>
      <c r="J906" s="68">
        <f>H906*I906</f>
        <v>0</v>
      </c>
      <c r="K906" s="68">
        <f>IF($I$11&gt;=7000,0,H906*0.07*I906)</f>
        <v>0</v>
      </c>
      <c r="L906" s="68">
        <f>J906+K906</f>
        <v>0</v>
      </c>
      <c r="M906" s="46" t="str">
        <f>IF(I906="","",IF(I906&lt;80,"Ошибка! Не соблюден минимальный заказ на сорт!",IF(MOD(I906,40)&gt;0,"Ошибка! Не соблюдена кратность заказа на позицию!","")))</f>
        <v/>
      </c>
    </row>
    <row r="907" spans="1:13" ht="15" customHeight="1" x14ac:dyDescent="0.25">
      <c r="A907" s="1">
        <v>5000</v>
      </c>
      <c r="B907" s="63" t="s">
        <v>4722</v>
      </c>
      <c r="C907" s="63" t="s">
        <v>6063</v>
      </c>
      <c r="D907" s="64" t="s">
        <v>1582</v>
      </c>
      <c r="E907" s="64" t="s">
        <v>1583</v>
      </c>
      <c r="F907" s="64" t="s">
        <v>6274</v>
      </c>
      <c r="G907" s="65" t="s">
        <v>4386</v>
      </c>
      <c r="H907" s="66">
        <v>1.44</v>
      </c>
      <c r="I907" s="67"/>
      <c r="J907" s="68">
        <f>H907*I907</f>
        <v>0</v>
      </c>
      <c r="K907" s="68">
        <f>IF($I$11&gt;=7000,0,H907*0.07*I907)</f>
        <v>0</v>
      </c>
      <c r="L907" s="68">
        <f>J907+K907</f>
        <v>0</v>
      </c>
      <c r="M907" s="46" t="str">
        <f>IF(I907="","",IF(I907&lt;80,"Ошибка! Не соблюден минимальный заказ на сорт!",IF(MOD(I907,40)&gt;0,"Ошибка! Не соблюдена кратность заказа на позицию!","")))</f>
        <v/>
      </c>
    </row>
    <row r="908" spans="1:13" ht="15" customHeight="1" x14ac:dyDescent="0.25">
      <c r="A908" s="1">
        <v>3840</v>
      </c>
      <c r="B908" s="63" t="s">
        <v>4723</v>
      </c>
      <c r="C908" s="63" t="s">
        <v>6064</v>
      </c>
      <c r="D908" s="64" t="s">
        <v>1582</v>
      </c>
      <c r="E908" s="64" t="s">
        <v>1583</v>
      </c>
      <c r="F908" s="64" t="s">
        <v>6275</v>
      </c>
      <c r="G908" s="65" t="s">
        <v>4386</v>
      </c>
      <c r="H908" s="66">
        <v>1.44</v>
      </c>
      <c r="I908" s="67"/>
      <c r="J908" s="68">
        <f>H908*I908</f>
        <v>0</v>
      </c>
      <c r="K908" s="68">
        <f>IF($I$11&gt;=7000,0,H908*0.07*I908)</f>
        <v>0</v>
      </c>
      <c r="L908" s="68">
        <f>J908+K908</f>
        <v>0</v>
      </c>
      <c r="M908" s="46" t="str">
        <f>IF(I908="","",IF(I908&lt;80,"Ошибка! Не соблюден минимальный заказ на сорт!",IF(MOD(I908,40)&gt;0,"Ошибка! Не соблюдена кратность заказа на позицию!","")))</f>
        <v/>
      </c>
    </row>
    <row r="909" spans="1:13" ht="15" customHeight="1" x14ac:dyDescent="0.25">
      <c r="A909" s="1">
        <v>5000</v>
      </c>
      <c r="B909" s="63" t="s">
        <v>4724</v>
      </c>
      <c r="C909" s="63" t="s">
        <v>6065</v>
      </c>
      <c r="D909" s="64" t="s">
        <v>1582</v>
      </c>
      <c r="E909" s="64" t="s">
        <v>1583</v>
      </c>
      <c r="F909" s="64" t="s">
        <v>5600</v>
      </c>
      <c r="G909" s="65" t="s">
        <v>4386</v>
      </c>
      <c r="H909" s="66">
        <v>1.44</v>
      </c>
      <c r="I909" s="67"/>
      <c r="J909" s="68">
        <f>H909*I909</f>
        <v>0</v>
      </c>
      <c r="K909" s="68">
        <f>IF($I$11&gt;=7000,0,H909*0.07*I909)</f>
        <v>0</v>
      </c>
      <c r="L909" s="68">
        <f>J909+K909</f>
        <v>0</v>
      </c>
      <c r="M909" s="46" t="str">
        <f>IF(I909="","",IF(I909&lt;80,"Ошибка! Не соблюден минимальный заказ на сорт!",IF(MOD(I909,40)&gt;0,"Ошибка! Не соблюдена кратность заказа на позицию!","")))</f>
        <v/>
      </c>
    </row>
    <row r="910" spans="1:13" ht="15" customHeight="1" x14ac:dyDescent="0.25">
      <c r="A910" s="1">
        <v>5000</v>
      </c>
      <c r="B910" s="63" t="s">
        <v>4726</v>
      </c>
      <c r="C910" s="63" t="s">
        <v>6067</v>
      </c>
      <c r="D910" s="64" t="s">
        <v>1582</v>
      </c>
      <c r="E910" s="64" t="s">
        <v>1583</v>
      </c>
      <c r="F910" s="64" t="s">
        <v>5601</v>
      </c>
      <c r="G910" s="65" t="s">
        <v>4386</v>
      </c>
      <c r="H910" s="66">
        <v>1.44</v>
      </c>
      <c r="I910" s="67"/>
      <c r="J910" s="68">
        <f>H910*I910</f>
        <v>0</v>
      </c>
      <c r="K910" s="68">
        <f>IF($I$11&gt;=7000,0,H910*0.07*I910)</f>
        <v>0</v>
      </c>
      <c r="L910" s="68">
        <f>J910+K910</f>
        <v>0</v>
      </c>
      <c r="M910" s="46" t="str">
        <f>IF(I910="","",IF(I910&lt;80,"Ошибка! Не соблюден минимальный заказ на сорт!",IF(MOD(I910,40)&gt;0,"Ошибка! Не соблюдена кратность заказа на позицию!","")))</f>
        <v/>
      </c>
    </row>
    <row r="911" spans="1:13" ht="15" customHeight="1" x14ac:dyDescent="0.25">
      <c r="A911" s="1">
        <v>1500</v>
      </c>
      <c r="B911" s="63" t="s">
        <v>1584</v>
      </c>
      <c r="C911" s="63" t="s">
        <v>1585</v>
      </c>
      <c r="D911" s="64" t="s">
        <v>1582</v>
      </c>
      <c r="E911" s="64" t="s">
        <v>1583</v>
      </c>
      <c r="F911" s="64" t="s">
        <v>1465</v>
      </c>
      <c r="G911" s="65" t="s">
        <v>3608</v>
      </c>
      <c r="H911" s="66">
        <v>3.86</v>
      </c>
      <c r="I911" s="67"/>
      <c r="J911" s="68">
        <f>H911*I911</f>
        <v>0</v>
      </c>
      <c r="K911" s="68">
        <f>IF($I$11&gt;=7000,0,H911*0.07*I911)</f>
        <v>0</v>
      </c>
      <c r="L911" s="68">
        <f>J911+K911</f>
        <v>0</v>
      </c>
      <c r="M911" s="108" t="str">
        <f>IF(I911="","",IF(I911&lt;80,"Ошибка! Не соблюден минимальный заказ на сорт!",IF(MOD(I911,40)&gt;0,"Ошибка! Не соблюдена кратность заказа на позицию!","")))</f>
        <v/>
      </c>
    </row>
    <row r="912" spans="1:13" ht="15" customHeight="1" x14ac:dyDescent="0.25">
      <c r="A912" s="1">
        <v>3369</v>
      </c>
      <c r="B912" s="63" t="s">
        <v>1588</v>
      </c>
      <c r="C912" s="63" t="s">
        <v>1589</v>
      </c>
      <c r="D912" s="64" t="s">
        <v>1586</v>
      </c>
      <c r="E912" s="64" t="s">
        <v>1587</v>
      </c>
      <c r="F912" s="64" t="s">
        <v>1590</v>
      </c>
      <c r="G912" s="65" t="s">
        <v>63</v>
      </c>
      <c r="H912" s="66">
        <v>0.98</v>
      </c>
      <c r="I912" s="67"/>
      <c r="J912" s="68">
        <f>H912*I912</f>
        <v>0</v>
      </c>
      <c r="K912" s="68">
        <f>IF($I$11&gt;=7000,0,H912*0.07*I912)</f>
        <v>0</v>
      </c>
      <c r="L912" s="68">
        <f>J912+K912</f>
        <v>0</v>
      </c>
      <c r="M912" s="46" t="str">
        <f>IF(I912="","",IF(I912&lt;80,"Ошибка! Не соблюден минимальный заказ на сорт!",IF(MOD(I912,40)&gt;0,"Ошибка! Не соблюдена кратность заказа на позицию!","")))</f>
        <v/>
      </c>
    </row>
    <row r="913" spans="1:13" ht="15" customHeight="1" x14ac:dyDescent="0.25">
      <c r="A913" s="1">
        <v>491</v>
      </c>
      <c r="B913" s="63" t="s">
        <v>1591</v>
      </c>
      <c r="C913" s="63" t="s">
        <v>1592</v>
      </c>
      <c r="D913" s="64" t="s">
        <v>1586</v>
      </c>
      <c r="E913" s="64" t="s">
        <v>1587</v>
      </c>
      <c r="F913" s="64" t="s">
        <v>1593</v>
      </c>
      <c r="G913" s="65" t="s">
        <v>63</v>
      </c>
      <c r="H913" s="66">
        <v>1.38</v>
      </c>
      <c r="I913" s="67"/>
      <c r="J913" s="68">
        <f>H913*I913</f>
        <v>0</v>
      </c>
      <c r="K913" s="68">
        <f>IF($I$11&gt;=7000,0,H913*0.07*I913)</f>
        <v>0</v>
      </c>
      <c r="L913" s="68">
        <f>J913+K913</f>
        <v>0</v>
      </c>
      <c r="M913" s="46" t="str">
        <f>IF(I913="","",IF(I913&lt;80,"Ошибка! Не соблюден минимальный заказ на сорт!",IF(MOD(I913,40)&gt;0,"Ошибка! Не соблюдена кратность заказа на позицию!","")))</f>
        <v/>
      </c>
    </row>
    <row r="914" spans="1:13" ht="15" customHeight="1" x14ac:dyDescent="0.25">
      <c r="A914" s="1">
        <v>2737</v>
      </c>
      <c r="B914" s="63" t="s">
        <v>1594</v>
      </c>
      <c r="C914" s="63" t="s">
        <v>1595</v>
      </c>
      <c r="D914" s="64" t="s">
        <v>1586</v>
      </c>
      <c r="E914" s="64" t="s">
        <v>1587</v>
      </c>
      <c r="F914" s="64" t="s">
        <v>1596</v>
      </c>
      <c r="G914" s="65" t="s">
        <v>63</v>
      </c>
      <c r="H914" s="66">
        <v>0.98</v>
      </c>
      <c r="I914" s="67"/>
      <c r="J914" s="68">
        <f>H914*I914</f>
        <v>0</v>
      </c>
      <c r="K914" s="68">
        <f>IF($I$11&gt;=7000,0,H914*0.07*I914)</f>
        <v>0</v>
      </c>
      <c r="L914" s="68">
        <f>J914+K914</f>
        <v>0</v>
      </c>
      <c r="M914" s="46" t="str">
        <f>IF(I914="","",IF(I914&lt;80,"Ошибка! Не соблюден минимальный заказ на сорт!",IF(MOD(I914,40)&gt;0,"Ошибка! Не соблюдена кратность заказа на позицию!","")))</f>
        <v/>
      </c>
    </row>
    <row r="915" spans="1:13" ht="15" customHeight="1" x14ac:dyDescent="0.25">
      <c r="A915" s="1">
        <v>1428</v>
      </c>
      <c r="B915" s="63" t="s">
        <v>1597</v>
      </c>
      <c r="C915" s="63" t="s">
        <v>1598</v>
      </c>
      <c r="D915" s="64" t="s">
        <v>1586</v>
      </c>
      <c r="E915" s="64" t="s">
        <v>1587</v>
      </c>
      <c r="F915" s="64" t="s">
        <v>1599</v>
      </c>
      <c r="G915" s="65" t="s">
        <v>63</v>
      </c>
      <c r="H915" s="66">
        <v>1.44</v>
      </c>
      <c r="I915" s="67"/>
      <c r="J915" s="68">
        <f>H915*I915</f>
        <v>0</v>
      </c>
      <c r="K915" s="68">
        <f>IF($I$11&gt;=7000,0,H915*0.07*I915)</f>
        <v>0</v>
      </c>
      <c r="L915" s="68">
        <f>J915+K915</f>
        <v>0</v>
      </c>
      <c r="M915" s="46" t="str">
        <f>IF(I915="","",IF(I915&lt;80,"Ошибка! Не соблюден минимальный заказ на сорт!",IF(MOD(I915,40)&gt;0,"Ошибка! Не соблюдена кратность заказа на позицию!","")))</f>
        <v/>
      </c>
    </row>
    <row r="916" spans="1:13" ht="15" customHeight="1" x14ac:dyDescent="0.25">
      <c r="A916" s="1">
        <v>156</v>
      </c>
      <c r="B916" s="63" t="s">
        <v>1600</v>
      </c>
      <c r="C916" s="63" t="s">
        <v>1601</v>
      </c>
      <c r="D916" s="64" t="s">
        <v>1586</v>
      </c>
      <c r="E916" s="64" t="s">
        <v>1587</v>
      </c>
      <c r="F916" s="64" t="s">
        <v>1602</v>
      </c>
      <c r="G916" s="65" t="s">
        <v>63</v>
      </c>
      <c r="H916" s="66">
        <v>1.44</v>
      </c>
      <c r="I916" s="67"/>
      <c r="J916" s="68">
        <f>H916*I916</f>
        <v>0</v>
      </c>
      <c r="K916" s="68">
        <f>IF($I$11&gt;=7000,0,H916*0.07*I916)</f>
        <v>0</v>
      </c>
      <c r="L916" s="68">
        <f>J916+K916</f>
        <v>0</v>
      </c>
      <c r="M916" s="46" t="str">
        <f>IF(I916="","",IF(I916&lt;80,"Ошибка! Не соблюден минимальный заказ на сорт!",IF(MOD(I916,40)&gt;0,"Ошибка! Не соблюдена кратность заказа на позицию!","")))</f>
        <v/>
      </c>
    </row>
    <row r="917" spans="1:13" ht="15" customHeight="1" x14ac:dyDescent="0.25">
      <c r="A917" s="1">
        <v>364</v>
      </c>
      <c r="B917" s="63" t="s">
        <v>1603</v>
      </c>
      <c r="C917" s="63" t="s">
        <v>1604</v>
      </c>
      <c r="D917" s="64" t="s">
        <v>1586</v>
      </c>
      <c r="E917" s="64" t="s">
        <v>1587</v>
      </c>
      <c r="F917" s="64" t="s">
        <v>1605</v>
      </c>
      <c r="G917" s="65" t="s">
        <v>63</v>
      </c>
      <c r="H917" s="66">
        <v>1.44</v>
      </c>
      <c r="I917" s="67"/>
      <c r="J917" s="68">
        <f>H917*I917</f>
        <v>0</v>
      </c>
      <c r="K917" s="68">
        <f>IF($I$11&gt;=7000,0,H917*0.07*I917)</f>
        <v>0</v>
      </c>
      <c r="L917" s="68">
        <f>J917+K917</f>
        <v>0</v>
      </c>
      <c r="M917" s="46" t="str">
        <f>IF(I917="","",IF(I917&lt;80,"Ошибка! Не соблюден минимальный заказ на сорт!",IF(MOD(I917,40)&gt;0,"Ошибка! Не соблюдена кратность заказа на позицию!","")))</f>
        <v/>
      </c>
    </row>
    <row r="918" spans="1:13" ht="15" customHeight="1" x14ac:dyDescent="0.25">
      <c r="A918" s="1">
        <v>852</v>
      </c>
      <c r="B918" s="63" t="s">
        <v>4986</v>
      </c>
      <c r="C918" s="63"/>
      <c r="D918" s="64" t="s">
        <v>1608</v>
      </c>
      <c r="E918" s="64" t="s">
        <v>1609</v>
      </c>
      <c r="F918" s="64" t="s">
        <v>1363</v>
      </c>
      <c r="G918" s="65" t="s">
        <v>421</v>
      </c>
      <c r="H918" s="66">
        <v>6.62</v>
      </c>
      <c r="I918" s="67"/>
      <c r="J918" s="68">
        <f>H918*I918</f>
        <v>0</v>
      </c>
      <c r="K918" s="68">
        <f>IF($I$11&gt;=7000,0,H918*0.07*I918)</f>
        <v>0</v>
      </c>
      <c r="L918" s="68">
        <f>J918+K918</f>
        <v>0</v>
      </c>
      <c r="M918" s="108" t="str">
        <f>IF(I918="","",IF(I918&lt;80,"Ошибка! Не соблюден минимальный заказ на сорт!",IF(MOD(I918,40)&gt;0,"Ошибка! Не соблюдена кратность заказа на позицию!","")))</f>
        <v/>
      </c>
    </row>
    <row r="919" spans="1:13" ht="15" customHeight="1" x14ac:dyDescent="0.25">
      <c r="A919" s="1">
        <v>176</v>
      </c>
      <c r="B919" s="63" t="s">
        <v>1606</v>
      </c>
      <c r="C919" s="63" t="s">
        <v>1607</v>
      </c>
      <c r="D919" s="64" t="s">
        <v>1608</v>
      </c>
      <c r="E919" s="64" t="s">
        <v>1609</v>
      </c>
      <c r="F919" s="64" t="s">
        <v>1363</v>
      </c>
      <c r="G919" s="65" t="s">
        <v>14</v>
      </c>
      <c r="H919" s="66">
        <v>7.4799999999999995</v>
      </c>
      <c r="I919" s="67"/>
      <c r="J919" s="68">
        <f>H919*I919</f>
        <v>0</v>
      </c>
      <c r="K919" s="68">
        <f>IF($I$11&gt;=7000,0,H919*0.07*I919)</f>
        <v>0</v>
      </c>
      <c r="L919" s="68">
        <f>J919+K919</f>
        <v>0</v>
      </c>
      <c r="M919" s="30" t="str">
        <f>IF(I919="","",IF(I919&lt;80,"Ошибка! Не соблюден минимальный заказ на сорт!",IF(MOD(I919,40)&gt;0,"Ошибка! Не соблюдена кратность заказа на позицию!","")))</f>
        <v/>
      </c>
    </row>
    <row r="920" spans="1:13" ht="15" customHeight="1" x14ac:dyDescent="0.25">
      <c r="A920" s="1">
        <v>684</v>
      </c>
      <c r="B920" s="63" t="s">
        <v>1610</v>
      </c>
      <c r="C920" s="63" t="s">
        <v>1611</v>
      </c>
      <c r="D920" s="64" t="s">
        <v>1612</v>
      </c>
      <c r="E920" s="64" t="s">
        <v>1613</v>
      </c>
      <c r="F920" s="64" t="s">
        <v>1614</v>
      </c>
      <c r="G920" s="65" t="s">
        <v>63</v>
      </c>
      <c r="H920" s="66">
        <v>1.1200000000000001</v>
      </c>
      <c r="I920" s="67"/>
      <c r="J920" s="68">
        <f>H920*I920</f>
        <v>0</v>
      </c>
      <c r="K920" s="68">
        <f>IF($I$11&gt;=7000,0,H920*0.07*I920)</f>
        <v>0</v>
      </c>
      <c r="L920" s="68">
        <f>J920+K920</f>
        <v>0</v>
      </c>
      <c r="M920" s="46" t="str">
        <f>IF(I920="","",IF(I920&lt;80,"Ошибка! Не соблюден минимальный заказ на сорт!",IF(MOD(I920,40)&gt;0,"Ошибка! Не соблюдена кратность заказа на позицию!","")))</f>
        <v/>
      </c>
    </row>
    <row r="921" spans="1:13" ht="15" customHeight="1" x14ac:dyDescent="0.25">
      <c r="A921" s="1">
        <v>1318</v>
      </c>
      <c r="B921" s="63" t="s">
        <v>1615</v>
      </c>
      <c r="C921" s="63" t="s">
        <v>1616</v>
      </c>
      <c r="D921" s="64" t="s">
        <v>1612</v>
      </c>
      <c r="E921" s="64" t="s">
        <v>1613</v>
      </c>
      <c r="F921" s="64" t="s">
        <v>1617</v>
      </c>
      <c r="G921" s="65" t="s">
        <v>63</v>
      </c>
      <c r="H921" s="66">
        <v>1.1200000000000001</v>
      </c>
      <c r="I921" s="67"/>
      <c r="J921" s="68">
        <f>H921*I921</f>
        <v>0</v>
      </c>
      <c r="K921" s="68">
        <f>IF($I$11&gt;=7000,0,H921*0.07*I921)</f>
        <v>0</v>
      </c>
      <c r="L921" s="68">
        <f>J921+K921</f>
        <v>0</v>
      </c>
      <c r="M921" s="46" t="str">
        <f>IF(I921="","",IF(I921&lt;80,"Ошибка! Не соблюден минимальный заказ на сорт!",IF(MOD(I921,40)&gt;0,"Ошибка! Не соблюдена кратность заказа на позицию!","")))</f>
        <v/>
      </c>
    </row>
    <row r="922" spans="1:13" ht="15" customHeight="1" x14ac:dyDescent="0.25">
      <c r="A922" s="1">
        <v>1977</v>
      </c>
      <c r="B922" s="63" t="s">
        <v>1618</v>
      </c>
      <c r="C922" s="63" t="s">
        <v>1619</v>
      </c>
      <c r="D922" s="64" t="s">
        <v>1612</v>
      </c>
      <c r="E922" s="64" t="s">
        <v>1613</v>
      </c>
      <c r="F922" s="64"/>
      <c r="G922" s="65" t="s">
        <v>63</v>
      </c>
      <c r="H922" s="66">
        <v>1.1200000000000001</v>
      </c>
      <c r="I922" s="67"/>
      <c r="J922" s="68">
        <f>H922*I922</f>
        <v>0</v>
      </c>
      <c r="K922" s="68">
        <f>IF($I$11&gt;=7000,0,H922*0.07*I922)</f>
        <v>0</v>
      </c>
      <c r="L922" s="68">
        <f>J922+K922</f>
        <v>0</v>
      </c>
      <c r="M922" s="46" t="str">
        <f>IF(I922="","",IF(I922&lt;80,"Ошибка! Не соблюден минимальный заказ на сорт!",IF(MOD(I922,40)&gt;0,"Ошибка! Не соблюдена кратность заказа на позицию!","")))</f>
        <v/>
      </c>
    </row>
    <row r="923" spans="1:13" ht="15" customHeight="1" x14ac:dyDescent="0.25">
      <c r="A923" s="1">
        <v>1883</v>
      </c>
      <c r="B923" s="63" t="s">
        <v>1643</v>
      </c>
      <c r="C923" s="63" t="s">
        <v>1644</v>
      </c>
      <c r="D923" s="64" t="s">
        <v>1623</v>
      </c>
      <c r="E923" s="64" t="s">
        <v>1624</v>
      </c>
      <c r="F923" s="64"/>
      <c r="G923" s="65" t="s">
        <v>63</v>
      </c>
      <c r="H923" s="66">
        <v>0.87</v>
      </c>
      <c r="I923" s="67"/>
      <c r="J923" s="68">
        <f>H923*I923</f>
        <v>0</v>
      </c>
      <c r="K923" s="68">
        <f>IF($I$11&gt;=7000,0,H923*0.07*I923)</f>
        <v>0</v>
      </c>
      <c r="L923" s="68">
        <f>J923+K923</f>
        <v>0</v>
      </c>
      <c r="M923" s="46" t="str">
        <f>IF(I923="","",IF(I923&lt;80,"Ошибка! Не соблюден минимальный заказ на сорт!",IF(MOD(I923,40)&gt;0,"Ошибка! Не соблюдена кратность заказа на позицию!","")))</f>
        <v/>
      </c>
    </row>
    <row r="924" spans="1:13" ht="15" customHeight="1" x14ac:dyDescent="0.25">
      <c r="A924" s="1">
        <v>7519</v>
      </c>
      <c r="B924" s="63" t="s">
        <v>1625</v>
      </c>
      <c r="C924" s="63" t="s">
        <v>1626</v>
      </c>
      <c r="D924" s="64" t="s">
        <v>1623</v>
      </c>
      <c r="E924" s="64" t="s">
        <v>1624</v>
      </c>
      <c r="F924" s="64"/>
      <c r="G924" s="65" t="s">
        <v>421</v>
      </c>
      <c r="H924" s="66">
        <v>1.61</v>
      </c>
      <c r="I924" s="67"/>
      <c r="J924" s="68">
        <f>H924*I924</f>
        <v>0</v>
      </c>
      <c r="K924" s="68">
        <f>IF($I$11&gt;=7000,0,H924*0.07*I924)</f>
        <v>0</v>
      </c>
      <c r="L924" s="68">
        <f>J924+K924</f>
        <v>0</v>
      </c>
      <c r="M924" s="108" t="str">
        <f>IF(I924="","",IF(I924&lt;80,"Ошибка! Не соблюден минимальный заказ на сорт!",IF(MOD(I924,40)&gt;0,"Ошибка! Не соблюдена кратность заказа на позицию!","")))</f>
        <v/>
      </c>
    </row>
    <row r="925" spans="1:13" ht="15" customHeight="1" x14ac:dyDescent="0.25">
      <c r="A925" s="1">
        <v>3215</v>
      </c>
      <c r="B925" s="63" t="s">
        <v>1627</v>
      </c>
      <c r="C925" s="63" t="s">
        <v>1628</v>
      </c>
      <c r="D925" s="64" t="s">
        <v>1629</v>
      </c>
      <c r="E925" s="64" t="s">
        <v>1630</v>
      </c>
      <c r="F925" s="64" t="s">
        <v>1631</v>
      </c>
      <c r="G925" s="65" t="s">
        <v>63</v>
      </c>
      <c r="H925" s="66">
        <v>0.87</v>
      </c>
      <c r="I925" s="67"/>
      <c r="J925" s="68">
        <f>H925*I925</f>
        <v>0</v>
      </c>
      <c r="K925" s="68">
        <f>IF($I$11&gt;=7000,0,H925*0.07*I925)</f>
        <v>0</v>
      </c>
      <c r="L925" s="68">
        <f>J925+K925</f>
        <v>0</v>
      </c>
      <c r="M925" s="46" t="str">
        <f>IF(I925="","",IF(I925&lt;80,"Ошибка! Не соблюден минимальный заказ на сорт!",IF(MOD(I925,40)&gt;0,"Ошибка! Не соблюдена кратность заказа на позицию!","")))</f>
        <v/>
      </c>
    </row>
    <row r="926" spans="1:13" ht="15" customHeight="1" x14ac:dyDescent="0.25">
      <c r="A926" s="1">
        <v>1210</v>
      </c>
      <c r="B926" s="63" t="s">
        <v>1632</v>
      </c>
      <c r="C926" s="63" t="s">
        <v>1633</v>
      </c>
      <c r="D926" s="64" t="s">
        <v>1629</v>
      </c>
      <c r="E926" s="64" t="s">
        <v>1630</v>
      </c>
      <c r="F926" s="64" t="s">
        <v>1634</v>
      </c>
      <c r="G926" s="65" t="s">
        <v>63</v>
      </c>
      <c r="H926" s="66">
        <v>0.87</v>
      </c>
      <c r="I926" s="67"/>
      <c r="J926" s="68">
        <f>H926*I926</f>
        <v>0</v>
      </c>
      <c r="K926" s="68">
        <f>IF($I$11&gt;=7000,0,H926*0.07*I926)</f>
        <v>0</v>
      </c>
      <c r="L926" s="68">
        <f>J926+K926</f>
        <v>0</v>
      </c>
      <c r="M926" s="46" t="str">
        <f>IF(I926="","",IF(I926&lt;80,"Ошибка! Не соблюден минимальный заказ на сорт!",IF(MOD(I926,40)&gt;0,"Ошибка! Не соблюдена кратность заказа на позицию!","")))</f>
        <v/>
      </c>
    </row>
    <row r="927" spans="1:13" ht="15" customHeight="1" x14ac:dyDescent="0.25">
      <c r="A927" s="1">
        <v>1355</v>
      </c>
      <c r="B927" s="63" t="s">
        <v>1620</v>
      </c>
      <c r="C927" s="63" t="s">
        <v>1621</v>
      </c>
      <c r="D927" s="64" t="s">
        <v>1637</v>
      </c>
      <c r="E927" s="64" t="s">
        <v>1638</v>
      </c>
      <c r="F927" s="64" t="s">
        <v>1622</v>
      </c>
      <c r="G927" s="65" t="s">
        <v>63</v>
      </c>
      <c r="H927" s="66">
        <v>1.01</v>
      </c>
      <c r="I927" s="67"/>
      <c r="J927" s="68">
        <f>H927*I927</f>
        <v>0</v>
      </c>
      <c r="K927" s="68">
        <f>IF($I$11&gt;=7000,0,H927*0.07*I927)</f>
        <v>0</v>
      </c>
      <c r="L927" s="68">
        <f>J927+K927</f>
        <v>0</v>
      </c>
      <c r="M927" s="46" t="str">
        <f>IF(I927="","",IF(I927&lt;80,"Ошибка! Не соблюден минимальный заказ на сорт!",IF(MOD(I927,40)&gt;0,"Ошибка! Не соблюдена кратность заказа на позицию!","")))</f>
        <v/>
      </c>
    </row>
    <row r="928" spans="1:13" ht="15" customHeight="1" x14ac:dyDescent="0.25">
      <c r="A928" s="1">
        <v>2751</v>
      </c>
      <c r="B928" s="63" t="s">
        <v>1635</v>
      </c>
      <c r="C928" s="63" t="s">
        <v>1636</v>
      </c>
      <c r="D928" s="64" t="s">
        <v>1637</v>
      </c>
      <c r="E928" s="64" t="s">
        <v>1638</v>
      </c>
      <c r="F928" s="64"/>
      <c r="G928" s="65" t="s">
        <v>63</v>
      </c>
      <c r="H928" s="66">
        <v>0.98</v>
      </c>
      <c r="I928" s="67"/>
      <c r="J928" s="68">
        <f>H928*I928</f>
        <v>0</v>
      </c>
      <c r="K928" s="68">
        <f>IF($I$11&gt;=7000,0,H928*0.07*I928)</f>
        <v>0</v>
      </c>
      <c r="L928" s="68">
        <f>J928+K928</f>
        <v>0</v>
      </c>
      <c r="M928" s="46" t="str">
        <f>IF(I928="","",IF(I928&lt;80,"Ошибка! Не соблюден минимальный заказ на сорт!",IF(MOD(I928,40)&gt;0,"Ошибка! Не соблюдена кратность заказа на позицию!","")))</f>
        <v/>
      </c>
    </row>
    <row r="929" spans="1:13" ht="15" customHeight="1" x14ac:dyDescent="0.25">
      <c r="A929" s="1">
        <v>1696</v>
      </c>
      <c r="B929" s="63" t="s">
        <v>1645</v>
      </c>
      <c r="C929" s="63" t="s">
        <v>1646</v>
      </c>
      <c r="D929" s="64" t="s">
        <v>1641</v>
      </c>
      <c r="E929" s="64" t="s">
        <v>1648</v>
      </c>
      <c r="F929" s="64" t="s">
        <v>1649</v>
      </c>
      <c r="G929" s="65" t="s">
        <v>63</v>
      </c>
      <c r="H929" s="66">
        <v>0.87</v>
      </c>
      <c r="I929" s="67"/>
      <c r="J929" s="68">
        <f>H929*I929</f>
        <v>0</v>
      </c>
      <c r="K929" s="68">
        <f>IF($I$11&gt;=7000,0,H929*0.07*I929)</f>
        <v>0</v>
      </c>
      <c r="L929" s="68">
        <f>J929+K929</f>
        <v>0</v>
      </c>
      <c r="M929" s="46" t="str">
        <f>IF(I929="","",IF(I929&lt;80,"Ошибка! Не соблюден минимальный заказ на сорт!",IF(MOD(I929,40)&gt;0,"Ошибка! Не соблюдена кратность заказа на позицию!","")))</f>
        <v/>
      </c>
    </row>
    <row r="930" spans="1:13" ht="15" customHeight="1" x14ac:dyDescent="0.25">
      <c r="A930" s="1">
        <v>1954</v>
      </c>
      <c r="B930" s="63" t="s">
        <v>1639</v>
      </c>
      <c r="C930" s="63" t="s">
        <v>1640</v>
      </c>
      <c r="D930" s="64" t="s">
        <v>1641</v>
      </c>
      <c r="E930" s="64" t="s">
        <v>1648</v>
      </c>
      <c r="F930" s="64" t="s">
        <v>1642</v>
      </c>
      <c r="G930" s="65" t="s">
        <v>63</v>
      </c>
      <c r="H930" s="66">
        <v>0.87</v>
      </c>
      <c r="I930" s="67"/>
      <c r="J930" s="68">
        <f>H930*I930</f>
        <v>0</v>
      </c>
      <c r="K930" s="68">
        <f>IF($I$11&gt;=7000,0,H930*0.07*I930)</f>
        <v>0</v>
      </c>
      <c r="L930" s="68">
        <f>J930+K930</f>
        <v>0</v>
      </c>
      <c r="M930" s="46" t="str">
        <f>IF(I930="","",IF(I930&lt;80,"Ошибка! Не соблюден минимальный заказ на сорт!",IF(MOD(I930,40)&gt;0,"Ошибка! Не соблюдена кратность заказа на позицию!","")))</f>
        <v/>
      </c>
    </row>
    <row r="931" spans="1:13" ht="15" customHeight="1" x14ac:dyDescent="0.25">
      <c r="A931" s="1">
        <v>1295</v>
      </c>
      <c r="B931" s="63" t="s">
        <v>1650</v>
      </c>
      <c r="C931" s="63" t="s">
        <v>1651</v>
      </c>
      <c r="D931" s="64" t="s">
        <v>1647</v>
      </c>
      <c r="E931" s="64" t="s">
        <v>1648</v>
      </c>
      <c r="F931" s="64" t="s">
        <v>1652</v>
      </c>
      <c r="G931" s="65" t="s">
        <v>63</v>
      </c>
      <c r="H931" s="66">
        <v>0.87</v>
      </c>
      <c r="I931" s="67"/>
      <c r="J931" s="68">
        <f>H931*I931</f>
        <v>0</v>
      </c>
      <c r="K931" s="68">
        <f>IF($I$11&gt;=7000,0,H931*0.07*I931)</f>
        <v>0</v>
      </c>
      <c r="L931" s="68">
        <f>J931+K931</f>
        <v>0</v>
      </c>
      <c r="M931" s="46" t="str">
        <f>IF(I931="","",IF(I931&lt;80,"Ошибка! Не соблюден минимальный заказ на сорт!",IF(MOD(I931,40)&gt;0,"Ошибка! Не соблюдена кратность заказа на позицию!","")))</f>
        <v/>
      </c>
    </row>
    <row r="932" spans="1:13" ht="15" customHeight="1" x14ac:dyDescent="0.25">
      <c r="A932" s="1">
        <v>3437</v>
      </c>
      <c r="B932" s="63" t="s">
        <v>1656</v>
      </c>
      <c r="C932" s="63" t="s">
        <v>1657</v>
      </c>
      <c r="D932" s="64" t="s">
        <v>1658</v>
      </c>
      <c r="E932" s="64" t="s">
        <v>1659</v>
      </c>
      <c r="F932" s="64" t="s">
        <v>1660</v>
      </c>
      <c r="G932" s="65" t="s">
        <v>63</v>
      </c>
      <c r="H932" s="66">
        <v>0.87</v>
      </c>
      <c r="I932" s="67"/>
      <c r="J932" s="68">
        <f>H932*I932</f>
        <v>0</v>
      </c>
      <c r="K932" s="68">
        <f>IF($I$11&gt;=7000,0,H932*0.07*I932)</f>
        <v>0</v>
      </c>
      <c r="L932" s="68">
        <f>J932+K932</f>
        <v>0</v>
      </c>
      <c r="M932" s="46" t="str">
        <f>IF(I932="","",IF(I932&lt;80,"Ошибка! Не соблюден минимальный заказ на сорт!",IF(MOD(I932,40)&gt;0,"Ошибка! Не соблюдена кратность заказа на позицию!","")))</f>
        <v/>
      </c>
    </row>
    <row r="933" spans="1:13" ht="15" customHeight="1" x14ac:dyDescent="0.25">
      <c r="A933" s="1">
        <v>924</v>
      </c>
      <c r="B933" s="63" t="s">
        <v>4755</v>
      </c>
      <c r="C933" s="63" t="s">
        <v>6082</v>
      </c>
      <c r="D933" s="64" t="s">
        <v>1658</v>
      </c>
      <c r="E933" s="64" t="s">
        <v>1659</v>
      </c>
      <c r="F933" s="64" t="s">
        <v>5615</v>
      </c>
      <c r="G933" s="65" t="s">
        <v>63</v>
      </c>
      <c r="H933" s="66">
        <v>0.87</v>
      </c>
      <c r="I933" s="67"/>
      <c r="J933" s="68">
        <f>H933*I933</f>
        <v>0</v>
      </c>
      <c r="K933" s="68">
        <f>IF($I$11&gt;=7000,0,H933*0.07*I933)</f>
        <v>0</v>
      </c>
      <c r="L933" s="68">
        <f>J933+K933</f>
        <v>0</v>
      </c>
      <c r="M933" s="46" t="str">
        <f>IF(I933="","",IF(I933&lt;80,"Ошибка! Не соблюден минимальный заказ на сорт!",IF(MOD(I933,40)&gt;0,"Ошибка! Не соблюдена кратность заказа на позицию!","")))</f>
        <v/>
      </c>
    </row>
    <row r="934" spans="1:13" ht="15" customHeight="1" x14ac:dyDescent="0.25">
      <c r="A934" s="1">
        <v>1920</v>
      </c>
      <c r="B934" s="63" t="s">
        <v>1653</v>
      </c>
      <c r="C934" s="63" t="s">
        <v>1654</v>
      </c>
      <c r="D934" s="64" t="s">
        <v>1647</v>
      </c>
      <c r="E934" s="64" t="s">
        <v>4018</v>
      </c>
      <c r="F934" s="64" t="s">
        <v>1655</v>
      </c>
      <c r="G934" s="65" t="s">
        <v>63</v>
      </c>
      <c r="H934" s="66">
        <v>0.87</v>
      </c>
      <c r="I934" s="67"/>
      <c r="J934" s="68">
        <f>H934*I934</f>
        <v>0</v>
      </c>
      <c r="K934" s="68">
        <f>IF($I$11&gt;=7000,0,H934*0.07*I934)</f>
        <v>0</v>
      </c>
      <c r="L934" s="68">
        <f>J934+K934</f>
        <v>0</v>
      </c>
      <c r="M934" s="46" t="str">
        <f>IF(I934="","",IF(I934&lt;80,"Ошибка! Не соблюден минимальный заказ на сорт!",IF(MOD(I934,40)&gt;0,"Ошибка! Не соблюдена кратность заказа на позицию!","")))</f>
        <v/>
      </c>
    </row>
    <row r="935" spans="1:13" ht="15" customHeight="1" x14ac:dyDescent="0.25">
      <c r="A935" s="1">
        <v>1321</v>
      </c>
      <c r="B935" s="63" t="s">
        <v>1661</v>
      </c>
      <c r="C935" s="63" t="s">
        <v>1662</v>
      </c>
      <c r="D935" s="64" t="s">
        <v>6284</v>
      </c>
      <c r="E935" s="64" t="s">
        <v>6285</v>
      </c>
      <c r="F935" s="64"/>
      <c r="G935" s="65" t="s">
        <v>63</v>
      </c>
      <c r="H935" s="66">
        <v>0.87</v>
      </c>
      <c r="I935" s="67"/>
      <c r="J935" s="68">
        <f>H935*I935</f>
        <v>0</v>
      </c>
      <c r="K935" s="68">
        <f>IF($I$11&gt;=7000,0,H935*0.07*I935)</f>
        <v>0</v>
      </c>
      <c r="L935" s="68">
        <f>J935+K935</f>
        <v>0</v>
      </c>
      <c r="M935" s="46" t="str">
        <f>IF(I935="","",IF(I935&lt;80,"Ошибка! Не соблюден минимальный заказ на сорт!",IF(MOD(I935,40)&gt;0,"Ошибка! Не соблюдена кратность заказа на позицию!","")))</f>
        <v/>
      </c>
    </row>
    <row r="936" spans="1:13" ht="15" customHeight="1" x14ac:dyDescent="0.25">
      <c r="A936" s="1">
        <v>918</v>
      </c>
      <c r="B936" s="63" t="s">
        <v>3775</v>
      </c>
      <c r="C936" s="63" t="s">
        <v>3961</v>
      </c>
      <c r="D936" s="64" t="s">
        <v>4089</v>
      </c>
      <c r="E936" s="64" t="s">
        <v>4090</v>
      </c>
      <c r="F936" s="64" t="s">
        <v>1363</v>
      </c>
      <c r="G936" s="65" t="s">
        <v>63</v>
      </c>
      <c r="H936" s="66">
        <v>2.2999999999999998</v>
      </c>
      <c r="I936" s="67"/>
      <c r="J936" s="68">
        <f>H936*I936</f>
        <v>0</v>
      </c>
      <c r="K936" s="68">
        <f>IF($I$11&gt;=7000,0,H936*0.07*I936)</f>
        <v>0</v>
      </c>
      <c r="L936" s="68">
        <f>J936+K936</f>
        <v>0</v>
      </c>
      <c r="M936" s="46" t="str">
        <f>IF(I936="","",IF(I936&lt;80,"Ошибка! Не соблюден минимальный заказ на сорт!",IF(MOD(I936,40)&gt;0,"Ошибка! Не соблюдена кратность заказа на позицию!","")))</f>
        <v/>
      </c>
    </row>
    <row r="937" spans="1:13" ht="15" customHeight="1" x14ac:dyDescent="0.25">
      <c r="A937" s="1">
        <v>4500</v>
      </c>
      <c r="B937" s="63" t="s">
        <v>1663</v>
      </c>
      <c r="C937" s="63" t="s">
        <v>1664</v>
      </c>
      <c r="D937" s="64" t="s">
        <v>1665</v>
      </c>
      <c r="E937" s="64" t="s">
        <v>1666</v>
      </c>
      <c r="F937" s="64" t="s">
        <v>1667</v>
      </c>
      <c r="G937" s="65" t="s">
        <v>63</v>
      </c>
      <c r="H937" s="66">
        <v>2.0199999999999996</v>
      </c>
      <c r="I937" s="67"/>
      <c r="J937" s="68">
        <f>H937*I937</f>
        <v>0</v>
      </c>
      <c r="K937" s="68">
        <f>IF($I$11&gt;=7000,0,H937*0.07*I937)</f>
        <v>0</v>
      </c>
      <c r="L937" s="68">
        <f>J937+K937</f>
        <v>0</v>
      </c>
      <c r="M937" s="46" t="str">
        <f>IF(I937="","",IF(I937&lt;80,"Ошибка! Не соблюден минимальный заказ на сорт!",IF(MOD(I937,40)&gt;0,"Ошибка! Не соблюдена кратность заказа на позицию!","")))</f>
        <v/>
      </c>
    </row>
    <row r="938" spans="1:13" ht="15" customHeight="1" x14ac:dyDescent="0.25">
      <c r="A938" s="1">
        <v>2683</v>
      </c>
      <c r="B938" s="63" t="s">
        <v>1668</v>
      </c>
      <c r="C938" s="63" t="s">
        <v>1669</v>
      </c>
      <c r="D938" s="64" t="s">
        <v>1670</v>
      </c>
      <c r="E938" s="64" t="s">
        <v>1671</v>
      </c>
      <c r="F938" s="64" t="s">
        <v>1672</v>
      </c>
      <c r="G938" s="65" t="s">
        <v>63</v>
      </c>
      <c r="H938" s="66">
        <v>0.97</v>
      </c>
      <c r="I938" s="67"/>
      <c r="J938" s="68">
        <f>H938*I938</f>
        <v>0</v>
      </c>
      <c r="K938" s="68">
        <f>IF($I$11&gt;=7000,0,H938*0.07*I938)</f>
        <v>0</v>
      </c>
      <c r="L938" s="68">
        <f>J938+K938</f>
        <v>0</v>
      </c>
      <c r="M938" s="46" t="str">
        <f>IF(I938="","",IF(I938&lt;80,"Ошибка! Не соблюден минимальный заказ на сорт!",IF(MOD(I938,40)&gt;0,"Ошибка! Не соблюдена кратность заказа на позицию!","")))</f>
        <v/>
      </c>
    </row>
    <row r="939" spans="1:13" ht="15" customHeight="1" x14ac:dyDescent="0.25">
      <c r="A939" s="1">
        <v>4278</v>
      </c>
      <c r="B939" s="63" t="s">
        <v>1673</v>
      </c>
      <c r="C939" s="63" t="s">
        <v>1674</v>
      </c>
      <c r="D939" s="64" t="s">
        <v>1670</v>
      </c>
      <c r="E939" s="64" t="s">
        <v>1671</v>
      </c>
      <c r="F939" s="64" t="s">
        <v>1675</v>
      </c>
      <c r="G939" s="65" t="s">
        <v>63</v>
      </c>
      <c r="H939" s="66">
        <v>0.97</v>
      </c>
      <c r="I939" s="67"/>
      <c r="J939" s="68">
        <f>H939*I939</f>
        <v>0</v>
      </c>
      <c r="K939" s="68">
        <f>IF($I$11&gt;=7000,0,H939*0.07*I939)</f>
        <v>0</v>
      </c>
      <c r="L939" s="68">
        <f>J939+K939</f>
        <v>0</v>
      </c>
      <c r="M939" s="46" t="str">
        <f>IF(I939="","",IF(I939&lt;80,"Ошибка! Не соблюден минимальный заказ на сорт!",IF(MOD(I939,40)&gt;0,"Ошибка! Не соблюдена кратность заказа на позицию!","")))</f>
        <v/>
      </c>
    </row>
    <row r="940" spans="1:13" ht="15" customHeight="1" x14ac:dyDescent="0.25">
      <c r="A940" s="1">
        <v>4330</v>
      </c>
      <c r="B940" s="63" t="s">
        <v>1676</v>
      </c>
      <c r="C940" s="63" t="s">
        <v>1677</v>
      </c>
      <c r="D940" s="64" t="s">
        <v>1670</v>
      </c>
      <c r="E940" s="64" t="s">
        <v>1671</v>
      </c>
      <c r="F940" s="64" t="s">
        <v>525</v>
      </c>
      <c r="G940" s="65" t="s">
        <v>63</v>
      </c>
      <c r="H940" s="66">
        <v>0.97</v>
      </c>
      <c r="I940" s="67"/>
      <c r="J940" s="68">
        <f>H940*I940</f>
        <v>0</v>
      </c>
      <c r="K940" s="68">
        <f>IF($I$11&gt;=7000,0,H940*0.07*I940)</f>
        <v>0</v>
      </c>
      <c r="L940" s="68">
        <f>J940+K940</f>
        <v>0</v>
      </c>
      <c r="M940" s="46" t="str">
        <f>IF(I940="","",IF(I940&lt;80,"Ошибка! Не соблюден минимальный заказ на сорт!",IF(MOD(I940,40)&gt;0,"Ошибка! Не соблюдена кратность заказа на позицию!","")))</f>
        <v/>
      </c>
    </row>
    <row r="941" spans="1:13" ht="15" customHeight="1" x14ac:dyDescent="0.25">
      <c r="A941" s="1">
        <v>2132</v>
      </c>
      <c r="B941" s="63" t="s">
        <v>4987</v>
      </c>
      <c r="C941" s="63" t="s">
        <v>1681</v>
      </c>
      <c r="D941" s="64" t="s">
        <v>1678</v>
      </c>
      <c r="E941" s="64" t="s">
        <v>1679</v>
      </c>
      <c r="F941" s="64" t="s">
        <v>1680</v>
      </c>
      <c r="G941" s="65" t="s">
        <v>421</v>
      </c>
      <c r="H941" s="66">
        <v>5.75</v>
      </c>
      <c r="I941" s="67"/>
      <c r="J941" s="68">
        <f>H941*I941</f>
        <v>0</v>
      </c>
      <c r="K941" s="68">
        <f>IF($I$11&gt;=7000,0,H941*0.07*I941)</f>
        <v>0</v>
      </c>
      <c r="L941" s="68">
        <f>J941+K941</f>
        <v>0</v>
      </c>
      <c r="M941" s="108" t="str">
        <f>IF(I941="","",IF(I941&lt;80,"Ошибка! Не соблюден минимальный заказ на сорт!",IF(MOD(I941,40)&gt;0,"Ошибка! Не соблюдена кратность заказа на позицию!","")))</f>
        <v/>
      </c>
    </row>
    <row r="942" spans="1:13" ht="15" customHeight="1" x14ac:dyDescent="0.25">
      <c r="A942" s="1">
        <v>1500</v>
      </c>
      <c r="B942" s="63" t="s">
        <v>4735</v>
      </c>
      <c r="C942" s="63" t="s">
        <v>4576</v>
      </c>
      <c r="D942" s="64" t="s">
        <v>4012</v>
      </c>
      <c r="E942" s="64" t="s">
        <v>4013</v>
      </c>
      <c r="F942" s="64" t="s">
        <v>5428</v>
      </c>
      <c r="G942" s="65" t="s">
        <v>63</v>
      </c>
      <c r="H942" s="66">
        <v>2.71</v>
      </c>
      <c r="I942" s="67"/>
      <c r="J942" s="68">
        <f>H942*I942</f>
        <v>0</v>
      </c>
      <c r="K942" s="68">
        <f>IF($I$11&gt;=7000,0,H942*0.07*I942)</f>
        <v>0</v>
      </c>
      <c r="L942" s="68">
        <f>J942+K942</f>
        <v>0</v>
      </c>
      <c r="M942" s="46" t="str">
        <f>IF(I942="","",IF(I942&lt;80,"Ошибка! Не соблюден минимальный заказ на сорт!",IF(MOD(I942,40)&gt;0,"Ошибка! Не соблюдена кратность заказа на позицию!","")))</f>
        <v/>
      </c>
    </row>
    <row r="943" spans="1:13" ht="15" customHeight="1" x14ac:dyDescent="0.25">
      <c r="A943" s="1">
        <v>1500</v>
      </c>
      <c r="B943" s="63" t="s">
        <v>4743</v>
      </c>
      <c r="C943" s="63" t="s">
        <v>6074</v>
      </c>
      <c r="D943" s="64" t="s">
        <v>4012</v>
      </c>
      <c r="E943" s="64" t="s">
        <v>4013</v>
      </c>
      <c r="F943" s="64" t="s">
        <v>6280</v>
      </c>
      <c r="G943" s="65" t="s">
        <v>63</v>
      </c>
      <c r="H943" s="66">
        <v>2.71</v>
      </c>
      <c r="I943" s="67"/>
      <c r="J943" s="68">
        <f>H943*I943</f>
        <v>0</v>
      </c>
      <c r="K943" s="68">
        <f>IF($I$11&gt;=7000,0,H943*0.07*I943)</f>
        <v>0</v>
      </c>
      <c r="L943" s="68">
        <f>J943+K943</f>
        <v>0</v>
      </c>
      <c r="M943" s="46" t="str">
        <f>IF(I943="","",IF(I943&lt;80,"Ошибка! Не соблюден минимальный заказ на сорт!",IF(MOD(I943,40)&gt;0,"Ошибка! Не соблюдена кратность заказа на позицию!","")))</f>
        <v/>
      </c>
    </row>
    <row r="944" spans="1:13" ht="15" customHeight="1" x14ac:dyDescent="0.25">
      <c r="A944" s="1">
        <v>1500</v>
      </c>
      <c r="B944" s="63" t="s">
        <v>4740</v>
      </c>
      <c r="C944" s="63" t="s">
        <v>1693</v>
      </c>
      <c r="D944" s="64" t="s">
        <v>4016</v>
      </c>
      <c r="E944" s="64" t="s">
        <v>4017</v>
      </c>
      <c r="F944" s="64" t="s">
        <v>1694</v>
      </c>
      <c r="G944" s="65" t="s">
        <v>63</v>
      </c>
      <c r="H944" s="66">
        <v>2.71</v>
      </c>
      <c r="I944" s="67"/>
      <c r="J944" s="68">
        <f>H944*I944</f>
        <v>0</v>
      </c>
      <c r="K944" s="68">
        <f>IF($I$11&gt;=7000,0,H944*0.07*I944)</f>
        <v>0</v>
      </c>
      <c r="L944" s="68">
        <f>J944+K944</f>
        <v>0</v>
      </c>
      <c r="M944" s="46" t="str">
        <f>IF(I944="","",IF(I944&lt;80,"Ошибка! Не соблюден минимальный заказ на сорт!",IF(MOD(I944,40)&gt;0,"Ошибка! Не соблюдена кратность заказа на позицию!","")))</f>
        <v/>
      </c>
    </row>
    <row r="945" spans="1:13" ht="15" customHeight="1" x14ac:dyDescent="0.25">
      <c r="A945" s="1">
        <v>1500</v>
      </c>
      <c r="B945" s="63" t="s">
        <v>4742</v>
      </c>
      <c r="C945" s="63" t="s">
        <v>1697</v>
      </c>
      <c r="D945" s="64" t="s">
        <v>4016</v>
      </c>
      <c r="E945" s="64" t="s">
        <v>4017</v>
      </c>
      <c r="F945" s="64" t="s">
        <v>1698</v>
      </c>
      <c r="G945" s="65" t="s">
        <v>63</v>
      </c>
      <c r="H945" s="66">
        <v>2.71</v>
      </c>
      <c r="I945" s="67"/>
      <c r="J945" s="68">
        <f>H945*I945</f>
        <v>0</v>
      </c>
      <c r="K945" s="68">
        <f>IF($I$11&gt;=7000,0,H945*0.07*I945)</f>
        <v>0</v>
      </c>
      <c r="L945" s="68">
        <f>J945+K945</f>
        <v>0</v>
      </c>
      <c r="M945" s="46" t="str">
        <f>IF(I945="","",IF(I945&lt;80,"Ошибка! Не соблюден минимальный заказ на сорт!",IF(MOD(I945,40)&gt;0,"Ошибка! Не соблюдена кратность заказа на позицию!","")))</f>
        <v/>
      </c>
    </row>
    <row r="946" spans="1:13" ht="15" customHeight="1" x14ac:dyDescent="0.25">
      <c r="A946" s="1">
        <v>1500</v>
      </c>
      <c r="B946" s="63" t="s">
        <v>4733</v>
      </c>
      <c r="C946" s="63" t="s">
        <v>4575</v>
      </c>
      <c r="D946" s="64" t="s">
        <v>5425</v>
      </c>
      <c r="E946" s="64" t="s">
        <v>5426</v>
      </c>
      <c r="F946" s="64" t="s">
        <v>5427</v>
      </c>
      <c r="G946" s="65" t="s">
        <v>63</v>
      </c>
      <c r="H946" s="66">
        <v>2.71</v>
      </c>
      <c r="I946" s="67"/>
      <c r="J946" s="68">
        <f>H946*I946</f>
        <v>0</v>
      </c>
      <c r="K946" s="68">
        <f>IF($I$11&gt;=7000,0,H946*0.07*I946)</f>
        <v>0</v>
      </c>
      <c r="L946" s="68">
        <f>J946+K946</f>
        <v>0</v>
      </c>
      <c r="M946" s="46" t="str">
        <f>IF(I946="","",IF(I946&lt;80,"Ошибка! Не соблюден минимальный заказ на сорт!",IF(MOD(I946,40)&gt;0,"Ошибка! Не соблюдена кратность заказа на позицию!","")))</f>
        <v/>
      </c>
    </row>
    <row r="947" spans="1:13" ht="15" customHeight="1" x14ac:dyDescent="0.25">
      <c r="A947" s="1">
        <v>1500</v>
      </c>
      <c r="B947" s="63" t="s">
        <v>4732</v>
      </c>
      <c r="C947" s="63" t="s">
        <v>6073</v>
      </c>
      <c r="D947" s="64" t="s">
        <v>5425</v>
      </c>
      <c r="E947" s="64" t="s">
        <v>5426</v>
      </c>
      <c r="F947" s="64" t="s">
        <v>6279</v>
      </c>
      <c r="G947" s="65" t="s">
        <v>63</v>
      </c>
      <c r="H947" s="66">
        <v>2.71</v>
      </c>
      <c r="I947" s="67"/>
      <c r="J947" s="68">
        <f>H947*I947</f>
        <v>0</v>
      </c>
      <c r="K947" s="68">
        <f>IF($I$11&gt;=7000,0,H947*0.07*I947)</f>
        <v>0</v>
      </c>
      <c r="L947" s="68">
        <f>J947+K947</f>
        <v>0</v>
      </c>
      <c r="M947" s="46" t="str">
        <f>IF(I947="","",IF(I947&lt;80,"Ошибка! Не соблюден минимальный заказ на сорт!",IF(MOD(I947,40)&gt;0,"Ошибка! Не соблюдена кратность заказа на позицию!","")))</f>
        <v/>
      </c>
    </row>
    <row r="948" spans="1:13" ht="15" customHeight="1" x14ac:dyDescent="0.25">
      <c r="A948" s="1">
        <v>1500</v>
      </c>
      <c r="B948" s="63" t="s">
        <v>4734</v>
      </c>
      <c r="C948" s="63" t="s">
        <v>3609</v>
      </c>
      <c r="D948" s="64" t="s">
        <v>4014</v>
      </c>
      <c r="E948" s="64" t="s">
        <v>4015</v>
      </c>
      <c r="F948" s="64" t="s">
        <v>3610</v>
      </c>
      <c r="G948" s="65" t="s">
        <v>63</v>
      </c>
      <c r="H948" s="66">
        <v>2.71</v>
      </c>
      <c r="I948" s="67"/>
      <c r="J948" s="68">
        <f>H948*I948</f>
        <v>0</v>
      </c>
      <c r="K948" s="68">
        <f>IF($I$11&gt;=7000,0,H948*0.07*I948)</f>
        <v>0</v>
      </c>
      <c r="L948" s="68">
        <f>J948+K948</f>
        <v>0</v>
      </c>
      <c r="M948" s="46" t="str">
        <f>IF(I948="","",IF(I948&lt;80,"Ошибка! Не соблюден минимальный заказ на сорт!",IF(MOD(I948,40)&gt;0,"Ошибка! Не соблюдена кратность заказа на позицию!","")))</f>
        <v/>
      </c>
    </row>
    <row r="949" spans="1:13" ht="15" customHeight="1" x14ac:dyDescent="0.25">
      <c r="A949" s="1">
        <v>1500</v>
      </c>
      <c r="B949" s="63" t="s">
        <v>4736</v>
      </c>
      <c r="C949" s="63" t="s">
        <v>1685</v>
      </c>
      <c r="D949" s="64" t="s">
        <v>4014</v>
      </c>
      <c r="E949" s="64" t="s">
        <v>4015</v>
      </c>
      <c r="F949" s="64" t="s">
        <v>1686</v>
      </c>
      <c r="G949" s="65" t="s">
        <v>63</v>
      </c>
      <c r="H949" s="66">
        <v>2.71</v>
      </c>
      <c r="I949" s="67"/>
      <c r="J949" s="68">
        <f>H949*I949</f>
        <v>0</v>
      </c>
      <c r="K949" s="68">
        <f>IF($I$11&gt;=7000,0,H949*0.07*I949)</f>
        <v>0</v>
      </c>
      <c r="L949" s="68">
        <f>J949+K949</f>
        <v>0</v>
      </c>
      <c r="M949" s="46" t="str">
        <f>IF(I949="","",IF(I949&lt;80,"Ошибка! Не соблюден минимальный заказ на сорт!",IF(MOD(I949,40)&gt;0,"Ошибка! Не соблюдена кратность заказа на позицию!","")))</f>
        <v/>
      </c>
    </row>
    <row r="950" spans="1:13" ht="15" customHeight="1" x14ac:dyDescent="0.25">
      <c r="A950" s="1">
        <v>1500</v>
      </c>
      <c r="B950" s="63" t="s">
        <v>4737</v>
      </c>
      <c r="C950" s="63" t="s">
        <v>1687</v>
      </c>
      <c r="D950" s="64" t="s">
        <v>4014</v>
      </c>
      <c r="E950" s="64" t="s">
        <v>4015</v>
      </c>
      <c r="F950" s="64" t="s">
        <v>1688</v>
      </c>
      <c r="G950" s="65" t="s">
        <v>63</v>
      </c>
      <c r="H950" s="66">
        <v>2.71</v>
      </c>
      <c r="I950" s="67"/>
      <c r="J950" s="68">
        <f>H950*I950</f>
        <v>0</v>
      </c>
      <c r="K950" s="68">
        <f>IF($I$11&gt;=7000,0,H950*0.07*I950)</f>
        <v>0</v>
      </c>
      <c r="L950" s="68">
        <f>J950+K950</f>
        <v>0</v>
      </c>
      <c r="M950" s="46" t="str">
        <f>IF(I950="","",IF(I950&lt;80,"Ошибка! Не соблюден минимальный заказ на сорт!",IF(MOD(I950,40)&gt;0,"Ошибка! Не соблюдена кратность заказа на позицию!","")))</f>
        <v/>
      </c>
    </row>
    <row r="951" spans="1:13" ht="15" customHeight="1" x14ac:dyDescent="0.25">
      <c r="A951" s="1">
        <v>1500</v>
      </c>
      <c r="B951" s="63" t="s">
        <v>4738</v>
      </c>
      <c r="C951" s="63" t="s">
        <v>1689</v>
      </c>
      <c r="D951" s="64" t="s">
        <v>4014</v>
      </c>
      <c r="E951" s="64" t="s">
        <v>4015</v>
      </c>
      <c r="F951" s="64" t="s">
        <v>1690</v>
      </c>
      <c r="G951" s="65" t="s">
        <v>63</v>
      </c>
      <c r="H951" s="66">
        <v>2.71</v>
      </c>
      <c r="I951" s="67"/>
      <c r="J951" s="68">
        <f>H951*I951</f>
        <v>0</v>
      </c>
      <c r="K951" s="68">
        <f>IF($I$11&gt;=7000,0,H951*0.07*I951)</f>
        <v>0</v>
      </c>
      <c r="L951" s="68">
        <f>J951+K951</f>
        <v>0</v>
      </c>
      <c r="M951" s="46" t="str">
        <f>IF(I951="","",IF(I951&lt;80,"Ошибка! Не соблюден минимальный заказ на сорт!",IF(MOD(I951,40)&gt;0,"Ошибка! Не соблюдена кратность заказа на позицию!","")))</f>
        <v/>
      </c>
    </row>
    <row r="952" spans="1:13" ht="15" customHeight="1" x14ac:dyDescent="0.25">
      <c r="A952" s="1">
        <v>1500</v>
      </c>
      <c r="B952" s="63" t="s">
        <v>4739</v>
      </c>
      <c r="C952" s="63" t="s">
        <v>1691</v>
      </c>
      <c r="D952" s="64" t="s">
        <v>4014</v>
      </c>
      <c r="E952" s="64" t="s">
        <v>4015</v>
      </c>
      <c r="F952" s="64" t="s">
        <v>1692</v>
      </c>
      <c r="G952" s="65" t="s">
        <v>63</v>
      </c>
      <c r="H952" s="66">
        <v>2.71</v>
      </c>
      <c r="I952" s="67"/>
      <c r="J952" s="68">
        <f>H952*I952</f>
        <v>0</v>
      </c>
      <c r="K952" s="68">
        <f>IF($I$11&gt;=7000,0,H952*0.07*I952)</f>
        <v>0</v>
      </c>
      <c r="L952" s="68">
        <f>J952+K952</f>
        <v>0</v>
      </c>
      <c r="M952" s="46" t="str">
        <f>IF(I952="","",IF(I952&lt;80,"Ошибка! Не соблюден минимальный заказ на сорт!",IF(MOD(I952,40)&gt;0,"Ошибка! Не соблюдена кратность заказа на позицию!","")))</f>
        <v/>
      </c>
    </row>
    <row r="953" spans="1:13" ht="15" customHeight="1" x14ac:dyDescent="0.25">
      <c r="A953" s="1">
        <v>1500</v>
      </c>
      <c r="B953" s="63" t="s">
        <v>4741</v>
      </c>
      <c r="C953" s="63" t="s">
        <v>1695</v>
      </c>
      <c r="D953" s="64" t="s">
        <v>4014</v>
      </c>
      <c r="E953" s="64" t="s">
        <v>4015</v>
      </c>
      <c r="F953" s="64" t="s">
        <v>1696</v>
      </c>
      <c r="G953" s="65" t="s">
        <v>63</v>
      </c>
      <c r="H953" s="66">
        <v>2.71</v>
      </c>
      <c r="I953" s="67"/>
      <c r="J953" s="68">
        <f>H953*I953</f>
        <v>0</v>
      </c>
      <c r="K953" s="68">
        <f>IF($I$11&gt;=7000,0,H953*0.07*I953)</f>
        <v>0</v>
      </c>
      <c r="L953" s="68">
        <f>J953+K953</f>
        <v>0</v>
      </c>
      <c r="M953" s="46" t="str">
        <f>IF(I953="","",IF(I953&lt;80,"Ошибка! Не соблюден минимальный заказ на сорт!",IF(MOD(I953,40)&gt;0,"Ошибка! Не соблюдена кратность заказа на позицию!","")))</f>
        <v/>
      </c>
    </row>
    <row r="954" spans="1:13" ht="15" customHeight="1" x14ac:dyDescent="0.25">
      <c r="A954" s="1">
        <v>1500</v>
      </c>
      <c r="B954" s="63" t="s">
        <v>4744</v>
      </c>
      <c r="C954" s="63" t="s">
        <v>1699</v>
      </c>
      <c r="D954" s="64" t="s">
        <v>4014</v>
      </c>
      <c r="E954" s="64" t="s">
        <v>4015</v>
      </c>
      <c r="F954" s="64" t="s">
        <v>1700</v>
      </c>
      <c r="G954" s="65" t="s">
        <v>63</v>
      </c>
      <c r="H954" s="66">
        <v>2.71</v>
      </c>
      <c r="I954" s="67"/>
      <c r="J954" s="68">
        <f>H954*I954</f>
        <v>0</v>
      </c>
      <c r="K954" s="68">
        <f>IF($I$11&gt;=7000,0,H954*0.07*I954)</f>
        <v>0</v>
      </c>
      <c r="L954" s="68">
        <f>J954+K954</f>
        <v>0</v>
      </c>
      <c r="M954" s="46" t="str">
        <f>IF(I954="","",IF(I954&lt;80,"Ошибка! Не соблюден минимальный заказ на сорт!",IF(MOD(I954,40)&gt;0,"Ошибка! Не соблюдена кратность заказа на позицию!","")))</f>
        <v/>
      </c>
    </row>
    <row r="955" spans="1:13" ht="15" customHeight="1" x14ac:dyDescent="0.25">
      <c r="A955" s="1">
        <v>10496</v>
      </c>
      <c r="B955" s="63" t="s">
        <v>1701</v>
      </c>
      <c r="C955" s="63" t="s">
        <v>1702</v>
      </c>
      <c r="D955" s="64" t="s">
        <v>1703</v>
      </c>
      <c r="E955" s="64" t="s">
        <v>1704</v>
      </c>
      <c r="F955" s="64" t="s">
        <v>1705</v>
      </c>
      <c r="G955" s="65" t="s">
        <v>63</v>
      </c>
      <c r="H955" s="66">
        <v>2.0699999999999998</v>
      </c>
      <c r="I955" s="67"/>
      <c r="J955" s="68">
        <f>H955*I955</f>
        <v>0</v>
      </c>
      <c r="K955" s="68">
        <f>IF($I$11&gt;=7000,0,H955*0.07*I955)</f>
        <v>0</v>
      </c>
      <c r="L955" s="68">
        <f>J955+K955</f>
        <v>0</v>
      </c>
      <c r="M955" s="46" t="str">
        <f>IF(I955="","",IF(I955&lt;80,"Ошибка! Не соблюден минимальный заказ на сорт!",IF(MOD(I955,40)&gt;0,"Ошибка! Не соблюдена кратность заказа на позицию!","")))</f>
        <v/>
      </c>
    </row>
    <row r="956" spans="1:13" ht="15" customHeight="1" x14ac:dyDescent="0.25">
      <c r="A956" s="1">
        <v>1050</v>
      </c>
      <c r="B956" s="63" t="s">
        <v>4665</v>
      </c>
      <c r="C956" s="63" t="s">
        <v>1706</v>
      </c>
      <c r="D956" s="64" t="s">
        <v>1703</v>
      </c>
      <c r="E956" s="64" t="s">
        <v>1704</v>
      </c>
      <c r="F956" s="64" t="s">
        <v>1705</v>
      </c>
      <c r="G956" s="65" t="s">
        <v>421</v>
      </c>
      <c r="H956" s="66">
        <v>7.4799999999999995</v>
      </c>
      <c r="I956" s="67"/>
      <c r="J956" s="68">
        <f>H956*I956</f>
        <v>0</v>
      </c>
      <c r="K956" s="68">
        <f>IF($I$11&gt;=7000,0,H956*0.07*I956)</f>
        <v>0</v>
      </c>
      <c r="L956" s="68">
        <f>J956+K956</f>
        <v>0</v>
      </c>
      <c r="M956" s="108" t="str">
        <f>IF(I956="","",IF(I956&lt;80,"Ошибка! Не соблюден минимальный заказ на сорт!",IF(MOD(I956,40)&gt;0,"Ошибка! Не соблюдена кратность заказа на позицию!","")))</f>
        <v/>
      </c>
    </row>
    <row r="957" spans="1:13" ht="15" customHeight="1" x14ac:dyDescent="0.25">
      <c r="A957" s="1">
        <v>111</v>
      </c>
      <c r="B957" s="63" t="s">
        <v>4666</v>
      </c>
      <c r="C957" s="63" t="s">
        <v>6023</v>
      </c>
      <c r="D957" s="64" t="s">
        <v>1703</v>
      </c>
      <c r="E957" s="64" t="s">
        <v>1704</v>
      </c>
      <c r="F957" s="64" t="s">
        <v>486</v>
      </c>
      <c r="G957" s="65" t="s">
        <v>421</v>
      </c>
      <c r="H957" s="66">
        <v>7.4799999999999995</v>
      </c>
      <c r="I957" s="67"/>
      <c r="J957" s="68">
        <f>H957*I957</f>
        <v>0</v>
      </c>
      <c r="K957" s="68">
        <f>IF($I$11&gt;=7000,0,H957*0.07*I957)</f>
        <v>0</v>
      </c>
      <c r="L957" s="68">
        <f>J957+K957</f>
        <v>0</v>
      </c>
      <c r="M957" s="108" t="str">
        <f>IF(I957="","",IF(I957&lt;80,"Ошибка! Не соблюден минимальный заказ на сорт!",IF(MOD(I957,40)&gt;0,"Ошибка! Не соблюдена кратность заказа на позицию!","")))</f>
        <v/>
      </c>
    </row>
    <row r="958" spans="1:13" ht="15" customHeight="1" x14ac:dyDescent="0.25">
      <c r="A958" s="1">
        <v>485</v>
      </c>
      <c r="B958" s="63" t="s">
        <v>4667</v>
      </c>
      <c r="C958" s="63" t="s">
        <v>6024</v>
      </c>
      <c r="D958" s="64" t="s">
        <v>1703</v>
      </c>
      <c r="E958" s="64" t="s">
        <v>1704</v>
      </c>
      <c r="F958" s="64" t="s">
        <v>6267</v>
      </c>
      <c r="G958" s="65" t="s">
        <v>421</v>
      </c>
      <c r="H958" s="66">
        <v>7.4799999999999995</v>
      </c>
      <c r="I958" s="67"/>
      <c r="J958" s="68">
        <f>H958*I958</f>
        <v>0</v>
      </c>
      <c r="K958" s="68">
        <f>IF($I$11&gt;=7000,0,H958*0.07*I958)</f>
        <v>0</v>
      </c>
      <c r="L958" s="68">
        <f>J958+K958</f>
        <v>0</v>
      </c>
      <c r="M958" s="108" t="str">
        <f>IF(I958="","",IF(I958&lt;80,"Ошибка! Не соблюден минимальный заказ на сорт!",IF(MOD(I958,40)&gt;0,"Ошибка! Не соблюдена кратность заказа на позицию!","")))</f>
        <v/>
      </c>
    </row>
    <row r="959" spans="1:13" ht="15" customHeight="1" x14ac:dyDescent="0.25">
      <c r="A959" s="1">
        <v>1891</v>
      </c>
      <c r="B959" s="63" t="s">
        <v>4668</v>
      </c>
      <c r="C959" s="63" t="s">
        <v>6025</v>
      </c>
      <c r="D959" s="64" t="s">
        <v>1703</v>
      </c>
      <c r="E959" s="64" t="s">
        <v>1704</v>
      </c>
      <c r="F959" s="64" t="s">
        <v>5580</v>
      </c>
      <c r="G959" s="65" t="s">
        <v>421</v>
      </c>
      <c r="H959" s="66">
        <v>7.4799999999999995</v>
      </c>
      <c r="I959" s="67"/>
      <c r="J959" s="68">
        <f>H959*I959</f>
        <v>0</v>
      </c>
      <c r="K959" s="68">
        <f>IF($I$11&gt;=7000,0,H959*0.07*I959)</f>
        <v>0</v>
      </c>
      <c r="L959" s="68">
        <f>J959+K959</f>
        <v>0</v>
      </c>
      <c r="M959" s="108" t="str">
        <f>IF(I959="","",IF(I959&lt;80,"Ошибка! Не соблюден минимальный заказ на сорт!",IF(MOD(I959,40)&gt;0,"Ошибка! Не соблюдена кратность заказа на позицию!","")))</f>
        <v/>
      </c>
    </row>
    <row r="960" spans="1:13" ht="15" customHeight="1" x14ac:dyDescent="0.25">
      <c r="A960" s="1">
        <v>1261</v>
      </c>
      <c r="B960" s="63" t="s">
        <v>3629</v>
      </c>
      <c r="C960" s="63" t="s">
        <v>3846</v>
      </c>
      <c r="D960" s="64" t="s">
        <v>1703</v>
      </c>
      <c r="E960" s="64" t="s">
        <v>1704</v>
      </c>
      <c r="F960" s="64" t="s">
        <v>4128</v>
      </c>
      <c r="G960" s="65" t="s">
        <v>63</v>
      </c>
      <c r="H960" s="66">
        <v>2.71</v>
      </c>
      <c r="I960" s="67"/>
      <c r="J960" s="68">
        <f>H960*I960</f>
        <v>0</v>
      </c>
      <c r="K960" s="68">
        <f>IF($I$11&gt;=7000,0,H960*0.07*I960)</f>
        <v>0</v>
      </c>
      <c r="L960" s="68">
        <f>J960+K960</f>
        <v>0</v>
      </c>
      <c r="M960" s="46" t="str">
        <f>IF(I960="","",IF(I960&lt;80,"Ошибка! Не соблюден минимальный заказ на сорт!",IF(MOD(I960,40)&gt;0,"Ошибка! Не соблюдена кратность заказа на позицию!","")))</f>
        <v/>
      </c>
    </row>
    <row r="961" spans="1:13" ht="15" customHeight="1" x14ac:dyDescent="0.25">
      <c r="A961" s="1">
        <v>1038</v>
      </c>
      <c r="B961" s="63" t="s">
        <v>4669</v>
      </c>
      <c r="C961" s="63" t="s">
        <v>1707</v>
      </c>
      <c r="D961" s="64" t="s">
        <v>1703</v>
      </c>
      <c r="E961" s="64" t="s">
        <v>1704</v>
      </c>
      <c r="F961" s="64" t="s">
        <v>1708</v>
      </c>
      <c r="G961" s="65" t="s">
        <v>14</v>
      </c>
      <c r="H961" s="66">
        <v>8.34</v>
      </c>
      <c r="I961" s="67"/>
      <c r="J961" s="68">
        <f>H961*I961</f>
        <v>0</v>
      </c>
      <c r="K961" s="68">
        <f>IF($I$11&gt;=7000,0,H961*0.07*I961)</f>
        <v>0</v>
      </c>
      <c r="L961" s="68">
        <f>J961+K961</f>
        <v>0</v>
      </c>
      <c r="M961" s="30" t="str">
        <f>IF(I961="","",IF(I961&lt;80,"Ошибка! Не соблюден минимальный заказ на сорт!",IF(MOD(I961,40)&gt;0,"Ошибка! Не соблюдена кратность заказа на позицию!","")))</f>
        <v/>
      </c>
    </row>
    <row r="962" spans="1:13" ht="15" customHeight="1" x14ac:dyDescent="0.25">
      <c r="A962" s="1">
        <v>3568</v>
      </c>
      <c r="B962" s="63" t="s">
        <v>1709</v>
      </c>
      <c r="C962" s="63" t="s">
        <v>1710</v>
      </c>
      <c r="D962" s="64" t="s">
        <v>1703</v>
      </c>
      <c r="E962" s="64" t="s">
        <v>1704</v>
      </c>
      <c r="F962" s="64" t="s">
        <v>1711</v>
      </c>
      <c r="G962" s="65" t="s">
        <v>63</v>
      </c>
      <c r="H962" s="66">
        <v>2.0199999999999996</v>
      </c>
      <c r="I962" s="67"/>
      <c r="J962" s="68">
        <f>H962*I962</f>
        <v>0</v>
      </c>
      <c r="K962" s="68">
        <f>IF($I$11&gt;=7000,0,H962*0.07*I962)</f>
        <v>0</v>
      </c>
      <c r="L962" s="68">
        <f>J962+K962</f>
        <v>0</v>
      </c>
      <c r="M962" s="46" t="str">
        <f>IF(I962="","",IF(I962&lt;80,"Ошибка! Не соблюден минимальный заказ на сорт!",IF(MOD(I962,40)&gt;0,"Ошибка! Не соблюдена кратность заказа на позицию!","")))</f>
        <v/>
      </c>
    </row>
    <row r="963" spans="1:13" ht="15" customHeight="1" x14ac:dyDescent="0.25">
      <c r="A963" s="1">
        <v>315</v>
      </c>
      <c r="B963" s="63" t="s">
        <v>4670</v>
      </c>
      <c r="C963" s="63" t="s">
        <v>3847</v>
      </c>
      <c r="D963" s="64" t="s">
        <v>1703</v>
      </c>
      <c r="E963" s="64" t="s">
        <v>1704</v>
      </c>
      <c r="F963" s="64" t="s">
        <v>1711</v>
      </c>
      <c r="G963" s="65" t="s">
        <v>14</v>
      </c>
      <c r="H963" s="66">
        <v>8.34</v>
      </c>
      <c r="I963" s="67"/>
      <c r="J963" s="68">
        <f>H963*I963</f>
        <v>0</v>
      </c>
      <c r="K963" s="68">
        <f>IF($I$11&gt;=7000,0,H963*0.07*I963)</f>
        <v>0</v>
      </c>
      <c r="L963" s="68">
        <f>J963+K963</f>
        <v>0</v>
      </c>
      <c r="M963" s="30" t="str">
        <f>IF(I963="","",IF(I963&lt;80,"Ошибка! Не соблюден минимальный заказ на сорт!",IF(MOD(I963,40)&gt;0,"Ошибка! Не соблюдена кратность заказа на позицию!","")))</f>
        <v/>
      </c>
    </row>
    <row r="964" spans="1:13" ht="15" customHeight="1" x14ac:dyDescent="0.25">
      <c r="A964" s="1">
        <v>1239</v>
      </c>
      <c r="B964" s="63" t="s">
        <v>4671</v>
      </c>
      <c r="C964" s="63" t="s">
        <v>6026</v>
      </c>
      <c r="D964" s="64" t="s">
        <v>1703</v>
      </c>
      <c r="E964" s="64" t="s">
        <v>1704</v>
      </c>
      <c r="F964" s="64" t="s">
        <v>5581</v>
      </c>
      <c r="G964" s="65" t="s">
        <v>421</v>
      </c>
      <c r="H964" s="66">
        <v>7.4799999999999995</v>
      </c>
      <c r="I964" s="67"/>
      <c r="J964" s="68">
        <f>H964*I964</f>
        <v>0</v>
      </c>
      <c r="K964" s="68">
        <f>IF($I$11&gt;=7000,0,H964*0.07*I964)</f>
        <v>0</v>
      </c>
      <c r="L964" s="68">
        <f>J964+K964</f>
        <v>0</v>
      </c>
      <c r="M964" s="108" t="str">
        <f>IF(I964="","",IF(I964&lt;80,"Ошибка! Не соблюден минимальный заказ на сорт!",IF(MOD(I964,40)&gt;0,"Ошибка! Не соблюдена кратность заказа на позицию!","")))</f>
        <v/>
      </c>
    </row>
    <row r="965" spans="1:13" ht="15" customHeight="1" x14ac:dyDescent="0.25">
      <c r="A965" s="1">
        <v>462</v>
      </c>
      <c r="B965" s="63" t="s">
        <v>4672</v>
      </c>
      <c r="C965" s="63" t="s">
        <v>6027</v>
      </c>
      <c r="D965" s="64" t="s">
        <v>1703</v>
      </c>
      <c r="E965" s="64" t="s">
        <v>1704</v>
      </c>
      <c r="F965" s="64" t="s">
        <v>5582</v>
      </c>
      <c r="G965" s="65" t="s">
        <v>421</v>
      </c>
      <c r="H965" s="66">
        <v>7.4799999999999995</v>
      </c>
      <c r="I965" s="67"/>
      <c r="J965" s="68">
        <f>H965*I965</f>
        <v>0</v>
      </c>
      <c r="K965" s="68">
        <f>IF($I$11&gt;=7000,0,H965*0.07*I965)</f>
        <v>0</v>
      </c>
      <c r="L965" s="68">
        <f>J965+K965</f>
        <v>0</v>
      </c>
      <c r="M965" s="108" t="str">
        <f>IF(I965="","",IF(I965&lt;80,"Ошибка! Не соблюден минимальный заказ на сорт!",IF(MOD(I965,40)&gt;0,"Ошибка! Не соблюдена кратность заказа на позицию!","")))</f>
        <v/>
      </c>
    </row>
    <row r="966" spans="1:13" ht="15" customHeight="1" x14ac:dyDescent="0.25">
      <c r="A966" s="1">
        <v>2632</v>
      </c>
      <c r="B966" s="63" t="s">
        <v>1712</v>
      </c>
      <c r="C966" s="63" t="s">
        <v>1713</v>
      </c>
      <c r="D966" s="64" t="s">
        <v>1703</v>
      </c>
      <c r="E966" s="64" t="s">
        <v>1704</v>
      </c>
      <c r="F966" s="64" t="s">
        <v>1714</v>
      </c>
      <c r="G966" s="65" t="s">
        <v>63</v>
      </c>
      <c r="H966" s="66">
        <v>2.2999999999999998</v>
      </c>
      <c r="I966" s="67"/>
      <c r="J966" s="68">
        <f>H966*I966</f>
        <v>0</v>
      </c>
      <c r="K966" s="68">
        <f>IF($I$11&gt;=7000,0,H966*0.07*I966)</f>
        <v>0</v>
      </c>
      <c r="L966" s="68">
        <f>J966+K966</f>
        <v>0</v>
      </c>
      <c r="M966" s="46" t="str">
        <f>IF(I966="","",IF(I966&lt;80,"Ошибка! Не соблюден минимальный заказ на сорт!",IF(MOD(I966,40)&gt;0,"Ошибка! Не соблюдена кратность заказа на позицию!","")))</f>
        <v/>
      </c>
    </row>
    <row r="967" spans="1:13" ht="15" customHeight="1" x14ac:dyDescent="0.25">
      <c r="A967" s="1">
        <v>907</v>
      </c>
      <c r="B967" s="63" t="s">
        <v>4674</v>
      </c>
      <c r="C967" s="63" t="s">
        <v>6028</v>
      </c>
      <c r="D967" s="64" t="s">
        <v>1703</v>
      </c>
      <c r="E967" s="64" t="s">
        <v>1704</v>
      </c>
      <c r="F967" s="64" t="s">
        <v>1716</v>
      </c>
      <c r="G967" s="65" t="s">
        <v>421</v>
      </c>
      <c r="H967" s="66">
        <v>7.4799999999999995</v>
      </c>
      <c r="I967" s="67"/>
      <c r="J967" s="68">
        <f>H967*I967</f>
        <v>0</v>
      </c>
      <c r="K967" s="68">
        <f>IF($I$11&gt;=7000,0,H967*0.07*I967)</f>
        <v>0</v>
      </c>
      <c r="L967" s="68">
        <f>J967+K967</f>
        <v>0</v>
      </c>
      <c r="M967" s="108" t="str">
        <f>IF(I967="","",IF(I967&lt;80,"Ошибка! Не соблюден минимальный заказ на сорт!",IF(MOD(I967,40)&gt;0,"Ошибка! Не соблюдена кратность заказа на позицию!","")))</f>
        <v/>
      </c>
    </row>
    <row r="968" spans="1:13" ht="15" customHeight="1" x14ac:dyDescent="0.25">
      <c r="A968" s="1">
        <v>268</v>
      </c>
      <c r="B968" s="63" t="s">
        <v>4673</v>
      </c>
      <c r="C968" s="63" t="s">
        <v>1715</v>
      </c>
      <c r="D968" s="64" t="s">
        <v>1703</v>
      </c>
      <c r="E968" s="64" t="s">
        <v>1704</v>
      </c>
      <c r="F968" s="64" t="s">
        <v>1716</v>
      </c>
      <c r="G968" s="65" t="s">
        <v>14</v>
      </c>
      <c r="H968" s="66">
        <v>8.34</v>
      </c>
      <c r="I968" s="67"/>
      <c r="J968" s="68">
        <f>H968*I968</f>
        <v>0</v>
      </c>
      <c r="K968" s="68">
        <f>IF($I$11&gt;=7000,0,H968*0.07*I968)</f>
        <v>0</v>
      </c>
      <c r="L968" s="68">
        <f>J968+K968</f>
        <v>0</v>
      </c>
      <c r="M968" s="30" t="str">
        <f>IF(I968="","",IF(I968&lt;80,"Ошибка! Не соблюден минимальный заказ на сорт!",IF(MOD(I968,40)&gt;0,"Ошибка! Не соблюдена кратность заказа на позицию!","")))</f>
        <v/>
      </c>
    </row>
    <row r="969" spans="1:13" ht="15" customHeight="1" x14ac:dyDescent="0.25">
      <c r="A969" s="1">
        <v>3567</v>
      </c>
      <c r="B969" s="63" t="s">
        <v>1717</v>
      </c>
      <c r="C969" s="63" t="s">
        <v>1718</v>
      </c>
      <c r="D969" s="64" t="s">
        <v>1703</v>
      </c>
      <c r="E969" s="64" t="s">
        <v>1704</v>
      </c>
      <c r="F969" s="64" t="s">
        <v>1719</v>
      </c>
      <c r="G969" s="65" t="s">
        <v>63</v>
      </c>
      <c r="H969" s="66">
        <v>2.0699999999999998</v>
      </c>
      <c r="I969" s="67"/>
      <c r="J969" s="68">
        <f>H969*I969</f>
        <v>0</v>
      </c>
      <c r="K969" s="68">
        <f>IF($I$11&gt;=7000,0,H969*0.07*I969)</f>
        <v>0</v>
      </c>
      <c r="L969" s="68">
        <f>J969+K969</f>
        <v>0</v>
      </c>
      <c r="M969" s="46" t="str">
        <f>IF(I969="","",IF(I969&lt;80,"Ошибка! Не соблюден минимальный заказ на сорт!",IF(MOD(I969,40)&gt;0,"Ошибка! Не соблюдена кратность заказа на позицию!","")))</f>
        <v/>
      </c>
    </row>
    <row r="970" spans="1:13" ht="15" customHeight="1" x14ac:dyDescent="0.25">
      <c r="A970" s="1">
        <v>476</v>
      </c>
      <c r="B970" s="63" t="s">
        <v>4675</v>
      </c>
      <c r="C970" s="63" t="s">
        <v>6029</v>
      </c>
      <c r="D970" s="64" t="s">
        <v>1703</v>
      </c>
      <c r="E970" s="64" t="s">
        <v>1704</v>
      </c>
      <c r="F970" s="64" t="s">
        <v>1719</v>
      </c>
      <c r="G970" s="65" t="s">
        <v>421</v>
      </c>
      <c r="H970" s="66">
        <v>7.4799999999999995</v>
      </c>
      <c r="I970" s="67"/>
      <c r="J970" s="68">
        <f>H970*I970</f>
        <v>0</v>
      </c>
      <c r="K970" s="68">
        <f>IF($I$11&gt;=7000,0,H970*0.07*I970)</f>
        <v>0</v>
      </c>
      <c r="L970" s="68">
        <f>J970+K970</f>
        <v>0</v>
      </c>
      <c r="M970" s="108" t="str">
        <f>IF(I970="","",IF(I970&lt;80,"Ошибка! Не соблюден минимальный заказ на сорт!",IF(MOD(I970,40)&gt;0,"Ошибка! Не соблюдена кратность заказа на позицию!","")))</f>
        <v/>
      </c>
    </row>
    <row r="971" spans="1:13" ht="15" customHeight="1" x14ac:dyDescent="0.25">
      <c r="A971" s="1">
        <v>1827</v>
      </c>
      <c r="B971" s="63" t="s">
        <v>4676</v>
      </c>
      <c r="C971" s="63" t="s">
        <v>4565</v>
      </c>
      <c r="D971" s="64" t="s">
        <v>1703</v>
      </c>
      <c r="E971" s="64" t="s">
        <v>1704</v>
      </c>
      <c r="F971" s="64" t="s">
        <v>1720</v>
      </c>
      <c r="G971" s="65" t="s">
        <v>63</v>
      </c>
      <c r="H971" s="66">
        <v>2.0699999999999998</v>
      </c>
      <c r="I971" s="67"/>
      <c r="J971" s="68">
        <f>H971*I971</f>
        <v>0</v>
      </c>
      <c r="K971" s="68">
        <f>IF($I$11&gt;=7000,0,H971*0.07*I971)</f>
        <v>0</v>
      </c>
      <c r="L971" s="68">
        <f>J971+K971</f>
        <v>0</v>
      </c>
      <c r="M971" s="46" t="str">
        <f>IF(I971="","",IF(I971&lt;80,"Ошибка! Не соблюден минимальный заказ на сорт!",IF(MOD(I971,40)&gt;0,"Ошибка! Не соблюдена кратность заказа на позицию!","")))</f>
        <v/>
      </c>
    </row>
    <row r="972" spans="1:13" ht="15" customHeight="1" x14ac:dyDescent="0.25">
      <c r="A972" s="1">
        <v>1465</v>
      </c>
      <c r="B972" s="63" t="s">
        <v>3630</v>
      </c>
      <c r="C972" s="63" t="s">
        <v>1721</v>
      </c>
      <c r="D972" s="64" t="s">
        <v>1703</v>
      </c>
      <c r="E972" s="64" t="s">
        <v>1704</v>
      </c>
      <c r="F972" s="64" t="s">
        <v>1722</v>
      </c>
      <c r="G972" s="65" t="s">
        <v>63</v>
      </c>
      <c r="H972" s="66">
        <v>3.05</v>
      </c>
      <c r="I972" s="67"/>
      <c r="J972" s="68">
        <f>H972*I972</f>
        <v>0</v>
      </c>
      <c r="K972" s="68">
        <f>IF($I$11&gt;=7000,0,H972*0.07*I972)</f>
        <v>0</v>
      </c>
      <c r="L972" s="68">
        <f>J972+K972</f>
        <v>0</v>
      </c>
      <c r="M972" s="46" t="str">
        <f>IF(I972="","",IF(I972&lt;80,"Ошибка! Не соблюден минимальный заказ на сорт!",IF(MOD(I972,40)&gt;0,"Ошибка! Не соблюдена кратность заказа на позицию!","")))</f>
        <v/>
      </c>
    </row>
    <row r="973" spans="1:13" ht="15" customHeight="1" x14ac:dyDescent="0.25">
      <c r="A973" s="1">
        <v>4204</v>
      </c>
      <c r="B973" s="63" t="s">
        <v>1723</v>
      </c>
      <c r="C973" s="63" t="s">
        <v>1724</v>
      </c>
      <c r="D973" s="64" t="s">
        <v>1703</v>
      </c>
      <c r="E973" s="64" t="s">
        <v>1704</v>
      </c>
      <c r="F973" s="64" t="s">
        <v>1725</v>
      </c>
      <c r="G973" s="65" t="s">
        <v>63</v>
      </c>
      <c r="H973" s="66">
        <v>2.0699999999999998</v>
      </c>
      <c r="I973" s="67"/>
      <c r="J973" s="68">
        <f>H973*I973</f>
        <v>0</v>
      </c>
      <c r="K973" s="68">
        <f>IF($I$11&gt;=7000,0,H973*0.07*I973)</f>
        <v>0</v>
      </c>
      <c r="L973" s="68">
        <f>J973+K973</f>
        <v>0</v>
      </c>
      <c r="M973" s="46" t="str">
        <f>IF(I973="","",IF(I973&lt;80,"Ошибка! Не соблюден минимальный заказ на сорт!",IF(MOD(I973,40)&gt;0,"Ошибка! Не соблюдена кратность заказа на позицию!","")))</f>
        <v/>
      </c>
    </row>
    <row r="974" spans="1:13" ht="15" customHeight="1" x14ac:dyDescent="0.25">
      <c r="A974" s="1">
        <v>490</v>
      </c>
      <c r="B974" s="63" t="s">
        <v>4677</v>
      </c>
      <c r="C974" s="63" t="s">
        <v>6030</v>
      </c>
      <c r="D974" s="64" t="s">
        <v>1703</v>
      </c>
      <c r="E974" s="64" t="s">
        <v>1704</v>
      </c>
      <c r="F974" s="64" t="s">
        <v>1725</v>
      </c>
      <c r="G974" s="65" t="s">
        <v>421</v>
      </c>
      <c r="H974" s="66">
        <v>7.4799999999999995</v>
      </c>
      <c r="I974" s="67"/>
      <c r="J974" s="68">
        <f>H974*I974</f>
        <v>0</v>
      </c>
      <c r="K974" s="68">
        <f>IF($I$11&gt;=7000,0,H974*0.07*I974)</f>
        <v>0</v>
      </c>
      <c r="L974" s="68">
        <f>J974+K974</f>
        <v>0</v>
      </c>
      <c r="M974" s="108" t="str">
        <f>IF(I974="","",IF(I974&lt;80,"Ошибка! Не соблюден минимальный заказ на сорт!",IF(MOD(I974,40)&gt;0,"Ошибка! Не соблюдена кратность заказа на позицию!","")))</f>
        <v/>
      </c>
    </row>
    <row r="975" spans="1:13" ht="15" customHeight="1" x14ac:dyDescent="0.25">
      <c r="A975" s="1">
        <v>225</v>
      </c>
      <c r="B975" s="63" t="s">
        <v>4679</v>
      </c>
      <c r="C975" s="63" t="s">
        <v>6031</v>
      </c>
      <c r="D975" s="64" t="s">
        <v>1703</v>
      </c>
      <c r="E975" s="64" t="s">
        <v>1704</v>
      </c>
      <c r="F975" s="64" t="s">
        <v>3557</v>
      </c>
      <c r="G975" s="65" t="s">
        <v>421</v>
      </c>
      <c r="H975" s="66">
        <v>7.4799999999999995</v>
      </c>
      <c r="I975" s="67"/>
      <c r="J975" s="68">
        <f>H975*I975</f>
        <v>0</v>
      </c>
      <c r="K975" s="68">
        <f>IF($I$11&gt;=7000,0,H975*0.07*I975)</f>
        <v>0</v>
      </c>
      <c r="L975" s="68">
        <f>J975+K975</f>
        <v>0</v>
      </c>
      <c r="M975" s="108" t="str">
        <f>IF(I975="","",IF(I975&lt;80,"Ошибка! Не соблюден минимальный заказ на сорт!",IF(MOD(I975,40)&gt;0,"Ошибка! Не соблюдена кратность заказа на позицию!","")))</f>
        <v/>
      </c>
    </row>
    <row r="976" spans="1:13" ht="15" customHeight="1" x14ac:dyDescent="0.25">
      <c r="A976" s="1">
        <v>1773</v>
      </c>
      <c r="B976" s="63" t="s">
        <v>4678</v>
      </c>
      <c r="C976" s="63" t="s">
        <v>3556</v>
      </c>
      <c r="D976" s="64" t="s">
        <v>1703</v>
      </c>
      <c r="E976" s="64" t="s">
        <v>1704</v>
      </c>
      <c r="F976" s="64" t="s">
        <v>3557</v>
      </c>
      <c r="G976" s="65" t="s">
        <v>14</v>
      </c>
      <c r="H976" s="66">
        <v>8.34</v>
      </c>
      <c r="I976" s="67"/>
      <c r="J976" s="68">
        <f>H976*I976</f>
        <v>0</v>
      </c>
      <c r="K976" s="68">
        <f>IF($I$11&gt;=7000,0,H976*0.07*I976)</f>
        <v>0</v>
      </c>
      <c r="L976" s="68">
        <f>J976+K976</f>
        <v>0</v>
      </c>
      <c r="M976" s="30" t="str">
        <f>IF(I976="","",IF(I976&lt;80,"Ошибка! Не соблюден минимальный заказ на сорт!",IF(MOD(I976,40)&gt;0,"Ошибка! Не соблюдена кратность заказа на позицию!","")))</f>
        <v/>
      </c>
    </row>
    <row r="977" spans="1:13" ht="15" customHeight="1" x14ac:dyDescent="0.25">
      <c r="A977" s="1">
        <v>661</v>
      </c>
      <c r="B977" s="63" t="s">
        <v>4681</v>
      </c>
      <c r="C977" s="63" t="s">
        <v>6033</v>
      </c>
      <c r="D977" s="64" t="s">
        <v>1703</v>
      </c>
      <c r="E977" s="64" t="s">
        <v>1704</v>
      </c>
      <c r="F977" s="64" t="s">
        <v>5583</v>
      </c>
      <c r="G977" s="65" t="s">
        <v>421</v>
      </c>
      <c r="H977" s="66">
        <v>7.4799999999999995</v>
      </c>
      <c r="I977" s="67"/>
      <c r="J977" s="68">
        <f>H977*I977</f>
        <v>0</v>
      </c>
      <c r="K977" s="68">
        <f>IF($I$11&gt;=7000,0,H977*0.07*I977)</f>
        <v>0</v>
      </c>
      <c r="L977" s="68">
        <f>J977+K977</f>
        <v>0</v>
      </c>
      <c r="M977" s="108" t="str">
        <f>IF(I977="","",IF(I977&lt;80,"Ошибка! Не соблюден минимальный заказ на сорт!",IF(MOD(I977,40)&gt;0,"Ошибка! Не соблюдена кратность заказа на позицию!","")))</f>
        <v/>
      </c>
    </row>
    <row r="978" spans="1:13" ht="15" customHeight="1" x14ac:dyDescent="0.25">
      <c r="A978" s="1">
        <v>605</v>
      </c>
      <c r="B978" s="63" t="s">
        <v>4680</v>
      </c>
      <c r="C978" s="63" t="s">
        <v>6032</v>
      </c>
      <c r="D978" s="64" t="s">
        <v>1703</v>
      </c>
      <c r="E978" s="64" t="s">
        <v>1704</v>
      </c>
      <c r="F978" s="64" t="s">
        <v>5583</v>
      </c>
      <c r="G978" s="65" t="s">
        <v>14</v>
      </c>
      <c r="H978" s="66">
        <v>8.34</v>
      </c>
      <c r="I978" s="67"/>
      <c r="J978" s="68">
        <f>H978*I978</f>
        <v>0</v>
      </c>
      <c r="K978" s="68">
        <f>IF($I$11&gt;=7000,0,H978*0.07*I978)</f>
        <v>0</v>
      </c>
      <c r="L978" s="68">
        <f>J978+K978</f>
        <v>0</v>
      </c>
      <c r="M978" s="30" t="str">
        <f>IF(I978="","",IF(I978&lt;80,"Ошибка! Не соблюден минимальный заказ на сорт!",IF(MOD(I978,40)&gt;0,"Ошибка! Не соблюдена кратность заказа на позицию!","")))</f>
        <v/>
      </c>
    </row>
    <row r="979" spans="1:13" ht="15" customHeight="1" x14ac:dyDescent="0.25">
      <c r="A979" s="1">
        <v>443</v>
      </c>
      <c r="B979" s="63" t="s">
        <v>4683</v>
      </c>
      <c r="C979" s="63" t="s">
        <v>6035</v>
      </c>
      <c r="D979" s="64" t="s">
        <v>1703</v>
      </c>
      <c r="E979" s="64" t="s">
        <v>1704</v>
      </c>
      <c r="F979" s="64" t="s">
        <v>5584</v>
      </c>
      <c r="G979" s="65" t="s">
        <v>421</v>
      </c>
      <c r="H979" s="66">
        <v>7.4799999999999995</v>
      </c>
      <c r="I979" s="67"/>
      <c r="J979" s="68">
        <f>H979*I979</f>
        <v>0</v>
      </c>
      <c r="K979" s="68">
        <f>IF($I$11&gt;=7000,0,H979*0.07*I979)</f>
        <v>0</v>
      </c>
      <c r="L979" s="68">
        <f>J979+K979</f>
        <v>0</v>
      </c>
      <c r="M979" s="108" t="str">
        <f>IF(I979="","",IF(I979&lt;80,"Ошибка! Не соблюден минимальный заказ на сорт!",IF(MOD(I979,40)&gt;0,"Ошибка! Не соблюдена кратность заказа на позицию!","")))</f>
        <v/>
      </c>
    </row>
    <row r="980" spans="1:13" ht="15" customHeight="1" x14ac:dyDescent="0.25">
      <c r="A980" s="1">
        <v>43</v>
      </c>
      <c r="B980" s="63" t="s">
        <v>4682</v>
      </c>
      <c r="C980" s="63" t="s">
        <v>6034</v>
      </c>
      <c r="D980" s="64" t="s">
        <v>1703</v>
      </c>
      <c r="E980" s="64" t="s">
        <v>1704</v>
      </c>
      <c r="F980" s="64" t="s">
        <v>5584</v>
      </c>
      <c r="G980" s="65" t="s">
        <v>16</v>
      </c>
      <c r="H980" s="66">
        <v>9.7799999999999994</v>
      </c>
      <c r="I980" s="67"/>
      <c r="J980" s="68">
        <f>H980*I980</f>
        <v>0</v>
      </c>
      <c r="K980" s="68">
        <f>IF($I$11&gt;=7000,0,H980*0.07*I980)</f>
        <v>0</v>
      </c>
      <c r="L980" s="68">
        <f>J980+K980</f>
        <v>0</v>
      </c>
      <c r="M980" s="108" t="str">
        <f>IF(I980="","",IF(I980&lt;50,"Ошибка! Не соблюден минимальный заказ на сорт!",""))</f>
        <v/>
      </c>
    </row>
    <row r="981" spans="1:13" ht="15" customHeight="1" x14ac:dyDescent="0.25">
      <c r="A981" s="1">
        <v>2865</v>
      </c>
      <c r="B981" s="63" t="s">
        <v>1726</v>
      </c>
      <c r="C981" s="63" t="s">
        <v>1727</v>
      </c>
      <c r="D981" s="64" t="s">
        <v>1703</v>
      </c>
      <c r="E981" s="64" t="s">
        <v>1704</v>
      </c>
      <c r="F981" s="64" t="s">
        <v>1728</v>
      </c>
      <c r="G981" s="65" t="s">
        <v>63</v>
      </c>
      <c r="H981" s="66">
        <v>2.0699999999999998</v>
      </c>
      <c r="I981" s="67"/>
      <c r="J981" s="68">
        <f>H981*I981</f>
        <v>0</v>
      </c>
      <c r="K981" s="68">
        <f>IF($I$11&gt;=7000,0,H981*0.07*I981)</f>
        <v>0</v>
      </c>
      <c r="L981" s="68">
        <f>J981+K981</f>
        <v>0</v>
      </c>
      <c r="M981" s="46" t="str">
        <f>IF(I981="","",IF(I981&lt;80,"Ошибка! Не соблюден минимальный заказ на сорт!",IF(MOD(I981,40)&gt;0,"Ошибка! Не соблюдена кратность заказа на позицию!","")))</f>
        <v/>
      </c>
    </row>
    <row r="982" spans="1:13" ht="15" customHeight="1" x14ac:dyDescent="0.25">
      <c r="A982" s="1">
        <v>346</v>
      </c>
      <c r="B982" s="63" t="s">
        <v>4684</v>
      </c>
      <c r="C982" s="63" t="s">
        <v>6036</v>
      </c>
      <c r="D982" s="64" t="s">
        <v>1703</v>
      </c>
      <c r="E982" s="64" t="s">
        <v>1704</v>
      </c>
      <c r="F982" s="64" t="s">
        <v>5585</v>
      </c>
      <c r="G982" s="65" t="s">
        <v>421</v>
      </c>
      <c r="H982" s="66">
        <v>7.4799999999999995</v>
      </c>
      <c r="I982" s="67"/>
      <c r="J982" s="68">
        <f>H982*I982</f>
        <v>0</v>
      </c>
      <c r="K982" s="68">
        <f>IF($I$11&gt;=7000,0,H982*0.07*I982)</f>
        <v>0</v>
      </c>
      <c r="L982" s="68">
        <f>J982+K982</f>
        <v>0</v>
      </c>
      <c r="M982" s="108" t="str">
        <f>IF(I982="","",IF(I982&lt;80,"Ошибка! Не соблюден минимальный заказ на сорт!",IF(MOD(I982,40)&gt;0,"Ошибка! Не соблюдена кратность заказа на позицию!","")))</f>
        <v/>
      </c>
    </row>
    <row r="983" spans="1:13" ht="15" customHeight="1" x14ac:dyDescent="0.25">
      <c r="A983" s="1">
        <v>2433</v>
      </c>
      <c r="B983" s="63" t="s">
        <v>1729</v>
      </c>
      <c r="C983" s="63" t="s">
        <v>1730</v>
      </c>
      <c r="D983" s="64" t="s">
        <v>1703</v>
      </c>
      <c r="E983" s="64" t="s">
        <v>1704</v>
      </c>
      <c r="F983" s="64" t="s">
        <v>1731</v>
      </c>
      <c r="G983" s="65" t="s">
        <v>63</v>
      </c>
      <c r="H983" s="66">
        <v>2.99</v>
      </c>
      <c r="I983" s="67"/>
      <c r="J983" s="68">
        <f>H983*I983</f>
        <v>0</v>
      </c>
      <c r="K983" s="68">
        <f>IF($I$11&gt;=7000,0,H983*0.07*I983)</f>
        <v>0</v>
      </c>
      <c r="L983" s="68">
        <f>J983+K983</f>
        <v>0</v>
      </c>
      <c r="M983" s="46" t="str">
        <f>IF(I983="","",IF(I983&lt;80,"Ошибка! Не соблюден минимальный заказ на сорт!",IF(MOD(I983,40)&gt;0,"Ошибка! Не соблюдена кратность заказа на позицию!","")))</f>
        <v/>
      </c>
    </row>
    <row r="984" spans="1:13" ht="15" customHeight="1" x14ac:dyDescent="0.25">
      <c r="A984" s="1">
        <v>478</v>
      </c>
      <c r="B984" s="63" t="s">
        <v>4685</v>
      </c>
      <c r="C984" s="63" t="s">
        <v>6037</v>
      </c>
      <c r="D984" s="64" t="s">
        <v>1703</v>
      </c>
      <c r="E984" s="64" t="s">
        <v>1704</v>
      </c>
      <c r="F984" s="64" t="s">
        <v>1731</v>
      </c>
      <c r="G984" s="65" t="s">
        <v>421</v>
      </c>
      <c r="H984" s="66">
        <v>8.0500000000000007</v>
      </c>
      <c r="I984" s="67"/>
      <c r="J984" s="68">
        <f>H984*I984</f>
        <v>0</v>
      </c>
      <c r="K984" s="68">
        <f>IF($I$11&gt;=7000,0,H984*0.07*I984)</f>
        <v>0</v>
      </c>
      <c r="L984" s="68">
        <f>J984+K984</f>
        <v>0</v>
      </c>
      <c r="M984" s="108" t="str">
        <f>IF(I984="","",IF(I984&lt;80,"Ошибка! Не соблюден минимальный заказ на сорт!",IF(MOD(I984,40)&gt;0,"Ошибка! Не соблюдена кратность заказа на позицию!","")))</f>
        <v/>
      </c>
    </row>
    <row r="985" spans="1:13" ht="15" customHeight="1" x14ac:dyDescent="0.25">
      <c r="A985" s="1">
        <v>267</v>
      </c>
      <c r="B985" s="63" t="s">
        <v>4686</v>
      </c>
      <c r="C985" s="63" t="s">
        <v>6038</v>
      </c>
      <c r="D985" s="64" t="s">
        <v>1703</v>
      </c>
      <c r="E985" s="64" t="s">
        <v>1704</v>
      </c>
      <c r="F985" s="64" t="s">
        <v>5586</v>
      </c>
      <c r="G985" s="65" t="s">
        <v>421</v>
      </c>
      <c r="H985" s="66">
        <v>7.4799999999999995</v>
      </c>
      <c r="I985" s="67"/>
      <c r="J985" s="68">
        <f>H985*I985</f>
        <v>0</v>
      </c>
      <c r="K985" s="68">
        <f>IF($I$11&gt;=7000,0,H985*0.07*I985)</f>
        <v>0</v>
      </c>
      <c r="L985" s="68">
        <f>J985+K985</f>
        <v>0</v>
      </c>
      <c r="M985" s="108" t="str">
        <f>IF(I985="","",IF(I985&lt;80,"Ошибка! Не соблюден минимальный заказ на сорт!",IF(MOD(I985,40)&gt;0,"Ошибка! Не соблюдена кратность заказа на позицию!","")))</f>
        <v/>
      </c>
    </row>
    <row r="986" spans="1:13" ht="15" customHeight="1" x14ac:dyDescent="0.25">
      <c r="A986" s="1">
        <v>1917</v>
      </c>
      <c r="B986" s="63" t="s">
        <v>1732</v>
      </c>
      <c r="C986" s="63" t="s">
        <v>1733</v>
      </c>
      <c r="D986" s="64" t="s">
        <v>1703</v>
      </c>
      <c r="E986" s="64" t="s">
        <v>1704</v>
      </c>
      <c r="F986" s="64" t="s">
        <v>1734</v>
      </c>
      <c r="G986" s="65" t="s">
        <v>63</v>
      </c>
      <c r="H986" s="66">
        <v>2.0699999999999998</v>
      </c>
      <c r="I986" s="67"/>
      <c r="J986" s="68">
        <f>H986*I986</f>
        <v>0</v>
      </c>
      <c r="K986" s="68">
        <f>IF($I$11&gt;=7000,0,H986*0.07*I986)</f>
        <v>0</v>
      </c>
      <c r="L986" s="68">
        <f>J986+K986</f>
        <v>0</v>
      </c>
      <c r="M986" s="46" t="str">
        <f>IF(I986="","",IF(I986&lt;80,"Ошибка! Не соблюден минимальный заказ на сорт!",IF(MOD(I986,40)&gt;0,"Ошибка! Не соблюдена кратность заказа на позицию!","")))</f>
        <v/>
      </c>
    </row>
    <row r="987" spans="1:13" ht="15" customHeight="1" x14ac:dyDescent="0.25">
      <c r="A987" s="1">
        <v>37</v>
      </c>
      <c r="B987" s="63" t="s">
        <v>4687</v>
      </c>
      <c r="C987" s="63" t="s">
        <v>1735</v>
      </c>
      <c r="D987" s="64" t="s">
        <v>1703</v>
      </c>
      <c r="E987" s="64" t="s">
        <v>1704</v>
      </c>
      <c r="F987" s="64" t="s">
        <v>1734</v>
      </c>
      <c r="G987" s="65" t="s">
        <v>14</v>
      </c>
      <c r="H987" s="66">
        <v>8.34</v>
      </c>
      <c r="I987" s="67"/>
      <c r="J987" s="68">
        <f>H987*I987</f>
        <v>0</v>
      </c>
      <c r="K987" s="68">
        <f>IF($I$11&gt;=7000,0,H987*0.07*I987)</f>
        <v>0</v>
      </c>
      <c r="L987" s="68">
        <f>J987+K987</f>
        <v>0</v>
      </c>
      <c r="M987" s="30" t="str">
        <f>IF(I987="","",IF(I987&lt;80,"Ошибка! Не соблюден минимальный заказ на сорт!",IF(MOD(I987,40)&gt;0,"Ошибка! Не соблюдена кратность заказа на позицию!","")))</f>
        <v/>
      </c>
    </row>
    <row r="988" spans="1:13" ht="15" customHeight="1" x14ac:dyDescent="0.25">
      <c r="A988" s="1">
        <v>342</v>
      </c>
      <c r="B988" s="63" t="s">
        <v>4688</v>
      </c>
      <c r="C988" s="63" t="s">
        <v>6039</v>
      </c>
      <c r="D988" s="64" t="s">
        <v>1703</v>
      </c>
      <c r="E988" s="64" t="s">
        <v>1704</v>
      </c>
      <c r="F988" s="64" t="s">
        <v>5587</v>
      </c>
      <c r="G988" s="65" t="s">
        <v>421</v>
      </c>
      <c r="H988" s="66">
        <v>8.629999999999999</v>
      </c>
      <c r="I988" s="67"/>
      <c r="J988" s="68">
        <f>H988*I988</f>
        <v>0</v>
      </c>
      <c r="K988" s="68">
        <f>IF($I$11&gt;=7000,0,H988*0.07*I988)</f>
        <v>0</v>
      </c>
      <c r="L988" s="68">
        <f>J988+K988</f>
        <v>0</v>
      </c>
      <c r="M988" s="108" t="str">
        <f>IF(I988="","",IF(I988&lt;80,"Ошибка! Не соблюден минимальный заказ на сорт!",IF(MOD(I988,40)&gt;0,"Ошибка! Не соблюдена кратность заказа на позицию!","")))</f>
        <v/>
      </c>
    </row>
    <row r="989" spans="1:13" ht="15" customHeight="1" x14ac:dyDescent="0.25">
      <c r="A989" s="1">
        <v>964</v>
      </c>
      <c r="B989" s="63" t="s">
        <v>4690</v>
      </c>
      <c r="C989" s="63" t="s">
        <v>6040</v>
      </c>
      <c r="D989" s="64" t="s">
        <v>1703</v>
      </c>
      <c r="E989" s="64" t="s">
        <v>1704</v>
      </c>
      <c r="F989" s="64" t="s">
        <v>4129</v>
      </c>
      <c r="G989" s="65" t="s">
        <v>421</v>
      </c>
      <c r="H989" s="66">
        <v>7.4799999999999995</v>
      </c>
      <c r="I989" s="67"/>
      <c r="J989" s="68">
        <f>H989*I989</f>
        <v>0</v>
      </c>
      <c r="K989" s="68">
        <f>IF($I$11&gt;=7000,0,H989*0.07*I989)</f>
        <v>0</v>
      </c>
      <c r="L989" s="68">
        <f>J989+K989</f>
        <v>0</v>
      </c>
      <c r="M989" s="108" t="str">
        <f>IF(I989="","",IF(I989&lt;80,"Ошибка! Не соблюден минимальный заказ на сорт!",IF(MOD(I989,40)&gt;0,"Ошибка! Не соблюдена кратность заказа на позицию!","")))</f>
        <v/>
      </c>
    </row>
    <row r="990" spans="1:13" ht="15" customHeight="1" x14ac:dyDescent="0.25">
      <c r="A990" s="1">
        <v>947</v>
      </c>
      <c r="B990" s="63" t="s">
        <v>4689</v>
      </c>
      <c r="C990" s="63" t="s">
        <v>1736</v>
      </c>
      <c r="D990" s="64" t="s">
        <v>1703</v>
      </c>
      <c r="E990" s="64" t="s">
        <v>1704</v>
      </c>
      <c r="F990" s="64" t="s">
        <v>4129</v>
      </c>
      <c r="G990" s="65" t="s">
        <v>14</v>
      </c>
      <c r="H990" s="66">
        <v>8.34</v>
      </c>
      <c r="I990" s="67"/>
      <c r="J990" s="68">
        <f>H990*I990</f>
        <v>0</v>
      </c>
      <c r="K990" s="68">
        <f>IF($I$11&gt;=7000,0,H990*0.07*I990)</f>
        <v>0</v>
      </c>
      <c r="L990" s="68">
        <f>J990+K990</f>
        <v>0</v>
      </c>
      <c r="M990" s="30" t="str">
        <f>IF(I990="","",IF(I990&lt;80,"Ошибка! Не соблюден минимальный заказ на сорт!",IF(MOD(I990,40)&gt;0,"Ошибка! Не соблюдена кратность заказа на позицию!","")))</f>
        <v/>
      </c>
    </row>
    <row r="991" spans="1:13" ht="15" customHeight="1" x14ac:dyDescent="0.25">
      <c r="A991" s="1">
        <v>380</v>
      </c>
      <c r="B991" s="63" t="s">
        <v>4692</v>
      </c>
      <c r="C991" s="63" t="s">
        <v>6042</v>
      </c>
      <c r="D991" s="64" t="s">
        <v>1703</v>
      </c>
      <c r="E991" s="64" t="s">
        <v>1704</v>
      </c>
      <c r="F991" s="64" t="s">
        <v>5588</v>
      </c>
      <c r="G991" s="65" t="s">
        <v>421</v>
      </c>
      <c r="H991" s="66">
        <v>7.4799999999999995</v>
      </c>
      <c r="I991" s="67"/>
      <c r="J991" s="68">
        <f>H991*I991</f>
        <v>0</v>
      </c>
      <c r="K991" s="68">
        <f>IF($I$11&gt;=7000,0,H991*0.07*I991)</f>
        <v>0</v>
      </c>
      <c r="L991" s="68">
        <f>J991+K991</f>
        <v>0</v>
      </c>
      <c r="M991" s="108" t="str">
        <f>IF(I991="","",IF(I991&lt;80,"Ошибка! Не соблюден минимальный заказ на сорт!",IF(MOD(I991,40)&gt;0,"Ошибка! Не соблюдена кратность заказа на позицию!","")))</f>
        <v/>
      </c>
    </row>
    <row r="992" spans="1:13" ht="15" customHeight="1" x14ac:dyDescent="0.25">
      <c r="A992" s="1">
        <v>171</v>
      </c>
      <c r="B992" s="63" t="s">
        <v>4691</v>
      </c>
      <c r="C992" s="63" t="s">
        <v>6041</v>
      </c>
      <c r="D992" s="64" t="s">
        <v>1703</v>
      </c>
      <c r="E992" s="64" t="s">
        <v>1704</v>
      </c>
      <c r="F992" s="64" t="s">
        <v>5588</v>
      </c>
      <c r="G992" s="65" t="s">
        <v>14</v>
      </c>
      <c r="H992" s="66">
        <v>8.34</v>
      </c>
      <c r="I992" s="67"/>
      <c r="J992" s="68">
        <f>H992*I992</f>
        <v>0</v>
      </c>
      <c r="K992" s="68">
        <f>IF($I$11&gt;=7000,0,H992*0.07*I992)</f>
        <v>0</v>
      </c>
      <c r="L992" s="68">
        <f>J992+K992</f>
        <v>0</v>
      </c>
      <c r="M992" s="30" t="str">
        <f>IF(I992="","",IF(I992&lt;80,"Ошибка! Не соблюден минимальный заказ на сорт!",IF(MOD(I992,40)&gt;0,"Ошибка! Не соблюдена кратность заказа на позицию!","")))</f>
        <v/>
      </c>
    </row>
    <row r="993" spans="1:13" ht="15" customHeight="1" x14ac:dyDescent="0.25">
      <c r="A993" s="1">
        <v>979</v>
      </c>
      <c r="B993" s="63" t="s">
        <v>4694</v>
      </c>
      <c r="C993" s="63" t="s">
        <v>6044</v>
      </c>
      <c r="D993" s="64" t="s">
        <v>1703</v>
      </c>
      <c r="E993" s="64" t="s">
        <v>1704</v>
      </c>
      <c r="F993" s="64" t="s">
        <v>6268</v>
      </c>
      <c r="G993" s="65" t="s">
        <v>421</v>
      </c>
      <c r="H993" s="66">
        <v>7.4799999999999995</v>
      </c>
      <c r="I993" s="67"/>
      <c r="J993" s="68">
        <f>H993*I993</f>
        <v>0</v>
      </c>
      <c r="K993" s="68">
        <f>IF($I$11&gt;=7000,0,H993*0.07*I993)</f>
        <v>0</v>
      </c>
      <c r="L993" s="68">
        <f>J993+K993</f>
        <v>0</v>
      </c>
      <c r="M993" s="108" t="str">
        <f>IF(I993="","",IF(I993&lt;80,"Ошибка! Не соблюден минимальный заказ на сорт!",IF(MOD(I993,40)&gt;0,"Ошибка! Не соблюдена кратность заказа на позицию!","")))</f>
        <v/>
      </c>
    </row>
    <row r="994" spans="1:13" ht="15" customHeight="1" x14ac:dyDescent="0.25">
      <c r="A994" s="1">
        <v>924</v>
      </c>
      <c r="B994" s="63" t="s">
        <v>4693</v>
      </c>
      <c r="C994" s="63" t="s">
        <v>6043</v>
      </c>
      <c r="D994" s="64" t="s">
        <v>1703</v>
      </c>
      <c r="E994" s="64" t="s">
        <v>1704</v>
      </c>
      <c r="F994" s="64" t="s">
        <v>6268</v>
      </c>
      <c r="G994" s="65" t="s">
        <v>14</v>
      </c>
      <c r="H994" s="66">
        <v>8.34</v>
      </c>
      <c r="I994" s="67"/>
      <c r="J994" s="68">
        <f>H994*I994</f>
        <v>0</v>
      </c>
      <c r="K994" s="68">
        <f>IF($I$11&gt;=7000,0,H994*0.07*I994)</f>
        <v>0</v>
      </c>
      <c r="L994" s="68">
        <f>J994+K994</f>
        <v>0</v>
      </c>
      <c r="M994" s="30" t="str">
        <f>IF(I994="","",IF(I994&lt;80,"Ошибка! Не соблюден минимальный заказ на сорт!",IF(MOD(I994,40)&gt;0,"Ошибка! Не соблюдена кратность заказа на позицию!","")))</f>
        <v/>
      </c>
    </row>
    <row r="995" spans="1:13" ht="15" customHeight="1" x14ac:dyDescent="0.25">
      <c r="A995" s="1">
        <v>783</v>
      </c>
      <c r="B995" s="63" t="s">
        <v>4696</v>
      </c>
      <c r="C995" s="63" t="s">
        <v>6045</v>
      </c>
      <c r="D995" s="64" t="s">
        <v>1703</v>
      </c>
      <c r="E995" s="64" t="s">
        <v>1704</v>
      </c>
      <c r="F995" s="64" t="s">
        <v>1738</v>
      </c>
      <c r="G995" s="65" t="s">
        <v>421</v>
      </c>
      <c r="H995" s="66">
        <v>7.4799999999999995</v>
      </c>
      <c r="I995" s="67"/>
      <c r="J995" s="68">
        <f>H995*I995</f>
        <v>0</v>
      </c>
      <c r="K995" s="68">
        <f>IF($I$11&gt;=7000,0,H995*0.07*I995)</f>
        <v>0</v>
      </c>
      <c r="L995" s="68">
        <f>J995+K995</f>
        <v>0</v>
      </c>
      <c r="M995" s="108" t="str">
        <f>IF(I995="","",IF(I995&lt;80,"Ошибка! Не соблюден минимальный заказ на сорт!",IF(MOD(I995,40)&gt;0,"Ошибка! Не соблюдена кратность заказа на позицию!","")))</f>
        <v/>
      </c>
    </row>
    <row r="996" spans="1:13" ht="15" customHeight="1" x14ac:dyDescent="0.25">
      <c r="A996" s="1">
        <v>927</v>
      </c>
      <c r="B996" s="63" t="s">
        <v>4695</v>
      </c>
      <c r="C996" s="63" t="s">
        <v>1737</v>
      </c>
      <c r="D996" s="64" t="s">
        <v>1703</v>
      </c>
      <c r="E996" s="64" t="s">
        <v>1704</v>
      </c>
      <c r="F996" s="64" t="s">
        <v>1738</v>
      </c>
      <c r="G996" s="65" t="s">
        <v>14</v>
      </c>
      <c r="H996" s="66">
        <v>8.34</v>
      </c>
      <c r="I996" s="67"/>
      <c r="J996" s="68">
        <f>H996*I996</f>
        <v>0</v>
      </c>
      <c r="K996" s="68">
        <f>IF($I$11&gt;=7000,0,H996*0.07*I996)</f>
        <v>0</v>
      </c>
      <c r="L996" s="68">
        <f>J996+K996</f>
        <v>0</v>
      </c>
      <c r="M996" s="30" t="str">
        <f>IF(I996="","",IF(I996&lt;80,"Ошибка! Не соблюден минимальный заказ на сорт!",IF(MOD(I996,40)&gt;0,"Ошибка! Не соблюдена кратность заказа на позицию!","")))</f>
        <v/>
      </c>
    </row>
    <row r="997" spans="1:13" ht="15" customHeight="1" x14ac:dyDescent="0.25">
      <c r="A997" s="1">
        <v>9160</v>
      </c>
      <c r="B997" s="63" t="s">
        <v>1739</v>
      </c>
      <c r="C997" s="63" t="s">
        <v>1740</v>
      </c>
      <c r="D997" s="64" t="s">
        <v>1703</v>
      </c>
      <c r="E997" s="64" t="s">
        <v>1704</v>
      </c>
      <c r="F997" s="64"/>
      <c r="G997" s="65" t="s">
        <v>63</v>
      </c>
      <c r="H997" s="66">
        <v>1.1499999999999999</v>
      </c>
      <c r="I997" s="67"/>
      <c r="J997" s="68">
        <f>H997*I997</f>
        <v>0</v>
      </c>
      <c r="K997" s="68">
        <f>IF($I$11&gt;=7000,0,H997*0.07*I997)</f>
        <v>0</v>
      </c>
      <c r="L997" s="68">
        <f>J997+K997</f>
        <v>0</v>
      </c>
      <c r="M997" s="46" t="str">
        <f>IF(I997="","",IF(I997&lt;80,"Ошибка! Не соблюден минимальный заказ на сорт!",IF(MOD(I997,40)&gt;0,"Ошибка! Не соблюдена кратность заказа на позицию!","")))</f>
        <v/>
      </c>
    </row>
    <row r="998" spans="1:13" ht="15" customHeight="1" x14ac:dyDescent="0.25">
      <c r="A998" s="1">
        <v>1396</v>
      </c>
      <c r="B998" s="63" t="s">
        <v>4697</v>
      </c>
      <c r="C998" s="63" t="s">
        <v>6046</v>
      </c>
      <c r="D998" s="64" t="s">
        <v>4003</v>
      </c>
      <c r="E998" s="64" t="s">
        <v>6269</v>
      </c>
      <c r="F998" s="64" t="s">
        <v>5589</v>
      </c>
      <c r="G998" s="65" t="s">
        <v>421</v>
      </c>
      <c r="H998" s="66">
        <v>8.0500000000000007</v>
      </c>
      <c r="I998" s="67"/>
      <c r="J998" s="68">
        <f>H998*I998</f>
        <v>0</v>
      </c>
      <c r="K998" s="68">
        <f>IF($I$11&gt;=7000,0,H998*0.07*I998)</f>
        <v>0</v>
      </c>
      <c r="L998" s="68">
        <f>J998+K998</f>
        <v>0</v>
      </c>
      <c r="M998" s="108" t="str">
        <f>IF(I998="","",IF(I998&lt;80,"Ошибка! Не соблюден минимальный заказ на сорт!",IF(MOD(I998,40)&gt;0,"Ошибка! Не соблюдена кратность заказа на позицию!","")))</f>
        <v/>
      </c>
    </row>
    <row r="999" spans="1:13" ht="15" customHeight="1" x14ac:dyDescent="0.25">
      <c r="A999" s="1">
        <v>335</v>
      </c>
      <c r="B999" s="63" t="s">
        <v>1741</v>
      </c>
      <c r="C999" s="63" t="s">
        <v>1742</v>
      </c>
      <c r="D999" s="64" t="s">
        <v>1743</v>
      </c>
      <c r="E999" s="64" t="s">
        <v>1744</v>
      </c>
      <c r="F999" s="64" t="s">
        <v>1745</v>
      </c>
      <c r="G999" s="65" t="s">
        <v>63</v>
      </c>
      <c r="H999" s="66">
        <v>1.06</v>
      </c>
      <c r="I999" s="67"/>
      <c r="J999" s="68">
        <f>H999*I999</f>
        <v>0</v>
      </c>
      <c r="K999" s="68">
        <f>IF($I$11&gt;=7000,0,H999*0.07*I999)</f>
        <v>0</v>
      </c>
      <c r="L999" s="68">
        <f>J999+K999</f>
        <v>0</v>
      </c>
      <c r="M999" s="46" t="str">
        <f>IF(I999="","",IF(I999&lt;80,"Ошибка! Не соблюден минимальный заказ на сорт!",IF(MOD(I999,40)&gt;0,"Ошибка! Не соблюдена кратность заказа на позицию!","")))</f>
        <v/>
      </c>
    </row>
    <row r="1000" spans="1:13" ht="15" customHeight="1" x14ac:dyDescent="0.25">
      <c r="A1000" s="1">
        <v>2344</v>
      </c>
      <c r="B1000" s="63" t="s">
        <v>1747</v>
      </c>
      <c r="C1000" s="63" t="s">
        <v>1748</v>
      </c>
      <c r="D1000" s="64" t="s">
        <v>1743</v>
      </c>
      <c r="E1000" s="64" t="s">
        <v>1744</v>
      </c>
      <c r="F1000" s="64" t="s">
        <v>1749</v>
      </c>
      <c r="G1000" s="65" t="s">
        <v>63</v>
      </c>
      <c r="H1000" s="66">
        <v>1.06</v>
      </c>
      <c r="I1000" s="67"/>
      <c r="J1000" s="68">
        <f>H1000*I1000</f>
        <v>0</v>
      </c>
      <c r="K1000" s="68">
        <f>IF($I$11&gt;=7000,0,H1000*0.07*I1000)</f>
        <v>0</v>
      </c>
      <c r="L1000" s="68">
        <f>J1000+K1000</f>
        <v>0</v>
      </c>
      <c r="M1000" s="46" t="str">
        <f>IF(I1000="","",IF(I1000&lt;80,"Ошибка! Не соблюден минимальный заказ на сорт!",IF(MOD(I1000,40)&gt;0,"Ошибка! Не соблюдена кратность заказа на позицию!","")))</f>
        <v/>
      </c>
    </row>
    <row r="1001" spans="1:13" ht="15" customHeight="1" x14ac:dyDescent="0.25">
      <c r="A1001" s="1">
        <v>2093</v>
      </c>
      <c r="B1001" s="63" t="s">
        <v>4921</v>
      </c>
      <c r="C1001" s="63" t="s">
        <v>4603</v>
      </c>
      <c r="D1001" s="64" t="s">
        <v>1750</v>
      </c>
      <c r="E1001" s="64" t="s">
        <v>1751</v>
      </c>
      <c r="F1001" s="64" t="s">
        <v>5479</v>
      </c>
      <c r="G1001" s="65" t="s">
        <v>63</v>
      </c>
      <c r="H1001" s="66">
        <v>1.1200000000000001</v>
      </c>
      <c r="I1001" s="67"/>
      <c r="J1001" s="68">
        <f>H1001*I1001</f>
        <v>0</v>
      </c>
      <c r="K1001" s="68">
        <f>IF($I$11&gt;=7000,0,H1001*0.07*I1001)</f>
        <v>0</v>
      </c>
      <c r="L1001" s="68">
        <f>J1001+K1001</f>
        <v>0</v>
      </c>
      <c r="M1001" s="46" t="str">
        <f>IF(I1001="","",IF(I1001&lt;80,"Ошибка! Не соблюден минимальный заказ на сорт!",IF(MOD(I1001,40)&gt;0,"Ошибка! Не соблюдена кратность заказа на позицию!","")))</f>
        <v/>
      </c>
    </row>
    <row r="1002" spans="1:13" ht="15" customHeight="1" x14ac:dyDescent="0.25">
      <c r="A1002" s="1">
        <v>1205</v>
      </c>
      <c r="B1002" s="63" t="s">
        <v>3761</v>
      </c>
      <c r="C1002" s="63" t="s">
        <v>1752</v>
      </c>
      <c r="D1002" s="64" t="s">
        <v>1750</v>
      </c>
      <c r="E1002" s="64" t="s">
        <v>1751</v>
      </c>
      <c r="F1002" s="64" t="s">
        <v>1753</v>
      </c>
      <c r="G1002" s="65" t="s">
        <v>63</v>
      </c>
      <c r="H1002" s="66">
        <v>1.1200000000000001</v>
      </c>
      <c r="I1002" s="67"/>
      <c r="J1002" s="68">
        <f>H1002*I1002</f>
        <v>0</v>
      </c>
      <c r="K1002" s="68">
        <f>IF($I$11&gt;=7000,0,H1002*0.07*I1002)</f>
        <v>0</v>
      </c>
      <c r="L1002" s="68">
        <f>J1002+K1002</f>
        <v>0</v>
      </c>
      <c r="M1002" s="46" t="str">
        <f>IF(I1002="","",IF(I1002&lt;80,"Ошибка! Не соблюден минимальный заказ на сорт!",IF(MOD(I1002,40)&gt;0,"Ошибка! Не соблюдена кратность заказа на позицию!","")))</f>
        <v/>
      </c>
    </row>
    <row r="1003" spans="1:13" ht="15" customHeight="1" x14ac:dyDescent="0.25">
      <c r="A1003" s="1">
        <v>1607</v>
      </c>
      <c r="B1003" s="63" t="s">
        <v>1754</v>
      </c>
      <c r="C1003" s="63" t="s">
        <v>1755</v>
      </c>
      <c r="D1003" s="64" t="s">
        <v>1750</v>
      </c>
      <c r="E1003" s="64" t="s">
        <v>1751</v>
      </c>
      <c r="F1003" s="64" t="s">
        <v>1756</v>
      </c>
      <c r="G1003" s="65" t="s">
        <v>63</v>
      </c>
      <c r="H1003" s="66">
        <v>1.1200000000000001</v>
      </c>
      <c r="I1003" s="67"/>
      <c r="J1003" s="68">
        <f>H1003*I1003</f>
        <v>0</v>
      </c>
      <c r="K1003" s="68">
        <f>IF($I$11&gt;=7000,0,H1003*0.07*I1003)</f>
        <v>0</v>
      </c>
      <c r="L1003" s="68">
        <f>J1003+K1003</f>
        <v>0</v>
      </c>
      <c r="M1003" s="46" t="str">
        <f>IF(I1003="","",IF(I1003&lt;80,"Ошибка! Не соблюден минимальный заказ на сорт!",IF(MOD(I1003,40)&gt;0,"Ошибка! Не соблюдена кратность заказа на позицию!","")))</f>
        <v/>
      </c>
    </row>
    <row r="1004" spans="1:13" ht="15" customHeight="1" x14ac:dyDescent="0.25">
      <c r="A1004" s="1">
        <v>1629</v>
      </c>
      <c r="B1004" s="63" t="s">
        <v>1757</v>
      </c>
      <c r="C1004" s="63" t="s">
        <v>1758</v>
      </c>
      <c r="D1004" s="64" t="s">
        <v>1750</v>
      </c>
      <c r="E1004" s="64" t="s">
        <v>1751</v>
      </c>
      <c r="F1004" s="64" t="s">
        <v>1759</v>
      </c>
      <c r="G1004" s="65" t="s">
        <v>63</v>
      </c>
      <c r="H1004" s="66">
        <v>1.1200000000000001</v>
      </c>
      <c r="I1004" s="67"/>
      <c r="J1004" s="68">
        <f>H1004*I1004</f>
        <v>0</v>
      </c>
      <c r="K1004" s="68">
        <f>IF($I$11&gt;=7000,0,H1004*0.07*I1004)</f>
        <v>0</v>
      </c>
      <c r="L1004" s="68">
        <f>J1004+K1004</f>
        <v>0</v>
      </c>
      <c r="M1004" s="46" t="str">
        <f>IF(I1004="","",IF(I1004&lt;80,"Ошибка! Не соблюден минимальный заказ на сорт!",IF(MOD(I1004,40)&gt;0,"Ошибка! Не соблюдена кратность заказа на позицию!","")))</f>
        <v/>
      </c>
    </row>
    <row r="1005" spans="1:13" ht="15" customHeight="1" x14ac:dyDescent="0.25">
      <c r="A1005" s="1">
        <v>1607</v>
      </c>
      <c r="B1005" s="63" t="s">
        <v>1760</v>
      </c>
      <c r="C1005" s="63" t="s">
        <v>1761</v>
      </c>
      <c r="D1005" s="64" t="s">
        <v>1750</v>
      </c>
      <c r="E1005" s="64" t="s">
        <v>1751</v>
      </c>
      <c r="F1005" s="64" t="s">
        <v>1762</v>
      </c>
      <c r="G1005" s="65" t="s">
        <v>63</v>
      </c>
      <c r="H1005" s="66">
        <v>1.1200000000000001</v>
      </c>
      <c r="I1005" s="67"/>
      <c r="J1005" s="68">
        <f>H1005*I1005</f>
        <v>0</v>
      </c>
      <c r="K1005" s="68">
        <f>IF($I$11&gt;=7000,0,H1005*0.07*I1005)</f>
        <v>0</v>
      </c>
      <c r="L1005" s="68">
        <f>J1005+K1005</f>
        <v>0</v>
      </c>
      <c r="M1005" s="46" t="str">
        <f>IF(I1005="","",IF(I1005&lt;80,"Ошибка! Не соблюден минимальный заказ на сорт!",IF(MOD(I1005,40)&gt;0,"Ошибка! Не соблюдена кратность заказа на позицию!","")))</f>
        <v/>
      </c>
    </row>
    <row r="1006" spans="1:13" ht="15" customHeight="1" x14ac:dyDescent="0.25">
      <c r="A1006" s="1">
        <v>3367</v>
      </c>
      <c r="B1006" s="63" t="s">
        <v>1763</v>
      </c>
      <c r="C1006" s="63" t="s">
        <v>1764</v>
      </c>
      <c r="D1006" s="64" t="s">
        <v>1750</v>
      </c>
      <c r="E1006" s="64" t="s">
        <v>1751</v>
      </c>
      <c r="F1006" s="64" t="s">
        <v>1765</v>
      </c>
      <c r="G1006" s="65" t="s">
        <v>63</v>
      </c>
      <c r="H1006" s="66">
        <v>1.1200000000000001</v>
      </c>
      <c r="I1006" s="67"/>
      <c r="J1006" s="68">
        <f>H1006*I1006</f>
        <v>0</v>
      </c>
      <c r="K1006" s="68">
        <f>IF($I$11&gt;=7000,0,H1006*0.07*I1006)</f>
        <v>0</v>
      </c>
      <c r="L1006" s="68">
        <f>J1006+K1006</f>
        <v>0</v>
      </c>
      <c r="M1006" s="46" t="str">
        <f>IF(I1006="","",IF(I1006&lt;80,"Ошибка! Не соблюден минимальный заказ на сорт!",IF(MOD(I1006,40)&gt;0,"Ошибка! Не соблюдена кратность заказа на позицию!","")))</f>
        <v/>
      </c>
    </row>
    <row r="1007" spans="1:13" ht="15" customHeight="1" x14ac:dyDescent="0.25">
      <c r="A1007" s="1">
        <v>2873</v>
      </c>
      <c r="B1007" s="63" t="s">
        <v>1766</v>
      </c>
      <c r="C1007" s="63" t="s">
        <v>1767</v>
      </c>
      <c r="D1007" s="64" t="s">
        <v>1750</v>
      </c>
      <c r="E1007" s="64" t="s">
        <v>1751</v>
      </c>
      <c r="F1007" s="64" t="s">
        <v>1768</v>
      </c>
      <c r="G1007" s="65" t="s">
        <v>63</v>
      </c>
      <c r="H1007" s="66">
        <v>1.1200000000000001</v>
      </c>
      <c r="I1007" s="67"/>
      <c r="J1007" s="68">
        <f>H1007*I1007</f>
        <v>0</v>
      </c>
      <c r="K1007" s="68">
        <f>IF($I$11&gt;=7000,0,H1007*0.07*I1007)</f>
        <v>0</v>
      </c>
      <c r="L1007" s="68">
        <f>J1007+K1007</f>
        <v>0</v>
      </c>
      <c r="M1007" s="46" t="str">
        <f>IF(I1007="","",IF(I1007&lt;80,"Ошибка! Не соблюден минимальный заказ на сорт!",IF(MOD(I1007,40)&gt;0,"Ошибка! Не соблюдена кратность заказа на позицию!","")))</f>
        <v/>
      </c>
    </row>
    <row r="1008" spans="1:13" ht="15" customHeight="1" x14ac:dyDescent="0.25">
      <c r="A1008" s="1">
        <v>469</v>
      </c>
      <c r="B1008" s="63" t="s">
        <v>5305</v>
      </c>
      <c r="C1008" s="63"/>
      <c r="D1008" s="64" t="s">
        <v>5526</v>
      </c>
      <c r="E1008" s="64" t="s">
        <v>5527</v>
      </c>
      <c r="F1008" s="64" t="s">
        <v>5915</v>
      </c>
      <c r="G1008" s="65" t="s">
        <v>63</v>
      </c>
      <c r="H1008" s="66">
        <v>1.1000000000000001</v>
      </c>
      <c r="I1008" s="67"/>
      <c r="J1008" s="68">
        <f>H1008*I1008</f>
        <v>0</v>
      </c>
      <c r="K1008" s="68">
        <f>IF($I$11&gt;=7000,0,H1008*0.07*I1008)</f>
        <v>0</v>
      </c>
      <c r="L1008" s="68">
        <f>J1008+K1008</f>
        <v>0</v>
      </c>
      <c r="M1008" s="46" t="str">
        <f>IF(I1008="","",IF(I1008&lt;80,"Ошибка! Не соблюден минимальный заказ на сорт!",IF(MOD(I1008,40)&gt;0,"Ошибка! Не соблюдена кратность заказа на позицию!","")))</f>
        <v/>
      </c>
    </row>
    <row r="1009" spans="1:13" ht="15" customHeight="1" x14ac:dyDescent="0.25">
      <c r="A1009" s="1">
        <v>459</v>
      </c>
      <c r="B1009" s="63" t="s">
        <v>5306</v>
      </c>
      <c r="C1009" s="63"/>
      <c r="D1009" s="64" t="s">
        <v>5526</v>
      </c>
      <c r="E1009" s="64" t="s">
        <v>5527</v>
      </c>
      <c r="F1009" s="64" t="s">
        <v>4339</v>
      </c>
      <c r="G1009" s="65" t="s">
        <v>63</v>
      </c>
      <c r="H1009" s="66">
        <v>1.5</v>
      </c>
      <c r="I1009" s="67"/>
      <c r="J1009" s="68">
        <f>H1009*I1009</f>
        <v>0</v>
      </c>
      <c r="K1009" s="68">
        <f>IF($I$11&gt;=7000,0,H1009*0.07*I1009)</f>
        <v>0</v>
      </c>
      <c r="L1009" s="68">
        <f>J1009+K1009</f>
        <v>0</v>
      </c>
      <c r="M1009" s="46" t="str">
        <f>IF(I1009="","",IF(I1009&lt;80,"Ошибка! Не соблюден минимальный заказ на сорт!",IF(MOD(I1009,40)&gt;0,"Ошибка! Не соблюдена кратность заказа на позицию!","")))</f>
        <v/>
      </c>
    </row>
    <row r="1010" spans="1:13" ht="15" customHeight="1" x14ac:dyDescent="0.25">
      <c r="A1010" s="1">
        <v>551</v>
      </c>
      <c r="B1010" s="63" t="s">
        <v>3837</v>
      </c>
      <c r="C1010" s="63" t="s">
        <v>4374</v>
      </c>
      <c r="D1010" s="64" t="s">
        <v>5526</v>
      </c>
      <c r="E1010" s="64" t="s">
        <v>5527</v>
      </c>
      <c r="F1010" s="64" t="s">
        <v>4339</v>
      </c>
      <c r="G1010" s="65" t="s">
        <v>154</v>
      </c>
      <c r="H1010" s="66">
        <v>1.56</v>
      </c>
      <c r="I1010" s="67"/>
      <c r="J1010" s="68">
        <f>H1010*I1010</f>
        <v>0</v>
      </c>
      <c r="K1010" s="68">
        <f>IF($I$11&gt;=7000,0,H1010*0.07*I1010)</f>
        <v>0</v>
      </c>
      <c r="L1010" s="68">
        <f>J1010+K1010</f>
        <v>0</v>
      </c>
      <c r="M1010" s="46" t="str">
        <f>IF(I1010="","",IF(I1010&lt;75,"Ошибка! Не соблюден минимальный заказ на сорт!",IF(MOD(I1010,25)&gt;0,"Ошибка! Не соблюдена кратность заказа на позицию!","")))</f>
        <v/>
      </c>
    </row>
    <row r="1011" spans="1:13" ht="15" customHeight="1" x14ac:dyDescent="0.25">
      <c r="A1011" s="1">
        <v>491</v>
      </c>
      <c r="B1011" s="63" t="s">
        <v>5307</v>
      </c>
      <c r="C1011" s="63"/>
      <c r="D1011" s="64" t="s">
        <v>5526</v>
      </c>
      <c r="E1011" s="64" t="s">
        <v>5527</v>
      </c>
      <c r="F1011" s="64" t="s">
        <v>5918</v>
      </c>
      <c r="G1011" s="65" t="s">
        <v>63</v>
      </c>
      <c r="H1011" s="66">
        <v>1.1000000000000001</v>
      </c>
      <c r="I1011" s="67"/>
      <c r="J1011" s="68">
        <f>H1011*I1011</f>
        <v>0</v>
      </c>
      <c r="K1011" s="68">
        <f>IF($I$11&gt;=7000,0,H1011*0.07*I1011)</f>
        <v>0</v>
      </c>
      <c r="L1011" s="68">
        <f>J1011+K1011</f>
        <v>0</v>
      </c>
      <c r="M1011" s="46" t="str">
        <f>IF(I1011="","",IF(I1011&lt;80,"Ошибка! Не соблюден минимальный заказ на сорт!",IF(MOD(I1011,40)&gt;0,"Ошибка! Не соблюдена кратность заказа на позицию!","")))</f>
        <v/>
      </c>
    </row>
    <row r="1012" spans="1:13" ht="15" customHeight="1" x14ac:dyDescent="0.25">
      <c r="A1012" s="1">
        <v>1317</v>
      </c>
      <c r="B1012" s="63" t="s">
        <v>1769</v>
      </c>
      <c r="C1012" s="63" t="s">
        <v>1770</v>
      </c>
      <c r="D1012" s="64" t="s">
        <v>1771</v>
      </c>
      <c r="E1012" s="64" t="s">
        <v>1772</v>
      </c>
      <c r="F1012" s="64" t="s">
        <v>1773</v>
      </c>
      <c r="G1012" s="65" t="s">
        <v>63</v>
      </c>
      <c r="H1012" s="66">
        <v>1.1200000000000001</v>
      </c>
      <c r="I1012" s="67"/>
      <c r="J1012" s="68">
        <f>H1012*I1012</f>
        <v>0</v>
      </c>
      <c r="K1012" s="68">
        <f>IF($I$11&gt;=7000,0,H1012*0.07*I1012)</f>
        <v>0</v>
      </c>
      <c r="L1012" s="68">
        <f>J1012+K1012</f>
        <v>0</v>
      </c>
      <c r="M1012" s="46" t="str">
        <f>IF(I1012="","",IF(I1012&lt;80,"Ошибка! Не соблюден минимальный заказ на сорт!",IF(MOD(I1012,40)&gt;0,"Ошибка! Не соблюдена кратность заказа на позицию!","")))</f>
        <v/>
      </c>
    </row>
    <row r="1013" spans="1:13" ht="15" customHeight="1" x14ac:dyDescent="0.25">
      <c r="A1013" s="1">
        <v>1216</v>
      </c>
      <c r="B1013" s="63" t="s">
        <v>1774</v>
      </c>
      <c r="C1013" s="63" t="s">
        <v>1775</v>
      </c>
      <c r="D1013" s="64" t="s">
        <v>1771</v>
      </c>
      <c r="E1013" s="64" t="s">
        <v>1772</v>
      </c>
      <c r="F1013" s="64"/>
      <c r="G1013" s="65" t="s">
        <v>63</v>
      </c>
      <c r="H1013" s="66">
        <v>1.1200000000000001</v>
      </c>
      <c r="I1013" s="67"/>
      <c r="J1013" s="68">
        <f>H1013*I1013</f>
        <v>0</v>
      </c>
      <c r="K1013" s="68">
        <f>IF($I$11&gt;=7000,0,H1013*0.07*I1013)</f>
        <v>0</v>
      </c>
      <c r="L1013" s="68">
        <f>J1013+K1013</f>
        <v>0</v>
      </c>
      <c r="M1013" s="46" t="str">
        <f>IF(I1013="","",IF(I1013&lt;80,"Ошибка! Не соблюден минимальный заказ на сорт!",IF(MOD(I1013,40)&gt;0,"Ошибка! Не соблюдена кратность заказа на позицию!","")))</f>
        <v/>
      </c>
    </row>
    <row r="1014" spans="1:13" ht="15" customHeight="1" x14ac:dyDescent="0.25">
      <c r="A1014" s="1">
        <v>990</v>
      </c>
      <c r="B1014" s="63" t="s">
        <v>5221</v>
      </c>
      <c r="C1014" s="63" t="s">
        <v>4644</v>
      </c>
      <c r="D1014" s="64" t="s">
        <v>1776</v>
      </c>
      <c r="E1014" s="64" t="s">
        <v>3602</v>
      </c>
      <c r="F1014" s="64" t="s">
        <v>1777</v>
      </c>
      <c r="G1014" s="65" t="s">
        <v>63</v>
      </c>
      <c r="H1014" s="66">
        <v>2.2999999999999998</v>
      </c>
      <c r="I1014" s="67"/>
      <c r="J1014" s="68">
        <f>H1014*I1014</f>
        <v>0</v>
      </c>
      <c r="K1014" s="68">
        <f>IF($I$11&gt;=7000,0,H1014*0.07*I1014)</f>
        <v>0</v>
      </c>
      <c r="L1014" s="68">
        <f>J1014+K1014</f>
        <v>0</v>
      </c>
      <c r="M1014" s="46" t="str">
        <f>IF(I1014="","",IF(I1014&lt;80,"Ошибка! Не соблюден минимальный заказ на сорт!",IF(MOD(I1014,40)&gt;0,"Ошибка! Не соблюдена кратность заказа на позицию!","")))</f>
        <v/>
      </c>
    </row>
    <row r="1015" spans="1:13" ht="15" customHeight="1" x14ac:dyDescent="0.25">
      <c r="A1015" s="1">
        <v>926</v>
      </c>
      <c r="B1015" s="63" t="s">
        <v>5353</v>
      </c>
      <c r="C1015" s="63"/>
      <c r="D1015" s="64" t="s">
        <v>1778</v>
      </c>
      <c r="E1015" s="64" t="s">
        <v>1779</v>
      </c>
      <c r="F1015" s="64" t="s">
        <v>175</v>
      </c>
      <c r="G1015" s="65" t="s">
        <v>63</v>
      </c>
      <c r="H1015" s="66">
        <v>1.04</v>
      </c>
      <c r="I1015" s="67"/>
      <c r="J1015" s="68">
        <f>H1015*I1015</f>
        <v>0</v>
      </c>
      <c r="K1015" s="68">
        <f>IF($I$11&gt;=7000,0,H1015*0.07*I1015)</f>
        <v>0</v>
      </c>
      <c r="L1015" s="68">
        <f>J1015+K1015</f>
        <v>0</v>
      </c>
      <c r="M1015" s="46" t="str">
        <f>IF(I1015="","",IF(I1015&lt;80,"Ошибка! Не соблюден минимальный заказ на сорт!",IF(MOD(I1015,40)&gt;0,"Ошибка! Не соблюдена кратность заказа на позицию!","")))</f>
        <v/>
      </c>
    </row>
    <row r="1016" spans="1:13" ht="15" customHeight="1" x14ac:dyDescent="0.25">
      <c r="A1016" s="1">
        <v>1897</v>
      </c>
      <c r="B1016" s="63" t="s">
        <v>3840</v>
      </c>
      <c r="C1016" s="63" t="s">
        <v>4377</v>
      </c>
      <c r="D1016" s="64" t="s">
        <v>1778</v>
      </c>
      <c r="E1016" s="64" t="s">
        <v>1779</v>
      </c>
      <c r="F1016" s="64" t="s">
        <v>4341</v>
      </c>
      <c r="G1016" s="65" t="s">
        <v>63</v>
      </c>
      <c r="H1016" s="66">
        <v>1.04</v>
      </c>
      <c r="I1016" s="67"/>
      <c r="J1016" s="68">
        <f>H1016*I1016</f>
        <v>0</v>
      </c>
      <c r="K1016" s="68">
        <f>IF($I$11&gt;=7000,0,H1016*0.07*I1016)</f>
        <v>0</v>
      </c>
      <c r="L1016" s="68">
        <f>J1016+K1016</f>
        <v>0</v>
      </c>
      <c r="M1016" s="46" t="str">
        <f>IF(I1016="","",IF(I1016&lt;80,"Ошибка! Не соблюден минимальный заказ на сорт!",IF(MOD(I1016,40)&gt;0,"Ошибка! Не соблюдена кратность заказа на позицию!","")))</f>
        <v/>
      </c>
    </row>
    <row r="1017" spans="1:13" ht="15" customHeight="1" x14ac:dyDescent="0.25">
      <c r="A1017" s="1">
        <v>2009</v>
      </c>
      <c r="B1017" s="63" t="s">
        <v>1780</v>
      </c>
      <c r="C1017" s="63" t="s">
        <v>1781</v>
      </c>
      <c r="D1017" s="64" t="s">
        <v>1778</v>
      </c>
      <c r="E1017" s="64" t="s">
        <v>1779</v>
      </c>
      <c r="F1017" s="64" t="s">
        <v>1782</v>
      </c>
      <c r="G1017" s="65" t="s">
        <v>63</v>
      </c>
      <c r="H1017" s="66">
        <v>1.04</v>
      </c>
      <c r="I1017" s="67"/>
      <c r="J1017" s="68">
        <f>H1017*I1017</f>
        <v>0</v>
      </c>
      <c r="K1017" s="68">
        <f>IF($I$11&gt;=7000,0,H1017*0.07*I1017)</f>
        <v>0</v>
      </c>
      <c r="L1017" s="68">
        <f>J1017+K1017</f>
        <v>0</v>
      </c>
      <c r="M1017" s="46" t="str">
        <f>IF(I1017="","",IF(I1017&lt;80,"Ошибка! Не соблюден минимальный заказ на сорт!",IF(MOD(I1017,40)&gt;0,"Ошибка! Не соблюдена кратность заказа на позицию!","")))</f>
        <v/>
      </c>
    </row>
    <row r="1018" spans="1:13" ht="15" customHeight="1" x14ac:dyDescent="0.25">
      <c r="A1018" s="1">
        <v>3358</v>
      </c>
      <c r="B1018" s="63" t="s">
        <v>1783</v>
      </c>
      <c r="C1018" s="63" t="s">
        <v>1784</v>
      </c>
      <c r="D1018" s="64" t="s">
        <v>1778</v>
      </c>
      <c r="E1018" s="64" t="s">
        <v>1779</v>
      </c>
      <c r="F1018" s="64" t="s">
        <v>1785</v>
      </c>
      <c r="G1018" s="65" t="s">
        <v>63</v>
      </c>
      <c r="H1018" s="66">
        <v>1.04</v>
      </c>
      <c r="I1018" s="67"/>
      <c r="J1018" s="68">
        <f>H1018*I1018</f>
        <v>0</v>
      </c>
      <c r="K1018" s="68">
        <f>IF($I$11&gt;=7000,0,H1018*0.07*I1018)</f>
        <v>0</v>
      </c>
      <c r="L1018" s="68">
        <f>J1018+K1018</f>
        <v>0</v>
      </c>
      <c r="M1018" s="46" t="str">
        <f>IF(I1018="","",IF(I1018&lt;80,"Ошибка! Не соблюден минимальный заказ на сорт!",IF(MOD(I1018,40)&gt;0,"Ошибка! Не соблюдена кратность заказа на позицию!","")))</f>
        <v/>
      </c>
    </row>
    <row r="1019" spans="1:13" ht="15" customHeight="1" x14ac:dyDescent="0.25">
      <c r="A1019" s="1">
        <v>2015</v>
      </c>
      <c r="B1019" s="63" t="s">
        <v>1786</v>
      </c>
      <c r="C1019" s="63" t="s">
        <v>1787</v>
      </c>
      <c r="D1019" s="64" t="s">
        <v>1788</v>
      </c>
      <c r="E1019" s="64" t="s">
        <v>1792</v>
      </c>
      <c r="F1019" s="64" t="s">
        <v>1789</v>
      </c>
      <c r="G1019" s="65" t="s">
        <v>63</v>
      </c>
      <c r="H1019" s="66">
        <v>1.1000000000000001</v>
      </c>
      <c r="I1019" s="67"/>
      <c r="J1019" s="68">
        <f>H1019*I1019</f>
        <v>0</v>
      </c>
      <c r="K1019" s="68">
        <f>IF($I$11&gt;=7000,0,H1019*0.07*I1019)</f>
        <v>0</v>
      </c>
      <c r="L1019" s="68">
        <f>J1019+K1019</f>
        <v>0</v>
      </c>
      <c r="M1019" s="46" t="str">
        <f>IF(I1019="","",IF(I1019&lt;80,"Ошибка! Не соблюден минимальный заказ на сорт!",IF(MOD(I1019,40)&gt;0,"Ошибка! Не соблюдена кратность заказа на позицию!","")))</f>
        <v/>
      </c>
    </row>
    <row r="1020" spans="1:13" ht="15" customHeight="1" x14ac:dyDescent="0.25">
      <c r="A1020" s="1">
        <v>5194</v>
      </c>
      <c r="B1020" s="63" t="s">
        <v>1790</v>
      </c>
      <c r="C1020" s="63" t="s">
        <v>1791</v>
      </c>
      <c r="D1020" s="64" t="s">
        <v>1788</v>
      </c>
      <c r="E1020" s="64" t="s">
        <v>1792</v>
      </c>
      <c r="F1020" s="64" t="s">
        <v>1793</v>
      </c>
      <c r="G1020" s="65" t="s">
        <v>63</v>
      </c>
      <c r="H1020" s="66">
        <v>1.1000000000000001</v>
      </c>
      <c r="I1020" s="67"/>
      <c r="J1020" s="68">
        <f>H1020*I1020</f>
        <v>0</v>
      </c>
      <c r="K1020" s="68">
        <f>IF($I$11&gt;=7000,0,H1020*0.07*I1020)</f>
        <v>0</v>
      </c>
      <c r="L1020" s="68">
        <f>J1020+K1020</f>
        <v>0</v>
      </c>
      <c r="M1020" s="46" t="str">
        <f>IF(I1020="","",IF(I1020&lt;80,"Ошибка! Не соблюден минимальный заказ на сорт!",IF(MOD(I1020,40)&gt;0,"Ошибка! Не соблюдена кратность заказа на позицию!","")))</f>
        <v/>
      </c>
    </row>
    <row r="1021" spans="1:13" ht="15" customHeight="1" x14ac:dyDescent="0.25">
      <c r="A1021" s="1">
        <v>3515</v>
      </c>
      <c r="B1021" s="63" t="s">
        <v>1794</v>
      </c>
      <c r="C1021" s="63" t="s">
        <v>1795</v>
      </c>
      <c r="D1021" s="64" t="s">
        <v>1788</v>
      </c>
      <c r="E1021" s="64" t="s">
        <v>1792</v>
      </c>
      <c r="F1021" s="64" t="s">
        <v>1796</v>
      </c>
      <c r="G1021" s="65" t="s">
        <v>63</v>
      </c>
      <c r="H1021" s="66">
        <v>1.79</v>
      </c>
      <c r="I1021" s="67"/>
      <c r="J1021" s="68">
        <f>H1021*I1021</f>
        <v>0</v>
      </c>
      <c r="K1021" s="68">
        <f>IF($I$11&gt;=7000,0,H1021*0.07*I1021)</f>
        <v>0</v>
      </c>
      <c r="L1021" s="68">
        <f>J1021+K1021</f>
        <v>0</v>
      </c>
      <c r="M1021" s="46" t="str">
        <f>IF(I1021="","",IF(I1021&lt;80,"Ошибка! Не соблюден минимальный заказ на сорт!",IF(MOD(I1021,40)&gt;0,"Ошибка! Не соблюдена кратность заказа на позицию!","")))</f>
        <v/>
      </c>
    </row>
    <row r="1022" spans="1:13" ht="15" customHeight="1" x14ac:dyDescent="0.25">
      <c r="A1022" s="1">
        <v>3955</v>
      </c>
      <c r="B1022" s="63" t="s">
        <v>3646</v>
      </c>
      <c r="C1022" s="63" t="s">
        <v>3855</v>
      </c>
      <c r="D1022" s="64" t="s">
        <v>4007</v>
      </c>
      <c r="E1022" s="64" t="s">
        <v>4008</v>
      </c>
      <c r="F1022" s="64" t="s">
        <v>140</v>
      </c>
      <c r="G1022" s="65" t="s">
        <v>63</v>
      </c>
      <c r="H1022" s="66">
        <v>1.1000000000000001</v>
      </c>
      <c r="I1022" s="67"/>
      <c r="J1022" s="68">
        <f>H1022*I1022</f>
        <v>0</v>
      </c>
      <c r="K1022" s="68">
        <f>IF($I$11&gt;=7000,0,H1022*0.07*I1022)</f>
        <v>0</v>
      </c>
      <c r="L1022" s="68">
        <f>J1022+K1022</f>
        <v>0</v>
      </c>
      <c r="M1022" s="46" t="str">
        <f>IF(I1022="","",IF(I1022&lt;80,"Ошибка! Не соблюден минимальный заказ на сорт!",IF(MOD(I1022,40)&gt;0,"Ошибка! Не соблюдена кратность заказа на позицию!","")))</f>
        <v/>
      </c>
    </row>
    <row r="1023" spans="1:13" ht="15" customHeight="1" x14ac:dyDescent="0.25">
      <c r="A1023" s="1">
        <v>3348</v>
      </c>
      <c r="B1023" s="63" t="s">
        <v>1797</v>
      </c>
      <c r="C1023" s="63" t="s">
        <v>1798</v>
      </c>
      <c r="D1023" s="64" t="s">
        <v>4030</v>
      </c>
      <c r="E1023" s="64" t="s">
        <v>5451</v>
      </c>
      <c r="F1023" s="64" t="s">
        <v>1799</v>
      </c>
      <c r="G1023" s="65" t="s">
        <v>63</v>
      </c>
      <c r="H1023" s="66">
        <v>1.78</v>
      </c>
      <c r="I1023" s="67"/>
      <c r="J1023" s="68">
        <f>H1023*I1023</f>
        <v>0</v>
      </c>
      <c r="K1023" s="68">
        <f>IF($I$11&gt;=7000,0,H1023*0.07*I1023)</f>
        <v>0</v>
      </c>
      <c r="L1023" s="68">
        <f>J1023+K1023</f>
        <v>0</v>
      </c>
      <c r="M1023" s="46" t="str">
        <f>IF(I1023="","",IF(I1023&lt;80,"Ошибка! Не соблюден минимальный заказ на сорт!",IF(MOD(I1023,40)&gt;0,"Ошибка! Не соблюдена кратность заказа на позицию!","")))</f>
        <v/>
      </c>
    </row>
    <row r="1024" spans="1:13" ht="15" customHeight="1" x14ac:dyDescent="0.25">
      <c r="A1024" s="1">
        <v>368</v>
      </c>
      <c r="B1024" s="63" t="s">
        <v>1800</v>
      </c>
      <c r="C1024" s="63" t="s">
        <v>1801</v>
      </c>
      <c r="D1024" s="64" t="s">
        <v>1802</v>
      </c>
      <c r="E1024" s="64" t="s">
        <v>1803</v>
      </c>
      <c r="F1024" s="64" t="s">
        <v>1804</v>
      </c>
      <c r="G1024" s="65" t="s">
        <v>63</v>
      </c>
      <c r="H1024" s="66">
        <v>1.02</v>
      </c>
      <c r="I1024" s="67"/>
      <c r="J1024" s="68">
        <f>H1024*I1024</f>
        <v>0</v>
      </c>
      <c r="K1024" s="68">
        <f>IF($I$11&gt;=7000,0,H1024*0.07*I1024)</f>
        <v>0</v>
      </c>
      <c r="L1024" s="68">
        <f>J1024+K1024</f>
        <v>0</v>
      </c>
      <c r="M1024" s="46" t="str">
        <f>IF(I1024="","",IF(I1024&lt;80,"Ошибка! Не соблюден минимальный заказ на сорт!",IF(MOD(I1024,40)&gt;0,"Ошибка! Не соблюдена кратность заказа на позицию!","")))</f>
        <v/>
      </c>
    </row>
    <row r="1025" spans="1:13" ht="15" customHeight="1" x14ac:dyDescent="0.25">
      <c r="A1025" s="1">
        <v>179</v>
      </c>
      <c r="B1025" s="63" t="s">
        <v>1805</v>
      </c>
      <c r="C1025" s="63" t="s">
        <v>1806</v>
      </c>
      <c r="D1025" s="64" t="s">
        <v>1802</v>
      </c>
      <c r="E1025" s="64" t="s">
        <v>1803</v>
      </c>
      <c r="F1025" s="64" t="s">
        <v>1807</v>
      </c>
      <c r="G1025" s="65" t="s">
        <v>63</v>
      </c>
      <c r="H1025" s="66">
        <v>1.02</v>
      </c>
      <c r="I1025" s="67"/>
      <c r="J1025" s="68">
        <f>H1025*I1025</f>
        <v>0</v>
      </c>
      <c r="K1025" s="68">
        <f>IF($I$11&gt;=7000,0,H1025*0.07*I1025)</f>
        <v>0</v>
      </c>
      <c r="L1025" s="68">
        <f>J1025+K1025</f>
        <v>0</v>
      </c>
      <c r="M1025" s="46" t="str">
        <f>IF(I1025="","",IF(I1025&lt;80,"Ошибка! Не соблюден минимальный заказ на сорт!",IF(MOD(I1025,40)&gt;0,"Ошибка! Не соблюдена кратность заказа на позицию!","")))</f>
        <v/>
      </c>
    </row>
    <row r="1026" spans="1:13" ht="15" customHeight="1" x14ac:dyDescent="0.25">
      <c r="A1026" s="1">
        <v>4375</v>
      </c>
      <c r="B1026" s="63" t="s">
        <v>1808</v>
      </c>
      <c r="C1026" s="63" t="s">
        <v>1809</v>
      </c>
      <c r="D1026" s="64" t="s">
        <v>1802</v>
      </c>
      <c r="E1026" s="64" t="s">
        <v>1803</v>
      </c>
      <c r="F1026" s="64" t="s">
        <v>1810</v>
      </c>
      <c r="G1026" s="65" t="s">
        <v>63</v>
      </c>
      <c r="H1026" s="66">
        <v>1.02</v>
      </c>
      <c r="I1026" s="67"/>
      <c r="J1026" s="68">
        <f>H1026*I1026</f>
        <v>0</v>
      </c>
      <c r="K1026" s="68">
        <f>IF($I$11&gt;=7000,0,H1026*0.07*I1026)</f>
        <v>0</v>
      </c>
      <c r="L1026" s="68">
        <f>J1026+K1026</f>
        <v>0</v>
      </c>
      <c r="M1026" s="46" t="str">
        <f>IF(I1026="","",IF(I1026&lt;80,"Ошибка! Не соблюден минимальный заказ на сорт!",IF(MOD(I1026,40)&gt;0,"Ошибка! Не соблюдена кратность заказа на позицию!","")))</f>
        <v/>
      </c>
    </row>
    <row r="1027" spans="1:13" ht="15" customHeight="1" x14ac:dyDescent="0.25">
      <c r="A1027" s="1">
        <v>6630</v>
      </c>
      <c r="B1027" s="63" t="s">
        <v>1811</v>
      </c>
      <c r="C1027" s="63" t="s">
        <v>1812</v>
      </c>
      <c r="D1027" s="64" t="s">
        <v>1802</v>
      </c>
      <c r="E1027" s="64" t="s">
        <v>1803</v>
      </c>
      <c r="F1027" s="64" t="s">
        <v>1813</v>
      </c>
      <c r="G1027" s="65" t="s">
        <v>63</v>
      </c>
      <c r="H1027" s="66">
        <v>1.02</v>
      </c>
      <c r="I1027" s="67"/>
      <c r="J1027" s="68">
        <f>H1027*I1027</f>
        <v>0</v>
      </c>
      <c r="K1027" s="68">
        <f>IF($I$11&gt;=7000,0,H1027*0.07*I1027)</f>
        <v>0</v>
      </c>
      <c r="L1027" s="68">
        <f>J1027+K1027</f>
        <v>0</v>
      </c>
      <c r="M1027" s="46" t="str">
        <f>IF(I1027="","",IF(I1027&lt;80,"Ошибка! Не соблюден минимальный заказ на сорт!",IF(MOD(I1027,40)&gt;0,"Ошибка! Не соблюдена кратность заказа на позицию!","")))</f>
        <v/>
      </c>
    </row>
    <row r="1028" spans="1:13" ht="15" customHeight="1" x14ac:dyDescent="0.25">
      <c r="A1028" s="1">
        <v>3348</v>
      </c>
      <c r="B1028" s="63" t="s">
        <v>5162</v>
      </c>
      <c r="C1028" s="63"/>
      <c r="D1028" s="64" t="s">
        <v>1802</v>
      </c>
      <c r="E1028" s="64" t="s">
        <v>1803</v>
      </c>
      <c r="F1028" s="64" t="s">
        <v>5784</v>
      </c>
      <c r="G1028" s="65" t="s">
        <v>63</v>
      </c>
      <c r="H1028" s="66">
        <v>1.02</v>
      </c>
      <c r="I1028" s="67"/>
      <c r="J1028" s="68">
        <f>H1028*I1028</f>
        <v>0</v>
      </c>
      <c r="K1028" s="68">
        <f>IF($I$11&gt;=7000,0,H1028*0.07*I1028)</f>
        <v>0</v>
      </c>
      <c r="L1028" s="68">
        <f>J1028+K1028</f>
        <v>0</v>
      </c>
      <c r="M1028" s="46" t="str">
        <f>IF(I1028="","",IF(I1028&lt;80,"Ошибка! Не соблюден минимальный заказ на сорт!",IF(MOD(I1028,40)&gt;0,"Ошибка! Не соблюдена кратность заказа на позицию!","")))</f>
        <v/>
      </c>
    </row>
    <row r="1029" spans="1:13" ht="15" customHeight="1" x14ac:dyDescent="0.25">
      <c r="A1029" s="1">
        <v>1016</v>
      </c>
      <c r="B1029" s="63" t="s">
        <v>1814</v>
      </c>
      <c r="C1029" s="63" t="s">
        <v>1815</v>
      </c>
      <c r="D1029" s="64" t="s">
        <v>1802</v>
      </c>
      <c r="E1029" s="64" t="s">
        <v>1803</v>
      </c>
      <c r="F1029" s="64" t="s">
        <v>1816</v>
      </c>
      <c r="G1029" s="65" t="s">
        <v>63</v>
      </c>
      <c r="H1029" s="66">
        <v>1.02</v>
      </c>
      <c r="I1029" s="67"/>
      <c r="J1029" s="68">
        <f>H1029*I1029</f>
        <v>0</v>
      </c>
      <c r="K1029" s="68">
        <f>IF($I$11&gt;=7000,0,H1029*0.07*I1029)</f>
        <v>0</v>
      </c>
      <c r="L1029" s="68">
        <f>J1029+K1029</f>
        <v>0</v>
      </c>
      <c r="M1029" s="46" t="str">
        <f>IF(I1029="","",IF(I1029&lt;80,"Ошибка! Не соблюден минимальный заказ на сорт!",IF(MOD(I1029,40)&gt;0,"Ошибка! Не соблюдена кратность заказа на позицию!","")))</f>
        <v/>
      </c>
    </row>
    <row r="1030" spans="1:13" ht="15" customHeight="1" x14ac:dyDescent="0.25">
      <c r="A1030" s="1">
        <v>1161</v>
      </c>
      <c r="B1030" s="63" t="s">
        <v>4417</v>
      </c>
      <c r="C1030" s="63" t="s">
        <v>4430</v>
      </c>
      <c r="D1030" s="64" t="s">
        <v>1802</v>
      </c>
      <c r="E1030" s="64" t="s">
        <v>1803</v>
      </c>
      <c r="F1030" s="64" t="s">
        <v>4443</v>
      </c>
      <c r="G1030" s="65" t="s">
        <v>63</v>
      </c>
      <c r="H1030" s="66">
        <v>1.04</v>
      </c>
      <c r="I1030" s="67"/>
      <c r="J1030" s="68">
        <f>H1030*I1030</f>
        <v>0</v>
      </c>
      <c r="K1030" s="68">
        <f>IF($I$11&gt;=7000,0,H1030*0.07*I1030)</f>
        <v>0</v>
      </c>
      <c r="L1030" s="68">
        <f>J1030+K1030</f>
        <v>0</v>
      </c>
      <c r="M1030" s="46" t="str">
        <f>IF(I1030="","",IF(I1030&lt;80,"Ошибка! Не соблюден минимальный заказ на сорт!",IF(MOD(I1030,40)&gt;0,"Ошибка! Не соблюдена кратность заказа на позицию!","")))</f>
        <v/>
      </c>
    </row>
    <row r="1031" spans="1:13" ht="15" customHeight="1" x14ac:dyDescent="0.25">
      <c r="A1031" s="1">
        <v>5081</v>
      </c>
      <c r="B1031" s="63" t="s">
        <v>3624</v>
      </c>
      <c r="C1031" s="63" t="s">
        <v>3627</v>
      </c>
      <c r="D1031" s="64" t="s">
        <v>1682</v>
      </c>
      <c r="E1031" s="64" t="s">
        <v>3616</v>
      </c>
      <c r="F1031" s="64" t="s">
        <v>3619</v>
      </c>
      <c r="G1031" s="65" t="s">
        <v>63</v>
      </c>
      <c r="H1031" s="66">
        <v>0.98</v>
      </c>
      <c r="I1031" s="67"/>
      <c r="J1031" s="68">
        <f>H1031*I1031</f>
        <v>0</v>
      </c>
      <c r="K1031" s="68">
        <f>IF($I$11&gt;=7000,0,H1031*0.07*I1031)</f>
        <v>0</v>
      </c>
      <c r="L1031" s="68">
        <f>J1031+K1031</f>
        <v>0</v>
      </c>
      <c r="M1031" s="46" t="str">
        <f>IF(I1031="","",IF(I1031&lt;80,"Ошибка! Не соблюден минимальный заказ на сорт!",IF(MOD(I1031,40)&gt;0,"Ошибка! Не соблюдена кратность заказа на позицию!","")))</f>
        <v/>
      </c>
    </row>
    <row r="1032" spans="1:13" ht="15" customHeight="1" x14ac:dyDescent="0.25">
      <c r="A1032" s="1">
        <v>5356</v>
      </c>
      <c r="B1032" s="63" t="s">
        <v>3583</v>
      </c>
      <c r="C1032" s="63" t="s">
        <v>3571</v>
      </c>
      <c r="D1032" s="64" t="s">
        <v>4385</v>
      </c>
      <c r="E1032" s="64" t="s">
        <v>3616</v>
      </c>
      <c r="F1032" s="64" t="s">
        <v>3577</v>
      </c>
      <c r="G1032" s="65" t="s">
        <v>63</v>
      </c>
      <c r="H1032" s="66">
        <v>0.98</v>
      </c>
      <c r="I1032" s="67"/>
      <c r="J1032" s="68">
        <f>H1032*I1032</f>
        <v>0</v>
      </c>
      <c r="K1032" s="68">
        <f>IF($I$11&gt;=7000,0,H1032*0.07*I1032)</f>
        <v>0</v>
      </c>
      <c r="L1032" s="68">
        <f>J1032+K1032</f>
        <v>0</v>
      </c>
      <c r="M1032" s="46" t="str">
        <f>IF(I1032="","",IF(I1032&lt;80,"Ошибка! Не соблюден минимальный заказ на сорт!",IF(MOD(I1032,40)&gt;0,"Ошибка! Не соблюдена кратность заказа на позицию!","")))</f>
        <v/>
      </c>
    </row>
    <row r="1033" spans="1:13" ht="15" customHeight="1" x14ac:dyDescent="0.25">
      <c r="A1033" s="1">
        <v>8825</v>
      </c>
      <c r="B1033" s="63" t="s">
        <v>1683</v>
      </c>
      <c r="C1033" s="63" t="s">
        <v>1684</v>
      </c>
      <c r="D1033" s="64" t="s">
        <v>1682</v>
      </c>
      <c r="E1033" s="64" t="s">
        <v>3616</v>
      </c>
      <c r="F1033" s="64"/>
      <c r="G1033" s="65" t="s">
        <v>63</v>
      </c>
      <c r="H1033" s="66">
        <v>0.98</v>
      </c>
      <c r="I1033" s="67"/>
      <c r="J1033" s="68">
        <f>H1033*I1033</f>
        <v>0</v>
      </c>
      <c r="K1033" s="68">
        <f>IF($I$11&gt;=7000,0,H1033*0.07*I1033)</f>
        <v>0</v>
      </c>
      <c r="L1033" s="68">
        <f>J1033+K1033</f>
        <v>0</v>
      </c>
      <c r="M1033" s="46" t="str">
        <f>IF(I1033="","",IF(I1033&lt;80,"Ошибка! Не соблюден минимальный заказ на сорт!",IF(MOD(I1033,40)&gt;0,"Ошибка! Не соблюдена кратность заказа на позицию!","")))</f>
        <v/>
      </c>
    </row>
    <row r="1034" spans="1:13" ht="15" customHeight="1" x14ac:dyDescent="0.25">
      <c r="A1034" s="1">
        <v>4720</v>
      </c>
      <c r="B1034" s="63" t="s">
        <v>1825</v>
      </c>
      <c r="C1034" s="63" t="s">
        <v>1826</v>
      </c>
      <c r="D1034" s="64" t="s">
        <v>4035</v>
      </c>
      <c r="E1034" s="64" t="s">
        <v>4036</v>
      </c>
      <c r="F1034" s="64" t="s">
        <v>1827</v>
      </c>
      <c r="G1034" s="65" t="s">
        <v>63</v>
      </c>
      <c r="H1034" s="66">
        <v>0.98</v>
      </c>
      <c r="I1034" s="67"/>
      <c r="J1034" s="68">
        <f>H1034*I1034</f>
        <v>0</v>
      </c>
      <c r="K1034" s="68">
        <f>IF($I$11&gt;=7000,0,H1034*0.07*I1034)</f>
        <v>0</v>
      </c>
      <c r="L1034" s="68">
        <f>J1034+K1034</f>
        <v>0</v>
      </c>
      <c r="M1034" s="46" t="str">
        <f>IF(I1034="","",IF(I1034&lt;80,"Ошибка! Не соблюден минимальный заказ на сорт!",IF(MOD(I1034,40)&gt;0,"Ошибка! Не соблюдена кратность заказа на позицию!","")))</f>
        <v/>
      </c>
    </row>
    <row r="1035" spans="1:13" ht="15" customHeight="1" x14ac:dyDescent="0.25">
      <c r="A1035" s="1">
        <v>2767</v>
      </c>
      <c r="B1035" s="63" t="s">
        <v>1819</v>
      </c>
      <c r="C1035" s="63" t="s">
        <v>1820</v>
      </c>
      <c r="D1035" s="64" t="s">
        <v>1817</v>
      </c>
      <c r="E1035" s="64" t="s">
        <v>1818</v>
      </c>
      <c r="F1035" s="64" t="s">
        <v>1821</v>
      </c>
      <c r="G1035" s="65" t="s">
        <v>63</v>
      </c>
      <c r="H1035" s="66">
        <v>0.89</v>
      </c>
      <c r="I1035" s="67"/>
      <c r="J1035" s="68">
        <f>H1035*I1035</f>
        <v>0</v>
      </c>
      <c r="K1035" s="68">
        <f>IF($I$11&gt;=7000,0,H1035*0.07*I1035)</f>
        <v>0</v>
      </c>
      <c r="L1035" s="68">
        <f>J1035+K1035</f>
        <v>0</v>
      </c>
      <c r="M1035" s="46" t="str">
        <f>IF(I1035="","",IF(I1035&lt;80,"Ошибка! Не соблюден минимальный заказ на сорт!",IF(MOD(I1035,40)&gt;0,"Ошибка! Не соблюдена кратность заказа на позицию!","")))</f>
        <v/>
      </c>
    </row>
    <row r="1036" spans="1:13" ht="15" customHeight="1" x14ac:dyDescent="0.25">
      <c r="A1036" s="1">
        <v>6514</v>
      </c>
      <c r="B1036" s="63" t="s">
        <v>1822</v>
      </c>
      <c r="C1036" s="63" t="s">
        <v>1823</v>
      </c>
      <c r="D1036" s="64" t="s">
        <v>1817</v>
      </c>
      <c r="E1036" s="64" t="s">
        <v>1818</v>
      </c>
      <c r="F1036" s="64" t="s">
        <v>1824</v>
      </c>
      <c r="G1036" s="65" t="s">
        <v>63</v>
      </c>
      <c r="H1036" s="66">
        <v>0.89</v>
      </c>
      <c r="I1036" s="67"/>
      <c r="J1036" s="68">
        <f>H1036*I1036</f>
        <v>0</v>
      </c>
      <c r="K1036" s="68">
        <f>IF($I$11&gt;=7000,0,H1036*0.07*I1036)</f>
        <v>0</v>
      </c>
      <c r="L1036" s="68">
        <f>J1036+K1036</f>
        <v>0</v>
      </c>
      <c r="M1036" s="46" t="str">
        <f>IF(I1036="","",IF(I1036&lt;80,"Ошибка! Не соблюден минимальный заказ на сорт!",IF(MOD(I1036,40)&gt;0,"Ошибка! Не соблюдена кратность заказа на позицию!","")))</f>
        <v/>
      </c>
    </row>
    <row r="1037" spans="1:13" ht="15" customHeight="1" x14ac:dyDescent="0.25">
      <c r="A1037" s="1">
        <v>23274</v>
      </c>
      <c r="B1037" s="63" t="s">
        <v>1828</v>
      </c>
      <c r="C1037" s="63" t="s">
        <v>1829</v>
      </c>
      <c r="D1037" s="64" t="s">
        <v>1830</v>
      </c>
      <c r="E1037" s="64" t="s">
        <v>1831</v>
      </c>
      <c r="F1037" s="64" t="s">
        <v>1454</v>
      </c>
      <c r="G1037" s="65" t="s">
        <v>63</v>
      </c>
      <c r="H1037" s="66">
        <v>0.89</v>
      </c>
      <c r="I1037" s="67"/>
      <c r="J1037" s="68">
        <f>H1037*I1037</f>
        <v>0</v>
      </c>
      <c r="K1037" s="68">
        <f>IF($I$11&gt;=7000,0,H1037*0.07*I1037)</f>
        <v>0</v>
      </c>
      <c r="L1037" s="68">
        <f>J1037+K1037</f>
        <v>0</v>
      </c>
      <c r="M1037" s="46" t="str">
        <f>IF(I1037="","",IF(I1037&lt;80,"Ошибка! Не соблюден минимальный заказ на сорт!",IF(MOD(I1037,40)&gt;0,"Ошибка! Не соблюдена кратность заказа на позицию!","")))</f>
        <v/>
      </c>
    </row>
    <row r="1038" spans="1:13" ht="15" customHeight="1" x14ac:dyDescent="0.25">
      <c r="A1038" s="1">
        <v>9440</v>
      </c>
      <c r="B1038" s="63" t="s">
        <v>1832</v>
      </c>
      <c r="C1038" s="63" t="s">
        <v>1833</v>
      </c>
      <c r="D1038" s="64" t="s">
        <v>1830</v>
      </c>
      <c r="E1038" s="64" t="s">
        <v>1831</v>
      </c>
      <c r="F1038" s="64" t="s">
        <v>1834</v>
      </c>
      <c r="G1038" s="65" t="s">
        <v>63</v>
      </c>
      <c r="H1038" s="66">
        <v>0.89</v>
      </c>
      <c r="I1038" s="67"/>
      <c r="J1038" s="68">
        <f>H1038*I1038</f>
        <v>0</v>
      </c>
      <c r="K1038" s="68">
        <f>IF($I$11&gt;=7000,0,H1038*0.07*I1038)</f>
        <v>0</v>
      </c>
      <c r="L1038" s="68">
        <f>J1038+K1038</f>
        <v>0</v>
      </c>
      <c r="M1038" s="46" t="str">
        <f>IF(I1038="","",IF(I1038&lt;80,"Ошибка! Не соблюден минимальный заказ на сорт!",IF(MOD(I1038,40)&gt;0,"Ошибка! Не соблюдена кратность заказа на позицию!","")))</f>
        <v/>
      </c>
    </row>
    <row r="1039" spans="1:13" ht="15" customHeight="1" x14ac:dyDescent="0.25">
      <c r="A1039" s="1">
        <v>5500</v>
      </c>
      <c r="B1039" s="63" t="s">
        <v>1840</v>
      </c>
      <c r="C1039" s="63" t="s">
        <v>1841</v>
      </c>
      <c r="D1039" s="64" t="s">
        <v>1837</v>
      </c>
      <c r="E1039" s="64" t="s">
        <v>4060</v>
      </c>
      <c r="F1039" s="64" t="s">
        <v>1842</v>
      </c>
      <c r="G1039" s="65" t="s">
        <v>63</v>
      </c>
      <c r="H1039" s="66">
        <v>1.44</v>
      </c>
      <c r="I1039" s="67"/>
      <c r="J1039" s="68">
        <f>H1039*I1039</f>
        <v>0</v>
      </c>
      <c r="K1039" s="68">
        <f>IF($I$11&gt;=7000,0,H1039*0.07*I1039)</f>
        <v>0</v>
      </c>
      <c r="L1039" s="68">
        <f>J1039+K1039</f>
        <v>0</v>
      </c>
      <c r="M1039" s="46" t="str">
        <f>IF(I1039="","",IF(I1039&lt;80,"Ошибка! Не соблюден минимальный заказ на сорт!",IF(MOD(I1039,40)&gt;0,"Ошибка! Не соблюдена кратность заказа на позицию!","")))</f>
        <v/>
      </c>
    </row>
    <row r="1040" spans="1:13" ht="15" customHeight="1" x14ac:dyDescent="0.25">
      <c r="A1040" s="1">
        <v>9159</v>
      </c>
      <c r="B1040" s="63" t="s">
        <v>4410</v>
      </c>
      <c r="C1040" s="63" t="s">
        <v>4424</v>
      </c>
      <c r="D1040" s="64" t="s">
        <v>1837</v>
      </c>
      <c r="E1040" s="64" t="s">
        <v>4060</v>
      </c>
      <c r="F1040" s="64" t="s">
        <v>4437</v>
      </c>
      <c r="G1040" s="65" t="s">
        <v>63</v>
      </c>
      <c r="H1040" s="66">
        <v>1.1499999999999999</v>
      </c>
      <c r="I1040" s="67"/>
      <c r="J1040" s="68">
        <f>H1040*I1040</f>
        <v>0</v>
      </c>
      <c r="K1040" s="68">
        <f>IF($I$11&gt;=7000,0,H1040*0.07*I1040)</f>
        <v>0</v>
      </c>
      <c r="L1040" s="68">
        <f>J1040+K1040</f>
        <v>0</v>
      </c>
      <c r="M1040" s="46" t="str">
        <f>IF(I1040="","",IF(I1040&lt;80,"Ошибка! Не соблюден минимальный заказ на сорт!",IF(MOD(I1040,40)&gt;0,"Ошибка! Не соблюдена кратность заказа на позицию!","")))</f>
        <v/>
      </c>
    </row>
    <row r="1041" spans="1:13" ht="15" customHeight="1" x14ac:dyDescent="0.25">
      <c r="A1041" s="1">
        <v>9500</v>
      </c>
      <c r="B1041" s="63" t="s">
        <v>4408</v>
      </c>
      <c r="C1041" s="63" t="s">
        <v>4422</v>
      </c>
      <c r="D1041" s="64" t="s">
        <v>1837</v>
      </c>
      <c r="E1041" s="64" t="s">
        <v>1838</v>
      </c>
      <c r="F1041" s="64" t="s">
        <v>4435</v>
      </c>
      <c r="G1041" s="65" t="s">
        <v>63</v>
      </c>
      <c r="H1041" s="66">
        <v>1.1499999999999999</v>
      </c>
      <c r="I1041" s="67"/>
      <c r="J1041" s="68">
        <f>H1041*I1041</f>
        <v>0</v>
      </c>
      <c r="K1041" s="68">
        <f>IF($I$11&gt;=7000,0,H1041*0.07*I1041)</f>
        <v>0</v>
      </c>
      <c r="L1041" s="68">
        <f>J1041+K1041</f>
        <v>0</v>
      </c>
      <c r="M1041" s="46" t="str">
        <f>IF(I1041="","",IF(I1041&lt;80,"Ошибка! Не соблюден минимальный заказ на сорт!",IF(MOD(I1041,40)&gt;0,"Ошибка! Не соблюдена кратность заказа на позицию!","")))</f>
        <v/>
      </c>
    </row>
    <row r="1042" spans="1:13" ht="15" customHeight="1" x14ac:dyDescent="0.25">
      <c r="A1042" s="1">
        <v>2800</v>
      </c>
      <c r="B1042" s="63" t="s">
        <v>1848</v>
      </c>
      <c r="C1042" s="63" t="s">
        <v>1849</v>
      </c>
      <c r="D1042" s="64" t="s">
        <v>1837</v>
      </c>
      <c r="E1042" s="64" t="s">
        <v>1838</v>
      </c>
      <c r="F1042" s="64" t="s">
        <v>1850</v>
      </c>
      <c r="G1042" s="65" t="s">
        <v>63</v>
      </c>
      <c r="H1042" s="66">
        <v>1.44</v>
      </c>
      <c r="I1042" s="67"/>
      <c r="J1042" s="68">
        <f>H1042*I1042</f>
        <v>0</v>
      </c>
      <c r="K1042" s="68">
        <f>IF($I$11&gt;=7000,0,H1042*0.07*I1042)</f>
        <v>0</v>
      </c>
      <c r="L1042" s="68">
        <f>J1042+K1042</f>
        <v>0</v>
      </c>
      <c r="M1042" s="46" t="str">
        <f>IF(I1042="","",IF(I1042&lt;80,"Ошибка! Не соблюден минимальный заказ на сорт!",IF(MOD(I1042,40)&gt;0,"Ошибка! Не соблюдена кратность заказа на позицию!","")))</f>
        <v/>
      </c>
    </row>
    <row r="1043" spans="1:13" ht="15" customHeight="1" x14ac:dyDescent="0.25">
      <c r="A1043" s="1">
        <v>3000</v>
      </c>
      <c r="B1043" s="63" t="s">
        <v>1835</v>
      </c>
      <c r="C1043" s="63" t="s">
        <v>1836</v>
      </c>
      <c r="D1043" s="64" t="s">
        <v>1837</v>
      </c>
      <c r="E1043" s="64" t="s">
        <v>1838</v>
      </c>
      <c r="F1043" s="64" t="s">
        <v>1839</v>
      </c>
      <c r="G1043" s="65" t="s">
        <v>63</v>
      </c>
      <c r="H1043" s="66">
        <v>1.44</v>
      </c>
      <c r="I1043" s="67"/>
      <c r="J1043" s="68">
        <f>H1043*I1043</f>
        <v>0</v>
      </c>
      <c r="K1043" s="68">
        <f>IF($I$11&gt;=7000,0,H1043*0.07*I1043)</f>
        <v>0</v>
      </c>
      <c r="L1043" s="68">
        <f>J1043+K1043</f>
        <v>0</v>
      </c>
      <c r="M1043" s="46" t="str">
        <f>IF(I1043="","",IF(I1043&lt;80,"Ошибка! Не соблюден минимальный заказ на сорт!",IF(MOD(I1043,40)&gt;0,"Ошибка! Не соблюдена кратность заказа на позицию!","")))</f>
        <v/>
      </c>
    </row>
    <row r="1044" spans="1:13" ht="15" customHeight="1" x14ac:dyDescent="0.25">
      <c r="A1044" s="1">
        <v>2000</v>
      </c>
      <c r="B1044" s="63" t="s">
        <v>4902</v>
      </c>
      <c r="C1044" s="63" t="s">
        <v>4495</v>
      </c>
      <c r="D1044" s="64" t="s">
        <v>1837</v>
      </c>
      <c r="E1044" s="64" t="s">
        <v>1838</v>
      </c>
      <c r="F1044" s="64" t="s">
        <v>4512</v>
      </c>
      <c r="G1044" s="65" t="s">
        <v>63</v>
      </c>
      <c r="H1044" s="66">
        <v>1.56</v>
      </c>
      <c r="I1044" s="67"/>
      <c r="J1044" s="68">
        <f>H1044*I1044</f>
        <v>0</v>
      </c>
      <c r="K1044" s="68">
        <f>IF($I$11&gt;=7000,0,H1044*0.07*I1044)</f>
        <v>0</v>
      </c>
      <c r="L1044" s="68">
        <f>J1044+K1044</f>
        <v>0</v>
      </c>
      <c r="M1044" s="46" t="str">
        <f>IF(I1044="","",IF(I1044&lt;80,"Ошибка! Не соблюден минимальный заказ на сорт!",IF(MOD(I1044,40)&gt;0,"Ошибка! Не соблюдена кратность заказа на позицию!","")))</f>
        <v/>
      </c>
    </row>
    <row r="1045" spans="1:13" ht="15" customHeight="1" x14ac:dyDescent="0.25">
      <c r="A1045" s="1">
        <v>6500</v>
      </c>
      <c r="B1045" s="63" t="s">
        <v>4409</v>
      </c>
      <c r="C1045" s="63" t="s">
        <v>4423</v>
      </c>
      <c r="D1045" s="64" t="s">
        <v>1837</v>
      </c>
      <c r="E1045" s="64" t="s">
        <v>1838</v>
      </c>
      <c r="F1045" s="64" t="s">
        <v>4436</v>
      </c>
      <c r="G1045" s="65" t="s">
        <v>63</v>
      </c>
      <c r="H1045" s="66">
        <v>1.1499999999999999</v>
      </c>
      <c r="I1045" s="67"/>
      <c r="J1045" s="68">
        <f>H1045*I1045</f>
        <v>0</v>
      </c>
      <c r="K1045" s="68">
        <f>IF($I$11&gt;=7000,0,H1045*0.07*I1045)</f>
        <v>0</v>
      </c>
      <c r="L1045" s="68">
        <f>J1045+K1045</f>
        <v>0</v>
      </c>
      <c r="M1045" s="46" t="str">
        <f>IF(I1045="","",IF(I1045&lt;80,"Ошибка! Не соблюден минимальный заказ на сорт!",IF(MOD(I1045,40)&gt;0,"Ошибка! Не соблюдена кратность заказа на позицию!","")))</f>
        <v/>
      </c>
    </row>
    <row r="1046" spans="1:13" ht="15" customHeight="1" x14ac:dyDescent="0.25">
      <c r="A1046" s="1">
        <v>2000</v>
      </c>
      <c r="B1046" s="63" t="s">
        <v>4903</v>
      </c>
      <c r="C1046" s="63" t="s">
        <v>6207</v>
      </c>
      <c r="D1046" s="64" t="s">
        <v>1837</v>
      </c>
      <c r="E1046" s="64" t="s">
        <v>1838</v>
      </c>
      <c r="F1046" s="64" t="s">
        <v>5688</v>
      </c>
      <c r="G1046" s="65" t="s">
        <v>63</v>
      </c>
      <c r="H1046" s="66">
        <v>1.56</v>
      </c>
      <c r="I1046" s="67"/>
      <c r="J1046" s="68">
        <f>H1046*I1046</f>
        <v>0</v>
      </c>
      <c r="K1046" s="68">
        <f>IF($I$11&gt;=7000,0,H1046*0.07*I1046)</f>
        <v>0</v>
      </c>
      <c r="L1046" s="68">
        <f>J1046+K1046</f>
        <v>0</v>
      </c>
      <c r="M1046" s="46" t="str">
        <f>IF(I1046="","",IF(I1046&lt;80,"Ошибка! Не соблюден минимальный заказ на сорт!",IF(MOD(I1046,40)&gt;0,"Ошибка! Не соблюдена кратность заказа на позицию!","")))</f>
        <v/>
      </c>
    </row>
    <row r="1047" spans="1:13" ht="15" customHeight="1" x14ac:dyDescent="0.25">
      <c r="A1047" s="1">
        <v>1400</v>
      </c>
      <c r="B1047" s="63" t="s">
        <v>4904</v>
      </c>
      <c r="C1047" s="63" t="s">
        <v>6208</v>
      </c>
      <c r="D1047" s="64" t="s">
        <v>1837</v>
      </c>
      <c r="E1047" s="64" t="s">
        <v>1838</v>
      </c>
      <c r="F1047" s="64" t="s">
        <v>5689</v>
      </c>
      <c r="G1047" s="65" t="s">
        <v>63</v>
      </c>
      <c r="H1047" s="66">
        <v>1.56</v>
      </c>
      <c r="I1047" s="67"/>
      <c r="J1047" s="68">
        <f>H1047*I1047</f>
        <v>0</v>
      </c>
      <c r="K1047" s="68">
        <f>IF($I$11&gt;=7000,0,H1047*0.07*I1047)</f>
        <v>0</v>
      </c>
      <c r="L1047" s="68">
        <f>J1047+K1047</f>
        <v>0</v>
      </c>
      <c r="M1047" s="46" t="str">
        <f>IF(I1047="","",IF(I1047&lt;80,"Ошибка! Не соблюден минимальный заказ на сорт!",IF(MOD(I1047,40)&gt;0,"Ошибка! Не соблюдена кратность заказа на позицию!","")))</f>
        <v/>
      </c>
    </row>
    <row r="1048" spans="1:13" ht="15" customHeight="1" x14ac:dyDescent="0.25">
      <c r="A1048" s="1">
        <v>10000</v>
      </c>
      <c r="B1048" s="63" t="s">
        <v>2793</v>
      </c>
      <c r="C1048" s="63" t="s">
        <v>2794</v>
      </c>
      <c r="D1048" s="64" t="s">
        <v>1837</v>
      </c>
      <c r="E1048" s="64" t="s">
        <v>1838</v>
      </c>
      <c r="F1048" s="64" t="s">
        <v>2795</v>
      </c>
      <c r="G1048" s="65" t="s">
        <v>63</v>
      </c>
      <c r="H1048" s="66">
        <v>0.95</v>
      </c>
      <c r="I1048" s="67"/>
      <c r="J1048" s="68">
        <f>H1048*I1048</f>
        <v>0</v>
      </c>
      <c r="K1048" s="68">
        <f>IF($I$11&gt;=7000,0,H1048*0.07*I1048)</f>
        <v>0</v>
      </c>
      <c r="L1048" s="68">
        <f>J1048+K1048</f>
        <v>0</v>
      </c>
      <c r="M1048" s="46" t="str">
        <f>IF(I1048="","",IF(I1048&lt;80,"Ошибка! Не соблюден минимальный заказ на сорт!",IF(MOD(I1048,40)&gt;0,"Ошибка! Не соблюдена кратность заказа на позицию!","")))</f>
        <v/>
      </c>
    </row>
    <row r="1049" spans="1:13" ht="15" customHeight="1" x14ac:dyDescent="0.25">
      <c r="A1049" s="1">
        <v>1349</v>
      </c>
      <c r="B1049" s="63" t="s">
        <v>4905</v>
      </c>
      <c r="C1049" s="63" t="s">
        <v>6209</v>
      </c>
      <c r="D1049" s="64" t="s">
        <v>1837</v>
      </c>
      <c r="E1049" s="64" t="s">
        <v>1838</v>
      </c>
      <c r="F1049" s="64" t="s">
        <v>6320</v>
      </c>
      <c r="G1049" s="65" t="s">
        <v>63</v>
      </c>
      <c r="H1049" s="66">
        <v>1.56</v>
      </c>
      <c r="I1049" s="67"/>
      <c r="J1049" s="68">
        <f>H1049*I1049</f>
        <v>0</v>
      </c>
      <c r="K1049" s="68">
        <f>IF($I$11&gt;=7000,0,H1049*0.07*I1049)</f>
        <v>0</v>
      </c>
      <c r="L1049" s="68">
        <f>J1049+K1049</f>
        <v>0</v>
      </c>
      <c r="M1049" s="46" t="str">
        <f>IF(I1049="","",IF(I1049&lt;80,"Ошибка! Не соблюден минимальный заказ на сорт!",IF(MOD(I1049,40)&gt;0,"Ошибка! Не соблюдена кратность заказа на позицию!","")))</f>
        <v/>
      </c>
    </row>
    <row r="1050" spans="1:13" ht="15" customHeight="1" x14ac:dyDescent="0.25">
      <c r="A1050" s="1">
        <v>20946</v>
      </c>
      <c r="B1050" s="63" t="s">
        <v>1843</v>
      </c>
      <c r="C1050" s="63" t="s">
        <v>1844</v>
      </c>
      <c r="D1050" s="64" t="s">
        <v>1845</v>
      </c>
      <c r="E1050" s="64" t="s">
        <v>1846</v>
      </c>
      <c r="F1050" s="64" t="s">
        <v>1847</v>
      </c>
      <c r="G1050" s="65" t="s">
        <v>63</v>
      </c>
      <c r="H1050" s="66">
        <v>0.98</v>
      </c>
      <c r="I1050" s="67"/>
      <c r="J1050" s="68">
        <f>H1050*I1050</f>
        <v>0</v>
      </c>
      <c r="K1050" s="68">
        <f>IF($I$11&gt;=7000,0,H1050*0.07*I1050)</f>
        <v>0</v>
      </c>
      <c r="L1050" s="68">
        <f>J1050+K1050</f>
        <v>0</v>
      </c>
      <c r="M1050" s="46" t="str">
        <f>IF(I1050="","",IF(I1050&lt;80,"Ошибка! Не соблюден минимальный заказ на сорт!",IF(MOD(I1050,40)&gt;0,"Ошибка! Не соблюдена кратность заказа на позицию!","")))</f>
        <v/>
      </c>
    </row>
    <row r="1051" spans="1:13" ht="15" customHeight="1" x14ac:dyDescent="0.25">
      <c r="A1051" s="1">
        <v>3500</v>
      </c>
      <c r="B1051" s="63" t="s">
        <v>1851</v>
      </c>
      <c r="C1051" s="63" t="s">
        <v>1852</v>
      </c>
      <c r="D1051" s="64" t="s">
        <v>1845</v>
      </c>
      <c r="E1051" s="64" t="s">
        <v>1846</v>
      </c>
      <c r="F1051" s="64" t="s">
        <v>1853</v>
      </c>
      <c r="G1051" s="65" t="s">
        <v>63</v>
      </c>
      <c r="H1051" s="66">
        <v>0.95</v>
      </c>
      <c r="I1051" s="67"/>
      <c r="J1051" s="68">
        <f>H1051*I1051</f>
        <v>0</v>
      </c>
      <c r="K1051" s="68">
        <f>IF($I$11&gt;=7000,0,H1051*0.07*I1051)</f>
        <v>0</v>
      </c>
      <c r="L1051" s="68">
        <f>J1051+K1051</f>
        <v>0</v>
      </c>
      <c r="M1051" s="46" t="str">
        <f>IF(I1051="","",IF(I1051&lt;80,"Ошибка! Не соблюден минимальный заказ на сорт!",IF(MOD(I1051,40)&gt;0,"Ошибка! Не соблюдена кратность заказа на позицию!","")))</f>
        <v/>
      </c>
    </row>
    <row r="1052" spans="1:13" ht="15" customHeight="1" x14ac:dyDescent="0.25">
      <c r="A1052" s="1">
        <v>57</v>
      </c>
      <c r="B1052" s="63" t="s">
        <v>1854</v>
      </c>
      <c r="C1052" s="63" t="s">
        <v>1855</v>
      </c>
      <c r="D1052" s="64" t="s">
        <v>1875</v>
      </c>
      <c r="E1052" s="64" t="s">
        <v>1876</v>
      </c>
      <c r="F1052" s="64" t="s">
        <v>1856</v>
      </c>
      <c r="G1052" s="65" t="s">
        <v>63</v>
      </c>
      <c r="H1052" s="66">
        <v>1.79</v>
      </c>
      <c r="I1052" s="67"/>
      <c r="J1052" s="68">
        <f>H1052*I1052</f>
        <v>0</v>
      </c>
      <c r="K1052" s="68">
        <f>IF($I$11&gt;=7000,0,H1052*0.07*I1052)</f>
        <v>0</v>
      </c>
      <c r="L1052" s="68">
        <f>J1052+K1052</f>
        <v>0</v>
      </c>
      <c r="M1052" s="46" t="str">
        <f>IF(I1052="","",IF(I1052&lt;80,"Ошибка! Не соблюден минимальный заказ на сорт!",IF(MOD(I1052,40)&gt;0,"Ошибка! Не соблюдена кратность заказа на позицию!","")))</f>
        <v/>
      </c>
    </row>
    <row r="1053" spans="1:13" ht="15" customHeight="1" x14ac:dyDescent="0.25">
      <c r="A1053" s="1">
        <v>2348</v>
      </c>
      <c r="B1053" s="63" t="s">
        <v>4859</v>
      </c>
      <c r="C1053" s="63" t="s">
        <v>6174</v>
      </c>
      <c r="D1053" s="64" t="s">
        <v>1875</v>
      </c>
      <c r="E1053" s="64" t="s">
        <v>1876</v>
      </c>
      <c r="F1053" s="64" t="s">
        <v>6310</v>
      </c>
      <c r="G1053" s="65" t="s">
        <v>63</v>
      </c>
      <c r="H1053" s="66">
        <v>2.36</v>
      </c>
      <c r="I1053" s="67"/>
      <c r="J1053" s="68">
        <f>H1053*I1053</f>
        <v>0</v>
      </c>
      <c r="K1053" s="68">
        <f>IF($I$11&gt;=7000,0,H1053*0.07*I1053)</f>
        <v>0</v>
      </c>
      <c r="L1053" s="68">
        <f>J1053+K1053</f>
        <v>0</v>
      </c>
      <c r="M1053" s="46" t="str">
        <f>IF(I1053="","",IF(I1053&lt;80,"Ошибка! Не соблюден минимальный заказ на сорт!",IF(MOD(I1053,40)&gt;0,"Ошибка! Не соблюдена кратность заказа на позицию!","")))</f>
        <v/>
      </c>
    </row>
    <row r="1054" spans="1:13" ht="15" customHeight="1" x14ac:dyDescent="0.25">
      <c r="A1054" s="1">
        <v>1287</v>
      </c>
      <c r="B1054" s="63" t="s">
        <v>1857</v>
      </c>
      <c r="C1054" s="63" t="s">
        <v>1858</v>
      </c>
      <c r="D1054" s="64" t="s">
        <v>1875</v>
      </c>
      <c r="E1054" s="64" t="s">
        <v>1876</v>
      </c>
      <c r="F1054" s="64" t="s">
        <v>1859</v>
      </c>
      <c r="G1054" s="65" t="s">
        <v>63</v>
      </c>
      <c r="H1054" s="66">
        <v>1.79</v>
      </c>
      <c r="I1054" s="67"/>
      <c r="J1054" s="68">
        <f>H1054*I1054</f>
        <v>0</v>
      </c>
      <c r="K1054" s="68">
        <f>IF($I$11&gt;=7000,0,H1054*0.07*I1054)</f>
        <v>0</v>
      </c>
      <c r="L1054" s="68">
        <f>J1054+K1054</f>
        <v>0</v>
      </c>
      <c r="M1054" s="46" t="str">
        <f>IF(I1054="","",IF(I1054&lt;80,"Ошибка! Не соблюден минимальный заказ на сорт!",IF(MOD(I1054,40)&gt;0,"Ошибка! Не соблюдена кратность заказа на позицию!","")))</f>
        <v/>
      </c>
    </row>
    <row r="1055" spans="1:13" ht="15" customHeight="1" x14ac:dyDescent="0.25">
      <c r="A1055" s="1">
        <v>746</v>
      </c>
      <c r="B1055" s="63" t="s">
        <v>4860</v>
      </c>
      <c r="C1055" s="63" t="s">
        <v>6175</v>
      </c>
      <c r="D1055" s="64" t="s">
        <v>1875</v>
      </c>
      <c r="E1055" s="64" t="s">
        <v>1876</v>
      </c>
      <c r="F1055" s="64" t="s">
        <v>5662</v>
      </c>
      <c r="G1055" s="65" t="s">
        <v>63</v>
      </c>
      <c r="H1055" s="66">
        <v>1.79</v>
      </c>
      <c r="I1055" s="67"/>
      <c r="J1055" s="68">
        <f>H1055*I1055</f>
        <v>0</v>
      </c>
      <c r="K1055" s="68">
        <f>IF($I$11&gt;=7000,0,H1055*0.07*I1055)</f>
        <v>0</v>
      </c>
      <c r="L1055" s="68">
        <f>J1055+K1055</f>
        <v>0</v>
      </c>
      <c r="M1055" s="46" t="str">
        <f>IF(I1055="","",IF(I1055&lt;80,"Ошибка! Не соблюден минимальный заказ на сорт!",IF(MOD(I1055,40)&gt;0,"Ошибка! Не соблюдена кратность заказа на позицию!","")))</f>
        <v/>
      </c>
    </row>
    <row r="1056" spans="1:13" ht="15" customHeight="1" x14ac:dyDescent="0.25">
      <c r="A1056" s="1">
        <v>615</v>
      </c>
      <c r="B1056" s="63" t="s">
        <v>4861</v>
      </c>
      <c r="C1056" s="63" t="s">
        <v>6176</v>
      </c>
      <c r="D1056" s="64" t="s">
        <v>1875</v>
      </c>
      <c r="E1056" s="64" t="s">
        <v>1876</v>
      </c>
      <c r="F1056" s="64" t="s">
        <v>5665</v>
      </c>
      <c r="G1056" s="65" t="s">
        <v>63</v>
      </c>
      <c r="H1056" s="66">
        <v>1.79</v>
      </c>
      <c r="I1056" s="67"/>
      <c r="J1056" s="68">
        <f>H1056*I1056</f>
        <v>0</v>
      </c>
      <c r="K1056" s="68">
        <f>IF($I$11&gt;=7000,0,H1056*0.07*I1056)</f>
        <v>0</v>
      </c>
      <c r="L1056" s="68">
        <f>J1056+K1056</f>
        <v>0</v>
      </c>
      <c r="M1056" s="46" t="str">
        <f>IF(I1056="","",IF(I1056&lt;80,"Ошибка! Не соблюден минимальный заказ на сорт!",IF(MOD(I1056,40)&gt;0,"Ошибка! Не соблюдена кратность заказа на позицию!","")))</f>
        <v/>
      </c>
    </row>
    <row r="1057" spans="1:13" ht="15" customHeight="1" x14ac:dyDescent="0.25">
      <c r="A1057" s="1">
        <v>993</v>
      </c>
      <c r="B1057" s="63" t="s">
        <v>1860</v>
      </c>
      <c r="C1057" s="63" t="s">
        <v>1861</v>
      </c>
      <c r="D1057" s="64" t="s">
        <v>1875</v>
      </c>
      <c r="E1057" s="64" t="s">
        <v>1876</v>
      </c>
      <c r="F1057" s="64" t="s">
        <v>1862</v>
      </c>
      <c r="G1057" s="65" t="s">
        <v>63</v>
      </c>
      <c r="H1057" s="66">
        <v>1.79</v>
      </c>
      <c r="I1057" s="67"/>
      <c r="J1057" s="68">
        <f>H1057*I1057</f>
        <v>0</v>
      </c>
      <c r="K1057" s="68">
        <f>IF($I$11&gt;=7000,0,H1057*0.07*I1057)</f>
        <v>0</v>
      </c>
      <c r="L1057" s="68">
        <f>J1057+K1057</f>
        <v>0</v>
      </c>
      <c r="M1057" s="46" t="str">
        <f>IF(I1057="","",IF(I1057&lt;80,"Ошибка! Не соблюден минимальный заказ на сорт!",IF(MOD(I1057,40)&gt;0,"Ошибка! Не соблюдена кратность заказа на позицию!","")))</f>
        <v/>
      </c>
    </row>
    <row r="1058" spans="1:13" ht="15" customHeight="1" x14ac:dyDescent="0.25">
      <c r="A1058" s="1">
        <v>1354</v>
      </c>
      <c r="B1058" s="63" t="s">
        <v>1863</v>
      </c>
      <c r="C1058" s="63" t="s">
        <v>1864</v>
      </c>
      <c r="D1058" s="64" t="s">
        <v>1875</v>
      </c>
      <c r="E1058" s="64" t="s">
        <v>1876</v>
      </c>
      <c r="F1058" s="64" t="s">
        <v>1865</v>
      </c>
      <c r="G1058" s="65" t="s">
        <v>63</v>
      </c>
      <c r="H1058" s="66">
        <v>1.79</v>
      </c>
      <c r="I1058" s="67"/>
      <c r="J1058" s="68">
        <f>H1058*I1058</f>
        <v>0</v>
      </c>
      <c r="K1058" s="68">
        <f>IF($I$11&gt;=7000,0,H1058*0.07*I1058)</f>
        <v>0</v>
      </c>
      <c r="L1058" s="68">
        <f>J1058+K1058</f>
        <v>0</v>
      </c>
      <c r="M1058" s="46" t="str">
        <f>IF(I1058="","",IF(I1058&lt;80,"Ошибка! Не соблюден минимальный заказ на сорт!",IF(MOD(I1058,40)&gt;0,"Ошибка! Не соблюдена кратность заказа на позицию!","")))</f>
        <v/>
      </c>
    </row>
    <row r="1059" spans="1:13" ht="15" customHeight="1" x14ac:dyDescent="0.25">
      <c r="A1059" s="1">
        <v>601</v>
      </c>
      <c r="B1059" s="63" t="s">
        <v>1866</v>
      </c>
      <c r="C1059" s="63" t="s">
        <v>1867</v>
      </c>
      <c r="D1059" s="64" t="s">
        <v>1875</v>
      </c>
      <c r="E1059" s="64" t="s">
        <v>1876</v>
      </c>
      <c r="F1059" s="64" t="s">
        <v>1868</v>
      </c>
      <c r="G1059" s="65" t="s">
        <v>63</v>
      </c>
      <c r="H1059" s="66">
        <v>1.79</v>
      </c>
      <c r="I1059" s="67"/>
      <c r="J1059" s="68">
        <f>H1059*I1059</f>
        <v>0</v>
      </c>
      <c r="K1059" s="68">
        <f>IF($I$11&gt;=7000,0,H1059*0.07*I1059)</f>
        <v>0</v>
      </c>
      <c r="L1059" s="68">
        <f>J1059+K1059</f>
        <v>0</v>
      </c>
      <c r="M1059" s="46" t="str">
        <f>IF(I1059="","",IF(I1059&lt;80,"Ошибка! Не соблюден минимальный заказ на сорт!",IF(MOD(I1059,40)&gt;0,"Ошибка! Не соблюдена кратность заказа на позицию!","")))</f>
        <v/>
      </c>
    </row>
    <row r="1060" spans="1:13" ht="15" customHeight="1" x14ac:dyDescent="0.25">
      <c r="A1060" s="1">
        <v>878</v>
      </c>
      <c r="B1060" s="63" t="s">
        <v>1869</v>
      </c>
      <c r="C1060" s="63" t="s">
        <v>1870</v>
      </c>
      <c r="D1060" s="64" t="s">
        <v>1875</v>
      </c>
      <c r="E1060" s="64" t="s">
        <v>1876</v>
      </c>
      <c r="F1060" s="64" t="s">
        <v>1871</v>
      </c>
      <c r="G1060" s="65" t="s">
        <v>63</v>
      </c>
      <c r="H1060" s="66">
        <v>1.79</v>
      </c>
      <c r="I1060" s="67"/>
      <c r="J1060" s="68">
        <f>H1060*I1060</f>
        <v>0</v>
      </c>
      <c r="K1060" s="68">
        <f>IF($I$11&gt;=7000,0,H1060*0.07*I1060)</f>
        <v>0</v>
      </c>
      <c r="L1060" s="68">
        <f>J1060+K1060</f>
        <v>0</v>
      </c>
      <c r="M1060" s="46" t="str">
        <f>IF(I1060="","",IF(I1060&lt;80,"Ошибка! Не соблюден минимальный заказ на сорт!",IF(MOD(I1060,40)&gt;0,"Ошибка! Не соблюдена кратность заказа на позицию!","")))</f>
        <v/>
      </c>
    </row>
    <row r="1061" spans="1:13" ht="15" customHeight="1" x14ac:dyDescent="0.25">
      <c r="A1061" s="1">
        <v>870</v>
      </c>
      <c r="B1061" s="63" t="s">
        <v>1872</v>
      </c>
      <c r="C1061" s="63" t="s">
        <v>1873</v>
      </c>
      <c r="D1061" s="64" t="s">
        <v>1875</v>
      </c>
      <c r="E1061" s="64" t="s">
        <v>1876</v>
      </c>
      <c r="F1061" s="64" t="s">
        <v>1874</v>
      </c>
      <c r="G1061" s="65" t="s">
        <v>63</v>
      </c>
      <c r="H1061" s="66">
        <v>1.79</v>
      </c>
      <c r="I1061" s="67"/>
      <c r="J1061" s="68">
        <f>H1061*I1061</f>
        <v>0</v>
      </c>
      <c r="K1061" s="68">
        <f>IF($I$11&gt;=7000,0,H1061*0.07*I1061)</f>
        <v>0</v>
      </c>
      <c r="L1061" s="68">
        <f>J1061+K1061</f>
        <v>0</v>
      </c>
      <c r="M1061" s="46" t="str">
        <f>IF(I1061="","",IF(I1061&lt;80,"Ошибка! Не соблюден минимальный заказ на сорт!",IF(MOD(I1061,40)&gt;0,"Ошибка! Не соблюдена кратность заказа на позицию!","")))</f>
        <v/>
      </c>
    </row>
    <row r="1062" spans="1:13" ht="15" customHeight="1" x14ac:dyDescent="0.25">
      <c r="A1062" s="1">
        <v>1173</v>
      </c>
      <c r="B1062" s="63" t="s">
        <v>3722</v>
      </c>
      <c r="C1062" s="63" t="s">
        <v>1877</v>
      </c>
      <c r="D1062" s="64" t="s">
        <v>1875</v>
      </c>
      <c r="E1062" s="64" t="s">
        <v>1876</v>
      </c>
      <c r="F1062" s="64" t="s">
        <v>1878</v>
      </c>
      <c r="G1062" s="65" t="s">
        <v>63</v>
      </c>
      <c r="H1062" s="66">
        <v>2.36</v>
      </c>
      <c r="I1062" s="67"/>
      <c r="J1062" s="68">
        <f>H1062*I1062</f>
        <v>0</v>
      </c>
      <c r="K1062" s="68">
        <f>IF($I$11&gt;=7000,0,H1062*0.07*I1062)</f>
        <v>0</v>
      </c>
      <c r="L1062" s="68">
        <f>J1062+K1062</f>
        <v>0</v>
      </c>
      <c r="M1062" s="46" t="str">
        <f>IF(I1062="","",IF(I1062&lt;80,"Ошибка! Не соблюден минимальный заказ на сорт!",IF(MOD(I1062,40)&gt;0,"Ошибка! Не соблюдена кратность заказа на позицию!","")))</f>
        <v/>
      </c>
    </row>
    <row r="1063" spans="1:13" ht="15" customHeight="1" x14ac:dyDescent="0.25">
      <c r="A1063" s="1">
        <v>446</v>
      </c>
      <c r="B1063" s="63" t="s">
        <v>1879</v>
      </c>
      <c r="C1063" s="63" t="s">
        <v>1880</v>
      </c>
      <c r="D1063" s="64" t="s">
        <v>1875</v>
      </c>
      <c r="E1063" s="64" t="s">
        <v>1876</v>
      </c>
      <c r="F1063" s="64" t="s">
        <v>1881</v>
      </c>
      <c r="G1063" s="65" t="s">
        <v>63</v>
      </c>
      <c r="H1063" s="66">
        <v>2.36</v>
      </c>
      <c r="I1063" s="67"/>
      <c r="J1063" s="68">
        <f>H1063*I1063</f>
        <v>0</v>
      </c>
      <c r="K1063" s="68">
        <f>IF($I$11&gt;=7000,0,H1063*0.07*I1063)</f>
        <v>0</v>
      </c>
      <c r="L1063" s="68">
        <f>J1063+K1063</f>
        <v>0</v>
      </c>
      <c r="M1063" s="46" t="str">
        <f>IF(I1063="","",IF(I1063&lt;80,"Ошибка! Не соблюден минимальный заказ на сорт!",IF(MOD(I1063,40)&gt;0,"Ошибка! Не соблюдена кратность заказа на позицию!","")))</f>
        <v/>
      </c>
    </row>
    <row r="1064" spans="1:13" ht="15" customHeight="1" x14ac:dyDescent="0.25">
      <c r="A1064" s="1">
        <v>156</v>
      </c>
      <c r="B1064" s="63" t="s">
        <v>4862</v>
      </c>
      <c r="C1064" s="63" t="s">
        <v>4592</v>
      </c>
      <c r="D1064" s="64" t="s">
        <v>1875</v>
      </c>
      <c r="E1064" s="64" t="s">
        <v>1876</v>
      </c>
      <c r="F1064" s="64" t="s">
        <v>4384</v>
      </c>
      <c r="G1064" s="65" t="s">
        <v>63</v>
      </c>
      <c r="H1064" s="66">
        <v>2.36</v>
      </c>
      <c r="I1064" s="67"/>
      <c r="J1064" s="68">
        <f>H1064*I1064</f>
        <v>0</v>
      </c>
      <c r="K1064" s="68">
        <f>IF($I$11&gt;=7000,0,H1064*0.07*I1064)</f>
        <v>0</v>
      </c>
      <c r="L1064" s="68">
        <f>J1064+K1064</f>
        <v>0</v>
      </c>
      <c r="M1064" s="46" t="str">
        <f>IF(I1064="","",IF(I1064&lt;80,"Ошибка! Не соблюден минимальный заказ на сорт!",IF(MOD(I1064,40)&gt;0,"Ошибка! Не соблюдена кратность заказа на позицию!","")))</f>
        <v/>
      </c>
    </row>
    <row r="1065" spans="1:13" ht="15" customHeight="1" x14ac:dyDescent="0.25">
      <c r="A1065" s="1">
        <v>1495</v>
      </c>
      <c r="B1065" s="63" t="s">
        <v>3721</v>
      </c>
      <c r="C1065" s="63" t="s">
        <v>4593</v>
      </c>
      <c r="D1065" s="64" t="s">
        <v>1875</v>
      </c>
      <c r="E1065" s="64" t="s">
        <v>1876</v>
      </c>
      <c r="F1065" s="64" t="s">
        <v>5663</v>
      </c>
      <c r="G1065" s="65" t="s">
        <v>63</v>
      </c>
      <c r="H1065" s="66">
        <v>2.36</v>
      </c>
      <c r="I1065" s="67"/>
      <c r="J1065" s="68">
        <f>H1065*I1065</f>
        <v>0</v>
      </c>
      <c r="K1065" s="68">
        <f>IF($I$11&gt;=7000,0,H1065*0.07*I1065)</f>
        <v>0</v>
      </c>
      <c r="L1065" s="68">
        <f>J1065+K1065</f>
        <v>0</v>
      </c>
      <c r="M1065" s="46" t="str">
        <f>IF(I1065="","",IF(I1065&lt;80,"Ошибка! Не соблюден минимальный заказ на сорт!",IF(MOD(I1065,40)&gt;0,"Ошибка! Не соблюдена кратность заказа на позицию!","")))</f>
        <v/>
      </c>
    </row>
    <row r="1066" spans="1:13" ht="15" customHeight="1" x14ac:dyDescent="0.25">
      <c r="A1066" s="1">
        <v>804</v>
      </c>
      <c r="B1066" s="63" t="s">
        <v>4863</v>
      </c>
      <c r="C1066" s="63" t="s">
        <v>6177</v>
      </c>
      <c r="D1066" s="64" t="s">
        <v>1875</v>
      </c>
      <c r="E1066" s="64" t="s">
        <v>1876</v>
      </c>
      <c r="F1066" s="64" t="s">
        <v>5664</v>
      </c>
      <c r="G1066" s="65" t="s">
        <v>63</v>
      </c>
      <c r="H1066" s="66">
        <v>1.79</v>
      </c>
      <c r="I1066" s="67"/>
      <c r="J1066" s="68">
        <f>H1066*I1066</f>
        <v>0</v>
      </c>
      <c r="K1066" s="68">
        <f>IF($I$11&gt;=7000,0,H1066*0.07*I1066)</f>
        <v>0</v>
      </c>
      <c r="L1066" s="68">
        <f>J1066+K1066</f>
        <v>0</v>
      </c>
      <c r="M1066" s="46" t="str">
        <f>IF(I1066="","",IF(I1066&lt;80,"Ошибка! Не соблюден минимальный заказ на сорт!",IF(MOD(I1066,40)&gt;0,"Ошибка! Не соблюдена кратность заказа на позицию!","")))</f>
        <v/>
      </c>
    </row>
    <row r="1067" spans="1:13" ht="15" customHeight="1" x14ac:dyDescent="0.25">
      <c r="A1067" s="1">
        <v>1004</v>
      </c>
      <c r="B1067" s="63" t="s">
        <v>5218</v>
      </c>
      <c r="C1067" s="63"/>
      <c r="D1067" s="64" t="s">
        <v>5839</v>
      </c>
      <c r="E1067" s="64" t="s">
        <v>5840</v>
      </c>
      <c r="F1067" s="64" t="s">
        <v>5841</v>
      </c>
      <c r="G1067" s="65" t="s">
        <v>63</v>
      </c>
      <c r="H1067" s="66">
        <v>2.13</v>
      </c>
      <c r="I1067" s="67"/>
      <c r="J1067" s="68">
        <f>H1067*I1067</f>
        <v>0</v>
      </c>
      <c r="K1067" s="68">
        <f>IF($I$11&gt;=7000,0,H1067*0.07*I1067)</f>
        <v>0</v>
      </c>
      <c r="L1067" s="68">
        <f>J1067+K1067</f>
        <v>0</v>
      </c>
      <c r="M1067" s="46" t="str">
        <f>IF(I1067="","",IF(I1067&lt;80,"Ошибка! Не соблюден минимальный заказ на сорт!",IF(MOD(I1067,40)&gt;0,"Ошибка! Не соблюдена кратность заказа на позицию!","")))</f>
        <v/>
      </c>
    </row>
    <row r="1068" spans="1:13" ht="15" customHeight="1" x14ac:dyDescent="0.25">
      <c r="A1068" s="1">
        <v>1183</v>
      </c>
      <c r="B1068" s="63" t="s">
        <v>5219</v>
      </c>
      <c r="C1068" s="63"/>
      <c r="D1068" s="64" t="s">
        <v>5839</v>
      </c>
      <c r="E1068" s="64" t="s">
        <v>5840</v>
      </c>
      <c r="F1068" s="64" t="s">
        <v>5842</v>
      </c>
      <c r="G1068" s="65" t="s">
        <v>63</v>
      </c>
      <c r="H1068" s="66">
        <v>1.21</v>
      </c>
      <c r="I1068" s="67"/>
      <c r="J1068" s="68">
        <f>H1068*I1068</f>
        <v>0</v>
      </c>
      <c r="K1068" s="68">
        <f>IF($I$11&gt;=7000,0,H1068*0.07*I1068)</f>
        <v>0</v>
      </c>
      <c r="L1068" s="68">
        <f>J1068+K1068</f>
        <v>0</v>
      </c>
      <c r="M1068" s="46" t="str">
        <f>IF(I1068="","",IF(I1068&lt;80,"Ошибка! Не соблюден минимальный заказ на сорт!",IF(MOD(I1068,40)&gt;0,"Ошибка! Не соблюдена кратность заказа на позицию!","")))</f>
        <v/>
      </c>
    </row>
    <row r="1069" spans="1:13" ht="15" customHeight="1" x14ac:dyDescent="0.25">
      <c r="A1069" s="1">
        <v>1094</v>
      </c>
      <c r="B1069" s="63" t="s">
        <v>5220</v>
      </c>
      <c r="C1069" s="63"/>
      <c r="D1069" s="64" t="s">
        <v>5839</v>
      </c>
      <c r="E1069" s="64" t="s">
        <v>5840</v>
      </c>
      <c r="F1069" s="64" t="s">
        <v>1746</v>
      </c>
      <c r="G1069" s="65" t="s">
        <v>63</v>
      </c>
      <c r="H1069" s="66">
        <v>1.21</v>
      </c>
      <c r="I1069" s="67"/>
      <c r="J1069" s="68">
        <f>H1069*I1069</f>
        <v>0</v>
      </c>
      <c r="K1069" s="68">
        <f>IF($I$11&gt;=7000,0,H1069*0.07*I1069)</f>
        <v>0</v>
      </c>
      <c r="L1069" s="68">
        <f>J1069+K1069</f>
        <v>0</v>
      </c>
      <c r="M1069" s="46" t="str">
        <f>IF(I1069="","",IF(I1069&lt;80,"Ошибка! Не соблюден минимальный заказ на сорт!",IF(MOD(I1069,40)&gt;0,"Ошибка! Не соблюдена кратность заказа на позицию!","")))</f>
        <v/>
      </c>
    </row>
    <row r="1070" spans="1:13" ht="15" customHeight="1" x14ac:dyDescent="0.25">
      <c r="A1070" s="1">
        <v>2902</v>
      </c>
      <c r="B1070" s="63" t="s">
        <v>1882</v>
      </c>
      <c r="C1070" s="63" t="s">
        <v>1883</v>
      </c>
      <c r="D1070" s="64" t="s">
        <v>1884</v>
      </c>
      <c r="E1070" s="64" t="s">
        <v>1885</v>
      </c>
      <c r="F1070" s="64" t="s">
        <v>1886</v>
      </c>
      <c r="G1070" s="65" t="s">
        <v>63</v>
      </c>
      <c r="H1070" s="66">
        <v>0.84</v>
      </c>
      <c r="I1070" s="67"/>
      <c r="J1070" s="68">
        <f>H1070*I1070</f>
        <v>0</v>
      </c>
      <c r="K1070" s="68">
        <f>IF($I$11&gt;=7000,0,H1070*0.07*I1070)</f>
        <v>0</v>
      </c>
      <c r="L1070" s="68">
        <f>J1070+K1070</f>
        <v>0</v>
      </c>
      <c r="M1070" s="46" t="str">
        <f>IF(I1070="","",IF(I1070&lt;80,"Ошибка! Не соблюден минимальный заказ на сорт!",IF(MOD(I1070,40)&gt;0,"Ошибка! Не соблюдена кратность заказа на позицию!","")))</f>
        <v/>
      </c>
    </row>
    <row r="1071" spans="1:13" ht="15" customHeight="1" x14ac:dyDescent="0.25">
      <c r="A1071" s="1">
        <v>915</v>
      </c>
      <c r="B1071" s="63" t="s">
        <v>1887</v>
      </c>
      <c r="C1071" s="63" t="s">
        <v>1888</v>
      </c>
      <c r="D1071" s="64" t="s">
        <v>1884</v>
      </c>
      <c r="E1071" s="64" t="s">
        <v>1885</v>
      </c>
      <c r="F1071" s="64" t="s">
        <v>1889</v>
      </c>
      <c r="G1071" s="65" t="s">
        <v>63</v>
      </c>
      <c r="H1071" s="66">
        <v>0.84</v>
      </c>
      <c r="I1071" s="67"/>
      <c r="J1071" s="68">
        <f>H1071*I1071</f>
        <v>0</v>
      </c>
      <c r="K1071" s="68">
        <f>IF($I$11&gt;=7000,0,H1071*0.07*I1071)</f>
        <v>0</v>
      </c>
      <c r="L1071" s="68">
        <f>J1071+K1071</f>
        <v>0</v>
      </c>
      <c r="M1071" s="46" t="str">
        <f>IF(I1071="","",IF(I1071&lt;80,"Ошибка! Не соблюден минимальный заказ на сорт!",IF(MOD(I1071,40)&gt;0,"Ошибка! Не соблюдена кратность заказа на позицию!","")))</f>
        <v/>
      </c>
    </row>
    <row r="1072" spans="1:13" ht="15" customHeight="1" x14ac:dyDescent="0.25">
      <c r="A1072" s="1">
        <v>3415</v>
      </c>
      <c r="B1072" s="63" t="s">
        <v>1890</v>
      </c>
      <c r="C1072" s="63" t="s">
        <v>1891</v>
      </c>
      <c r="D1072" s="64" t="s">
        <v>1884</v>
      </c>
      <c r="E1072" s="64" t="s">
        <v>1885</v>
      </c>
      <c r="F1072" s="64" t="s">
        <v>1892</v>
      </c>
      <c r="G1072" s="65" t="s">
        <v>63</v>
      </c>
      <c r="H1072" s="66">
        <v>1.53</v>
      </c>
      <c r="I1072" s="67"/>
      <c r="J1072" s="68">
        <f>H1072*I1072</f>
        <v>0</v>
      </c>
      <c r="K1072" s="68">
        <f>IF($I$11&gt;=7000,0,H1072*0.07*I1072)</f>
        <v>0</v>
      </c>
      <c r="L1072" s="68">
        <f>J1072+K1072</f>
        <v>0</v>
      </c>
      <c r="M1072" s="46" t="str">
        <f>IF(I1072="","",IF(I1072&lt;80,"Ошибка! Не соблюден минимальный заказ на сорт!",IF(MOD(I1072,40)&gt;0,"Ошибка! Не соблюдена кратность заказа на позицию!","")))</f>
        <v/>
      </c>
    </row>
    <row r="1073" spans="1:13" ht="15" customHeight="1" x14ac:dyDescent="0.25">
      <c r="A1073" s="1">
        <v>1540</v>
      </c>
      <c r="B1073" s="63" t="s">
        <v>4901</v>
      </c>
      <c r="C1073" s="63" t="s">
        <v>4599</v>
      </c>
      <c r="D1073" s="64" t="s">
        <v>1884</v>
      </c>
      <c r="E1073" s="64" t="s">
        <v>1885</v>
      </c>
      <c r="F1073" s="64" t="s">
        <v>5468</v>
      </c>
      <c r="G1073" s="65" t="s">
        <v>63</v>
      </c>
      <c r="H1073" s="66">
        <v>1.53</v>
      </c>
      <c r="I1073" s="67"/>
      <c r="J1073" s="68">
        <f>H1073*I1073</f>
        <v>0</v>
      </c>
      <c r="K1073" s="68">
        <f>IF($I$11&gt;=7000,0,H1073*0.07*I1073)</f>
        <v>0</v>
      </c>
      <c r="L1073" s="68">
        <f>J1073+K1073</f>
        <v>0</v>
      </c>
      <c r="M1073" s="46" t="str">
        <f>IF(I1073="","",IF(I1073&lt;80,"Ошибка! Не соблюден минимальный заказ на сорт!",IF(MOD(I1073,40)&gt;0,"Ошибка! Не соблюдена кратность заказа на позицию!","")))</f>
        <v/>
      </c>
    </row>
    <row r="1074" spans="1:13" ht="15" customHeight="1" x14ac:dyDescent="0.25">
      <c r="A1074" s="1">
        <v>2367</v>
      </c>
      <c r="B1074" s="63" t="s">
        <v>1936</v>
      </c>
      <c r="C1074" s="63" t="s">
        <v>1937</v>
      </c>
      <c r="D1074" s="64" t="s">
        <v>1884</v>
      </c>
      <c r="E1074" s="64" t="s">
        <v>1885</v>
      </c>
      <c r="F1074" s="64" t="s">
        <v>4229</v>
      </c>
      <c r="G1074" s="65" t="s">
        <v>63</v>
      </c>
      <c r="H1074" s="66">
        <v>1.53</v>
      </c>
      <c r="I1074" s="67"/>
      <c r="J1074" s="68">
        <f>H1074*I1074</f>
        <v>0</v>
      </c>
      <c r="K1074" s="68">
        <f>IF($I$11&gt;=7000,0,H1074*0.07*I1074)</f>
        <v>0</v>
      </c>
      <c r="L1074" s="68">
        <f>J1074+K1074</f>
        <v>0</v>
      </c>
      <c r="M1074" s="46" t="str">
        <f>IF(I1074="","",IF(I1074&lt;80,"Ошибка! Не соблюден минимальный заказ на сорт!",IF(MOD(I1074,40)&gt;0,"Ошибка! Не соблюдена кратность заказа на позицию!","")))</f>
        <v/>
      </c>
    </row>
    <row r="1075" spans="1:13" ht="15" customHeight="1" x14ac:dyDescent="0.25">
      <c r="A1075" s="1">
        <v>2662</v>
      </c>
      <c r="B1075" s="63" t="s">
        <v>1893</v>
      </c>
      <c r="C1075" s="63" t="s">
        <v>1894</v>
      </c>
      <c r="D1075" s="64" t="s">
        <v>1884</v>
      </c>
      <c r="E1075" s="64" t="s">
        <v>1885</v>
      </c>
      <c r="F1075" s="64" t="s">
        <v>1895</v>
      </c>
      <c r="G1075" s="65" t="s">
        <v>63</v>
      </c>
      <c r="H1075" s="66">
        <v>1.53</v>
      </c>
      <c r="I1075" s="67"/>
      <c r="J1075" s="68">
        <f>H1075*I1075</f>
        <v>0</v>
      </c>
      <c r="K1075" s="68">
        <f>IF($I$11&gt;=7000,0,H1075*0.07*I1075)</f>
        <v>0</v>
      </c>
      <c r="L1075" s="68">
        <f>J1075+K1075</f>
        <v>0</v>
      </c>
      <c r="M1075" s="46" t="str">
        <f>IF(I1075="","",IF(I1075&lt;80,"Ошибка! Не соблюден минимальный заказ на сорт!",IF(MOD(I1075,40)&gt;0,"Ошибка! Не соблюдена кратность заказа на позицию!","")))</f>
        <v/>
      </c>
    </row>
    <row r="1076" spans="1:13" ht="15" customHeight="1" x14ac:dyDescent="0.25">
      <c r="A1076" s="1">
        <v>1741</v>
      </c>
      <c r="B1076" s="63" t="s">
        <v>1896</v>
      </c>
      <c r="C1076" s="63" t="s">
        <v>1897</v>
      </c>
      <c r="D1076" s="64" t="s">
        <v>1884</v>
      </c>
      <c r="E1076" s="64" t="s">
        <v>1885</v>
      </c>
      <c r="F1076" s="64" t="s">
        <v>1898</v>
      </c>
      <c r="G1076" s="65" t="s">
        <v>63</v>
      </c>
      <c r="H1076" s="66">
        <v>1.53</v>
      </c>
      <c r="I1076" s="67"/>
      <c r="J1076" s="68">
        <f>H1076*I1076</f>
        <v>0</v>
      </c>
      <c r="K1076" s="68">
        <f>IF($I$11&gt;=7000,0,H1076*0.07*I1076)</f>
        <v>0</v>
      </c>
      <c r="L1076" s="68">
        <f>J1076+K1076</f>
        <v>0</v>
      </c>
      <c r="M1076" s="46" t="str">
        <f>IF(I1076="","",IF(I1076&lt;80,"Ошибка! Не соблюден минимальный заказ на сорт!",IF(MOD(I1076,40)&gt;0,"Ошибка! Не соблюдена кратность заказа на позицию!","")))</f>
        <v/>
      </c>
    </row>
    <row r="1077" spans="1:13" ht="15" customHeight="1" x14ac:dyDescent="0.25">
      <c r="A1077" s="1">
        <v>2053</v>
      </c>
      <c r="B1077" s="63" t="s">
        <v>1899</v>
      </c>
      <c r="C1077" s="63" t="s">
        <v>1900</v>
      </c>
      <c r="D1077" s="64" t="s">
        <v>1884</v>
      </c>
      <c r="E1077" s="64" t="s">
        <v>1885</v>
      </c>
      <c r="F1077" s="64" t="s">
        <v>1901</v>
      </c>
      <c r="G1077" s="65" t="s">
        <v>63</v>
      </c>
      <c r="H1077" s="66">
        <v>1.53</v>
      </c>
      <c r="I1077" s="67"/>
      <c r="J1077" s="68">
        <f>H1077*I1077</f>
        <v>0</v>
      </c>
      <c r="K1077" s="68">
        <f>IF($I$11&gt;=7000,0,H1077*0.07*I1077)</f>
        <v>0</v>
      </c>
      <c r="L1077" s="68">
        <f>J1077+K1077</f>
        <v>0</v>
      </c>
      <c r="M1077" s="46" t="str">
        <f>IF(I1077="","",IF(I1077&lt;80,"Ошибка! Не соблюден минимальный заказ на сорт!",IF(MOD(I1077,40)&gt;0,"Ошибка! Не соблюдена кратность заказа на позицию!","")))</f>
        <v/>
      </c>
    </row>
    <row r="1078" spans="1:13" ht="15" customHeight="1" x14ac:dyDescent="0.25">
      <c r="A1078" s="1">
        <v>2020</v>
      </c>
      <c r="B1078" s="63" t="s">
        <v>3740</v>
      </c>
      <c r="C1078" s="63" t="s">
        <v>1902</v>
      </c>
      <c r="D1078" s="64" t="s">
        <v>1884</v>
      </c>
      <c r="E1078" s="64" t="s">
        <v>1885</v>
      </c>
      <c r="F1078" s="64" t="s">
        <v>4227</v>
      </c>
      <c r="G1078" s="65" t="s">
        <v>63</v>
      </c>
      <c r="H1078" s="66">
        <v>2.59</v>
      </c>
      <c r="I1078" s="67"/>
      <c r="J1078" s="68">
        <f>H1078*I1078</f>
        <v>0</v>
      </c>
      <c r="K1078" s="68">
        <f>IF($I$11&gt;=7000,0,H1078*0.07*I1078)</f>
        <v>0</v>
      </c>
      <c r="L1078" s="68">
        <f>J1078+K1078</f>
        <v>0</v>
      </c>
      <c r="M1078" s="46" t="str">
        <f>IF(I1078="","",IF(I1078&lt;80,"Ошибка! Не соблюден минимальный заказ на сорт!",IF(MOD(I1078,40)&gt;0,"Ошибка! Не соблюдена кратность заказа на позицию!","")))</f>
        <v/>
      </c>
    </row>
    <row r="1079" spans="1:13" ht="15" customHeight="1" x14ac:dyDescent="0.25">
      <c r="A1079" s="1">
        <v>3169</v>
      </c>
      <c r="B1079" s="63" t="s">
        <v>1903</v>
      </c>
      <c r="C1079" s="63" t="s">
        <v>1904</v>
      </c>
      <c r="D1079" s="64" t="s">
        <v>1884</v>
      </c>
      <c r="E1079" s="64" t="s">
        <v>1885</v>
      </c>
      <c r="F1079" s="64" t="s">
        <v>1905</v>
      </c>
      <c r="G1079" s="65" t="s">
        <v>63</v>
      </c>
      <c r="H1079" s="66">
        <v>1.53</v>
      </c>
      <c r="I1079" s="67"/>
      <c r="J1079" s="68">
        <f>H1079*I1079</f>
        <v>0</v>
      </c>
      <c r="K1079" s="68">
        <f>IF($I$11&gt;=7000,0,H1079*0.07*I1079)</f>
        <v>0</v>
      </c>
      <c r="L1079" s="68">
        <f>J1079+K1079</f>
        <v>0</v>
      </c>
      <c r="M1079" s="46" t="str">
        <f>IF(I1079="","",IF(I1079&lt;80,"Ошибка! Не соблюден минимальный заказ на сорт!",IF(MOD(I1079,40)&gt;0,"Ошибка! Не соблюдена кратность заказа на позицию!","")))</f>
        <v/>
      </c>
    </row>
    <row r="1080" spans="1:13" ht="15" customHeight="1" x14ac:dyDescent="0.25">
      <c r="A1080" s="1">
        <v>2053</v>
      </c>
      <c r="B1080" s="63" t="s">
        <v>1906</v>
      </c>
      <c r="C1080" s="63" t="s">
        <v>1907</v>
      </c>
      <c r="D1080" s="64" t="s">
        <v>1884</v>
      </c>
      <c r="E1080" s="64" t="s">
        <v>1885</v>
      </c>
      <c r="F1080" s="64" t="s">
        <v>1908</v>
      </c>
      <c r="G1080" s="65" t="s">
        <v>63</v>
      </c>
      <c r="H1080" s="66">
        <v>0.84</v>
      </c>
      <c r="I1080" s="67"/>
      <c r="J1080" s="68">
        <f>H1080*I1080</f>
        <v>0</v>
      </c>
      <c r="K1080" s="68">
        <f>IF($I$11&gt;=7000,0,H1080*0.07*I1080)</f>
        <v>0</v>
      </c>
      <c r="L1080" s="68">
        <f>J1080+K1080</f>
        <v>0</v>
      </c>
      <c r="M1080" s="46" t="str">
        <f>IF(I1080="","",IF(I1080&lt;80,"Ошибка! Не соблюден минимальный заказ на сорт!",IF(MOD(I1080,40)&gt;0,"Ошибка! Не соблюдена кратность заказа на позицию!","")))</f>
        <v/>
      </c>
    </row>
    <row r="1081" spans="1:13" ht="15" customHeight="1" x14ac:dyDescent="0.25">
      <c r="A1081" s="1">
        <v>3326</v>
      </c>
      <c r="B1081" s="63" t="s">
        <v>1909</v>
      </c>
      <c r="C1081" s="63" t="s">
        <v>1910</v>
      </c>
      <c r="D1081" s="64" t="s">
        <v>1884</v>
      </c>
      <c r="E1081" s="64" t="s">
        <v>1885</v>
      </c>
      <c r="F1081" s="64" t="s">
        <v>1911</v>
      </c>
      <c r="G1081" s="65" t="s">
        <v>63</v>
      </c>
      <c r="H1081" s="66">
        <v>1.53</v>
      </c>
      <c r="I1081" s="67"/>
      <c r="J1081" s="68">
        <f>H1081*I1081</f>
        <v>0</v>
      </c>
      <c r="K1081" s="68">
        <f>IF($I$11&gt;=7000,0,H1081*0.07*I1081)</f>
        <v>0</v>
      </c>
      <c r="L1081" s="68">
        <f>J1081+K1081</f>
        <v>0</v>
      </c>
      <c r="M1081" s="46" t="str">
        <f>IF(I1081="","",IF(I1081&lt;80,"Ошибка! Не соблюден минимальный заказ на сорт!",IF(MOD(I1081,40)&gt;0,"Ошибка! Не соблюдена кратность заказа на позицию!","")))</f>
        <v/>
      </c>
    </row>
    <row r="1082" spans="1:13" ht="15" customHeight="1" x14ac:dyDescent="0.25">
      <c r="A1082" s="1">
        <v>3638</v>
      </c>
      <c r="B1082" s="63" t="s">
        <v>1912</v>
      </c>
      <c r="C1082" s="63" t="s">
        <v>1913</v>
      </c>
      <c r="D1082" s="64" t="s">
        <v>1884</v>
      </c>
      <c r="E1082" s="64" t="s">
        <v>1885</v>
      </c>
      <c r="F1082" s="64" t="s">
        <v>1914</v>
      </c>
      <c r="G1082" s="65" t="s">
        <v>63</v>
      </c>
      <c r="H1082" s="66">
        <v>1.53</v>
      </c>
      <c r="I1082" s="67"/>
      <c r="J1082" s="68">
        <f>H1082*I1082</f>
        <v>0</v>
      </c>
      <c r="K1082" s="68">
        <f>IF($I$11&gt;=7000,0,H1082*0.07*I1082)</f>
        <v>0</v>
      </c>
      <c r="L1082" s="68">
        <f>J1082+K1082</f>
        <v>0</v>
      </c>
      <c r="M1082" s="46" t="str">
        <f>IF(I1082="","",IF(I1082&lt;80,"Ошибка! Не соблюден минимальный заказ на сорт!",IF(MOD(I1082,40)&gt;0,"Ошибка! Не соблюдена кратность заказа на позицию!","")))</f>
        <v/>
      </c>
    </row>
    <row r="1083" spans="1:13" ht="15" customHeight="1" x14ac:dyDescent="0.25">
      <c r="A1083" s="1">
        <v>3393</v>
      </c>
      <c r="B1083" s="63" t="s">
        <v>1915</v>
      </c>
      <c r="C1083" s="63" t="s">
        <v>1916</v>
      </c>
      <c r="D1083" s="64" t="s">
        <v>1884</v>
      </c>
      <c r="E1083" s="64" t="s">
        <v>1885</v>
      </c>
      <c r="F1083" s="64" t="s">
        <v>1917</v>
      </c>
      <c r="G1083" s="65" t="s">
        <v>63</v>
      </c>
      <c r="H1083" s="66">
        <v>1.53</v>
      </c>
      <c r="I1083" s="67"/>
      <c r="J1083" s="68">
        <f>H1083*I1083</f>
        <v>0</v>
      </c>
      <c r="K1083" s="68">
        <f>IF($I$11&gt;=7000,0,H1083*0.07*I1083)</f>
        <v>0</v>
      </c>
      <c r="L1083" s="68">
        <f>J1083+K1083</f>
        <v>0</v>
      </c>
      <c r="M1083" s="46" t="str">
        <f>IF(I1083="","",IF(I1083&lt;80,"Ошибка! Не соблюден минимальный заказ на сорт!",IF(MOD(I1083,40)&gt;0,"Ошибка! Не соблюдена кратность заказа на позицию!","")))</f>
        <v/>
      </c>
    </row>
    <row r="1084" spans="1:13" ht="15" customHeight="1" x14ac:dyDescent="0.25">
      <c r="A1084" s="1">
        <v>1294</v>
      </c>
      <c r="B1084" s="63" t="s">
        <v>1918</v>
      </c>
      <c r="C1084" s="63" t="s">
        <v>1919</v>
      </c>
      <c r="D1084" s="64" t="s">
        <v>1884</v>
      </c>
      <c r="E1084" s="64" t="s">
        <v>1885</v>
      </c>
      <c r="F1084" s="64" t="s">
        <v>1920</v>
      </c>
      <c r="G1084" s="65" t="s">
        <v>63</v>
      </c>
      <c r="H1084" s="66">
        <v>0.84</v>
      </c>
      <c r="I1084" s="67"/>
      <c r="J1084" s="68">
        <f>H1084*I1084</f>
        <v>0</v>
      </c>
      <c r="K1084" s="68">
        <f>IF($I$11&gt;=7000,0,H1084*0.07*I1084)</f>
        <v>0</v>
      </c>
      <c r="L1084" s="68">
        <f>J1084+K1084</f>
        <v>0</v>
      </c>
      <c r="M1084" s="46" t="str">
        <f>IF(I1084="","",IF(I1084&lt;80,"Ошибка! Не соблюден минимальный заказ на сорт!",IF(MOD(I1084,40)&gt;0,"Ошибка! Не соблюдена кратность заказа на позицию!","")))</f>
        <v/>
      </c>
    </row>
    <row r="1085" spans="1:13" ht="15" customHeight="1" x14ac:dyDescent="0.25">
      <c r="A1085" s="1">
        <v>2567</v>
      </c>
      <c r="B1085" s="63" t="s">
        <v>1921</v>
      </c>
      <c r="C1085" s="63" t="s">
        <v>1922</v>
      </c>
      <c r="D1085" s="64" t="s">
        <v>1884</v>
      </c>
      <c r="E1085" s="64" t="s">
        <v>1885</v>
      </c>
      <c r="F1085" s="64" t="s">
        <v>1923</v>
      </c>
      <c r="G1085" s="65" t="s">
        <v>63</v>
      </c>
      <c r="H1085" s="66">
        <v>1.53</v>
      </c>
      <c r="I1085" s="67"/>
      <c r="J1085" s="68">
        <f>H1085*I1085</f>
        <v>0</v>
      </c>
      <c r="K1085" s="68">
        <f>IF($I$11&gt;=7000,0,H1085*0.07*I1085)</f>
        <v>0</v>
      </c>
      <c r="L1085" s="68">
        <f>J1085+K1085</f>
        <v>0</v>
      </c>
      <c r="M1085" s="46" t="str">
        <f>IF(I1085="","",IF(I1085&lt;80,"Ошибка! Не соблюден минимальный заказ на сорт!",IF(MOD(I1085,40)&gt;0,"Ошибка! Не соблюдена кратность заказа на позицию!","")))</f>
        <v/>
      </c>
    </row>
    <row r="1086" spans="1:13" ht="15" customHeight="1" x14ac:dyDescent="0.25">
      <c r="A1086" s="1">
        <v>2901</v>
      </c>
      <c r="B1086" s="63" t="s">
        <v>1924</v>
      </c>
      <c r="C1086" s="63" t="s">
        <v>1925</v>
      </c>
      <c r="D1086" s="64" t="s">
        <v>1884</v>
      </c>
      <c r="E1086" s="64" t="s">
        <v>1885</v>
      </c>
      <c r="F1086" s="64" t="s">
        <v>1926</v>
      </c>
      <c r="G1086" s="65" t="s">
        <v>63</v>
      </c>
      <c r="H1086" s="66">
        <v>0.84</v>
      </c>
      <c r="I1086" s="67"/>
      <c r="J1086" s="68">
        <f>H1086*I1086</f>
        <v>0</v>
      </c>
      <c r="K1086" s="68">
        <f>IF($I$11&gt;=7000,0,H1086*0.07*I1086)</f>
        <v>0</v>
      </c>
      <c r="L1086" s="68">
        <f>J1086+K1086</f>
        <v>0</v>
      </c>
      <c r="M1086" s="46" t="str">
        <f>IF(I1086="","",IF(I1086&lt;80,"Ошибка! Не соблюден минимальный заказ на сорт!",IF(MOD(I1086,40)&gt;0,"Ошибка! Не соблюдена кратность заказа на позицию!","")))</f>
        <v/>
      </c>
    </row>
    <row r="1087" spans="1:13" ht="15" customHeight="1" x14ac:dyDescent="0.25">
      <c r="A1087" s="1">
        <v>1496</v>
      </c>
      <c r="B1087" s="63" t="s">
        <v>1927</v>
      </c>
      <c r="C1087" s="63" t="s">
        <v>1928</v>
      </c>
      <c r="D1087" s="64" t="s">
        <v>1884</v>
      </c>
      <c r="E1087" s="64" t="s">
        <v>1885</v>
      </c>
      <c r="F1087" s="64" t="s">
        <v>1929</v>
      </c>
      <c r="G1087" s="65" t="s">
        <v>63</v>
      </c>
      <c r="H1087" s="66">
        <v>0.84</v>
      </c>
      <c r="I1087" s="67"/>
      <c r="J1087" s="68">
        <f>H1087*I1087</f>
        <v>0</v>
      </c>
      <c r="K1087" s="68">
        <f>IF($I$11&gt;=7000,0,H1087*0.07*I1087)</f>
        <v>0</v>
      </c>
      <c r="L1087" s="68">
        <f>J1087+K1087</f>
        <v>0</v>
      </c>
      <c r="M1087" s="46" t="str">
        <f>IF(I1087="","",IF(I1087&lt;80,"Ошибка! Не соблюден минимальный заказ на сорт!",IF(MOD(I1087,40)&gt;0,"Ошибка! Не соблюдена кратность заказа на позицию!","")))</f>
        <v/>
      </c>
    </row>
    <row r="1088" spans="1:13" ht="15" customHeight="1" x14ac:dyDescent="0.25">
      <c r="A1088" s="1">
        <v>2835</v>
      </c>
      <c r="B1088" s="63" t="s">
        <v>1930</v>
      </c>
      <c r="C1088" s="63" t="s">
        <v>1931</v>
      </c>
      <c r="D1088" s="64" t="s">
        <v>1884</v>
      </c>
      <c r="E1088" s="64" t="s">
        <v>1885</v>
      </c>
      <c r="F1088" s="64" t="s">
        <v>1932</v>
      </c>
      <c r="G1088" s="65" t="s">
        <v>63</v>
      </c>
      <c r="H1088" s="66">
        <v>0.84</v>
      </c>
      <c r="I1088" s="67"/>
      <c r="J1088" s="68">
        <f>H1088*I1088</f>
        <v>0</v>
      </c>
      <c r="K1088" s="68">
        <f>IF($I$11&gt;=7000,0,H1088*0.07*I1088)</f>
        <v>0</v>
      </c>
      <c r="L1088" s="68">
        <f>J1088+K1088</f>
        <v>0</v>
      </c>
      <c r="M1088" s="46" t="str">
        <f>IF(I1088="","",IF(I1088&lt;80,"Ошибка! Не соблюден минимальный заказ на сорт!",IF(MOD(I1088,40)&gt;0,"Ошибка! Не соблюдена кратность заказа на позицию!","")))</f>
        <v/>
      </c>
    </row>
    <row r="1089" spans="1:13" ht="15" customHeight="1" x14ac:dyDescent="0.25">
      <c r="A1089" s="1">
        <v>993</v>
      </c>
      <c r="B1089" s="63" t="s">
        <v>1933</v>
      </c>
      <c r="C1089" s="63" t="s">
        <v>1934</v>
      </c>
      <c r="D1089" s="64" t="s">
        <v>1884</v>
      </c>
      <c r="E1089" s="64" t="s">
        <v>1885</v>
      </c>
      <c r="F1089" s="64" t="s">
        <v>1935</v>
      </c>
      <c r="G1089" s="65" t="s">
        <v>63</v>
      </c>
      <c r="H1089" s="66">
        <v>0.84</v>
      </c>
      <c r="I1089" s="67"/>
      <c r="J1089" s="68">
        <f>H1089*I1089</f>
        <v>0</v>
      </c>
      <c r="K1089" s="68">
        <f>IF($I$11&gt;=7000,0,H1089*0.07*I1089)</f>
        <v>0</v>
      </c>
      <c r="L1089" s="68">
        <f>J1089+K1089</f>
        <v>0</v>
      </c>
      <c r="M1089" s="46" t="str">
        <f>IF(I1089="","",IF(I1089&lt;80,"Ошибка! Не соблюден минимальный заказ на сорт!",IF(MOD(I1089,40)&gt;0,"Ошибка! Не соблюдена кратность заказа на позицию!","")))</f>
        <v/>
      </c>
    </row>
    <row r="1090" spans="1:13" ht="15" customHeight="1" x14ac:dyDescent="0.25">
      <c r="A1090" s="1">
        <v>3237</v>
      </c>
      <c r="B1090" s="63" t="s">
        <v>1938</v>
      </c>
      <c r="C1090" s="63" t="s">
        <v>1939</v>
      </c>
      <c r="D1090" s="64" t="s">
        <v>1884</v>
      </c>
      <c r="E1090" s="64" t="s">
        <v>1885</v>
      </c>
      <c r="F1090" s="64" t="s">
        <v>1940</v>
      </c>
      <c r="G1090" s="65" t="s">
        <v>63</v>
      </c>
      <c r="H1090" s="66">
        <v>0.84</v>
      </c>
      <c r="I1090" s="67"/>
      <c r="J1090" s="68">
        <f>H1090*I1090</f>
        <v>0</v>
      </c>
      <c r="K1090" s="68">
        <f>IF($I$11&gt;=7000,0,H1090*0.07*I1090)</f>
        <v>0</v>
      </c>
      <c r="L1090" s="68">
        <f>J1090+K1090</f>
        <v>0</v>
      </c>
      <c r="M1090" s="46" t="str">
        <f>IF(I1090="","",IF(I1090&lt;80,"Ошибка! Не соблюден минимальный заказ на сорт!",IF(MOD(I1090,40)&gt;0,"Ошибка! Не соблюдена кратность заказа на позицию!","")))</f>
        <v/>
      </c>
    </row>
    <row r="1091" spans="1:13" ht="15" customHeight="1" x14ac:dyDescent="0.25">
      <c r="A1091" s="1">
        <v>1317</v>
      </c>
      <c r="B1091" s="63" t="s">
        <v>1941</v>
      </c>
      <c r="C1091" s="63" t="s">
        <v>1942</v>
      </c>
      <c r="D1091" s="64" t="s">
        <v>1884</v>
      </c>
      <c r="E1091" s="64" t="s">
        <v>1885</v>
      </c>
      <c r="F1091" s="64" t="s">
        <v>1943</v>
      </c>
      <c r="G1091" s="65" t="s">
        <v>63</v>
      </c>
      <c r="H1091" s="66">
        <v>0.84</v>
      </c>
      <c r="I1091" s="67"/>
      <c r="J1091" s="68">
        <f>H1091*I1091</f>
        <v>0</v>
      </c>
      <c r="K1091" s="68">
        <f>IF($I$11&gt;=7000,0,H1091*0.07*I1091)</f>
        <v>0</v>
      </c>
      <c r="L1091" s="68">
        <f>J1091+K1091</f>
        <v>0</v>
      </c>
      <c r="M1091" s="46" t="str">
        <f>IF(I1091="","",IF(I1091&lt;80,"Ошибка! Не соблюден минимальный заказ на сорт!",IF(MOD(I1091,40)&gt;0,"Ошибка! Не соблюдена кратность заказа на позицию!","")))</f>
        <v/>
      </c>
    </row>
    <row r="1092" spans="1:13" ht="15" customHeight="1" x14ac:dyDescent="0.25">
      <c r="A1092" s="1">
        <v>971</v>
      </c>
      <c r="B1092" s="63" t="s">
        <v>1944</v>
      </c>
      <c r="C1092" s="63" t="s">
        <v>1945</v>
      </c>
      <c r="D1092" s="64" t="s">
        <v>1884</v>
      </c>
      <c r="E1092" s="64" t="s">
        <v>1885</v>
      </c>
      <c r="F1092" s="64" t="s">
        <v>1946</v>
      </c>
      <c r="G1092" s="65" t="s">
        <v>63</v>
      </c>
      <c r="H1092" s="66">
        <v>0.84</v>
      </c>
      <c r="I1092" s="67"/>
      <c r="J1092" s="68">
        <f>H1092*I1092</f>
        <v>0</v>
      </c>
      <c r="K1092" s="68">
        <f>IF($I$11&gt;=7000,0,H1092*0.07*I1092)</f>
        <v>0</v>
      </c>
      <c r="L1092" s="68">
        <f>J1092+K1092</f>
        <v>0</v>
      </c>
      <c r="M1092" s="46" t="str">
        <f>IF(I1092="","",IF(I1092&lt;80,"Ошибка! Не соблюден минимальный заказ на сорт!",IF(MOD(I1092,40)&gt;0,"Ошибка! Не соблюдена кратность заказа на позицию!","")))</f>
        <v/>
      </c>
    </row>
    <row r="1093" spans="1:13" ht="15" customHeight="1" x14ac:dyDescent="0.25">
      <c r="A1093" s="1">
        <v>1473</v>
      </c>
      <c r="B1093" s="63" t="s">
        <v>1947</v>
      </c>
      <c r="C1093" s="63" t="s">
        <v>1948</v>
      </c>
      <c r="D1093" s="64" t="s">
        <v>1884</v>
      </c>
      <c r="E1093" s="64" t="s">
        <v>1885</v>
      </c>
      <c r="F1093" s="64" t="s">
        <v>281</v>
      </c>
      <c r="G1093" s="65" t="s">
        <v>63</v>
      </c>
      <c r="H1093" s="66">
        <v>0.84</v>
      </c>
      <c r="I1093" s="67"/>
      <c r="J1093" s="68">
        <f>H1093*I1093</f>
        <v>0</v>
      </c>
      <c r="K1093" s="68">
        <f>IF($I$11&gt;=7000,0,H1093*0.07*I1093)</f>
        <v>0</v>
      </c>
      <c r="L1093" s="68">
        <f>J1093+K1093</f>
        <v>0</v>
      </c>
      <c r="M1093" s="46" t="str">
        <f>IF(I1093="","",IF(I1093&lt;80,"Ошибка! Не соблюден минимальный заказ на сорт!",IF(MOD(I1093,40)&gt;0,"Ошибка! Не соблюдена кратность заказа на позицию!","")))</f>
        <v/>
      </c>
    </row>
    <row r="1094" spans="1:13" ht="15" customHeight="1" x14ac:dyDescent="0.25">
      <c r="A1094" s="1">
        <v>1094</v>
      </c>
      <c r="B1094" s="63" t="s">
        <v>3742</v>
      </c>
      <c r="C1094" s="63" t="s">
        <v>1949</v>
      </c>
      <c r="D1094" s="64" t="s">
        <v>1884</v>
      </c>
      <c r="E1094" s="64" t="s">
        <v>1885</v>
      </c>
      <c r="F1094" s="64" t="s">
        <v>1950</v>
      </c>
      <c r="G1094" s="65" t="s">
        <v>63</v>
      </c>
      <c r="H1094" s="66">
        <v>2.59</v>
      </c>
      <c r="I1094" s="67"/>
      <c r="J1094" s="68">
        <f>H1094*I1094</f>
        <v>0</v>
      </c>
      <c r="K1094" s="68">
        <f>IF($I$11&gt;=7000,0,H1094*0.07*I1094)</f>
        <v>0</v>
      </c>
      <c r="L1094" s="68">
        <f>J1094+K1094</f>
        <v>0</v>
      </c>
      <c r="M1094" s="46" t="str">
        <f>IF(I1094="","",IF(I1094&lt;80,"Ошибка! Не соблюден минимальный заказ на сорт!",IF(MOD(I1094,40)&gt;0,"Ошибка! Не соблюдена кратность заказа на позицию!","")))</f>
        <v/>
      </c>
    </row>
    <row r="1095" spans="1:13" ht="15" customHeight="1" x14ac:dyDescent="0.25">
      <c r="A1095" s="1">
        <v>1830</v>
      </c>
      <c r="B1095" s="63" t="s">
        <v>1951</v>
      </c>
      <c r="C1095" s="63" t="s">
        <v>1952</v>
      </c>
      <c r="D1095" s="64" t="s">
        <v>1884</v>
      </c>
      <c r="E1095" s="64" t="s">
        <v>1885</v>
      </c>
      <c r="F1095" s="64" t="s">
        <v>1064</v>
      </c>
      <c r="G1095" s="65" t="s">
        <v>63</v>
      </c>
      <c r="H1095" s="66">
        <v>0.84</v>
      </c>
      <c r="I1095" s="67"/>
      <c r="J1095" s="68">
        <f>H1095*I1095</f>
        <v>0</v>
      </c>
      <c r="K1095" s="68">
        <f>IF($I$11&gt;=7000,0,H1095*0.07*I1095)</f>
        <v>0</v>
      </c>
      <c r="L1095" s="68">
        <f>J1095+K1095</f>
        <v>0</v>
      </c>
      <c r="M1095" s="46" t="str">
        <f>IF(I1095="","",IF(I1095&lt;80,"Ошибка! Не соблюден минимальный заказ на сорт!",IF(MOD(I1095,40)&gt;0,"Ошибка! Не соблюдена кратность заказа на позицию!","")))</f>
        <v/>
      </c>
    </row>
    <row r="1096" spans="1:13" ht="15" customHeight="1" x14ac:dyDescent="0.25">
      <c r="A1096" s="1">
        <v>1049</v>
      </c>
      <c r="B1096" s="63" t="s">
        <v>1953</v>
      </c>
      <c r="C1096" s="63" t="s">
        <v>1954</v>
      </c>
      <c r="D1096" s="64" t="s">
        <v>1884</v>
      </c>
      <c r="E1096" s="64" t="s">
        <v>1885</v>
      </c>
      <c r="F1096" s="64" t="s">
        <v>1955</v>
      </c>
      <c r="G1096" s="65" t="s">
        <v>63</v>
      </c>
      <c r="H1096" s="66">
        <v>0.84</v>
      </c>
      <c r="I1096" s="67"/>
      <c r="J1096" s="68">
        <f>H1096*I1096</f>
        <v>0</v>
      </c>
      <c r="K1096" s="68">
        <f>IF($I$11&gt;=7000,0,H1096*0.07*I1096)</f>
        <v>0</v>
      </c>
      <c r="L1096" s="68">
        <f>J1096+K1096</f>
        <v>0</v>
      </c>
      <c r="M1096" s="46" t="str">
        <f>IF(I1096="","",IF(I1096&lt;80,"Ошибка! Не соблюден минимальный заказ на сорт!",IF(MOD(I1096,40)&gt;0,"Ошибка! Не соблюдена кратность заказа на позицию!","")))</f>
        <v/>
      </c>
    </row>
    <row r="1097" spans="1:13" ht="15" customHeight="1" x14ac:dyDescent="0.25">
      <c r="A1097" s="1">
        <v>1473</v>
      </c>
      <c r="B1097" s="63" t="s">
        <v>1956</v>
      </c>
      <c r="C1097" s="63" t="s">
        <v>1957</v>
      </c>
      <c r="D1097" s="64" t="s">
        <v>1884</v>
      </c>
      <c r="E1097" s="64" t="s">
        <v>1885</v>
      </c>
      <c r="F1097" s="64" t="s">
        <v>1958</v>
      </c>
      <c r="G1097" s="65" t="s">
        <v>63</v>
      </c>
      <c r="H1097" s="66">
        <v>0.84</v>
      </c>
      <c r="I1097" s="67"/>
      <c r="J1097" s="68">
        <f>H1097*I1097</f>
        <v>0</v>
      </c>
      <c r="K1097" s="68">
        <f>IF($I$11&gt;=7000,0,H1097*0.07*I1097)</f>
        <v>0</v>
      </c>
      <c r="L1097" s="68">
        <f>J1097+K1097</f>
        <v>0</v>
      </c>
      <c r="M1097" s="46" t="str">
        <f>IF(I1097="","",IF(I1097&lt;80,"Ошибка! Не соблюден минимальный заказ на сорт!",IF(MOD(I1097,40)&gt;0,"Ошибка! Не соблюдена кратность заказа на позицию!","")))</f>
        <v/>
      </c>
    </row>
    <row r="1098" spans="1:13" ht="15" customHeight="1" x14ac:dyDescent="0.25">
      <c r="A1098" s="1">
        <v>9218</v>
      </c>
      <c r="B1098" s="63" t="s">
        <v>1959</v>
      </c>
      <c r="C1098" s="63" t="s">
        <v>1960</v>
      </c>
      <c r="D1098" s="64" t="s">
        <v>1884</v>
      </c>
      <c r="E1098" s="64" t="s">
        <v>1885</v>
      </c>
      <c r="F1098" s="64" t="s">
        <v>4230</v>
      </c>
      <c r="G1098" s="65" t="s">
        <v>63</v>
      </c>
      <c r="H1098" s="66">
        <v>1.53</v>
      </c>
      <c r="I1098" s="67"/>
      <c r="J1098" s="68">
        <f>H1098*I1098</f>
        <v>0</v>
      </c>
      <c r="K1098" s="68">
        <f>IF($I$11&gt;=7000,0,H1098*0.07*I1098)</f>
        <v>0</v>
      </c>
      <c r="L1098" s="68">
        <f>J1098+K1098</f>
        <v>0</v>
      </c>
      <c r="M1098" s="46" t="str">
        <f>IF(I1098="","",IF(I1098&lt;80,"Ошибка! Не соблюден минимальный заказ на сорт!",IF(MOD(I1098,40)&gt;0,"Ошибка! Не соблюдена кратность заказа на позицию!","")))</f>
        <v/>
      </c>
    </row>
    <row r="1099" spans="1:13" ht="15" customHeight="1" x14ac:dyDescent="0.25">
      <c r="A1099" s="1">
        <v>1618</v>
      </c>
      <c r="B1099" s="63" t="s">
        <v>3743</v>
      </c>
      <c r="C1099" s="63" t="s">
        <v>1961</v>
      </c>
      <c r="D1099" s="64" t="s">
        <v>1884</v>
      </c>
      <c r="E1099" s="64" t="s">
        <v>1885</v>
      </c>
      <c r="F1099" s="64" t="s">
        <v>1962</v>
      </c>
      <c r="G1099" s="65" t="s">
        <v>63</v>
      </c>
      <c r="H1099" s="66">
        <v>1.53</v>
      </c>
      <c r="I1099" s="67"/>
      <c r="J1099" s="68">
        <f>H1099*I1099</f>
        <v>0</v>
      </c>
      <c r="K1099" s="68">
        <f>IF($I$11&gt;=7000,0,H1099*0.07*I1099)</f>
        <v>0</v>
      </c>
      <c r="L1099" s="68">
        <f>J1099+K1099</f>
        <v>0</v>
      </c>
      <c r="M1099" s="46" t="str">
        <f>IF(I1099="","",IF(I1099&lt;80,"Ошибка! Не соблюден минимальный заказ на сорт!",IF(MOD(I1099,40)&gt;0,"Ошибка! Не соблюдена кратность заказа на позицию!","")))</f>
        <v/>
      </c>
    </row>
    <row r="1100" spans="1:13" ht="15" customHeight="1" x14ac:dyDescent="0.25">
      <c r="A1100" s="1">
        <v>1317</v>
      </c>
      <c r="B1100" s="63" t="s">
        <v>1963</v>
      </c>
      <c r="C1100" s="63" t="s">
        <v>1964</v>
      </c>
      <c r="D1100" s="64" t="s">
        <v>1884</v>
      </c>
      <c r="E1100" s="64" t="s">
        <v>1885</v>
      </c>
      <c r="F1100" s="64" t="s">
        <v>1965</v>
      </c>
      <c r="G1100" s="65" t="s">
        <v>63</v>
      </c>
      <c r="H1100" s="66">
        <v>0.84</v>
      </c>
      <c r="I1100" s="67"/>
      <c r="J1100" s="68">
        <f>H1100*I1100</f>
        <v>0</v>
      </c>
      <c r="K1100" s="68">
        <f>IF($I$11&gt;=7000,0,H1100*0.07*I1100)</f>
        <v>0</v>
      </c>
      <c r="L1100" s="68">
        <f>J1100+K1100</f>
        <v>0</v>
      </c>
      <c r="M1100" s="46" t="str">
        <f>IF(I1100="","",IF(I1100&lt;80,"Ошибка! Не соблюден минимальный заказ на сорт!",IF(MOD(I1100,40)&gt;0,"Ошибка! Не соблюдена кратность заказа на позицию!","")))</f>
        <v/>
      </c>
    </row>
    <row r="1101" spans="1:13" ht="15" customHeight="1" x14ac:dyDescent="0.25">
      <c r="A1101" s="1">
        <v>1004</v>
      </c>
      <c r="B1101" s="63" t="s">
        <v>1966</v>
      </c>
      <c r="C1101" s="63" t="s">
        <v>1967</v>
      </c>
      <c r="D1101" s="64" t="s">
        <v>1884</v>
      </c>
      <c r="E1101" s="64" t="s">
        <v>1885</v>
      </c>
      <c r="F1101" s="64" t="s">
        <v>1968</v>
      </c>
      <c r="G1101" s="65" t="s">
        <v>63</v>
      </c>
      <c r="H1101" s="66">
        <v>0.84</v>
      </c>
      <c r="I1101" s="67"/>
      <c r="J1101" s="68">
        <f>H1101*I1101</f>
        <v>0</v>
      </c>
      <c r="K1101" s="68">
        <f>IF($I$11&gt;=7000,0,H1101*0.07*I1101)</f>
        <v>0</v>
      </c>
      <c r="L1101" s="68">
        <f>J1101+K1101</f>
        <v>0</v>
      </c>
      <c r="M1101" s="46" t="str">
        <f>IF(I1101="","",IF(I1101&lt;80,"Ошибка! Не соблюден минимальный заказ на сорт!",IF(MOD(I1101,40)&gt;0,"Ошибка! Не соблюдена кратность заказа на позицию!","")))</f>
        <v/>
      </c>
    </row>
    <row r="1102" spans="1:13" ht="15" customHeight="1" x14ac:dyDescent="0.25">
      <c r="A1102" s="1">
        <v>3393</v>
      </c>
      <c r="B1102" s="63" t="s">
        <v>1969</v>
      </c>
      <c r="C1102" s="63" t="s">
        <v>1970</v>
      </c>
      <c r="D1102" s="64" t="s">
        <v>1884</v>
      </c>
      <c r="E1102" s="64" t="s">
        <v>1885</v>
      </c>
      <c r="F1102" s="64" t="s">
        <v>1971</v>
      </c>
      <c r="G1102" s="65" t="s">
        <v>63</v>
      </c>
      <c r="H1102" s="66">
        <v>0.84</v>
      </c>
      <c r="I1102" s="67"/>
      <c r="J1102" s="68">
        <f>H1102*I1102</f>
        <v>0</v>
      </c>
      <c r="K1102" s="68">
        <f>IF($I$11&gt;=7000,0,H1102*0.07*I1102)</f>
        <v>0</v>
      </c>
      <c r="L1102" s="68">
        <f>J1102+K1102</f>
        <v>0</v>
      </c>
      <c r="M1102" s="46" t="str">
        <f>IF(I1102="","",IF(I1102&lt;80,"Ошибка! Не соблюден минимальный заказ на сорт!",IF(MOD(I1102,40)&gt;0,"Ошибка! Не соблюдена кратность заказа на позицию!","")))</f>
        <v/>
      </c>
    </row>
    <row r="1103" spans="1:13" ht="15" customHeight="1" x14ac:dyDescent="0.25">
      <c r="A1103" s="1">
        <v>2857</v>
      </c>
      <c r="B1103" s="63" t="s">
        <v>3741</v>
      </c>
      <c r="C1103" s="63" t="s">
        <v>3934</v>
      </c>
      <c r="D1103" s="64" t="s">
        <v>1884</v>
      </c>
      <c r="E1103" s="64" t="s">
        <v>1885</v>
      </c>
      <c r="F1103" s="64" t="s">
        <v>4228</v>
      </c>
      <c r="G1103" s="65" t="s">
        <v>63</v>
      </c>
      <c r="H1103" s="66">
        <v>1.53</v>
      </c>
      <c r="I1103" s="67"/>
      <c r="J1103" s="68">
        <f>H1103*I1103</f>
        <v>0</v>
      </c>
      <c r="K1103" s="68">
        <f>IF($I$11&gt;=7000,0,H1103*0.07*I1103)</f>
        <v>0</v>
      </c>
      <c r="L1103" s="68">
        <f>J1103+K1103</f>
        <v>0</v>
      </c>
      <c r="M1103" s="46" t="str">
        <f>IF(I1103="","",IF(I1103&lt;80,"Ошибка! Не соблюден минимальный заказ на сорт!",IF(MOD(I1103,40)&gt;0,"Ошибка! Не соблюдена кратность заказа на позицию!","")))</f>
        <v/>
      </c>
    </row>
    <row r="1104" spans="1:13" ht="15" customHeight="1" x14ac:dyDescent="0.25">
      <c r="A1104" s="1">
        <v>4032</v>
      </c>
      <c r="B1104" s="63" t="s">
        <v>1972</v>
      </c>
      <c r="C1104" s="63" t="s">
        <v>1973</v>
      </c>
      <c r="D1104" s="64" t="s">
        <v>1884</v>
      </c>
      <c r="E1104" s="64" t="s">
        <v>1885</v>
      </c>
      <c r="F1104" s="64" t="s">
        <v>1974</v>
      </c>
      <c r="G1104" s="65" t="s">
        <v>63</v>
      </c>
      <c r="H1104" s="66">
        <v>1.53</v>
      </c>
      <c r="I1104" s="67"/>
      <c r="J1104" s="68">
        <f>H1104*I1104</f>
        <v>0</v>
      </c>
      <c r="K1104" s="68">
        <f>IF($I$11&gt;=7000,0,H1104*0.07*I1104)</f>
        <v>0</v>
      </c>
      <c r="L1104" s="68">
        <f>J1104+K1104</f>
        <v>0</v>
      </c>
      <c r="M1104" s="46" t="str">
        <f>IF(I1104="","",IF(I1104&lt;80,"Ошибка! Не соблюден минимальный заказ на сорт!",IF(MOD(I1104,40)&gt;0,"Ошибка! Не соблюдена кратность заказа на позицию!","")))</f>
        <v/>
      </c>
    </row>
    <row r="1105" spans="1:13" ht="15" customHeight="1" x14ac:dyDescent="0.25">
      <c r="A1105" s="1">
        <v>2790</v>
      </c>
      <c r="B1105" s="63" t="s">
        <v>1975</v>
      </c>
      <c r="C1105" s="63" t="s">
        <v>1976</v>
      </c>
      <c r="D1105" s="64" t="s">
        <v>1884</v>
      </c>
      <c r="E1105" s="64" t="s">
        <v>1885</v>
      </c>
      <c r="F1105" s="64" t="s">
        <v>4231</v>
      </c>
      <c r="G1105" s="65" t="s">
        <v>63</v>
      </c>
      <c r="H1105" s="66">
        <v>0.84</v>
      </c>
      <c r="I1105" s="67"/>
      <c r="J1105" s="68">
        <f>H1105*I1105</f>
        <v>0</v>
      </c>
      <c r="K1105" s="68">
        <f>IF($I$11&gt;=7000,0,H1105*0.07*I1105)</f>
        <v>0</v>
      </c>
      <c r="L1105" s="68">
        <f>J1105+K1105</f>
        <v>0</v>
      </c>
      <c r="M1105" s="46" t="str">
        <f>IF(I1105="","",IF(I1105&lt;80,"Ошибка! Не соблюден минимальный заказ на сорт!",IF(MOD(I1105,40)&gt;0,"Ошибка! Не соблюдена кратность заказа на позицию!","")))</f>
        <v/>
      </c>
    </row>
    <row r="1106" spans="1:13" ht="15" customHeight="1" x14ac:dyDescent="0.25">
      <c r="A1106" s="1">
        <v>1875</v>
      </c>
      <c r="B1106" s="63" t="s">
        <v>1977</v>
      </c>
      <c r="C1106" s="63" t="s">
        <v>1978</v>
      </c>
      <c r="D1106" s="64" t="s">
        <v>1884</v>
      </c>
      <c r="E1106" s="64" t="s">
        <v>1885</v>
      </c>
      <c r="F1106" s="64" t="s">
        <v>1979</v>
      </c>
      <c r="G1106" s="65" t="s">
        <v>63</v>
      </c>
      <c r="H1106" s="66">
        <v>0.84</v>
      </c>
      <c r="I1106" s="67"/>
      <c r="J1106" s="68">
        <f>H1106*I1106</f>
        <v>0</v>
      </c>
      <c r="K1106" s="68">
        <f>IF($I$11&gt;=7000,0,H1106*0.07*I1106)</f>
        <v>0</v>
      </c>
      <c r="L1106" s="68">
        <f>J1106+K1106</f>
        <v>0</v>
      </c>
      <c r="M1106" s="46" t="str">
        <f>IF(I1106="","",IF(I1106&lt;80,"Ошибка! Не соблюден минимальный заказ на сорт!",IF(MOD(I1106,40)&gt;0,"Ошибка! Не соблюдена кратность заказа на позицию!","")))</f>
        <v/>
      </c>
    </row>
    <row r="1107" spans="1:13" ht="15" customHeight="1" x14ac:dyDescent="0.25">
      <c r="A1107" s="1">
        <v>3348</v>
      </c>
      <c r="B1107" s="63" t="s">
        <v>1980</v>
      </c>
      <c r="C1107" s="63" t="s">
        <v>1981</v>
      </c>
      <c r="D1107" s="64" t="s">
        <v>1884</v>
      </c>
      <c r="E1107" s="64" t="s">
        <v>1885</v>
      </c>
      <c r="F1107" s="64" t="s">
        <v>1982</v>
      </c>
      <c r="G1107" s="65" t="s">
        <v>63</v>
      </c>
      <c r="H1107" s="66">
        <v>0.84</v>
      </c>
      <c r="I1107" s="67"/>
      <c r="J1107" s="68">
        <f>H1107*I1107</f>
        <v>0</v>
      </c>
      <c r="K1107" s="68">
        <f>IF($I$11&gt;=7000,0,H1107*0.07*I1107)</f>
        <v>0</v>
      </c>
      <c r="L1107" s="68">
        <f>J1107+K1107</f>
        <v>0</v>
      </c>
      <c r="M1107" s="46" t="str">
        <f>IF(I1107="","",IF(I1107&lt;80,"Ошибка! Не соблюден минимальный заказ на сорт!",IF(MOD(I1107,40)&gt;0,"Ошибка! Не соблюдена кратность заказа на позицию!","")))</f>
        <v/>
      </c>
    </row>
    <row r="1108" spans="1:13" ht="15" customHeight="1" x14ac:dyDescent="0.25">
      <c r="A1108" s="1">
        <v>1585</v>
      </c>
      <c r="B1108" s="63" t="s">
        <v>1983</v>
      </c>
      <c r="C1108" s="63" t="s">
        <v>1984</v>
      </c>
      <c r="D1108" s="64" t="s">
        <v>1884</v>
      </c>
      <c r="E1108" s="64" t="s">
        <v>1885</v>
      </c>
      <c r="F1108" s="64" t="s">
        <v>1985</v>
      </c>
      <c r="G1108" s="65" t="s">
        <v>63</v>
      </c>
      <c r="H1108" s="66">
        <v>0.84</v>
      </c>
      <c r="I1108" s="67"/>
      <c r="J1108" s="68">
        <f>H1108*I1108</f>
        <v>0</v>
      </c>
      <c r="K1108" s="68">
        <f>IF($I$11&gt;=7000,0,H1108*0.07*I1108)</f>
        <v>0</v>
      </c>
      <c r="L1108" s="68">
        <f>J1108+K1108</f>
        <v>0</v>
      </c>
      <c r="M1108" s="46" t="str">
        <f>IF(I1108="","",IF(I1108&lt;80,"Ошибка! Не соблюден минимальный заказ на сорт!",IF(MOD(I1108,40)&gt;0,"Ошибка! Не соблюдена кратность заказа на позицию!","")))</f>
        <v/>
      </c>
    </row>
    <row r="1109" spans="1:13" ht="15" customHeight="1" x14ac:dyDescent="0.25">
      <c r="A1109" s="1">
        <v>7187</v>
      </c>
      <c r="B1109" s="63" t="s">
        <v>1986</v>
      </c>
      <c r="C1109" s="63" t="s">
        <v>1987</v>
      </c>
      <c r="D1109" s="64" t="s">
        <v>1884</v>
      </c>
      <c r="E1109" s="64" t="s">
        <v>1885</v>
      </c>
      <c r="F1109" s="64" t="s">
        <v>1988</v>
      </c>
      <c r="G1109" s="65" t="s">
        <v>63</v>
      </c>
      <c r="H1109" s="66">
        <v>0.84</v>
      </c>
      <c r="I1109" s="67"/>
      <c r="J1109" s="68">
        <f>H1109*I1109</f>
        <v>0</v>
      </c>
      <c r="K1109" s="68">
        <f>IF($I$11&gt;=7000,0,H1109*0.07*I1109)</f>
        <v>0</v>
      </c>
      <c r="L1109" s="68">
        <f>J1109+K1109</f>
        <v>0</v>
      </c>
      <c r="M1109" s="46" t="str">
        <f>IF(I1109="","",IF(I1109&lt;80,"Ошибка! Не соблюден минимальный заказ на сорт!",IF(MOD(I1109,40)&gt;0,"Ошибка! Не соблюдена кратность заказа на позицию!","")))</f>
        <v/>
      </c>
    </row>
    <row r="1110" spans="1:13" ht="15" customHeight="1" x14ac:dyDescent="0.25">
      <c r="A1110" s="1">
        <v>1071</v>
      </c>
      <c r="B1110" s="63" t="s">
        <v>1989</v>
      </c>
      <c r="C1110" s="63" t="s">
        <v>1990</v>
      </c>
      <c r="D1110" s="64" t="s">
        <v>1884</v>
      </c>
      <c r="E1110" s="64" t="s">
        <v>1885</v>
      </c>
      <c r="F1110" s="64" t="s">
        <v>693</v>
      </c>
      <c r="G1110" s="65" t="s">
        <v>63</v>
      </c>
      <c r="H1110" s="66">
        <v>0.84</v>
      </c>
      <c r="I1110" s="67"/>
      <c r="J1110" s="68">
        <f>H1110*I1110</f>
        <v>0</v>
      </c>
      <c r="K1110" s="68">
        <f>IF($I$11&gt;=7000,0,H1110*0.07*I1110)</f>
        <v>0</v>
      </c>
      <c r="L1110" s="68">
        <f>J1110+K1110</f>
        <v>0</v>
      </c>
      <c r="M1110" s="46" t="str">
        <f>IF(I1110="","",IF(I1110&lt;80,"Ошибка! Не соблюден минимальный заказ на сорт!",IF(MOD(I1110,40)&gt;0,"Ошибка! Не соблюдена кратность заказа на позицию!","")))</f>
        <v/>
      </c>
    </row>
    <row r="1111" spans="1:13" ht="15" customHeight="1" x14ac:dyDescent="0.25">
      <c r="A1111" s="1">
        <v>1004</v>
      </c>
      <c r="B1111" s="63" t="s">
        <v>1991</v>
      </c>
      <c r="C1111" s="63" t="s">
        <v>1992</v>
      </c>
      <c r="D1111" s="64" t="s">
        <v>1884</v>
      </c>
      <c r="E1111" s="64" t="s">
        <v>1885</v>
      </c>
      <c r="F1111" s="64" t="s">
        <v>1993</v>
      </c>
      <c r="G1111" s="65" t="s">
        <v>63</v>
      </c>
      <c r="H1111" s="66">
        <v>0.84</v>
      </c>
      <c r="I1111" s="67"/>
      <c r="J1111" s="68">
        <f>H1111*I1111</f>
        <v>0</v>
      </c>
      <c r="K1111" s="68">
        <f>IF($I$11&gt;=7000,0,H1111*0.07*I1111)</f>
        <v>0</v>
      </c>
      <c r="L1111" s="68">
        <f>J1111+K1111</f>
        <v>0</v>
      </c>
      <c r="M1111" s="46" t="str">
        <f>IF(I1111="","",IF(I1111&lt;80,"Ошибка! Не соблюден минимальный заказ на сорт!",IF(MOD(I1111,40)&gt;0,"Ошибка! Не соблюдена кратность заказа на позицию!","")))</f>
        <v/>
      </c>
    </row>
    <row r="1112" spans="1:13" ht="15" customHeight="1" x14ac:dyDescent="0.25">
      <c r="A1112" s="1">
        <v>2399</v>
      </c>
      <c r="B1112" s="63" t="s">
        <v>1994</v>
      </c>
      <c r="C1112" s="63" t="s">
        <v>1995</v>
      </c>
      <c r="D1112" s="64" t="s">
        <v>1884</v>
      </c>
      <c r="E1112" s="64" t="s">
        <v>1885</v>
      </c>
      <c r="F1112" s="64" t="s">
        <v>1996</v>
      </c>
      <c r="G1112" s="65" t="s">
        <v>63</v>
      </c>
      <c r="H1112" s="66">
        <v>0.84</v>
      </c>
      <c r="I1112" s="67"/>
      <c r="J1112" s="68">
        <f>H1112*I1112</f>
        <v>0</v>
      </c>
      <c r="K1112" s="68">
        <f>IF($I$11&gt;=7000,0,H1112*0.07*I1112)</f>
        <v>0</v>
      </c>
      <c r="L1112" s="68">
        <f>J1112+K1112</f>
        <v>0</v>
      </c>
      <c r="M1112" s="46" t="str">
        <f>IF(I1112="","",IF(I1112&lt;80,"Ошибка! Не соблюден минимальный заказ на сорт!",IF(MOD(I1112,40)&gt;0,"Ошибка! Не соблюдена кратность заказа на позицию!","")))</f>
        <v/>
      </c>
    </row>
    <row r="1113" spans="1:13" ht="15" customHeight="1" x14ac:dyDescent="0.25">
      <c r="A1113" s="1">
        <v>1362</v>
      </c>
      <c r="B1113" s="63" t="s">
        <v>1997</v>
      </c>
      <c r="C1113" s="63" t="s">
        <v>1998</v>
      </c>
      <c r="D1113" s="64" t="s">
        <v>1884</v>
      </c>
      <c r="E1113" s="64" t="s">
        <v>1885</v>
      </c>
      <c r="F1113" s="64" t="s">
        <v>1999</v>
      </c>
      <c r="G1113" s="65" t="s">
        <v>63</v>
      </c>
      <c r="H1113" s="66">
        <v>0.84</v>
      </c>
      <c r="I1113" s="67"/>
      <c r="J1113" s="68">
        <f>H1113*I1113</f>
        <v>0</v>
      </c>
      <c r="K1113" s="68">
        <f>IF($I$11&gt;=7000,0,H1113*0.07*I1113)</f>
        <v>0</v>
      </c>
      <c r="L1113" s="68">
        <f>J1113+K1113</f>
        <v>0</v>
      </c>
      <c r="M1113" s="46" t="str">
        <f>IF(I1113="","",IF(I1113&lt;80,"Ошибка! Не соблюден минимальный заказ на сорт!",IF(MOD(I1113,40)&gt;0,"Ошибка! Не соблюдена кратность заказа на позицию!","")))</f>
        <v/>
      </c>
    </row>
    <row r="1114" spans="1:13" ht="15" customHeight="1" x14ac:dyDescent="0.25">
      <c r="A1114" s="1">
        <v>3848</v>
      </c>
      <c r="B1114" s="63" t="s">
        <v>2000</v>
      </c>
      <c r="C1114" s="63" t="s">
        <v>2001</v>
      </c>
      <c r="D1114" s="64" t="s">
        <v>2002</v>
      </c>
      <c r="E1114" s="64" t="s">
        <v>2003</v>
      </c>
      <c r="F1114" s="64" t="s">
        <v>2004</v>
      </c>
      <c r="G1114" s="65" t="s">
        <v>63</v>
      </c>
      <c r="H1114" s="66">
        <v>0.87</v>
      </c>
      <c r="I1114" s="67"/>
      <c r="J1114" s="68">
        <f>H1114*I1114</f>
        <v>0</v>
      </c>
      <c r="K1114" s="68">
        <f>IF($I$11&gt;=7000,0,H1114*0.07*I1114)</f>
        <v>0</v>
      </c>
      <c r="L1114" s="68">
        <f>J1114+K1114</f>
        <v>0</v>
      </c>
      <c r="M1114" s="46" t="str">
        <f>IF(I1114="","",IF(I1114&lt;80,"Ошибка! Не соблюден минимальный заказ на сорт!",IF(MOD(I1114,40)&gt;0,"Ошибка! Не соблюдена кратность заказа на позицию!","")))</f>
        <v/>
      </c>
    </row>
    <row r="1115" spans="1:13" ht="15" customHeight="1" x14ac:dyDescent="0.25">
      <c r="A1115" s="1">
        <v>800</v>
      </c>
      <c r="B1115" s="63" t="s">
        <v>2006</v>
      </c>
      <c r="C1115" s="63" t="s">
        <v>2007</v>
      </c>
      <c r="D1115" s="64" t="s">
        <v>2005</v>
      </c>
      <c r="E1115" s="64" t="s">
        <v>5429</v>
      </c>
      <c r="F1115" s="64" t="s">
        <v>2008</v>
      </c>
      <c r="G1115" s="65" t="s">
        <v>421</v>
      </c>
      <c r="H1115" s="66">
        <v>5.0599999999999996</v>
      </c>
      <c r="I1115" s="67"/>
      <c r="J1115" s="68">
        <f>H1115*I1115</f>
        <v>0</v>
      </c>
      <c r="K1115" s="68">
        <f>IF($I$11&gt;=7000,0,H1115*0.07*I1115)</f>
        <v>0</v>
      </c>
      <c r="L1115" s="68">
        <f>J1115+K1115</f>
        <v>0</v>
      </c>
      <c r="M1115" s="108" t="str">
        <f>IF(I1115="","",IF(I1115&lt;80,"Ошибка! Не соблюден минимальный заказ на сорт!",IF(MOD(I1115,40)&gt;0,"Ошибка! Не соблюдена кратность заказа на позицию!","")))</f>
        <v/>
      </c>
    </row>
    <row r="1116" spans="1:13" ht="15" customHeight="1" x14ac:dyDescent="0.25">
      <c r="A1116" s="1">
        <v>998</v>
      </c>
      <c r="B1116" s="63" t="s">
        <v>2009</v>
      </c>
      <c r="C1116" s="63" t="s">
        <v>2010</v>
      </c>
      <c r="D1116" s="64" t="s">
        <v>2005</v>
      </c>
      <c r="E1116" s="64" t="s">
        <v>5429</v>
      </c>
      <c r="F1116" s="64" t="s">
        <v>2011</v>
      </c>
      <c r="G1116" s="65" t="s">
        <v>421</v>
      </c>
      <c r="H1116" s="66">
        <v>5.29</v>
      </c>
      <c r="I1116" s="67"/>
      <c r="J1116" s="68">
        <f>H1116*I1116</f>
        <v>0</v>
      </c>
      <c r="K1116" s="68">
        <f>IF($I$11&gt;=7000,0,H1116*0.07*I1116)</f>
        <v>0</v>
      </c>
      <c r="L1116" s="68">
        <f>J1116+K1116</f>
        <v>0</v>
      </c>
      <c r="M1116" s="108" t="str">
        <f>IF(I1116="","",IF(I1116&lt;80,"Ошибка! Не соблюден минимальный заказ на сорт!",IF(MOD(I1116,40)&gt;0,"Ошибка! Не соблюдена кратность заказа на позицию!","")))</f>
        <v/>
      </c>
    </row>
    <row r="1117" spans="1:13" ht="15" customHeight="1" x14ac:dyDescent="0.25">
      <c r="A1117" s="1">
        <v>2222</v>
      </c>
      <c r="B1117" s="63" t="s">
        <v>2012</v>
      </c>
      <c r="C1117" s="63" t="s">
        <v>2013</v>
      </c>
      <c r="D1117" s="64" t="s">
        <v>2005</v>
      </c>
      <c r="E1117" s="64" t="s">
        <v>5429</v>
      </c>
      <c r="F1117" s="64" t="s">
        <v>2014</v>
      </c>
      <c r="G1117" s="65" t="s">
        <v>421</v>
      </c>
      <c r="H1117" s="66">
        <v>5.29</v>
      </c>
      <c r="I1117" s="67"/>
      <c r="J1117" s="68">
        <f>H1117*I1117</f>
        <v>0</v>
      </c>
      <c r="K1117" s="68">
        <f>IF($I$11&gt;=7000,0,H1117*0.07*I1117)</f>
        <v>0</v>
      </c>
      <c r="L1117" s="68">
        <f>J1117+K1117</f>
        <v>0</v>
      </c>
      <c r="M1117" s="108" t="str">
        <f>IF(I1117="","",IF(I1117&lt;80,"Ошибка! Не соблюден минимальный заказ на сорт!",IF(MOD(I1117,40)&gt;0,"Ошибка! Не соблюдена кратность заказа на позицию!","")))</f>
        <v/>
      </c>
    </row>
    <row r="1118" spans="1:13" ht="15" customHeight="1" x14ac:dyDescent="0.25">
      <c r="A1118" s="1">
        <v>394</v>
      </c>
      <c r="B1118" s="63" t="s">
        <v>2015</v>
      </c>
      <c r="C1118" s="63" t="s">
        <v>2016</v>
      </c>
      <c r="D1118" s="64" t="s">
        <v>2005</v>
      </c>
      <c r="E1118" s="64" t="s">
        <v>5429</v>
      </c>
      <c r="F1118" s="64" t="s">
        <v>2017</v>
      </c>
      <c r="G1118" s="65" t="s">
        <v>421</v>
      </c>
      <c r="H1118" s="66">
        <v>5.29</v>
      </c>
      <c r="I1118" s="67"/>
      <c r="J1118" s="68">
        <f>H1118*I1118</f>
        <v>0</v>
      </c>
      <c r="K1118" s="68">
        <f>IF($I$11&gt;=7000,0,H1118*0.07*I1118)</f>
        <v>0</v>
      </c>
      <c r="L1118" s="68">
        <f>J1118+K1118</f>
        <v>0</v>
      </c>
      <c r="M1118" s="108" t="str">
        <f>IF(I1118="","",IF(I1118&lt;80,"Ошибка! Не соблюден минимальный заказ на сорт!",IF(MOD(I1118,40)&gt;0,"Ошибка! Не соблюдена кратность заказа на позицию!","")))</f>
        <v/>
      </c>
    </row>
    <row r="1119" spans="1:13" ht="15" customHeight="1" x14ac:dyDescent="0.25">
      <c r="A1119" s="1">
        <v>525</v>
      </c>
      <c r="B1119" s="63" t="s">
        <v>5250</v>
      </c>
      <c r="C1119" s="63"/>
      <c r="D1119" s="64" t="s">
        <v>5552</v>
      </c>
      <c r="E1119" s="64" t="s">
        <v>5876</v>
      </c>
      <c r="F1119" s="64" t="s">
        <v>5877</v>
      </c>
      <c r="G1119" s="65" t="s">
        <v>154</v>
      </c>
      <c r="H1119" s="66">
        <v>1.44</v>
      </c>
      <c r="I1119" s="67"/>
      <c r="J1119" s="68">
        <f>H1119*I1119</f>
        <v>0</v>
      </c>
      <c r="K1119" s="68">
        <f>IF($I$11&gt;=7000,0,H1119*0.07*I1119)</f>
        <v>0</v>
      </c>
      <c r="L1119" s="68">
        <f>J1119+K1119</f>
        <v>0</v>
      </c>
      <c r="M1119" s="46" t="str">
        <f>IF(I1119="","",IF(I1119&lt;75,"Ошибка! Не соблюден минимальный заказ на сорт!",IF(MOD(I1119,25)&gt;0,"Ошибка! Не соблюдена кратность заказа на позицию!","")))</f>
        <v/>
      </c>
    </row>
    <row r="1120" spans="1:13" ht="15" customHeight="1" x14ac:dyDescent="0.25">
      <c r="A1120" s="1">
        <v>594</v>
      </c>
      <c r="B1120" s="63" t="s">
        <v>5251</v>
      </c>
      <c r="C1120" s="63"/>
      <c r="D1120" s="64" t="s">
        <v>5552</v>
      </c>
      <c r="E1120" s="64" t="s">
        <v>5876</v>
      </c>
      <c r="F1120" s="64" t="s">
        <v>5878</v>
      </c>
      <c r="G1120" s="65" t="s">
        <v>154</v>
      </c>
      <c r="H1120" s="66">
        <v>1.44</v>
      </c>
      <c r="I1120" s="67"/>
      <c r="J1120" s="68">
        <f>H1120*I1120</f>
        <v>0</v>
      </c>
      <c r="K1120" s="68">
        <f>IF($I$11&gt;=7000,0,H1120*0.07*I1120)</f>
        <v>0</v>
      </c>
      <c r="L1120" s="68">
        <f>J1120+K1120</f>
        <v>0</v>
      </c>
      <c r="M1120" s="46" t="str">
        <f>IF(I1120="","",IF(I1120&lt;75,"Ошибка! Не соблюден минимальный заказ на сорт!",IF(MOD(I1120,25)&gt;0,"Ошибка! Не соблюдена кратность заказа на позицию!","")))</f>
        <v/>
      </c>
    </row>
    <row r="1121" spans="1:13" ht="15" customHeight="1" x14ac:dyDescent="0.25">
      <c r="A1121" s="1">
        <v>1049</v>
      </c>
      <c r="B1121" s="63" t="s">
        <v>5252</v>
      </c>
      <c r="C1121" s="63"/>
      <c r="D1121" s="64" t="s">
        <v>5552</v>
      </c>
      <c r="E1121" s="64" t="s">
        <v>5876</v>
      </c>
      <c r="F1121" s="64" t="s">
        <v>5879</v>
      </c>
      <c r="G1121" s="65" t="s">
        <v>63</v>
      </c>
      <c r="H1121" s="66">
        <v>2.2999999999999998</v>
      </c>
      <c r="I1121" s="67"/>
      <c r="J1121" s="68">
        <f>H1121*I1121</f>
        <v>0</v>
      </c>
      <c r="K1121" s="68">
        <f>IF($I$11&gt;=7000,0,H1121*0.07*I1121)</f>
        <v>0</v>
      </c>
      <c r="L1121" s="68">
        <f>J1121+K1121</f>
        <v>0</v>
      </c>
      <c r="M1121" s="46" t="str">
        <f>IF(I1121="","",IF(I1121&lt;80,"Ошибка! Не соблюден минимальный заказ на сорт!",IF(MOD(I1121,40)&gt;0,"Ошибка! Не соблюдена кратность заказа на позицию!","")))</f>
        <v/>
      </c>
    </row>
    <row r="1122" spans="1:13" ht="15" customHeight="1" x14ac:dyDescent="0.25">
      <c r="A1122" s="1">
        <v>625</v>
      </c>
      <c r="B1122" s="63" t="s">
        <v>5253</v>
      </c>
      <c r="C1122" s="63"/>
      <c r="D1122" s="64" t="s">
        <v>5552</v>
      </c>
      <c r="E1122" s="64" t="s">
        <v>5876</v>
      </c>
      <c r="F1122" s="64" t="s">
        <v>5881</v>
      </c>
      <c r="G1122" s="65" t="s">
        <v>63</v>
      </c>
      <c r="H1122" s="66">
        <v>2.2999999999999998</v>
      </c>
      <c r="I1122" s="67"/>
      <c r="J1122" s="68">
        <f>H1122*I1122</f>
        <v>0</v>
      </c>
      <c r="K1122" s="68">
        <f>IF($I$11&gt;=7000,0,H1122*0.07*I1122)</f>
        <v>0</v>
      </c>
      <c r="L1122" s="68">
        <f>J1122+K1122</f>
        <v>0</v>
      </c>
      <c r="M1122" s="46" t="str">
        <f>IF(I1122="","",IF(I1122&lt;80,"Ошибка! Не соблюден минимальный заказ на сорт!",IF(MOD(I1122,40)&gt;0,"Ошибка! Не соблюдена кратность заказа на позицию!","")))</f>
        <v/>
      </c>
    </row>
    <row r="1123" spans="1:13" ht="15" customHeight="1" x14ac:dyDescent="0.25">
      <c r="A1123" s="1">
        <v>603</v>
      </c>
      <c r="B1123" s="63" t="s">
        <v>5254</v>
      </c>
      <c r="C1123" s="63"/>
      <c r="D1123" s="64" t="s">
        <v>5552</v>
      </c>
      <c r="E1123" s="64" t="s">
        <v>5876</v>
      </c>
      <c r="F1123" s="64" t="s">
        <v>5882</v>
      </c>
      <c r="G1123" s="65" t="s">
        <v>63</v>
      </c>
      <c r="H1123" s="66">
        <v>2.2999999999999998</v>
      </c>
      <c r="I1123" s="67"/>
      <c r="J1123" s="68">
        <f>H1123*I1123</f>
        <v>0</v>
      </c>
      <c r="K1123" s="68">
        <f>IF($I$11&gt;=7000,0,H1123*0.07*I1123)</f>
        <v>0</v>
      </c>
      <c r="L1123" s="68">
        <f>J1123+K1123</f>
        <v>0</v>
      </c>
      <c r="M1123" s="46" t="str">
        <f>IF(I1123="","",IF(I1123&lt;80,"Ошибка! Не соблюден минимальный заказ на сорт!",IF(MOD(I1123,40)&gt;0,"Ошибка! Не соблюдена кратность заказа на позицию!","")))</f>
        <v/>
      </c>
    </row>
    <row r="1124" spans="1:13" ht="15" customHeight="1" x14ac:dyDescent="0.25">
      <c r="A1124" s="1">
        <v>714</v>
      </c>
      <c r="B1124" s="63" t="s">
        <v>5255</v>
      </c>
      <c r="C1124" s="63"/>
      <c r="D1124" s="64" t="s">
        <v>5552</v>
      </c>
      <c r="E1124" s="64" t="s">
        <v>5876</v>
      </c>
      <c r="F1124" s="64" t="s">
        <v>5880</v>
      </c>
      <c r="G1124" s="65" t="s">
        <v>63</v>
      </c>
      <c r="H1124" s="66">
        <v>2.2999999999999998</v>
      </c>
      <c r="I1124" s="67"/>
      <c r="J1124" s="68">
        <f>H1124*I1124</f>
        <v>0</v>
      </c>
      <c r="K1124" s="68">
        <f>IF($I$11&gt;=7000,0,H1124*0.07*I1124)</f>
        <v>0</v>
      </c>
      <c r="L1124" s="68">
        <f>J1124+K1124</f>
        <v>0</v>
      </c>
      <c r="M1124" s="46" t="str">
        <f>IF(I1124="","",IF(I1124&lt;80,"Ошибка! Не соблюден минимальный заказ на сорт!",IF(MOD(I1124,40)&gt;0,"Ошибка! Не соблюдена кратность заказа на позицию!","")))</f>
        <v/>
      </c>
    </row>
    <row r="1125" spans="1:13" ht="15" customHeight="1" x14ac:dyDescent="0.25">
      <c r="A1125" s="1">
        <v>519</v>
      </c>
      <c r="B1125" s="63" t="s">
        <v>5256</v>
      </c>
      <c r="C1125" s="63"/>
      <c r="D1125" s="64" t="s">
        <v>5552</v>
      </c>
      <c r="E1125" s="64" t="s">
        <v>5876</v>
      </c>
      <c r="F1125" s="64" t="s">
        <v>5883</v>
      </c>
      <c r="G1125" s="65" t="s">
        <v>154</v>
      </c>
      <c r="H1125" s="66">
        <v>1.44</v>
      </c>
      <c r="I1125" s="67"/>
      <c r="J1125" s="68">
        <f>H1125*I1125</f>
        <v>0</v>
      </c>
      <c r="K1125" s="68">
        <f>IF($I$11&gt;=7000,0,H1125*0.07*I1125)</f>
        <v>0</v>
      </c>
      <c r="L1125" s="68">
        <f>J1125+K1125</f>
        <v>0</v>
      </c>
      <c r="M1125" s="46" t="str">
        <f>IF(I1125="","",IF(I1125&lt;75,"Ошибка! Не соблюден минимальный заказ на сорт!",IF(MOD(I1125,25)&gt;0,"Ошибка! Не соблюдена кратность заказа на позицию!","")))</f>
        <v/>
      </c>
    </row>
    <row r="1126" spans="1:13" ht="15" customHeight="1" x14ac:dyDescent="0.25">
      <c r="A1126" s="1">
        <v>505</v>
      </c>
      <c r="B1126" s="63" t="s">
        <v>5257</v>
      </c>
      <c r="C1126" s="63"/>
      <c r="D1126" s="64" t="s">
        <v>5552</v>
      </c>
      <c r="E1126" s="64" t="s">
        <v>5876</v>
      </c>
      <c r="F1126" s="64" t="s">
        <v>5884</v>
      </c>
      <c r="G1126" s="65" t="s">
        <v>154</v>
      </c>
      <c r="H1126" s="66">
        <v>1.44</v>
      </c>
      <c r="I1126" s="67"/>
      <c r="J1126" s="68">
        <f>H1126*I1126</f>
        <v>0</v>
      </c>
      <c r="K1126" s="68">
        <f>IF($I$11&gt;=7000,0,H1126*0.07*I1126)</f>
        <v>0</v>
      </c>
      <c r="L1126" s="68">
        <f>J1126+K1126</f>
        <v>0</v>
      </c>
      <c r="M1126" s="46" t="str">
        <f>IF(I1126="","",IF(I1126&lt;75,"Ошибка! Не соблюден минимальный заказ на сорт!",IF(MOD(I1126,25)&gt;0,"Ошибка! Не соблюдена кратность заказа на позицию!","")))</f>
        <v/>
      </c>
    </row>
    <row r="1127" spans="1:13" ht="15" customHeight="1" x14ac:dyDescent="0.25">
      <c r="A1127" s="1">
        <v>481</v>
      </c>
      <c r="B1127" s="63" t="s">
        <v>5258</v>
      </c>
      <c r="C1127" s="63"/>
      <c r="D1127" s="64" t="s">
        <v>5552</v>
      </c>
      <c r="E1127" s="64" t="s">
        <v>5876</v>
      </c>
      <c r="F1127" s="64" t="s">
        <v>5885</v>
      </c>
      <c r="G1127" s="65" t="s">
        <v>154</v>
      </c>
      <c r="H1127" s="66">
        <v>1.44</v>
      </c>
      <c r="I1127" s="67"/>
      <c r="J1127" s="68">
        <f>H1127*I1127</f>
        <v>0</v>
      </c>
      <c r="K1127" s="68">
        <f>IF($I$11&gt;=7000,0,H1127*0.07*I1127)</f>
        <v>0</v>
      </c>
      <c r="L1127" s="68">
        <f>J1127+K1127</f>
        <v>0</v>
      </c>
      <c r="M1127" s="46" t="str">
        <f>IF(I1127="","",IF(I1127&lt;75,"Ошибка! Не соблюден минимальный заказ на сорт!",IF(MOD(I1127,25)&gt;0,"Ошибка! Не соблюдена кратность заказа на позицию!","")))</f>
        <v/>
      </c>
    </row>
    <row r="1128" spans="1:13" ht="15" customHeight="1" x14ac:dyDescent="0.25">
      <c r="A1128" s="1">
        <v>518</v>
      </c>
      <c r="B1128" s="63" t="s">
        <v>5259</v>
      </c>
      <c r="C1128" s="63"/>
      <c r="D1128" s="64" t="s">
        <v>5552</v>
      </c>
      <c r="E1128" s="64" t="s">
        <v>5876</v>
      </c>
      <c r="F1128" s="64" t="s">
        <v>5886</v>
      </c>
      <c r="G1128" s="65" t="s">
        <v>154</v>
      </c>
      <c r="H1128" s="66">
        <v>1.44</v>
      </c>
      <c r="I1128" s="67"/>
      <c r="J1128" s="68">
        <f>H1128*I1128</f>
        <v>0</v>
      </c>
      <c r="K1128" s="68">
        <f>IF($I$11&gt;=7000,0,H1128*0.07*I1128)</f>
        <v>0</v>
      </c>
      <c r="L1128" s="68">
        <f>J1128+K1128</f>
        <v>0</v>
      </c>
      <c r="M1128" s="46" t="str">
        <f>IF(I1128="","",IF(I1128&lt;75,"Ошибка! Не соблюден минимальный заказ на сорт!",IF(MOD(I1128,25)&gt;0,"Ошибка! Не соблюдена кратность заказа на позицию!","")))</f>
        <v/>
      </c>
    </row>
    <row r="1129" spans="1:13" ht="15" customHeight="1" x14ac:dyDescent="0.25">
      <c r="A1129" s="1">
        <v>554</v>
      </c>
      <c r="B1129" s="63" t="s">
        <v>5260</v>
      </c>
      <c r="C1129" s="63"/>
      <c r="D1129" s="64" t="s">
        <v>5552</v>
      </c>
      <c r="E1129" s="64" t="s">
        <v>5876</v>
      </c>
      <c r="F1129" s="64" t="s">
        <v>5870</v>
      </c>
      <c r="G1129" s="65" t="s">
        <v>154</v>
      </c>
      <c r="H1129" s="66">
        <v>1.44</v>
      </c>
      <c r="I1129" s="67"/>
      <c r="J1129" s="68">
        <f>H1129*I1129</f>
        <v>0</v>
      </c>
      <c r="K1129" s="68">
        <f>IF($I$11&gt;=7000,0,H1129*0.07*I1129)</f>
        <v>0</v>
      </c>
      <c r="L1129" s="68">
        <f>J1129+K1129</f>
        <v>0</v>
      </c>
      <c r="M1129" s="46" t="str">
        <f>IF(I1129="","",IF(I1129&lt;75,"Ошибка! Не соблюден минимальный заказ на сорт!",IF(MOD(I1129,25)&gt;0,"Ошибка! Не соблюдена кратность заказа на позицию!","")))</f>
        <v/>
      </c>
    </row>
    <row r="1130" spans="1:13" ht="15" customHeight="1" x14ac:dyDescent="0.25">
      <c r="A1130" s="1">
        <v>4670</v>
      </c>
      <c r="B1130" s="63" t="s">
        <v>4997</v>
      </c>
      <c r="C1130" s="63"/>
      <c r="D1130" s="64" t="s">
        <v>5535</v>
      </c>
      <c r="E1130" s="64" t="s">
        <v>5744</v>
      </c>
      <c r="F1130" s="64"/>
      <c r="G1130" s="65" t="s">
        <v>63</v>
      </c>
      <c r="H1130" s="66">
        <v>1.1000000000000001</v>
      </c>
      <c r="I1130" s="67"/>
      <c r="J1130" s="68">
        <f>H1130*I1130</f>
        <v>0</v>
      </c>
      <c r="K1130" s="68">
        <f>IF($I$11&gt;=7000,0,H1130*0.07*I1130)</f>
        <v>0</v>
      </c>
      <c r="L1130" s="68">
        <f>J1130+K1130</f>
        <v>0</v>
      </c>
      <c r="M1130" s="46" t="str">
        <f>IF(I1130="","",IF(I1130&lt;80,"Ошибка! Не соблюден минимальный заказ на сорт!",IF(MOD(I1130,40)&gt;0,"Ошибка! Не соблюдена кратность заказа на позицию!","")))</f>
        <v/>
      </c>
    </row>
    <row r="1131" spans="1:13" ht="15" customHeight="1" x14ac:dyDescent="0.25">
      <c r="A1131" s="1">
        <v>14</v>
      </c>
      <c r="B1131" s="63" t="s">
        <v>4999</v>
      </c>
      <c r="C1131" s="63"/>
      <c r="D1131" s="64" t="s">
        <v>5501</v>
      </c>
      <c r="E1131" s="64" t="s">
        <v>5502</v>
      </c>
      <c r="F1131" s="64" t="s">
        <v>5739</v>
      </c>
      <c r="G1131" s="65" t="s">
        <v>5415</v>
      </c>
      <c r="H1131" s="66">
        <v>15.53</v>
      </c>
      <c r="I1131" s="67"/>
      <c r="J1131" s="68">
        <f>H1131*I1131</f>
        <v>0</v>
      </c>
      <c r="K1131" s="68">
        <f>IF($I$11&gt;=7000,0,H1131*0.07*I1131)</f>
        <v>0</v>
      </c>
      <c r="L1131" s="68">
        <f>J1131+K1131</f>
        <v>0</v>
      </c>
      <c r="M1131" s="30" t="str">
        <f>IF(I1131="","",IF(I1131&lt;80,"Ошибка! Не соблюден минимальный заказ на сорт!",IF(MOD(I1131,40)&gt;0,"Ошибка! Не соблюдена кратность заказа на позицию!","")))</f>
        <v/>
      </c>
    </row>
    <row r="1132" spans="1:13" ht="15" customHeight="1" x14ac:dyDescent="0.25">
      <c r="A1132" s="1">
        <v>103</v>
      </c>
      <c r="B1132" s="63" t="s">
        <v>4998</v>
      </c>
      <c r="C1132" s="63"/>
      <c r="D1132" s="64" t="s">
        <v>5501</v>
      </c>
      <c r="E1132" s="64" t="s">
        <v>5502</v>
      </c>
      <c r="F1132" s="64" t="s">
        <v>5739</v>
      </c>
      <c r="G1132" s="65" t="s">
        <v>5416</v>
      </c>
      <c r="H1132" s="66">
        <v>17.25</v>
      </c>
      <c r="I1132" s="67"/>
      <c r="J1132" s="68">
        <f>H1132*I1132</f>
        <v>0</v>
      </c>
      <c r="K1132" s="68">
        <f>IF($I$11&gt;=7000,0,H1132*0.07*I1132)</f>
        <v>0</v>
      </c>
      <c r="L1132" s="68">
        <f>J1132+K1132</f>
        <v>0</v>
      </c>
      <c r="M1132" s="30" t="str">
        <f>IF(I1132="","",IF(I1132&lt;80,"Ошибка! Не соблюден минимальный заказ на сорт!",IF(MOD(I1132,40)&gt;0,"Ошибка! Не соблюдена кратность заказа на позицию!","")))</f>
        <v/>
      </c>
    </row>
    <row r="1133" spans="1:13" ht="15" customHeight="1" x14ac:dyDescent="0.25">
      <c r="A1133" s="1">
        <v>83</v>
      </c>
      <c r="B1133" s="63" t="s">
        <v>5001</v>
      </c>
      <c r="C1133" s="63"/>
      <c r="D1133" s="64" t="s">
        <v>5501</v>
      </c>
      <c r="E1133" s="64" t="s">
        <v>5502</v>
      </c>
      <c r="F1133" s="64" t="s">
        <v>5740</v>
      </c>
      <c r="G1133" s="65" t="s">
        <v>5415</v>
      </c>
      <c r="H1133" s="66">
        <v>15.53</v>
      </c>
      <c r="I1133" s="67"/>
      <c r="J1133" s="68">
        <f>H1133*I1133</f>
        <v>0</v>
      </c>
      <c r="K1133" s="68">
        <f>IF($I$11&gt;=7000,0,H1133*0.07*I1133)</f>
        <v>0</v>
      </c>
      <c r="L1133" s="68">
        <f>J1133+K1133</f>
        <v>0</v>
      </c>
      <c r="M1133" s="30" t="str">
        <f>IF(I1133="","",IF(I1133&lt;80,"Ошибка! Не соблюден минимальный заказ на сорт!",IF(MOD(I1133,40)&gt;0,"Ошибка! Не соблюдена кратность заказа на позицию!","")))</f>
        <v/>
      </c>
    </row>
    <row r="1134" spans="1:13" ht="15" customHeight="1" x14ac:dyDescent="0.25">
      <c r="A1134" s="1">
        <v>113</v>
      </c>
      <c r="B1134" s="63" t="s">
        <v>5000</v>
      </c>
      <c r="C1134" s="63"/>
      <c r="D1134" s="64" t="s">
        <v>5501</v>
      </c>
      <c r="E1134" s="64" t="s">
        <v>5502</v>
      </c>
      <c r="F1134" s="64" t="s">
        <v>5740</v>
      </c>
      <c r="G1134" s="65" t="s">
        <v>5416</v>
      </c>
      <c r="H1134" s="66">
        <v>17.25</v>
      </c>
      <c r="I1134" s="67"/>
      <c r="J1134" s="68">
        <f>H1134*I1134</f>
        <v>0</v>
      </c>
      <c r="K1134" s="68">
        <f>IF($I$11&gt;=7000,0,H1134*0.07*I1134)</f>
        <v>0</v>
      </c>
      <c r="L1134" s="68">
        <f>J1134+K1134</f>
        <v>0</v>
      </c>
      <c r="M1134" s="30" t="str">
        <f>IF(I1134="","",IF(I1134&lt;80,"Ошибка! Не соблюден минимальный заказ на сорт!",IF(MOD(I1134,40)&gt;0,"Ошибка! Не соблюдена кратность заказа на позицию!","")))</f>
        <v/>
      </c>
    </row>
    <row r="1135" spans="1:13" ht="15" customHeight="1" x14ac:dyDescent="0.25">
      <c r="A1135" s="1">
        <v>62</v>
      </c>
      <c r="B1135" s="63" t="s">
        <v>5003</v>
      </c>
      <c r="C1135" s="63"/>
      <c r="D1135" s="64" t="s">
        <v>5501</v>
      </c>
      <c r="E1135" s="64" t="s">
        <v>5502</v>
      </c>
      <c r="F1135" s="64" t="s">
        <v>5741</v>
      </c>
      <c r="G1135" s="65" t="s">
        <v>5415</v>
      </c>
      <c r="H1135" s="66">
        <v>15.53</v>
      </c>
      <c r="I1135" s="67"/>
      <c r="J1135" s="68">
        <f>H1135*I1135</f>
        <v>0</v>
      </c>
      <c r="K1135" s="68">
        <f>IF($I$11&gt;=7000,0,H1135*0.07*I1135)</f>
        <v>0</v>
      </c>
      <c r="L1135" s="68">
        <f>J1135+K1135</f>
        <v>0</v>
      </c>
      <c r="M1135" s="30" t="str">
        <f>IF(I1135="","",IF(I1135&lt;80,"Ошибка! Не соблюден минимальный заказ на сорт!",IF(MOD(I1135,40)&gt;0,"Ошибка! Не соблюдена кратность заказа на позицию!","")))</f>
        <v/>
      </c>
    </row>
    <row r="1136" spans="1:13" ht="15" customHeight="1" x14ac:dyDescent="0.25">
      <c r="A1136" s="1">
        <v>51</v>
      </c>
      <c r="B1136" s="63" t="s">
        <v>5002</v>
      </c>
      <c r="C1136" s="63"/>
      <c r="D1136" s="64" t="s">
        <v>5501</v>
      </c>
      <c r="E1136" s="64" t="s">
        <v>5502</v>
      </c>
      <c r="F1136" s="64" t="s">
        <v>5741</v>
      </c>
      <c r="G1136" s="65" t="s">
        <v>5416</v>
      </c>
      <c r="H1136" s="66">
        <v>17.25</v>
      </c>
      <c r="I1136" s="67"/>
      <c r="J1136" s="68">
        <f>H1136*I1136</f>
        <v>0</v>
      </c>
      <c r="K1136" s="68">
        <f>IF($I$11&gt;=7000,0,H1136*0.07*I1136)</f>
        <v>0</v>
      </c>
      <c r="L1136" s="68">
        <f>J1136+K1136</f>
        <v>0</v>
      </c>
      <c r="M1136" s="30" t="str">
        <f>IF(I1136="","",IF(I1136&lt;80,"Ошибка! Не соблюден минимальный заказ на сорт!",IF(MOD(I1136,40)&gt;0,"Ошибка! Не соблюдена кратность заказа на позицию!","")))</f>
        <v/>
      </c>
    </row>
    <row r="1137" spans="1:13" ht="15" customHeight="1" x14ac:dyDescent="0.25">
      <c r="A1137" s="1">
        <v>44</v>
      </c>
      <c r="B1137" s="63" t="s">
        <v>5005</v>
      </c>
      <c r="C1137" s="63"/>
      <c r="D1137" s="64" t="s">
        <v>5501</v>
      </c>
      <c r="E1137" s="64" t="s">
        <v>5502</v>
      </c>
      <c r="F1137" s="64" t="s">
        <v>5742</v>
      </c>
      <c r="G1137" s="65" t="s">
        <v>5415</v>
      </c>
      <c r="H1137" s="66">
        <v>15.53</v>
      </c>
      <c r="I1137" s="67"/>
      <c r="J1137" s="68">
        <f>H1137*I1137</f>
        <v>0</v>
      </c>
      <c r="K1137" s="68">
        <f>IF($I$11&gt;=7000,0,H1137*0.07*I1137)</f>
        <v>0</v>
      </c>
      <c r="L1137" s="68">
        <f>J1137+K1137</f>
        <v>0</v>
      </c>
      <c r="M1137" s="30" t="str">
        <f>IF(I1137="","",IF(I1137&lt;80,"Ошибка! Не соблюден минимальный заказ на сорт!",IF(MOD(I1137,40)&gt;0,"Ошибка! Не соблюдена кратность заказа на позицию!","")))</f>
        <v/>
      </c>
    </row>
    <row r="1138" spans="1:13" ht="15" customHeight="1" x14ac:dyDescent="0.25">
      <c r="A1138" s="1">
        <v>25</v>
      </c>
      <c r="B1138" s="63" t="s">
        <v>5004</v>
      </c>
      <c r="C1138" s="63"/>
      <c r="D1138" s="64" t="s">
        <v>5501</v>
      </c>
      <c r="E1138" s="64" t="s">
        <v>5502</v>
      </c>
      <c r="F1138" s="64" t="s">
        <v>5742</v>
      </c>
      <c r="G1138" s="65" t="s">
        <v>5416</v>
      </c>
      <c r="H1138" s="66">
        <v>17.25</v>
      </c>
      <c r="I1138" s="67"/>
      <c r="J1138" s="68">
        <f>H1138*I1138</f>
        <v>0</v>
      </c>
      <c r="K1138" s="68">
        <f>IF($I$11&gt;=7000,0,H1138*0.07*I1138)</f>
        <v>0</v>
      </c>
      <c r="L1138" s="68">
        <f>J1138+K1138</f>
        <v>0</v>
      </c>
      <c r="M1138" s="30" t="str">
        <f>IF(I1138="","",IF(I1138&lt;80,"Ошибка! Не соблюден минимальный заказ на сорт!",IF(MOD(I1138,40)&gt;0,"Ошибка! Не соблюдена кратность заказа на позицию!","")))</f>
        <v/>
      </c>
    </row>
    <row r="1139" spans="1:13" ht="15" customHeight="1" x14ac:dyDescent="0.25">
      <c r="A1139" s="1">
        <v>3730</v>
      </c>
      <c r="B1139" s="63" t="s">
        <v>2019</v>
      </c>
      <c r="C1139" s="63" t="s">
        <v>2020</v>
      </c>
      <c r="D1139" s="64" t="s">
        <v>5501</v>
      </c>
      <c r="E1139" s="64" t="s">
        <v>5502</v>
      </c>
      <c r="F1139" s="64"/>
      <c r="G1139" s="65" t="s">
        <v>63</v>
      </c>
      <c r="H1139" s="66">
        <v>1.1000000000000001</v>
      </c>
      <c r="I1139" s="67"/>
      <c r="J1139" s="68">
        <f>H1139*I1139</f>
        <v>0</v>
      </c>
      <c r="K1139" s="68">
        <f>IF($I$11&gt;=7000,0,H1139*0.07*I1139)</f>
        <v>0</v>
      </c>
      <c r="L1139" s="68">
        <f>J1139+K1139</f>
        <v>0</v>
      </c>
      <c r="M1139" s="46" t="str">
        <f>IF(I1139="","",IF(I1139&lt;80,"Ошибка! Не соблюден минимальный заказ на сорт!",IF(MOD(I1139,40)&gt;0,"Ошибка! Не соблюдена кратность заказа на позицию!","")))</f>
        <v/>
      </c>
    </row>
    <row r="1140" spans="1:13" ht="15" customHeight="1" x14ac:dyDescent="0.25">
      <c r="A1140" s="1">
        <v>927</v>
      </c>
      <c r="B1140" s="63" t="s">
        <v>5006</v>
      </c>
      <c r="C1140" s="63"/>
      <c r="D1140" s="64" t="s">
        <v>5536</v>
      </c>
      <c r="E1140" s="64" t="s">
        <v>5745</v>
      </c>
      <c r="F1140" s="64"/>
      <c r="G1140" s="65" t="s">
        <v>63</v>
      </c>
      <c r="H1140" s="66">
        <v>1.1000000000000001</v>
      </c>
      <c r="I1140" s="67"/>
      <c r="J1140" s="68">
        <f>H1140*I1140</f>
        <v>0</v>
      </c>
      <c r="K1140" s="68">
        <f>IF($I$11&gt;=7000,0,H1140*0.07*I1140)</f>
        <v>0</v>
      </c>
      <c r="L1140" s="68">
        <f>J1140+K1140</f>
        <v>0</v>
      </c>
      <c r="M1140" s="46" t="str">
        <f>IF(I1140="","",IF(I1140&lt;80,"Ошибка! Не соблюден минимальный заказ на сорт!",IF(MOD(I1140,40)&gt;0,"Ошибка! Не соблюдена кратность заказа на позицию!","")))</f>
        <v/>
      </c>
    </row>
    <row r="1141" spans="1:13" ht="15" customHeight="1" x14ac:dyDescent="0.25">
      <c r="A1141" s="1">
        <v>1437</v>
      </c>
      <c r="B1141" s="63" t="s">
        <v>3655</v>
      </c>
      <c r="C1141" s="63" t="s">
        <v>3860</v>
      </c>
      <c r="D1141" s="64" t="s">
        <v>4024</v>
      </c>
      <c r="E1141" s="64" t="s">
        <v>4025</v>
      </c>
      <c r="F1141" s="64" t="s">
        <v>375</v>
      </c>
      <c r="G1141" s="65" t="s">
        <v>63</v>
      </c>
      <c r="H1141" s="66">
        <v>1.84</v>
      </c>
      <c r="I1141" s="67"/>
      <c r="J1141" s="68">
        <f>H1141*I1141</f>
        <v>0</v>
      </c>
      <c r="K1141" s="68">
        <f>IF($I$11&gt;=7000,0,H1141*0.07*I1141)</f>
        <v>0</v>
      </c>
      <c r="L1141" s="68">
        <f>J1141+K1141</f>
        <v>0</v>
      </c>
      <c r="M1141" s="46" t="str">
        <f>IF(I1141="","",IF(I1141&lt;80,"Ошибка! Не соблюден минимальный заказ на сорт!",IF(MOD(I1141,40)&gt;0,"Ошибка! Не соблюдена кратность заказа на позицию!","")))</f>
        <v/>
      </c>
    </row>
    <row r="1142" spans="1:13" ht="15" customHeight="1" x14ac:dyDescent="0.25">
      <c r="A1142" s="1">
        <v>3744</v>
      </c>
      <c r="B1142" s="63" t="s">
        <v>2028</v>
      </c>
      <c r="C1142" s="63" t="s">
        <v>2029</v>
      </c>
      <c r="D1142" s="64" t="s">
        <v>5444</v>
      </c>
      <c r="E1142" s="64" t="s">
        <v>5445</v>
      </c>
      <c r="F1142" s="64"/>
      <c r="G1142" s="65" t="s">
        <v>63</v>
      </c>
      <c r="H1142" s="66">
        <v>1.5</v>
      </c>
      <c r="I1142" s="67"/>
      <c r="J1142" s="68">
        <f>H1142*I1142</f>
        <v>0</v>
      </c>
      <c r="K1142" s="68">
        <f>IF($I$11&gt;=7000,0,H1142*0.07*I1142)</f>
        <v>0</v>
      </c>
      <c r="L1142" s="68">
        <f>J1142+K1142</f>
        <v>0</v>
      </c>
      <c r="M1142" s="46" t="str">
        <f>IF(I1142="","",IF(I1142&lt;80,"Ошибка! Не соблюден минимальный заказ на сорт!",IF(MOD(I1142,40)&gt;0,"Ошибка! Не соблюдена кратность заказа на позицию!","")))</f>
        <v/>
      </c>
    </row>
    <row r="1143" spans="1:13" ht="15" customHeight="1" x14ac:dyDescent="0.25">
      <c r="A1143" s="1">
        <v>2797</v>
      </c>
      <c r="B1143" s="63" t="s">
        <v>2021</v>
      </c>
      <c r="C1143" s="63" t="s">
        <v>2022</v>
      </c>
      <c r="D1143" s="64" t="s">
        <v>2023</v>
      </c>
      <c r="E1143" s="64" t="s">
        <v>2024</v>
      </c>
      <c r="F1143" s="64" t="s">
        <v>184</v>
      </c>
      <c r="G1143" s="65" t="s">
        <v>63</v>
      </c>
      <c r="H1143" s="66">
        <v>1.5</v>
      </c>
      <c r="I1143" s="67"/>
      <c r="J1143" s="68">
        <f>H1143*I1143</f>
        <v>0</v>
      </c>
      <c r="K1143" s="68">
        <f>IF($I$11&gt;=7000,0,H1143*0.07*I1143)</f>
        <v>0</v>
      </c>
      <c r="L1143" s="68">
        <f>J1143+K1143</f>
        <v>0</v>
      </c>
      <c r="M1143" s="46" t="str">
        <f>IF(I1143="","",IF(I1143&lt;80,"Ошибка! Не соблюден минимальный заказ на сорт!",IF(MOD(I1143,40)&gt;0,"Ошибка! Не соблюдена кратность заказа на позицию!","")))</f>
        <v/>
      </c>
    </row>
    <row r="1144" spans="1:13" ht="15" customHeight="1" x14ac:dyDescent="0.25">
      <c r="A1144" s="1">
        <v>1590</v>
      </c>
      <c r="B1144" s="63" t="s">
        <v>2025</v>
      </c>
      <c r="C1144" s="63" t="s">
        <v>2026</v>
      </c>
      <c r="D1144" s="64" t="s">
        <v>2023</v>
      </c>
      <c r="E1144" s="64" t="s">
        <v>2024</v>
      </c>
      <c r="F1144" s="64" t="s">
        <v>2027</v>
      </c>
      <c r="G1144" s="65" t="s">
        <v>63</v>
      </c>
      <c r="H1144" s="66">
        <v>1.84</v>
      </c>
      <c r="I1144" s="67"/>
      <c r="J1144" s="68">
        <f>H1144*I1144</f>
        <v>0</v>
      </c>
      <c r="K1144" s="68">
        <f>IF($I$11&gt;=7000,0,H1144*0.07*I1144)</f>
        <v>0</v>
      </c>
      <c r="L1144" s="68">
        <f>J1144+K1144</f>
        <v>0</v>
      </c>
      <c r="M1144" s="46" t="str">
        <f>IF(I1144="","",IF(I1144&lt;80,"Ошибка! Не соблюден минимальный заказ на сорт!",IF(MOD(I1144,40)&gt;0,"Ошибка! Не соблюдена кратность заказа на позицию!","")))</f>
        <v/>
      </c>
    </row>
    <row r="1145" spans="1:13" ht="15" customHeight="1" x14ac:dyDescent="0.25">
      <c r="A1145" s="1">
        <v>1528</v>
      </c>
      <c r="B1145" s="63" t="s">
        <v>4765</v>
      </c>
      <c r="C1145" s="63" t="s">
        <v>6086</v>
      </c>
      <c r="D1145" s="64" t="s">
        <v>2023</v>
      </c>
      <c r="E1145" s="64" t="s">
        <v>2024</v>
      </c>
      <c r="F1145" s="64" t="s">
        <v>5619</v>
      </c>
      <c r="G1145" s="65" t="s">
        <v>63</v>
      </c>
      <c r="H1145" s="66">
        <v>2.0199999999999996</v>
      </c>
      <c r="I1145" s="67"/>
      <c r="J1145" s="68">
        <f>H1145*I1145</f>
        <v>0</v>
      </c>
      <c r="K1145" s="68">
        <f>IF($I$11&gt;=7000,0,H1145*0.07*I1145)</f>
        <v>0</v>
      </c>
      <c r="L1145" s="68">
        <f>J1145+K1145</f>
        <v>0</v>
      </c>
      <c r="M1145" s="46" t="str">
        <f>IF(I1145="","",IF(I1145&lt;80,"Ошибка! Не соблюден минимальный заказ на сорт!",IF(MOD(I1145,40)&gt;0,"Ошибка! Не соблюдена кратность заказа на позицию!","")))</f>
        <v/>
      </c>
    </row>
    <row r="1146" spans="1:13" ht="15" customHeight="1" x14ac:dyDescent="0.25">
      <c r="A1146" s="1">
        <v>446</v>
      </c>
      <c r="B1146" s="63" t="s">
        <v>5225</v>
      </c>
      <c r="C1146" s="63"/>
      <c r="D1146" s="64" t="s">
        <v>5549</v>
      </c>
      <c r="E1146" s="64" t="s">
        <v>5845</v>
      </c>
      <c r="F1146" s="64" t="s">
        <v>5846</v>
      </c>
      <c r="G1146" s="65" t="s">
        <v>63</v>
      </c>
      <c r="H1146" s="66">
        <v>1.21</v>
      </c>
      <c r="I1146" s="67"/>
      <c r="J1146" s="68">
        <f>H1146*I1146</f>
        <v>0</v>
      </c>
      <c r="K1146" s="68">
        <f>IF($I$11&gt;=7000,0,H1146*0.07*I1146)</f>
        <v>0</v>
      </c>
      <c r="L1146" s="68">
        <f>J1146+K1146</f>
        <v>0</v>
      </c>
      <c r="M1146" s="46" t="str">
        <f>IF(I1146="","",IF(I1146&lt;80,"Ошибка! Не соблюден минимальный заказ на сорт!",IF(MOD(I1146,40)&gt;0,"Ошибка! Не соблюдена кратность заказа на позицию!","")))</f>
        <v/>
      </c>
    </row>
    <row r="1147" spans="1:13" ht="15" customHeight="1" x14ac:dyDescent="0.25">
      <c r="A1147" s="1">
        <v>993</v>
      </c>
      <c r="B1147" s="63" t="s">
        <v>5226</v>
      </c>
      <c r="C1147" s="63"/>
      <c r="D1147" s="64" t="s">
        <v>5549</v>
      </c>
      <c r="E1147" s="64" t="s">
        <v>5845</v>
      </c>
      <c r="F1147" s="64" t="s">
        <v>5847</v>
      </c>
      <c r="G1147" s="65" t="s">
        <v>63</v>
      </c>
      <c r="H1147" s="66">
        <v>0.92</v>
      </c>
      <c r="I1147" s="67"/>
      <c r="J1147" s="68">
        <f>H1147*I1147</f>
        <v>0</v>
      </c>
      <c r="K1147" s="68">
        <f>IF($I$11&gt;=7000,0,H1147*0.07*I1147)</f>
        <v>0</v>
      </c>
      <c r="L1147" s="68">
        <f>J1147+K1147</f>
        <v>0</v>
      </c>
      <c r="M1147" s="46" t="str">
        <f>IF(I1147="","",IF(I1147&lt;80,"Ошибка! Не соблюден минимальный заказ на сорт!",IF(MOD(I1147,40)&gt;0,"Ошибка! Не соблюдена кратность заказа на позицию!","")))</f>
        <v/>
      </c>
    </row>
    <row r="1148" spans="1:13" ht="15" customHeight="1" x14ac:dyDescent="0.25">
      <c r="A1148" s="1">
        <v>1138</v>
      </c>
      <c r="B1148" s="63" t="s">
        <v>5227</v>
      </c>
      <c r="C1148" s="63"/>
      <c r="D1148" s="64" t="s">
        <v>5549</v>
      </c>
      <c r="E1148" s="64" t="s">
        <v>5845</v>
      </c>
      <c r="F1148" s="64" t="s">
        <v>5848</v>
      </c>
      <c r="G1148" s="65" t="s">
        <v>63</v>
      </c>
      <c r="H1148" s="66">
        <v>0.92</v>
      </c>
      <c r="I1148" s="67"/>
      <c r="J1148" s="68">
        <f>H1148*I1148</f>
        <v>0</v>
      </c>
      <c r="K1148" s="68">
        <f>IF($I$11&gt;=7000,0,H1148*0.07*I1148)</f>
        <v>0</v>
      </c>
      <c r="L1148" s="68">
        <f>J1148+K1148</f>
        <v>0</v>
      </c>
      <c r="M1148" s="46" t="str">
        <f>IF(I1148="","",IF(I1148&lt;80,"Ошибка! Не соблюден минимальный заказ на сорт!",IF(MOD(I1148,40)&gt;0,"Ошибка! Не соблюдена кратность заказа на позицию!","")))</f>
        <v/>
      </c>
    </row>
    <row r="1149" spans="1:13" ht="15" customHeight="1" x14ac:dyDescent="0.25">
      <c r="A1149" s="1">
        <v>402</v>
      </c>
      <c r="B1149" s="63" t="s">
        <v>5312</v>
      </c>
      <c r="C1149" s="63"/>
      <c r="D1149" s="64" t="s">
        <v>5555</v>
      </c>
      <c r="E1149" s="64" t="s">
        <v>5916</v>
      </c>
      <c r="F1149" s="64" t="s">
        <v>5921</v>
      </c>
      <c r="G1149" s="65" t="s">
        <v>63</v>
      </c>
      <c r="H1149" s="66">
        <v>0.98</v>
      </c>
      <c r="I1149" s="67"/>
      <c r="J1149" s="68">
        <f>H1149*I1149</f>
        <v>0</v>
      </c>
      <c r="K1149" s="68">
        <f>IF($I$11&gt;=7000,0,H1149*0.07*I1149)</f>
        <v>0</v>
      </c>
      <c r="L1149" s="68">
        <f>J1149+K1149</f>
        <v>0</v>
      </c>
      <c r="M1149" s="46" t="str">
        <f>IF(I1149="","",IF(I1149&lt;80,"Ошибка! Не соблюден минимальный заказ на сорт!",IF(MOD(I1149,40)&gt;0,"Ошибка! Не соблюдена кратность заказа на позицию!","")))</f>
        <v/>
      </c>
    </row>
    <row r="1150" spans="1:13" ht="15" customHeight="1" x14ac:dyDescent="0.25">
      <c r="A1150" s="1">
        <v>1275</v>
      </c>
      <c r="B1150" s="63" t="s">
        <v>5310</v>
      </c>
      <c r="C1150" s="63"/>
      <c r="D1150" s="64" t="s">
        <v>5557</v>
      </c>
      <c r="E1150" s="64" t="s">
        <v>5916</v>
      </c>
      <c r="F1150" s="64" t="s">
        <v>5920</v>
      </c>
      <c r="G1150" s="65" t="s">
        <v>63</v>
      </c>
      <c r="H1150" s="66">
        <v>3.17</v>
      </c>
      <c r="I1150" s="67"/>
      <c r="J1150" s="68">
        <f>H1150*I1150</f>
        <v>0</v>
      </c>
      <c r="K1150" s="68">
        <f>IF($I$11&gt;=7000,0,H1150*0.07*I1150)</f>
        <v>0</v>
      </c>
      <c r="L1150" s="68">
        <f>J1150+K1150</f>
        <v>0</v>
      </c>
      <c r="M1150" s="46" t="str">
        <f>IF(I1150="","",IF(I1150&lt;80,"Ошибка! Не соблюден минимальный заказ на сорт!",IF(MOD(I1150,40)&gt;0,"Ошибка! Не соблюдена кратность заказа на позицию!","")))</f>
        <v/>
      </c>
    </row>
    <row r="1151" spans="1:13" ht="15" customHeight="1" x14ac:dyDescent="0.25">
      <c r="A1151" s="1">
        <v>692</v>
      </c>
      <c r="B1151" s="63" t="s">
        <v>5308</v>
      </c>
      <c r="C1151" s="63"/>
      <c r="D1151" s="64" t="s">
        <v>5557</v>
      </c>
      <c r="E1151" s="64" t="s">
        <v>5916</v>
      </c>
      <c r="F1151" s="64" t="s">
        <v>5917</v>
      </c>
      <c r="G1151" s="65" t="s">
        <v>63</v>
      </c>
      <c r="H1151" s="66">
        <v>3.17</v>
      </c>
      <c r="I1151" s="67"/>
      <c r="J1151" s="68">
        <f>H1151*I1151</f>
        <v>0</v>
      </c>
      <c r="K1151" s="68">
        <f>IF($I$11&gt;=7000,0,H1151*0.07*I1151)</f>
        <v>0</v>
      </c>
      <c r="L1151" s="68">
        <f>J1151+K1151</f>
        <v>0</v>
      </c>
      <c r="M1151" s="46" t="str">
        <f>IF(I1151="","",IF(I1151&lt;80,"Ошибка! Не соблюден минимальный заказ на сорт!",IF(MOD(I1151,40)&gt;0,"Ошибка! Не соблюдена кратность заказа на позицию!","")))</f>
        <v/>
      </c>
    </row>
    <row r="1152" spans="1:13" ht="15" customHeight="1" x14ac:dyDescent="0.25">
      <c r="A1152" s="1">
        <v>1049</v>
      </c>
      <c r="B1152" s="63" t="s">
        <v>5309</v>
      </c>
      <c r="C1152" s="63"/>
      <c r="D1152" s="64" t="s">
        <v>5557</v>
      </c>
      <c r="E1152" s="64" t="s">
        <v>5916</v>
      </c>
      <c r="F1152" s="64" t="s">
        <v>5919</v>
      </c>
      <c r="G1152" s="65" t="s">
        <v>63</v>
      </c>
      <c r="H1152" s="66">
        <v>3.17</v>
      </c>
      <c r="I1152" s="67"/>
      <c r="J1152" s="68">
        <f>H1152*I1152</f>
        <v>0</v>
      </c>
      <c r="K1152" s="68">
        <f>IF($I$11&gt;=7000,0,H1152*0.07*I1152)</f>
        <v>0</v>
      </c>
      <c r="L1152" s="68">
        <f>J1152+K1152</f>
        <v>0</v>
      </c>
      <c r="M1152" s="46" t="str">
        <f>IF(I1152="","",IF(I1152&lt;80,"Ошибка! Не соблюден минимальный заказ на сорт!",IF(MOD(I1152,40)&gt;0,"Ошибка! Не соблюдена кратность заказа на позицию!","")))</f>
        <v/>
      </c>
    </row>
    <row r="1153" spans="1:13" ht="15" customHeight="1" x14ac:dyDescent="0.25">
      <c r="A1153" s="1">
        <v>335</v>
      </c>
      <c r="B1153" s="63" t="s">
        <v>5313</v>
      </c>
      <c r="C1153" s="63"/>
      <c r="D1153" s="64" t="s">
        <v>5555</v>
      </c>
      <c r="E1153" s="64" t="s">
        <v>5916</v>
      </c>
      <c r="F1153" s="64" t="s">
        <v>5922</v>
      </c>
      <c r="G1153" s="65" t="s">
        <v>63</v>
      </c>
      <c r="H1153" s="66">
        <v>0.98</v>
      </c>
      <c r="I1153" s="67"/>
      <c r="J1153" s="68">
        <f>H1153*I1153</f>
        <v>0</v>
      </c>
      <c r="K1153" s="68">
        <f>IF($I$11&gt;=7000,0,H1153*0.07*I1153)</f>
        <v>0</v>
      </c>
      <c r="L1153" s="68">
        <f>J1153+K1153</f>
        <v>0</v>
      </c>
      <c r="M1153" s="46" t="str">
        <f>IF(I1153="","",IF(I1153&lt;80,"Ошибка! Не соблюден минимальный заказ на сорт!",IF(MOD(I1153,40)&gt;0,"Ошибка! Не соблюдена кратность заказа на позицию!","")))</f>
        <v/>
      </c>
    </row>
    <row r="1154" spans="1:13" ht="15" customHeight="1" x14ac:dyDescent="0.25">
      <c r="A1154" s="1">
        <v>290</v>
      </c>
      <c r="B1154" s="63" t="s">
        <v>5314</v>
      </c>
      <c r="C1154" s="63"/>
      <c r="D1154" s="64" t="s">
        <v>5555</v>
      </c>
      <c r="E1154" s="64" t="s">
        <v>5916</v>
      </c>
      <c r="F1154" s="64" t="s">
        <v>5923</v>
      </c>
      <c r="G1154" s="65" t="s">
        <v>63</v>
      </c>
      <c r="H1154" s="66">
        <v>0.98</v>
      </c>
      <c r="I1154" s="67"/>
      <c r="J1154" s="68">
        <f>H1154*I1154</f>
        <v>0</v>
      </c>
      <c r="K1154" s="68">
        <f>IF($I$11&gt;=7000,0,H1154*0.07*I1154)</f>
        <v>0</v>
      </c>
      <c r="L1154" s="68">
        <f>J1154+K1154</f>
        <v>0</v>
      </c>
      <c r="M1154" s="46" t="str">
        <f>IF(I1154="","",IF(I1154&lt;80,"Ошибка! Не соблюден минимальный заказ на сорт!",IF(MOD(I1154,40)&gt;0,"Ошибка! Не соблюдена кратность заказа на позицию!","")))</f>
        <v/>
      </c>
    </row>
    <row r="1155" spans="1:13" ht="15" customHeight="1" x14ac:dyDescent="0.25">
      <c r="A1155" s="1">
        <v>558</v>
      </c>
      <c r="B1155" s="63" t="s">
        <v>5315</v>
      </c>
      <c r="C1155" s="63"/>
      <c r="D1155" s="64" t="s">
        <v>5555</v>
      </c>
      <c r="E1155" s="64" t="s">
        <v>5916</v>
      </c>
      <c r="F1155" s="64" t="s">
        <v>5924</v>
      </c>
      <c r="G1155" s="65" t="s">
        <v>63</v>
      </c>
      <c r="H1155" s="66">
        <v>0.98</v>
      </c>
      <c r="I1155" s="67"/>
      <c r="J1155" s="68">
        <f>H1155*I1155</f>
        <v>0</v>
      </c>
      <c r="K1155" s="68">
        <f>IF($I$11&gt;=7000,0,H1155*0.07*I1155)</f>
        <v>0</v>
      </c>
      <c r="L1155" s="68">
        <f>J1155+K1155</f>
        <v>0</v>
      </c>
      <c r="M1155" s="46" t="str">
        <f>IF(I1155="","",IF(I1155&lt;80,"Ошибка! Не соблюден минимальный заказ на сорт!",IF(MOD(I1155,40)&gt;0,"Ошибка! Не соблюдена кратность заказа на позицию!","")))</f>
        <v/>
      </c>
    </row>
    <row r="1156" spans="1:13" ht="15" customHeight="1" x14ac:dyDescent="0.25">
      <c r="A1156" s="1">
        <v>977</v>
      </c>
      <c r="B1156" s="63" t="s">
        <v>4544</v>
      </c>
      <c r="C1156" s="63" t="s">
        <v>4528</v>
      </c>
      <c r="D1156" s="64" t="s">
        <v>2030</v>
      </c>
      <c r="E1156" s="64" t="s">
        <v>2031</v>
      </c>
      <c r="F1156" s="64" t="s">
        <v>2032</v>
      </c>
      <c r="G1156" s="65" t="s">
        <v>63</v>
      </c>
      <c r="H1156" s="66">
        <v>0.98</v>
      </c>
      <c r="I1156" s="67"/>
      <c r="J1156" s="68">
        <f>H1156*I1156</f>
        <v>0</v>
      </c>
      <c r="K1156" s="68">
        <f>IF($I$11&gt;=7000,0,H1156*0.07*I1156)</f>
        <v>0</v>
      </c>
      <c r="L1156" s="68">
        <f>J1156+K1156</f>
        <v>0</v>
      </c>
      <c r="M1156" s="46" t="str">
        <f>IF(I1156="","",IF(I1156&lt;80,"Ошибка! Не соблюден минимальный заказ на сорт!",IF(MOD(I1156,40)&gt;0,"Ошибка! Не соблюдена кратность заказа на позицию!","")))</f>
        <v/>
      </c>
    </row>
    <row r="1157" spans="1:13" ht="15" customHeight="1" x14ac:dyDescent="0.25">
      <c r="A1157" s="1">
        <v>977</v>
      </c>
      <c r="B1157" s="63" t="s">
        <v>5311</v>
      </c>
      <c r="C1157" s="63" t="s">
        <v>4654</v>
      </c>
      <c r="D1157" s="64" t="s">
        <v>2030</v>
      </c>
      <c r="E1157" s="64" t="s">
        <v>2031</v>
      </c>
      <c r="F1157" s="64" t="s">
        <v>2033</v>
      </c>
      <c r="G1157" s="65" t="s">
        <v>63</v>
      </c>
      <c r="H1157" s="66">
        <v>0.98</v>
      </c>
      <c r="I1157" s="67"/>
      <c r="J1157" s="68">
        <f>H1157*I1157</f>
        <v>0</v>
      </c>
      <c r="K1157" s="68">
        <f>IF($I$11&gt;=7000,0,H1157*0.07*I1157)</f>
        <v>0</v>
      </c>
      <c r="L1157" s="68">
        <f>J1157+K1157</f>
        <v>0</v>
      </c>
      <c r="M1157" s="46" t="str">
        <f>IF(I1157="","",IF(I1157&lt;80,"Ошибка! Не соблюден минимальный заказ на сорт!",IF(MOD(I1157,40)&gt;0,"Ошибка! Не соблюдена кратность заказа на позицию!","")))</f>
        <v/>
      </c>
    </row>
    <row r="1158" spans="1:13" ht="15" customHeight="1" x14ac:dyDescent="0.25">
      <c r="A1158" s="1">
        <v>489</v>
      </c>
      <c r="B1158" s="63" t="s">
        <v>4545</v>
      </c>
      <c r="C1158" s="63" t="s">
        <v>4529</v>
      </c>
      <c r="D1158" s="64" t="s">
        <v>2030</v>
      </c>
      <c r="E1158" s="64" t="s">
        <v>2031</v>
      </c>
      <c r="F1158" s="64" t="s">
        <v>2034</v>
      </c>
      <c r="G1158" s="65" t="s">
        <v>63</v>
      </c>
      <c r="H1158" s="66">
        <v>0.98</v>
      </c>
      <c r="I1158" s="67"/>
      <c r="J1158" s="68">
        <f>H1158*I1158</f>
        <v>0</v>
      </c>
      <c r="K1158" s="68">
        <f>IF($I$11&gt;=7000,0,H1158*0.07*I1158)</f>
        <v>0</v>
      </c>
      <c r="L1158" s="68">
        <f>J1158+K1158</f>
        <v>0</v>
      </c>
      <c r="M1158" s="46" t="str">
        <f>IF(I1158="","",IF(I1158&lt;80,"Ошибка! Не соблюден минимальный заказ на сорт!",IF(MOD(I1158,40)&gt;0,"Ошибка! Не соблюдена кратность заказа на позицию!","")))</f>
        <v/>
      </c>
    </row>
    <row r="1159" spans="1:13" ht="15" customHeight="1" x14ac:dyDescent="0.25">
      <c r="A1159" s="1">
        <v>489</v>
      </c>
      <c r="B1159" s="63" t="s">
        <v>4546</v>
      </c>
      <c r="C1159" s="63" t="s">
        <v>4530</v>
      </c>
      <c r="D1159" s="64" t="s">
        <v>2030</v>
      </c>
      <c r="E1159" s="64" t="s">
        <v>2031</v>
      </c>
      <c r="F1159" s="64" t="s">
        <v>2035</v>
      </c>
      <c r="G1159" s="65" t="s">
        <v>63</v>
      </c>
      <c r="H1159" s="66">
        <v>0.98</v>
      </c>
      <c r="I1159" s="67"/>
      <c r="J1159" s="68">
        <f>H1159*I1159</f>
        <v>0</v>
      </c>
      <c r="K1159" s="68">
        <f>IF($I$11&gt;=7000,0,H1159*0.07*I1159)</f>
        <v>0</v>
      </c>
      <c r="L1159" s="68">
        <f>J1159+K1159</f>
        <v>0</v>
      </c>
      <c r="M1159" s="46" t="str">
        <f>IF(I1159="","",IF(I1159&lt;80,"Ошибка! Не соблюден минимальный заказ на сорт!",IF(MOD(I1159,40)&gt;0,"Ошибка! Не соблюдена кратность заказа на позицию!","")))</f>
        <v/>
      </c>
    </row>
    <row r="1160" spans="1:13" ht="15" customHeight="1" x14ac:dyDescent="0.25">
      <c r="A1160" s="1">
        <v>489</v>
      </c>
      <c r="B1160" s="63" t="s">
        <v>4547</v>
      </c>
      <c r="C1160" s="63" t="s">
        <v>4531</v>
      </c>
      <c r="D1160" s="64" t="s">
        <v>2030</v>
      </c>
      <c r="E1160" s="64" t="s">
        <v>2031</v>
      </c>
      <c r="F1160" s="64" t="s">
        <v>2036</v>
      </c>
      <c r="G1160" s="65" t="s">
        <v>63</v>
      </c>
      <c r="H1160" s="66">
        <v>0.98</v>
      </c>
      <c r="I1160" s="67"/>
      <c r="J1160" s="68">
        <f>H1160*I1160</f>
        <v>0</v>
      </c>
      <c r="K1160" s="68">
        <f>IF($I$11&gt;=7000,0,H1160*0.07*I1160)</f>
        <v>0</v>
      </c>
      <c r="L1160" s="68">
        <f>J1160+K1160</f>
        <v>0</v>
      </c>
      <c r="M1160" s="46" t="str">
        <f>IF(I1160="","",IF(I1160&lt;80,"Ошибка! Не соблюден минимальный заказ на сорт!",IF(MOD(I1160,40)&gt;0,"Ошибка! Не соблюдена кратность заказа на позицию!","")))</f>
        <v/>
      </c>
    </row>
    <row r="1161" spans="1:13" ht="15" customHeight="1" x14ac:dyDescent="0.25">
      <c r="A1161" s="1">
        <v>2915</v>
      </c>
      <c r="B1161" s="63" t="s">
        <v>2037</v>
      </c>
      <c r="C1161" s="63" t="s">
        <v>2038</v>
      </c>
      <c r="D1161" s="64" t="s">
        <v>5461</v>
      </c>
      <c r="E1161" s="64" t="s">
        <v>5462</v>
      </c>
      <c r="F1161" s="64" t="s">
        <v>2039</v>
      </c>
      <c r="G1161" s="65" t="s">
        <v>63</v>
      </c>
      <c r="H1161" s="66">
        <v>1.71</v>
      </c>
      <c r="I1161" s="67"/>
      <c r="J1161" s="68">
        <f>H1161*I1161</f>
        <v>0</v>
      </c>
      <c r="K1161" s="68">
        <f>IF($I$11&gt;=7000,0,H1161*0.07*I1161)</f>
        <v>0</v>
      </c>
      <c r="L1161" s="68">
        <f>J1161+K1161</f>
        <v>0</v>
      </c>
      <c r="M1161" s="46" t="str">
        <f>IF(I1161="","",IF(I1161&lt;80,"Ошибка! Не соблюден минимальный заказ на сорт!",IF(MOD(I1161,40)&gt;0,"Ошибка! Не соблюдена кратность заказа на позицию!","")))</f>
        <v/>
      </c>
    </row>
    <row r="1162" spans="1:13" ht="15" customHeight="1" x14ac:dyDescent="0.25">
      <c r="A1162" s="1">
        <v>2204</v>
      </c>
      <c r="B1162" s="63" t="s">
        <v>2040</v>
      </c>
      <c r="C1162" s="63" t="s">
        <v>2041</v>
      </c>
      <c r="D1162" s="64" t="s">
        <v>5461</v>
      </c>
      <c r="E1162" s="64" t="s">
        <v>5462</v>
      </c>
      <c r="F1162" s="64" t="s">
        <v>2042</v>
      </c>
      <c r="G1162" s="65" t="s">
        <v>14</v>
      </c>
      <c r="H1162" s="66">
        <v>10.24</v>
      </c>
      <c r="I1162" s="67"/>
      <c r="J1162" s="68">
        <f>H1162*I1162</f>
        <v>0</v>
      </c>
      <c r="K1162" s="68">
        <f>IF($I$11&gt;=7000,0,H1162*0.07*I1162)</f>
        <v>0</v>
      </c>
      <c r="L1162" s="68">
        <f>J1162+K1162</f>
        <v>0</v>
      </c>
      <c r="M1162" s="30" t="str">
        <f>IF(I1162="","",IF(I1162&lt;80,"Ошибка! Не соблюден минимальный заказ на сорт!",IF(MOD(I1162,40)&gt;0,"Ошибка! Не соблюдена кратность заказа на позицию!","")))</f>
        <v/>
      </c>
    </row>
    <row r="1163" spans="1:13" ht="15" customHeight="1" x14ac:dyDescent="0.25">
      <c r="A1163" s="1">
        <v>100</v>
      </c>
      <c r="B1163" s="63" t="s">
        <v>4874</v>
      </c>
      <c r="C1163" s="63" t="s">
        <v>6186</v>
      </c>
      <c r="D1163" s="64" t="s">
        <v>5461</v>
      </c>
      <c r="E1163" s="64" t="s">
        <v>5462</v>
      </c>
      <c r="F1163" s="64" t="s">
        <v>5671</v>
      </c>
      <c r="G1163" s="65" t="s">
        <v>14</v>
      </c>
      <c r="H1163" s="66">
        <v>10.24</v>
      </c>
      <c r="I1163" s="67"/>
      <c r="J1163" s="68">
        <f>H1163*I1163</f>
        <v>0</v>
      </c>
      <c r="K1163" s="68">
        <f>IF($I$11&gt;=7000,0,H1163*0.07*I1163)</f>
        <v>0</v>
      </c>
      <c r="L1163" s="68">
        <f>J1163+K1163</f>
        <v>0</v>
      </c>
      <c r="M1163" s="30" t="str">
        <f>IF(I1163="","",IF(I1163&lt;80,"Ошибка! Не соблюден минимальный заказ на сорт!",IF(MOD(I1163,40)&gt;0,"Ошибка! Не соблюдена кратность заказа на позицию!","")))</f>
        <v/>
      </c>
    </row>
    <row r="1164" spans="1:13" ht="15" customHeight="1" x14ac:dyDescent="0.25">
      <c r="A1164" s="1">
        <v>191</v>
      </c>
      <c r="B1164" s="63" t="s">
        <v>3732</v>
      </c>
      <c r="C1164" s="63" t="s">
        <v>3930</v>
      </c>
      <c r="D1164" s="64" t="s">
        <v>5461</v>
      </c>
      <c r="E1164" s="64" t="s">
        <v>5462</v>
      </c>
      <c r="F1164" s="64" t="s">
        <v>4218</v>
      </c>
      <c r="G1164" s="65" t="s">
        <v>14</v>
      </c>
      <c r="H1164" s="66">
        <v>10.24</v>
      </c>
      <c r="I1164" s="67"/>
      <c r="J1164" s="68">
        <f>H1164*I1164</f>
        <v>0</v>
      </c>
      <c r="K1164" s="68">
        <f>IF($I$11&gt;=7000,0,H1164*0.07*I1164)</f>
        <v>0</v>
      </c>
      <c r="L1164" s="68">
        <f>J1164+K1164</f>
        <v>0</v>
      </c>
      <c r="M1164" s="30" t="str">
        <f>IF(I1164="","",IF(I1164&lt;80,"Ошибка! Не соблюден минимальный заказ на сорт!",IF(MOD(I1164,40)&gt;0,"Ошибка! Не соблюдена кратность заказа на позицию!","")))</f>
        <v/>
      </c>
    </row>
    <row r="1165" spans="1:13" ht="15" customHeight="1" x14ac:dyDescent="0.25">
      <c r="A1165" s="1">
        <v>1953</v>
      </c>
      <c r="B1165" s="63" t="s">
        <v>2052</v>
      </c>
      <c r="C1165" s="63" t="s">
        <v>2053</v>
      </c>
      <c r="D1165" s="64" t="s">
        <v>5461</v>
      </c>
      <c r="E1165" s="64" t="s">
        <v>5462</v>
      </c>
      <c r="F1165" s="64" t="s">
        <v>2054</v>
      </c>
      <c r="G1165" s="65" t="s">
        <v>14</v>
      </c>
      <c r="H1165" s="66">
        <v>10.24</v>
      </c>
      <c r="I1165" s="67"/>
      <c r="J1165" s="68">
        <f>H1165*I1165</f>
        <v>0</v>
      </c>
      <c r="K1165" s="68">
        <f>IF($I$11&gt;=7000,0,H1165*0.07*I1165)</f>
        <v>0</v>
      </c>
      <c r="L1165" s="68">
        <f>J1165+K1165</f>
        <v>0</v>
      </c>
      <c r="M1165" s="30" t="str">
        <f>IF(I1165="","",IF(I1165&lt;80,"Ошибка! Не соблюден минимальный заказ на сорт!",IF(MOD(I1165,40)&gt;0,"Ошибка! Не соблюдена кратность заказа на позицию!","")))</f>
        <v/>
      </c>
    </row>
    <row r="1166" spans="1:13" ht="15" customHeight="1" x14ac:dyDescent="0.25">
      <c r="A1166" s="1">
        <v>192</v>
      </c>
      <c r="B1166" s="63" t="s">
        <v>4876</v>
      </c>
      <c r="C1166" s="63" t="s">
        <v>6187</v>
      </c>
      <c r="D1166" s="64" t="s">
        <v>5461</v>
      </c>
      <c r="E1166" s="64" t="s">
        <v>5462</v>
      </c>
      <c r="F1166" s="64" t="s">
        <v>5672</v>
      </c>
      <c r="G1166" s="65" t="s">
        <v>14</v>
      </c>
      <c r="H1166" s="66">
        <v>10.24</v>
      </c>
      <c r="I1166" s="67"/>
      <c r="J1166" s="68">
        <f>H1166*I1166</f>
        <v>0</v>
      </c>
      <c r="K1166" s="68">
        <f>IF($I$11&gt;=7000,0,H1166*0.07*I1166)</f>
        <v>0</v>
      </c>
      <c r="L1166" s="68">
        <f>J1166+K1166</f>
        <v>0</v>
      </c>
      <c r="M1166" s="30" t="str">
        <f>IF(I1166="","",IF(I1166&lt;80,"Ошибка! Не соблюден минимальный заказ на сорт!",IF(MOD(I1166,40)&gt;0,"Ошибка! Не соблюдена кратность заказа на позицию!","")))</f>
        <v/>
      </c>
    </row>
    <row r="1167" spans="1:13" ht="15" customHeight="1" x14ac:dyDescent="0.25">
      <c r="A1167" s="1">
        <v>675</v>
      </c>
      <c r="B1167" s="63" t="s">
        <v>3733</v>
      </c>
      <c r="C1167" s="63" t="s">
        <v>3931</v>
      </c>
      <c r="D1167" s="64" t="s">
        <v>5461</v>
      </c>
      <c r="E1167" s="64" t="s">
        <v>5462</v>
      </c>
      <c r="F1167" s="64" t="s">
        <v>4219</v>
      </c>
      <c r="G1167" s="65" t="s">
        <v>14</v>
      </c>
      <c r="H1167" s="66">
        <v>10.24</v>
      </c>
      <c r="I1167" s="67"/>
      <c r="J1167" s="68">
        <f>H1167*I1167</f>
        <v>0</v>
      </c>
      <c r="K1167" s="68">
        <f>IF($I$11&gt;=7000,0,H1167*0.07*I1167)</f>
        <v>0</v>
      </c>
      <c r="L1167" s="68">
        <f>J1167+K1167</f>
        <v>0</v>
      </c>
      <c r="M1167" s="30" t="str">
        <f>IF(I1167="","",IF(I1167&lt;80,"Ошибка! Не соблюден минимальный заказ на сорт!",IF(MOD(I1167,40)&gt;0,"Ошибка! Не соблюдена кратность заказа на позицию!","")))</f>
        <v/>
      </c>
    </row>
    <row r="1168" spans="1:13" ht="15" customHeight="1" x14ac:dyDescent="0.25">
      <c r="A1168" s="1">
        <v>96</v>
      </c>
      <c r="B1168" s="63" t="s">
        <v>4877</v>
      </c>
      <c r="C1168" s="63" t="s">
        <v>6188</v>
      </c>
      <c r="D1168" s="64" t="s">
        <v>5461</v>
      </c>
      <c r="E1168" s="64" t="s">
        <v>5462</v>
      </c>
      <c r="F1168" s="64" t="s">
        <v>360</v>
      </c>
      <c r="G1168" s="65" t="s">
        <v>14</v>
      </c>
      <c r="H1168" s="66">
        <v>9.09</v>
      </c>
      <c r="I1168" s="67"/>
      <c r="J1168" s="68">
        <f>H1168*I1168</f>
        <v>0</v>
      </c>
      <c r="K1168" s="68">
        <f>IF($I$11&gt;=7000,0,H1168*0.07*I1168)</f>
        <v>0</v>
      </c>
      <c r="L1168" s="68">
        <f>J1168+K1168</f>
        <v>0</v>
      </c>
      <c r="M1168" s="30" t="str">
        <f>IF(I1168="","",IF(I1168&lt;80,"Ошибка! Не соблюден минимальный заказ на сорт!",IF(MOD(I1168,40)&gt;0,"Ошибка! Не соблюдена кратность заказа на позицию!","")))</f>
        <v/>
      </c>
    </row>
    <row r="1169" spans="1:13" ht="15" customHeight="1" x14ac:dyDescent="0.25">
      <c r="A1169" s="1">
        <v>667</v>
      </c>
      <c r="B1169" s="63" t="s">
        <v>3729</v>
      </c>
      <c r="C1169" s="63" t="s">
        <v>3927</v>
      </c>
      <c r="D1169" s="64" t="s">
        <v>4043</v>
      </c>
      <c r="E1169" s="64" t="s">
        <v>4044</v>
      </c>
      <c r="F1169" s="64" t="s">
        <v>606</v>
      </c>
      <c r="G1169" s="65" t="s">
        <v>14</v>
      </c>
      <c r="H1169" s="66">
        <v>9.09</v>
      </c>
      <c r="I1169" s="67"/>
      <c r="J1169" s="68">
        <f>H1169*I1169</f>
        <v>0</v>
      </c>
      <c r="K1169" s="68">
        <f>IF($I$11&gt;=7000,0,H1169*0.07*I1169)</f>
        <v>0</v>
      </c>
      <c r="L1169" s="68">
        <f>J1169+K1169</f>
        <v>0</v>
      </c>
      <c r="M1169" s="30" t="str">
        <f>IF(I1169="","",IF(I1169&lt;80,"Ошибка! Не соблюден минимальный заказ на сорт!",IF(MOD(I1169,40)&gt;0,"Ошибка! Не соблюдена кратность заказа на позицию!","")))</f>
        <v/>
      </c>
    </row>
    <row r="1170" spans="1:13" ht="15" customHeight="1" x14ac:dyDescent="0.25">
      <c r="A1170" s="1">
        <v>476</v>
      </c>
      <c r="B1170" s="63" t="s">
        <v>2043</v>
      </c>
      <c r="C1170" s="63" t="s">
        <v>2044</v>
      </c>
      <c r="D1170" s="64" t="s">
        <v>4045</v>
      </c>
      <c r="E1170" s="64" t="s">
        <v>4046</v>
      </c>
      <c r="F1170" s="64" t="s">
        <v>2045</v>
      </c>
      <c r="G1170" s="65" t="s">
        <v>14</v>
      </c>
      <c r="H1170" s="66">
        <v>10.24</v>
      </c>
      <c r="I1170" s="67"/>
      <c r="J1170" s="68">
        <f>H1170*I1170</f>
        <v>0</v>
      </c>
      <c r="K1170" s="68">
        <f>IF($I$11&gt;=7000,0,H1170*0.07*I1170)</f>
        <v>0</v>
      </c>
      <c r="L1170" s="68">
        <f>J1170+K1170</f>
        <v>0</v>
      </c>
      <c r="M1170" s="30" t="str">
        <f>IF(I1170="","",IF(I1170&lt;80,"Ошибка! Не соблюден минимальный заказ на сорт!",IF(MOD(I1170,40)&gt;0,"Ошибка! Не соблюдена кратность заказа на позицию!","")))</f>
        <v/>
      </c>
    </row>
    <row r="1171" spans="1:13" ht="15" customHeight="1" x14ac:dyDescent="0.25">
      <c r="A1171" s="1">
        <v>265</v>
      </c>
      <c r="B1171" s="63" t="s">
        <v>2046</v>
      </c>
      <c r="C1171" s="63" t="s">
        <v>2047</v>
      </c>
      <c r="D1171" s="64" t="s">
        <v>4045</v>
      </c>
      <c r="E1171" s="64" t="s">
        <v>4046</v>
      </c>
      <c r="F1171" s="64" t="s">
        <v>2048</v>
      </c>
      <c r="G1171" s="65" t="s">
        <v>14</v>
      </c>
      <c r="H1171" s="66">
        <v>10.24</v>
      </c>
      <c r="I1171" s="67"/>
      <c r="J1171" s="68">
        <f>H1171*I1171</f>
        <v>0</v>
      </c>
      <c r="K1171" s="68">
        <f>IF($I$11&gt;=7000,0,H1171*0.07*I1171)</f>
        <v>0</v>
      </c>
      <c r="L1171" s="68">
        <f>J1171+K1171</f>
        <v>0</v>
      </c>
      <c r="M1171" s="30" t="str">
        <f>IF(I1171="","",IF(I1171&lt;80,"Ошибка! Не соблюден минимальный заказ на сорт!",IF(MOD(I1171,40)&gt;0,"Ошибка! Не соблюдена кратность заказа на позицию!","")))</f>
        <v/>
      </c>
    </row>
    <row r="1172" spans="1:13" ht="15" customHeight="1" x14ac:dyDescent="0.25">
      <c r="A1172" s="1">
        <v>857</v>
      </c>
      <c r="B1172" s="63" t="s">
        <v>2049</v>
      </c>
      <c r="C1172" s="63" t="s">
        <v>2050</v>
      </c>
      <c r="D1172" s="64" t="s">
        <v>4045</v>
      </c>
      <c r="E1172" s="64" t="s">
        <v>4046</v>
      </c>
      <c r="F1172" s="64" t="s">
        <v>2051</v>
      </c>
      <c r="G1172" s="65" t="s">
        <v>63</v>
      </c>
      <c r="H1172" s="66">
        <v>1.71</v>
      </c>
      <c r="I1172" s="67"/>
      <c r="J1172" s="68">
        <f>H1172*I1172</f>
        <v>0</v>
      </c>
      <c r="K1172" s="68">
        <f>IF($I$11&gt;=7000,0,H1172*0.07*I1172)</f>
        <v>0</v>
      </c>
      <c r="L1172" s="68">
        <f>J1172+K1172</f>
        <v>0</v>
      </c>
      <c r="M1172" s="46" t="str">
        <f>IF(I1172="","",IF(I1172&lt;80,"Ошибка! Не соблюден минимальный заказ на сорт!",IF(MOD(I1172,40)&gt;0,"Ошибка! Не соблюдена кратность заказа на позицию!","")))</f>
        <v/>
      </c>
    </row>
    <row r="1173" spans="1:13" ht="15" customHeight="1" x14ac:dyDescent="0.25">
      <c r="A1173" s="1">
        <v>6387</v>
      </c>
      <c r="B1173" s="63" t="s">
        <v>2055</v>
      </c>
      <c r="C1173" s="63" t="s">
        <v>2056</v>
      </c>
      <c r="D1173" s="64" t="s">
        <v>4045</v>
      </c>
      <c r="E1173" s="64" t="s">
        <v>4046</v>
      </c>
      <c r="F1173" s="64" t="s">
        <v>2057</v>
      </c>
      <c r="G1173" s="65" t="s">
        <v>63</v>
      </c>
      <c r="H1173" s="66">
        <v>1.71</v>
      </c>
      <c r="I1173" s="67"/>
      <c r="J1173" s="68">
        <f>H1173*I1173</f>
        <v>0</v>
      </c>
      <c r="K1173" s="68">
        <f>IF($I$11&gt;=7000,0,H1173*0.07*I1173)</f>
        <v>0</v>
      </c>
      <c r="L1173" s="68">
        <f>J1173+K1173</f>
        <v>0</v>
      </c>
      <c r="M1173" s="46" t="str">
        <f>IF(I1173="","",IF(I1173&lt;80,"Ошибка! Не соблюден минимальный заказ на сорт!",IF(MOD(I1173,40)&gt;0,"Ошибка! Не соблюдена кратность заказа на позицию!","")))</f>
        <v/>
      </c>
    </row>
    <row r="1174" spans="1:13" ht="15" customHeight="1" x14ac:dyDescent="0.25">
      <c r="A1174" s="1">
        <v>1161</v>
      </c>
      <c r="B1174" s="63" t="s">
        <v>4875</v>
      </c>
      <c r="C1174" s="63" t="s">
        <v>4596</v>
      </c>
      <c r="D1174" s="64" t="s">
        <v>4045</v>
      </c>
      <c r="E1174" s="64" t="s">
        <v>4046</v>
      </c>
      <c r="F1174" s="64" t="s">
        <v>5463</v>
      </c>
      <c r="G1174" s="65" t="s">
        <v>63</v>
      </c>
      <c r="H1174" s="66">
        <v>1.71</v>
      </c>
      <c r="I1174" s="67"/>
      <c r="J1174" s="68">
        <f>H1174*I1174</f>
        <v>0</v>
      </c>
      <c r="K1174" s="68">
        <f>IF($I$11&gt;=7000,0,H1174*0.07*I1174)</f>
        <v>0</v>
      </c>
      <c r="L1174" s="68">
        <f>J1174+K1174</f>
        <v>0</v>
      </c>
      <c r="M1174" s="46" t="str">
        <f>IF(I1174="","",IF(I1174&lt;80,"Ошибка! Не соблюден минимальный заказ на сорт!",IF(MOD(I1174,40)&gt;0,"Ошибка! Не соблюдена кратность заказа на позицию!","")))</f>
        <v/>
      </c>
    </row>
    <row r="1175" spans="1:13" ht="15" customHeight="1" x14ac:dyDescent="0.25">
      <c r="A1175" s="1">
        <v>1484</v>
      </c>
      <c r="B1175" s="63" t="s">
        <v>2058</v>
      </c>
      <c r="C1175" s="63" t="s">
        <v>2059</v>
      </c>
      <c r="D1175" s="64" t="s">
        <v>4045</v>
      </c>
      <c r="E1175" s="64" t="s">
        <v>4046</v>
      </c>
      <c r="F1175" s="64" t="s">
        <v>1064</v>
      </c>
      <c r="G1175" s="65" t="s">
        <v>14</v>
      </c>
      <c r="H1175" s="66">
        <v>9.09</v>
      </c>
      <c r="I1175" s="67"/>
      <c r="J1175" s="68">
        <f>H1175*I1175</f>
        <v>0</v>
      </c>
      <c r="K1175" s="68">
        <f>IF($I$11&gt;=7000,0,H1175*0.07*I1175)</f>
        <v>0</v>
      </c>
      <c r="L1175" s="68">
        <f>J1175+K1175</f>
        <v>0</v>
      </c>
      <c r="M1175" s="30" t="str">
        <f>IF(I1175="","",IF(I1175&lt;80,"Ошибка! Не соблюден минимальный заказ на сорт!",IF(MOD(I1175,40)&gt;0,"Ошибка! Не соблюдена кратность заказа на позицию!","")))</f>
        <v/>
      </c>
    </row>
    <row r="1176" spans="1:13" ht="15" customHeight="1" x14ac:dyDescent="0.25">
      <c r="A1176" s="1">
        <v>96</v>
      </c>
      <c r="B1176" s="63" t="s">
        <v>2060</v>
      </c>
      <c r="C1176" s="63" t="s">
        <v>2061</v>
      </c>
      <c r="D1176" s="64" t="s">
        <v>4045</v>
      </c>
      <c r="E1176" s="64" t="s">
        <v>4046</v>
      </c>
      <c r="F1176" s="64" t="s">
        <v>2062</v>
      </c>
      <c r="G1176" s="65" t="s">
        <v>14</v>
      </c>
      <c r="H1176" s="66">
        <v>9.09</v>
      </c>
      <c r="I1176" s="67"/>
      <c r="J1176" s="68">
        <f>H1176*I1176</f>
        <v>0</v>
      </c>
      <c r="K1176" s="68">
        <f>IF($I$11&gt;=7000,0,H1176*0.07*I1176)</f>
        <v>0</v>
      </c>
      <c r="L1176" s="68">
        <f>J1176+K1176</f>
        <v>0</v>
      </c>
      <c r="M1176" s="30" t="str">
        <f>IF(I1176="","",IF(I1176&lt;80,"Ошибка! Не соблюден минимальный заказ на сорт!",IF(MOD(I1176,40)&gt;0,"Ошибка! Не соблюдена кратность заказа на позицию!","")))</f>
        <v/>
      </c>
    </row>
    <row r="1177" spans="1:13" ht="15" customHeight="1" x14ac:dyDescent="0.25">
      <c r="A1177" s="1">
        <v>8131</v>
      </c>
      <c r="B1177" s="63" t="s">
        <v>2063</v>
      </c>
      <c r="C1177" s="63" t="s">
        <v>2064</v>
      </c>
      <c r="D1177" s="64" t="s">
        <v>4045</v>
      </c>
      <c r="E1177" s="64" t="s">
        <v>4046</v>
      </c>
      <c r="F1177" s="64" t="s">
        <v>2065</v>
      </c>
      <c r="G1177" s="65" t="s">
        <v>63</v>
      </c>
      <c r="H1177" s="66">
        <v>1.71</v>
      </c>
      <c r="I1177" s="67"/>
      <c r="J1177" s="68">
        <f>H1177*I1177</f>
        <v>0</v>
      </c>
      <c r="K1177" s="68">
        <f>IF($I$11&gt;=7000,0,H1177*0.07*I1177)</f>
        <v>0</v>
      </c>
      <c r="L1177" s="68">
        <f>J1177+K1177</f>
        <v>0</v>
      </c>
      <c r="M1177" s="46" t="str">
        <f>IF(I1177="","",IF(I1177&lt;80,"Ошибка! Не соблюден минимальный заказ на сорт!",IF(MOD(I1177,40)&gt;0,"Ошибка! Не соблюдена кратность заказа на позицию!","")))</f>
        <v/>
      </c>
    </row>
    <row r="1178" spans="1:13" ht="15" customHeight="1" x14ac:dyDescent="0.25">
      <c r="A1178" s="1">
        <v>942</v>
      </c>
      <c r="B1178" s="63" t="s">
        <v>4878</v>
      </c>
      <c r="C1178" s="63" t="s">
        <v>6189</v>
      </c>
      <c r="D1178" s="64" t="s">
        <v>4045</v>
      </c>
      <c r="E1178" s="64" t="s">
        <v>4046</v>
      </c>
      <c r="F1178" s="64" t="s">
        <v>5673</v>
      </c>
      <c r="G1178" s="65" t="s">
        <v>63</v>
      </c>
      <c r="H1178" s="66">
        <v>2.2999999999999998</v>
      </c>
      <c r="I1178" s="67"/>
      <c r="J1178" s="68">
        <f>H1178*I1178</f>
        <v>0</v>
      </c>
      <c r="K1178" s="68">
        <f>IF($I$11&gt;=7000,0,H1178*0.07*I1178)</f>
        <v>0</v>
      </c>
      <c r="L1178" s="68">
        <f>J1178+K1178</f>
        <v>0</v>
      </c>
      <c r="M1178" s="46" t="str">
        <f>IF(I1178="","",IF(I1178&lt;80,"Ошибка! Не соблюден минимальный заказ на сорт!",IF(MOD(I1178,40)&gt;0,"Ошибка! Не соблюдена кратность заказа на позицию!","")))</f>
        <v/>
      </c>
    </row>
    <row r="1179" spans="1:13" ht="15" customHeight="1" x14ac:dyDescent="0.25">
      <c r="A1179" s="1">
        <v>1823</v>
      </c>
      <c r="B1179" s="63" t="s">
        <v>2066</v>
      </c>
      <c r="C1179" s="63" t="s">
        <v>2067</v>
      </c>
      <c r="D1179" s="64" t="s">
        <v>4045</v>
      </c>
      <c r="E1179" s="64" t="s">
        <v>4046</v>
      </c>
      <c r="F1179" s="64" t="s">
        <v>2068</v>
      </c>
      <c r="G1179" s="65" t="s">
        <v>14</v>
      </c>
      <c r="H1179" s="66">
        <v>10.24</v>
      </c>
      <c r="I1179" s="67"/>
      <c r="J1179" s="68">
        <f>H1179*I1179</f>
        <v>0</v>
      </c>
      <c r="K1179" s="68">
        <f>IF($I$11&gt;=7000,0,H1179*0.07*I1179)</f>
        <v>0</v>
      </c>
      <c r="L1179" s="68">
        <f>J1179+K1179</f>
        <v>0</v>
      </c>
      <c r="M1179" s="30" t="str">
        <f>IF(I1179="","",IF(I1179&lt;80,"Ошибка! Не соблюден минимальный заказ на сорт!",IF(MOD(I1179,40)&gt;0,"Ошибка! Не соблюдена кратность заказа на позицию!","")))</f>
        <v/>
      </c>
    </row>
    <row r="1180" spans="1:13" ht="15" customHeight="1" x14ac:dyDescent="0.25">
      <c r="A1180" s="1">
        <v>2197</v>
      </c>
      <c r="B1180" s="63" t="s">
        <v>3731</v>
      </c>
      <c r="C1180" s="63" t="s">
        <v>3929</v>
      </c>
      <c r="D1180" s="64" t="s">
        <v>2071</v>
      </c>
      <c r="E1180" s="64" t="s">
        <v>2072</v>
      </c>
      <c r="F1180" s="64" t="s">
        <v>1746</v>
      </c>
      <c r="G1180" s="65" t="s">
        <v>63</v>
      </c>
      <c r="H1180" s="66">
        <v>1.71</v>
      </c>
      <c r="I1180" s="67"/>
      <c r="J1180" s="68">
        <f>H1180*I1180</f>
        <v>0</v>
      </c>
      <c r="K1180" s="68">
        <f>IF($I$11&gt;=7000,0,H1180*0.07*I1180)</f>
        <v>0</v>
      </c>
      <c r="L1180" s="68">
        <f>J1180+K1180</f>
        <v>0</v>
      </c>
      <c r="M1180" s="46" t="str">
        <f>IF(I1180="","",IF(I1180&lt;80,"Ошибка! Не соблюден минимальный заказ на сорт!",IF(MOD(I1180,40)&gt;0,"Ошибка! Не соблюдена кратность заказа на позицию!","")))</f>
        <v/>
      </c>
    </row>
    <row r="1181" spans="1:13" ht="15" customHeight="1" x14ac:dyDescent="0.25">
      <c r="A1181" s="1">
        <v>3526</v>
      </c>
      <c r="B1181" s="63" t="s">
        <v>2069</v>
      </c>
      <c r="C1181" s="63" t="s">
        <v>2070</v>
      </c>
      <c r="D1181" s="64" t="s">
        <v>2071</v>
      </c>
      <c r="E1181" s="64" t="s">
        <v>2072</v>
      </c>
      <c r="F1181" s="64" t="s">
        <v>2073</v>
      </c>
      <c r="G1181" s="65" t="s">
        <v>63</v>
      </c>
      <c r="H1181" s="66">
        <v>1.71</v>
      </c>
      <c r="I1181" s="67"/>
      <c r="J1181" s="68">
        <f>H1181*I1181</f>
        <v>0</v>
      </c>
      <c r="K1181" s="68">
        <f>IF($I$11&gt;=7000,0,H1181*0.07*I1181)</f>
        <v>0</v>
      </c>
      <c r="L1181" s="68">
        <f>J1181+K1181</f>
        <v>0</v>
      </c>
      <c r="M1181" s="46" t="str">
        <f>IF(I1181="","",IF(I1181&lt;80,"Ошибка! Не соблюден минимальный заказ на сорт!",IF(MOD(I1181,40)&gt;0,"Ошибка! Не соблюдена кратность заказа на позицию!","")))</f>
        <v/>
      </c>
    </row>
    <row r="1182" spans="1:13" ht="15" customHeight="1" x14ac:dyDescent="0.25">
      <c r="A1182" s="1">
        <v>4871</v>
      </c>
      <c r="B1182" s="63" t="s">
        <v>2081</v>
      </c>
      <c r="C1182" s="63" t="s">
        <v>2082</v>
      </c>
      <c r="D1182" s="64" t="s">
        <v>2071</v>
      </c>
      <c r="E1182" s="64" t="s">
        <v>2072</v>
      </c>
      <c r="F1182" s="64"/>
      <c r="G1182" s="65" t="s">
        <v>63</v>
      </c>
      <c r="H1182" s="66">
        <v>1.71</v>
      </c>
      <c r="I1182" s="67"/>
      <c r="J1182" s="68">
        <f>H1182*I1182</f>
        <v>0</v>
      </c>
      <c r="K1182" s="68">
        <f>IF($I$11&gt;=7000,0,H1182*0.07*I1182)</f>
        <v>0</v>
      </c>
      <c r="L1182" s="68">
        <f>J1182+K1182</f>
        <v>0</v>
      </c>
      <c r="M1182" s="46" t="str">
        <f>IF(I1182="","",IF(I1182&lt;80,"Ошибка! Не соблюден минимальный заказ на сорт!",IF(MOD(I1182,40)&gt;0,"Ошибка! Не соблюдена кратность заказа на позицию!","")))</f>
        <v/>
      </c>
    </row>
    <row r="1183" spans="1:13" ht="15" customHeight="1" x14ac:dyDescent="0.25">
      <c r="A1183" s="1">
        <v>2053</v>
      </c>
      <c r="B1183" s="63" t="s">
        <v>4872</v>
      </c>
      <c r="C1183" s="63" t="s">
        <v>6185</v>
      </c>
      <c r="D1183" s="64" t="s">
        <v>2074</v>
      </c>
      <c r="E1183" s="64" t="s">
        <v>6314</v>
      </c>
      <c r="F1183" s="64"/>
      <c r="G1183" s="65" t="s">
        <v>154</v>
      </c>
      <c r="H1183" s="66">
        <v>2.0199999999999996</v>
      </c>
      <c r="I1183" s="67"/>
      <c r="J1183" s="68">
        <f>H1183*I1183</f>
        <v>0</v>
      </c>
      <c r="K1183" s="68">
        <f>IF($I$11&gt;=7000,0,H1183*0.07*I1183)</f>
        <v>0</v>
      </c>
      <c r="L1183" s="68">
        <f>J1183+K1183</f>
        <v>0</v>
      </c>
      <c r="M1183" s="46" t="str">
        <f>IF(I1183="","",IF(I1183&lt;75,"Ошибка! Не соблюден минимальный заказ на сорт!",IF(MOD(I1183,25)&gt;0,"Ошибка! Не соблюдена кратность заказа на позицию!","")))</f>
        <v/>
      </c>
    </row>
    <row r="1184" spans="1:13" ht="15" customHeight="1" x14ac:dyDescent="0.25">
      <c r="A1184" s="1">
        <v>1869</v>
      </c>
      <c r="B1184" s="63" t="s">
        <v>4870</v>
      </c>
      <c r="C1184" s="63" t="s">
        <v>6184</v>
      </c>
      <c r="D1184" s="64" t="s">
        <v>2075</v>
      </c>
      <c r="E1184" s="64" t="s">
        <v>6313</v>
      </c>
      <c r="F1184" s="64"/>
      <c r="G1184" s="65" t="s">
        <v>154</v>
      </c>
      <c r="H1184" s="66">
        <v>2.0199999999999996</v>
      </c>
      <c r="I1184" s="67"/>
      <c r="J1184" s="68">
        <f>H1184*I1184</f>
        <v>0</v>
      </c>
      <c r="K1184" s="68">
        <f>IF($I$11&gt;=7000,0,H1184*0.07*I1184)</f>
        <v>0</v>
      </c>
      <c r="L1184" s="68">
        <f>J1184+K1184</f>
        <v>0</v>
      </c>
      <c r="M1184" s="46" t="str">
        <f>IF(I1184="","",IF(I1184&lt;75,"Ошибка! Не соблюден минимальный заказ на сорт!",IF(MOD(I1184,25)&gt;0,"Ошибка! Не соблюдена кратность заказа на позицию!","")))</f>
        <v/>
      </c>
    </row>
    <row r="1185" spans="1:13" ht="15" customHeight="1" x14ac:dyDescent="0.25">
      <c r="A1185" s="1">
        <v>5270</v>
      </c>
      <c r="B1185" s="63" t="s">
        <v>2078</v>
      </c>
      <c r="C1185" s="63" t="s">
        <v>2079</v>
      </c>
      <c r="D1185" s="64" t="s">
        <v>2076</v>
      </c>
      <c r="E1185" s="64" t="s">
        <v>2077</v>
      </c>
      <c r="F1185" s="64" t="s">
        <v>2080</v>
      </c>
      <c r="G1185" s="65" t="s">
        <v>63</v>
      </c>
      <c r="H1185" s="66">
        <v>1.71</v>
      </c>
      <c r="I1185" s="67"/>
      <c r="J1185" s="68">
        <f>H1185*I1185</f>
        <v>0</v>
      </c>
      <c r="K1185" s="68">
        <f>IF($I$11&gt;=7000,0,H1185*0.07*I1185)</f>
        <v>0</v>
      </c>
      <c r="L1185" s="68">
        <f>J1185+K1185</f>
        <v>0</v>
      </c>
      <c r="M1185" s="46" t="str">
        <f>IF(I1185="","",IF(I1185&lt;80,"Ошибка! Не соблюден минимальный заказ на сорт!",IF(MOD(I1185,40)&gt;0,"Ошибка! Не соблюдена кратность заказа на позицию!","")))</f>
        <v/>
      </c>
    </row>
    <row r="1186" spans="1:13" ht="15" customHeight="1" x14ac:dyDescent="0.25">
      <c r="A1186" s="1">
        <v>3246</v>
      </c>
      <c r="B1186" s="63" t="s">
        <v>4871</v>
      </c>
      <c r="C1186" s="63" t="s">
        <v>4594</v>
      </c>
      <c r="D1186" s="64" t="s">
        <v>5458</v>
      </c>
      <c r="E1186" s="64" t="s">
        <v>5459</v>
      </c>
      <c r="F1186" s="64" t="s">
        <v>4552</v>
      </c>
      <c r="G1186" s="65" t="s">
        <v>63</v>
      </c>
      <c r="H1186" s="66">
        <v>1.71</v>
      </c>
      <c r="I1186" s="67"/>
      <c r="J1186" s="68">
        <f>H1186*I1186</f>
        <v>0</v>
      </c>
      <c r="K1186" s="68">
        <f>IF($I$11&gt;=7000,0,H1186*0.07*I1186)</f>
        <v>0</v>
      </c>
      <c r="L1186" s="68">
        <f>J1186+K1186</f>
        <v>0</v>
      </c>
      <c r="M1186" s="46" t="str">
        <f>IF(I1186="","",IF(I1186&lt;80,"Ошибка! Не соблюден минимальный заказ на сорт!",IF(MOD(I1186,40)&gt;0,"Ошибка! Не соблюдена кратность заказа на позицию!","")))</f>
        <v/>
      </c>
    </row>
    <row r="1187" spans="1:13" ht="15" customHeight="1" x14ac:dyDescent="0.25">
      <c r="A1187" s="1">
        <v>476</v>
      </c>
      <c r="B1187" s="63" t="s">
        <v>3730</v>
      </c>
      <c r="C1187" s="63" t="s">
        <v>3928</v>
      </c>
      <c r="D1187" s="64" t="s">
        <v>4047</v>
      </c>
      <c r="E1187" s="64" t="s">
        <v>4048</v>
      </c>
      <c r="F1187" s="64" t="s">
        <v>4217</v>
      </c>
      <c r="G1187" s="65" t="s">
        <v>14</v>
      </c>
      <c r="H1187" s="66">
        <v>9.09</v>
      </c>
      <c r="I1187" s="67"/>
      <c r="J1187" s="68">
        <f>H1187*I1187</f>
        <v>0</v>
      </c>
      <c r="K1187" s="68">
        <f>IF($I$11&gt;=7000,0,H1187*0.07*I1187)</f>
        <v>0</v>
      </c>
      <c r="L1187" s="68">
        <f>J1187+K1187</f>
        <v>0</v>
      </c>
      <c r="M1187" s="30" t="str">
        <f>IF(I1187="","",IF(I1187&lt;80,"Ошибка! Не соблюден минимальный заказ на сорт!",IF(MOD(I1187,40)&gt;0,"Ошибка! Не соблюдена кратность заказа на позицию!","")))</f>
        <v/>
      </c>
    </row>
    <row r="1188" spans="1:13" ht="15" customHeight="1" x14ac:dyDescent="0.25">
      <c r="A1188" s="1">
        <v>96</v>
      </c>
      <c r="B1188" s="63" t="s">
        <v>4869</v>
      </c>
      <c r="C1188" s="63" t="s">
        <v>6183</v>
      </c>
      <c r="D1188" s="64" t="s">
        <v>4047</v>
      </c>
      <c r="E1188" s="64" t="s">
        <v>4048</v>
      </c>
      <c r="F1188" s="64" t="s">
        <v>5670</v>
      </c>
      <c r="G1188" s="65" t="s">
        <v>14</v>
      </c>
      <c r="H1188" s="66">
        <v>10.24</v>
      </c>
      <c r="I1188" s="67"/>
      <c r="J1188" s="68">
        <f>H1188*I1188</f>
        <v>0</v>
      </c>
      <c r="K1188" s="68">
        <f>IF($I$11&gt;=7000,0,H1188*0.07*I1188)</f>
        <v>0</v>
      </c>
      <c r="L1188" s="68">
        <f>J1188+K1188</f>
        <v>0</v>
      </c>
      <c r="M1188" s="30" t="str">
        <f>IF(I1188="","",IF(I1188&lt;80,"Ошибка! Не соблюден минимальный заказ на сорт!",IF(MOD(I1188,40)&gt;0,"Ошибка! Не соблюдена кратность заказа на позицию!","")))</f>
        <v/>
      </c>
    </row>
    <row r="1189" spans="1:13" ht="15" customHeight="1" x14ac:dyDescent="0.25">
      <c r="A1189" s="1">
        <v>1449</v>
      </c>
      <c r="B1189" s="63" t="s">
        <v>2083</v>
      </c>
      <c r="C1189" s="63" t="s">
        <v>2084</v>
      </c>
      <c r="D1189" s="64" t="s">
        <v>2085</v>
      </c>
      <c r="E1189" s="64" t="s">
        <v>2086</v>
      </c>
      <c r="F1189" s="64" t="s">
        <v>2087</v>
      </c>
      <c r="G1189" s="65" t="s">
        <v>63</v>
      </c>
      <c r="H1189" s="66">
        <v>1.71</v>
      </c>
      <c r="I1189" s="67"/>
      <c r="J1189" s="68">
        <f>H1189*I1189</f>
        <v>0</v>
      </c>
      <c r="K1189" s="68">
        <f>IF($I$11&gt;=7000,0,H1189*0.07*I1189)</f>
        <v>0</v>
      </c>
      <c r="L1189" s="68">
        <f>J1189+K1189</f>
        <v>0</v>
      </c>
      <c r="M1189" s="46" t="str">
        <f>IF(I1189="","",IF(I1189&lt;80,"Ошибка! Не соблюден минимальный заказ на сорт!",IF(MOD(I1189,40)&gt;0,"Ошибка! Не соблюдена кратность заказа на позицию!","")))</f>
        <v/>
      </c>
    </row>
    <row r="1190" spans="1:13" ht="15" customHeight="1" x14ac:dyDescent="0.25">
      <c r="A1190" s="1">
        <v>1425</v>
      </c>
      <c r="B1190" s="63" t="s">
        <v>4873</v>
      </c>
      <c r="C1190" s="63" t="s">
        <v>4595</v>
      </c>
      <c r="D1190" s="64" t="s">
        <v>2085</v>
      </c>
      <c r="E1190" s="64" t="s">
        <v>2086</v>
      </c>
      <c r="F1190" s="64" t="s">
        <v>5460</v>
      </c>
      <c r="G1190" s="65" t="s">
        <v>63</v>
      </c>
      <c r="H1190" s="66">
        <v>1.71</v>
      </c>
      <c r="I1190" s="67"/>
      <c r="J1190" s="68">
        <f>H1190*I1190</f>
        <v>0</v>
      </c>
      <c r="K1190" s="68">
        <f>IF($I$11&gt;=7000,0,H1190*0.07*I1190)</f>
        <v>0</v>
      </c>
      <c r="L1190" s="68">
        <f>J1190+K1190</f>
        <v>0</v>
      </c>
      <c r="M1190" s="46" t="str">
        <f>IF(I1190="","",IF(I1190&lt;80,"Ошибка! Не соблюден минимальный заказ на сорт!",IF(MOD(I1190,40)&gt;0,"Ошибка! Не соблюдена кратность заказа на позицию!","")))</f>
        <v/>
      </c>
    </row>
    <row r="1191" spans="1:13" ht="15" customHeight="1" x14ac:dyDescent="0.25">
      <c r="A1191" s="1">
        <v>1336</v>
      </c>
      <c r="B1191" s="63" t="s">
        <v>2088</v>
      </c>
      <c r="C1191" s="63" t="s">
        <v>2089</v>
      </c>
      <c r="D1191" s="64" t="s">
        <v>2085</v>
      </c>
      <c r="E1191" s="64" t="s">
        <v>2086</v>
      </c>
      <c r="F1191" s="64" t="s">
        <v>2090</v>
      </c>
      <c r="G1191" s="65" t="s">
        <v>14</v>
      </c>
      <c r="H1191" s="66">
        <v>9.09</v>
      </c>
      <c r="I1191" s="67"/>
      <c r="J1191" s="68">
        <f>H1191*I1191</f>
        <v>0</v>
      </c>
      <c r="K1191" s="68">
        <f>IF($I$11&gt;=7000,0,H1191*0.07*I1191)</f>
        <v>0</v>
      </c>
      <c r="L1191" s="68">
        <f>J1191+K1191</f>
        <v>0</v>
      </c>
      <c r="M1191" s="30" t="str">
        <f>IF(I1191="","",IF(I1191&lt;80,"Ошибка! Не соблюден минимальный заказ на сорт!",IF(MOD(I1191,40)&gt;0,"Ошибка! Не соблюдена кратность заказа на позицию!","")))</f>
        <v/>
      </c>
    </row>
    <row r="1192" spans="1:13" ht="15" customHeight="1" x14ac:dyDescent="0.25">
      <c r="A1192" s="1">
        <v>7212</v>
      </c>
      <c r="B1192" s="63" t="s">
        <v>2091</v>
      </c>
      <c r="C1192" s="63" t="s">
        <v>2092</v>
      </c>
      <c r="D1192" s="64" t="s">
        <v>2085</v>
      </c>
      <c r="E1192" s="64" t="s">
        <v>2086</v>
      </c>
      <c r="F1192" s="64"/>
      <c r="G1192" s="65" t="s">
        <v>63</v>
      </c>
      <c r="H1192" s="66">
        <v>1.71</v>
      </c>
      <c r="I1192" s="67"/>
      <c r="J1192" s="68">
        <f>H1192*I1192</f>
        <v>0</v>
      </c>
      <c r="K1192" s="68">
        <f>IF($I$11&gt;=7000,0,H1192*0.07*I1192)</f>
        <v>0</v>
      </c>
      <c r="L1192" s="68">
        <f>J1192+K1192</f>
        <v>0</v>
      </c>
      <c r="M1192" s="46" t="str">
        <f>IF(I1192="","",IF(I1192&lt;80,"Ошибка! Не соблюден минимальный заказ на сорт!",IF(MOD(I1192,40)&gt;0,"Ошибка! Не соблюдена кратность заказа на позицию!","")))</f>
        <v/>
      </c>
    </row>
    <row r="1193" spans="1:13" ht="15" customHeight="1" x14ac:dyDescent="0.25">
      <c r="A1193" s="1">
        <v>9000</v>
      </c>
      <c r="B1193" s="63" t="s">
        <v>2093</v>
      </c>
      <c r="C1193" s="63" t="s">
        <v>2094</v>
      </c>
      <c r="D1193" s="64" t="s">
        <v>2095</v>
      </c>
      <c r="E1193" s="64" t="s">
        <v>2096</v>
      </c>
      <c r="F1193" s="64"/>
      <c r="G1193" s="65" t="s">
        <v>63</v>
      </c>
      <c r="H1193" s="66">
        <v>1.04</v>
      </c>
      <c r="I1193" s="67"/>
      <c r="J1193" s="68">
        <f>H1193*I1193</f>
        <v>0</v>
      </c>
      <c r="K1193" s="68">
        <f>IF($I$11&gt;=7000,0,H1193*0.07*I1193)</f>
        <v>0</v>
      </c>
      <c r="L1193" s="68">
        <f>J1193+K1193</f>
        <v>0</v>
      </c>
      <c r="M1193" s="46" t="str">
        <f>IF(I1193="","",IF(I1193&lt;80,"Ошибка! Не соблюден минимальный заказ на сорт!",IF(MOD(I1193,40)&gt;0,"Ошибка! Не соблюдена кратность заказа на позицию!","")))</f>
        <v/>
      </c>
    </row>
    <row r="1194" spans="1:13" ht="15" customHeight="1" x14ac:dyDescent="0.25">
      <c r="A1194" s="1">
        <v>479</v>
      </c>
      <c r="B1194" s="63" t="s">
        <v>2125</v>
      </c>
      <c r="C1194" s="63" t="s">
        <v>2126</v>
      </c>
      <c r="D1194" s="64" t="s">
        <v>5471</v>
      </c>
      <c r="E1194" s="64" t="s">
        <v>5472</v>
      </c>
      <c r="F1194" s="64"/>
      <c r="G1194" s="65" t="s">
        <v>63</v>
      </c>
      <c r="H1194" s="66">
        <v>1.04</v>
      </c>
      <c r="I1194" s="67"/>
      <c r="J1194" s="68">
        <f>H1194*I1194</f>
        <v>0</v>
      </c>
      <c r="K1194" s="68">
        <f>IF($I$11&gt;=7000,0,H1194*0.07*I1194)</f>
        <v>0</v>
      </c>
      <c r="L1194" s="68">
        <f>J1194+K1194</f>
        <v>0</v>
      </c>
      <c r="M1194" s="46" t="str">
        <f>IF(I1194="","",IF(I1194&lt;80,"Ошибка! Не соблюден минимальный заказ на сорт!",IF(MOD(I1194,40)&gt;0,"Ошибка! Не соблюдена кратность заказа на позицию!","")))</f>
        <v/>
      </c>
    </row>
    <row r="1195" spans="1:13" ht="15" customHeight="1" x14ac:dyDescent="0.25">
      <c r="A1195" s="1">
        <v>1873</v>
      </c>
      <c r="B1195" s="63" t="s">
        <v>2127</v>
      </c>
      <c r="C1195" s="63" t="s">
        <v>2128</v>
      </c>
      <c r="D1195" s="64" t="s">
        <v>5471</v>
      </c>
      <c r="E1195" s="64" t="s">
        <v>5472</v>
      </c>
      <c r="F1195" s="64"/>
      <c r="G1195" s="65" t="s">
        <v>154</v>
      </c>
      <c r="H1195" s="66">
        <v>1.87</v>
      </c>
      <c r="I1195" s="67"/>
      <c r="J1195" s="68">
        <f>H1195*I1195</f>
        <v>0</v>
      </c>
      <c r="K1195" s="68">
        <f>IF($I$11&gt;=7000,0,H1195*0.07*I1195)</f>
        <v>0</v>
      </c>
      <c r="L1195" s="68">
        <f>J1195+K1195</f>
        <v>0</v>
      </c>
      <c r="M1195" s="46" t="str">
        <f>IF(I1195="","",IF(I1195&lt;75,"Ошибка! Не соблюден минимальный заказ на сорт!",IF(MOD(I1195,25)&gt;0,"Ошибка! Не соблюдена кратность заказа на позицию!","")))</f>
        <v/>
      </c>
    </row>
    <row r="1196" spans="1:13" ht="15" customHeight="1" x14ac:dyDescent="0.25">
      <c r="A1196" s="1">
        <v>5107</v>
      </c>
      <c r="B1196" s="63" t="s">
        <v>2104</v>
      </c>
      <c r="C1196" s="63" t="s">
        <v>2105</v>
      </c>
      <c r="D1196" s="64" t="s">
        <v>2102</v>
      </c>
      <c r="E1196" s="64" t="s">
        <v>2103</v>
      </c>
      <c r="F1196" s="64" t="s">
        <v>2106</v>
      </c>
      <c r="G1196" s="65" t="s">
        <v>154</v>
      </c>
      <c r="H1196" s="66">
        <v>2.59</v>
      </c>
      <c r="I1196" s="67"/>
      <c r="J1196" s="68">
        <f>H1196*I1196</f>
        <v>0</v>
      </c>
      <c r="K1196" s="68">
        <f>IF($I$11&gt;=7000,0,H1196*0.07*I1196)</f>
        <v>0</v>
      </c>
      <c r="L1196" s="68">
        <f>J1196+K1196</f>
        <v>0</v>
      </c>
      <c r="M1196" s="46" t="str">
        <f>IF(I1196="","",IF(I1196&lt;75,"Ошибка! Не соблюден минимальный заказ на сорт!",IF(MOD(I1196,25)&gt;0,"Ошибка! Не соблюдена кратность заказа на позицию!","")))</f>
        <v/>
      </c>
    </row>
    <row r="1197" spans="1:13" ht="15" customHeight="1" x14ac:dyDescent="0.25">
      <c r="A1197" s="1">
        <v>3790</v>
      </c>
      <c r="B1197" s="63" t="s">
        <v>2107</v>
      </c>
      <c r="C1197" s="63" t="s">
        <v>2108</v>
      </c>
      <c r="D1197" s="64" t="s">
        <v>2102</v>
      </c>
      <c r="E1197" s="64" t="s">
        <v>2103</v>
      </c>
      <c r="F1197" s="64" t="s">
        <v>2109</v>
      </c>
      <c r="G1197" s="65" t="s">
        <v>154</v>
      </c>
      <c r="H1197" s="66">
        <v>1.59</v>
      </c>
      <c r="I1197" s="67"/>
      <c r="J1197" s="68">
        <f>H1197*I1197</f>
        <v>0</v>
      </c>
      <c r="K1197" s="68">
        <f>IF($I$11&gt;=7000,0,H1197*0.07*I1197)</f>
        <v>0</v>
      </c>
      <c r="L1197" s="68">
        <f>J1197+K1197</f>
        <v>0</v>
      </c>
      <c r="M1197" s="46" t="str">
        <f>IF(I1197="","",IF(I1197&lt;75,"Ошибка! Не соблюден минимальный заказ на сорт!",IF(MOD(I1197,25)&gt;0,"Ошибка! Не соблюдена кратность заказа на позицию!","")))</f>
        <v/>
      </c>
    </row>
    <row r="1198" spans="1:13" ht="15" customHeight="1" x14ac:dyDescent="0.25">
      <c r="A1198" s="1">
        <v>2866</v>
      </c>
      <c r="B1198" s="63" t="s">
        <v>2110</v>
      </c>
      <c r="C1198" s="63" t="s">
        <v>2111</v>
      </c>
      <c r="D1198" s="64" t="s">
        <v>2102</v>
      </c>
      <c r="E1198" s="64" t="s">
        <v>2103</v>
      </c>
      <c r="F1198" s="64" t="s">
        <v>2112</v>
      </c>
      <c r="G1198" s="65" t="s">
        <v>154</v>
      </c>
      <c r="H1198" s="66">
        <v>1.59</v>
      </c>
      <c r="I1198" s="67"/>
      <c r="J1198" s="68">
        <f>H1198*I1198</f>
        <v>0</v>
      </c>
      <c r="K1198" s="68">
        <f>IF($I$11&gt;=7000,0,H1198*0.07*I1198)</f>
        <v>0</v>
      </c>
      <c r="L1198" s="68">
        <f>J1198+K1198</f>
        <v>0</v>
      </c>
      <c r="M1198" s="46" t="str">
        <f>IF(I1198="","",IF(I1198&lt;75,"Ошибка! Не соблюден минимальный заказ на сорт!",IF(MOD(I1198,25)&gt;0,"Ошибка! Не соблюдена кратность заказа на позицию!","")))</f>
        <v/>
      </c>
    </row>
    <row r="1199" spans="1:13" ht="15" customHeight="1" x14ac:dyDescent="0.25">
      <c r="A1199" s="1">
        <v>936</v>
      </c>
      <c r="B1199" s="63" t="s">
        <v>2113</v>
      </c>
      <c r="C1199" s="63" t="s">
        <v>2114</v>
      </c>
      <c r="D1199" s="64" t="s">
        <v>2102</v>
      </c>
      <c r="E1199" s="64" t="s">
        <v>2103</v>
      </c>
      <c r="F1199" s="64" t="s">
        <v>2115</v>
      </c>
      <c r="G1199" s="65" t="s">
        <v>154</v>
      </c>
      <c r="H1199" s="66">
        <v>2.0499999999999998</v>
      </c>
      <c r="I1199" s="67"/>
      <c r="J1199" s="68">
        <f>H1199*I1199</f>
        <v>0</v>
      </c>
      <c r="K1199" s="68">
        <f>IF($I$11&gt;=7000,0,H1199*0.07*I1199)</f>
        <v>0</v>
      </c>
      <c r="L1199" s="68">
        <f>J1199+K1199</f>
        <v>0</v>
      </c>
      <c r="M1199" s="46" t="str">
        <f>IF(I1199="","",IF(I1199&lt;75,"Ошибка! Не соблюден минимальный заказ на сорт!",IF(MOD(I1199,25)&gt;0,"Ошибка! Не соблюдена кратность заказа на позицию!","")))</f>
        <v/>
      </c>
    </row>
    <row r="1200" spans="1:13" ht="15" customHeight="1" x14ac:dyDescent="0.25">
      <c r="A1200" s="1">
        <v>1872</v>
      </c>
      <c r="B1200" s="63" t="s">
        <v>2116</v>
      </c>
      <c r="C1200" s="63" t="s">
        <v>2117</v>
      </c>
      <c r="D1200" s="64" t="s">
        <v>2102</v>
      </c>
      <c r="E1200" s="64" t="s">
        <v>2103</v>
      </c>
      <c r="F1200" s="64" t="s">
        <v>2118</v>
      </c>
      <c r="G1200" s="65" t="s">
        <v>154</v>
      </c>
      <c r="H1200" s="66">
        <v>1.44</v>
      </c>
      <c r="I1200" s="67"/>
      <c r="J1200" s="68">
        <f>H1200*I1200</f>
        <v>0</v>
      </c>
      <c r="K1200" s="68">
        <f>IF($I$11&gt;=7000,0,H1200*0.07*I1200)</f>
        <v>0</v>
      </c>
      <c r="L1200" s="68">
        <f>J1200+K1200</f>
        <v>0</v>
      </c>
      <c r="M1200" s="46" t="str">
        <f>IF(I1200="","",IF(I1200&lt;75,"Ошибка! Не соблюден минимальный заказ на сорт!",IF(MOD(I1200,25)&gt;0,"Ошибка! Не соблюдена кратность заказа на позицию!","")))</f>
        <v/>
      </c>
    </row>
    <row r="1201" spans="1:13" ht="15" customHeight="1" x14ac:dyDescent="0.25">
      <c r="A1201" s="1">
        <v>1844</v>
      </c>
      <c r="B1201" s="63" t="s">
        <v>5165</v>
      </c>
      <c r="C1201" s="63"/>
      <c r="D1201" s="64" t="s">
        <v>2102</v>
      </c>
      <c r="E1201" s="64" t="s">
        <v>2103</v>
      </c>
      <c r="F1201" s="64" t="s">
        <v>5787</v>
      </c>
      <c r="G1201" s="65" t="s">
        <v>154</v>
      </c>
      <c r="H1201" s="66">
        <v>1.73</v>
      </c>
      <c r="I1201" s="67"/>
      <c r="J1201" s="68">
        <f>H1201*I1201</f>
        <v>0</v>
      </c>
      <c r="K1201" s="68">
        <f>IF($I$11&gt;=7000,0,H1201*0.07*I1201)</f>
        <v>0</v>
      </c>
      <c r="L1201" s="68">
        <f>J1201+K1201</f>
        <v>0</v>
      </c>
      <c r="M1201" s="46" t="str">
        <f>IF(I1201="","",IF(I1201&lt;75,"Ошибка! Не соблюден минимальный заказ на сорт!",IF(MOD(I1201,25)&gt;0,"Ошибка! Не соблюдена кратность заказа на позицию!","")))</f>
        <v/>
      </c>
    </row>
    <row r="1202" spans="1:13" ht="15" customHeight="1" x14ac:dyDescent="0.25">
      <c r="A1202" s="1">
        <v>3822</v>
      </c>
      <c r="B1202" s="63" t="s">
        <v>2119</v>
      </c>
      <c r="C1202" s="63" t="s">
        <v>2120</v>
      </c>
      <c r="D1202" s="64" t="s">
        <v>2102</v>
      </c>
      <c r="E1202" s="64" t="s">
        <v>2103</v>
      </c>
      <c r="F1202" s="64" t="s">
        <v>2121</v>
      </c>
      <c r="G1202" s="65" t="s">
        <v>154</v>
      </c>
      <c r="H1202" s="66">
        <v>1.44</v>
      </c>
      <c r="I1202" s="67"/>
      <c r="J1202" s="68">
        <f>H1202*I1202</f>
        <v>0</v>
      </c>
      <c r="K1202" s="68">
        <f>IF($I$11&gt;=7000,0,H1202*0.07*I1202)</f>
        <v>0</v>
      </c>
      <c r="L1202" s="68">
        <f>J1202+K1202</f>
        <v>0</v>
      </c>
      <c r="M1202" s="46" t="str">
        <f>IF(I1202="","",IF(I1202&lt;75,"Ошибка! Не соблюден минимальный заказ на сорт!",IF(MOD(I1202,25)&gt;0,"Ошибка! Не соблюдена кратность заказа на позицию!","")))</f>
        <v/>
      </c>
    </row>
    <row r="1203" spans="1:13" ht="15" customHeight="1" x14ac:dyDescent="0.25">
      <c r="A1203" s="1">
        <v>4579</v>
      </c>
      <c r="B1203" s="63" t="s">
        <v>3797</v>
      </c>
      <c r="C1203" s="63" t="s">
        <v>6021</v>
      </c>
      <c r="D1203" s="64" t="s">
        <v>2102</v>
      </c>
      <c r="E1203" s="64" t="s">
        <v>2103</v>
      </c>
      <c r="F1203" s="64" t="s">
        <v>5788</v>
      </c>
      <c r="G1203" s="65" t="s">
        <v>154</v>
      </c>
      <c r="H1203" s="66">
        <v>2.59</v>
      </c>
      <c r="I1203" s="67"/>
      <c r="J1203" s="68">
        <f>H1203*I1203</f>
        <v>0</v>
      </c>
      <c r="K1203" s="68">
        <f>IF($I$11&gt;=7000,0,H1203*0.07*I1203)</f>
        <v>0</v>
      </c>
      <c r="L1203" s="68">
        <f>J1203+K1203</f>
        <v>0</v>
      </c>
      <c r="M1203" s="46" t="str">
        <f>IF(I1203="","",IF(I1203&lt;75,"Ошибка! Не соблюден минимальный заказ на сорт!",IF(MOD(I1203,25)&gt;0,"Ошибка! Не соблюдена кратность заказа на позицию!","")))</f>
        <v/>
      </c>
    </row>
    <row r="1204" spans="1:13" ht="15" customHeight="1" x14ac:dyDescent="0.25">
      <c r="A1204" s="1">
        <v>2135</v>
      </c>
      <c r="B1204" s="63" t="s">
        <v>3798</v>
      </c>
      <c r="C1204" s="63" t="s">
        <v>3990</v>
      </c>
      <c r="D1204" s="64" t="s">
        <v>2102</v>
      </c>
      <c r="E1204" s="64" t="s">
        <v>2103</v>
      </c>
      <c r="F1204" s="64" t="s">
        <v>4299</v>
      </c>
      <c r="G1204" s="65" t="s">
        <v>154</v>
      </c>
      <c r="H1204" s="66">
        <v>1.59</v>
      </c>
      <c r="I1204" s="67"/>
      <c r="J1204" s="68">
        <f>H1204*I1204</f>
        <v>0</v>
      </c>
      <c r="K1204" s="68">
        <f>IF($I$11&gt;=7000,0,H1204*0.07*I1204)</f>
        <v>0</v>
      </c>
      <c r="L1204" s="68">
        <f>J1204+K1204</f>
        <v>0</v>
      </c>
      <c r="M1204" s="46" t="str">
        <f>IF(I1204="","",IF(I1204&lt;75,"Ошибка! Не соблюден минимальный заказ на сорт!",IF(MOD(I1204,25)&gt;0,"Ошибка! Не соблюдена кратность заказа на позицию!","")))</f>
        <v/>
      </c>
    </row>
    <row r="1205" spans="1:13" ht="15" customHeight="1" x14ac:dyDescent="0.25">
      <c r="A1205" s="1">
        <v>2191</v>
      </c>
      <c r="B1205" s="63" t="s">
        <v>2100</v>
      </c>
      <c r="C1205" s="63" t="s">
        <v>2101</v>
      </c>
      <c r="D1205" s="64" t="s">
        <v>2102</v>
      </c>
      <c r="E1205" s="64" t="s">
        <v>2103</v>
      </c>
      <c r="F1205" s="64" t="s">
        <v>4234</v>
      </c>
      <c r="G1205" s="65" t="s">
        <v>63</v>
      </c>
      <c r="H1205" s="66">
        <v>2.71</v>
      </c>
      <c r="I1205" s="67"/>
      <c r="J1205" s="68">
        <f>H1205*I1205</f>
        <v>0</v>
      </c>
      <c r="K1205" s="68">
        <f>IF($I$11&gt;=7000,0,H1205*0.07*I1205)</f>
        <v>0</v>
      </c>
      <c r="L1205" s="68">
        <f>J1205+K1205</f>
        <v>0</v>
      </c>
      <c r="M1205" s="46" t="str">
        <f>IF(I1205="","",IF(I1205&lt;80,"Ошибка! Не соблюден минимальный заказ на сорт!",IF(MOD(I1205,40)&gt;0,"Ошибка! Не соблюдена кратность заказа на позицию!","")))</f>
        <v/>
      </c>
    </row>
    <row r="1206" spans="1:13" ht="15" customHeight="1" x14ac:dyDescent="0.25">
      <c r="A1206" s="1">
        <v>3335</v>
      </c>
      <c r="B1206" s="63" t="s">
        <v>3799</v>
      </c>
      <c r="C1206" s="63" t="s">
        <v>6022</v>
      </c>
      <c r="D1206" s="64" t="s">
        <v>2102</v>
      </c>
      <c r="E1206" s="64" t="s">
        <v>2103</v>
      </c>
      <c r="F1206" s="64" t="s">
        <v>6351</v>
      </c>
      <c r="G1206" s="65" t="s">
        <v>154</v>
      </c>
      <c r="H1206" s="66">
        <v>1.44</v>
      </c>
      <c r="I1206" s="67"/>
      <c r="J1206" s="68">
        <f>H1206*I1206</f>
        <v>0</v>
      </c>
      <c r="K1206" s="68">
        <f>IF($I$11&gt;=7000,0,H1206*0.07*I1206)</f>
        <v>0</v>
      </c>
      <c r="L1206" s="68">
        <f>J1206+K1206</f>
        <v>0</v>
      </c>
      <c r="M1206" s="46" t="str">
        <f>IF(I1206="","",IF(I1206&lt;75,"Ошибка! Не соблюден минимальный заказ на сорт!",IF(MOD(I1206,25)&gt;0,"Ошибка! Не соблюдена кратность заказа на позицию!","")))</f>
        <v/>
      </c>
    </row>
    <row r="1207" spans="1:13" ht="15" customHeight="1" x14ac:dyDescent="0.25">
      <c r="A1207" s="1">
        <v>2369</v>
      </c>
      <c r="B1207" s="63" t="s">
        <v>2122</v>
      </c>
      <c r="C1207" s="63" t="s">
        <v>2123</v>
      </c>
      <c r="D1207" s="64" t="s">
        <v>2102</v>
      </c>
      <c r="E1207" s="64" t="s">
        <v>2103</v>
      </c>
      <c r="F1207" s="64" t="s">
        <v>2124</v>
      </c>
      <c r="G1207" s="65" t="s">
        <v>154</v>
      </c>
      <c r="H1207" s="66">
        <v>1.44</v>
      </c>
      <c r="I1207" s="67"/>
      <c r="J1207" s="68">
        <f>H1207*I1207</f>
        <v>0</v>
      </c>
      <c r="K1207" s="68">
        <f>IF($I$11&gt;=7000,0,H1207*0.07*I1207)</f>
        <v>0</v>
      </c>
      <c r="L1207" s="68">
        <f>J1207+K1207</f>
        <v>0</v>
      </c>
      <c r="M1207" s="46" t="str">
        <f>IF(I1207="","",IF(I1207&lt;75,"Ошибка! Не соблюден минимальный заказ на сорт!",IF(MOD(I1207,25)&gt;0,"Ошибка! Не соблюдена кратность заказа на позицию!","")))</f>
        <v/>
      </c>
    </row>
    <row r="1208" spans="1:13" ht="15" customHeight="1" x14ac:dyDescent="0.25">
      <c r="A1208" s="1">
        <v>1362</v>
      </c>
      <c r="B1208" s="63" t="s">
        <v>2097</v>
      </c>
      <c r="C1208" s="63" t="s">
        <v>2098</v>
      </c>
      <c r="D1208" s="64" t="s">
        <v>4063</v>
      </c>
      <c r="E1208" s="64" t="s">
        <v>4064</v>
      </c>
      <c r="F1208" s="64" t="s">
        <v>2099</v>
      </c>
      <c r="G1208" s="65" t="s">
        <v>63</v>
      </c>
      <c r="H1208" s="66">
        <v>0.95</v>
      </c>
      <c r="I1208" s="67"/>
      <c r="J1208" s="68">
        <f>H1208*I1208</f>
        <v>0</v>
      </c>
      <c r="K1208" s="68">
        <f>IF($I$11&gt;=7000,0,H1208*0.07*I1208)</f>
        <v>0</v>
      </c>
      <c r="L1208" s="68">
        <f>J1208+K1208</f>
        <v>0</v>
      </c>
      <c r="M1208" s="46" t="str">
        <f>IF(I1208="","",IF(I1208&lt;80,"Ошибка! Не соблюден минимальный заказ на сорт!",IF(MOD(I1208,40)&gt;0,"Ошибка! Не соблюдена кратность заказа на позицию!","")))</f>
        <v/>
      </c>
    </row>
    <row r="1209" spans="1:13" ht="15" customHeight="1" x14ac:dyDescent="0.25">
      <c r="A1209" s="1">
        <v>4000</v>
      </c>
      <c r="B1209" s="63" t="s">
        <v>2131</v>
      </c>
      <c r="C1209" s="63" t="s">
        <v>2132</v>
      </c>
      <c r="D1209" s="64" t="s">
        <v>2129</v>
      </c>
      <c r="E1209" s="64" t="s">
        <v>2130</v>
      </c>
      <c r="F1209" s="64"/>
      <c r="G1209" s="65" t="s">
        <v>63</v>
      </c>
      <c r="H1209" s="66">
        <v>1.04</v>
      </c>
      <c r="I1209" s="67"/>
      <c r="J1209" s="68">
        <f>H1209*I1209</f>
        <v>0</v>
      </c>
      <c r="K1209" s="68">
        <f>IF($I$11&gt;=7000,0,H1209*0.07*I1209)</f>
        <v>0</v>
      </c>
      <c r="L1209" s="68">
        <f>J1209+K1209</f>
        <v>0</v>
      </c>
      <c r="M1209" s="46" t="str">
        <f>IF(I1209="","",IF(I1209&lt;80,"Ошибка! Не соблюден минимальный заказ на сорт!",IF(MOD(I1209,40)&gt;0,"Ошибка! Не соблюдена кратность заказа на позицию!","")))</f>
        <v/>
      </c>
    </row>
    <row r="1210" spans="1:13" ht="15" customHeight="1" x14ac:dyDescent="0.25">
      <c r="A1210" s="1">
        <v>388</v>
      </c>
      <c r="B1210" s="63" t="s">
        <v>2133</v>
      </c>
      <c r="C1210" s="63" t="s">
        <v>2134</v>
      </c>
      <c r="D1210" s="64" t="s">
        <v>2135</v>
      </c>
      <c r="E1210" s="64" t="s">
        <v>2136</v>
      </c>
      <c r="F1210" s="64" t="s">
        <v>2137</v>
      </c>
      <c r="G1210" s="65" t="s">
        <v>154</v>
      </c>
      <c r="H1210" s="66">
        <v>2.0699999999999998</v>
      </c>
      <c r="I1210" s="67"/>
      <c r="J1210" s="68">
        <f>H1210*I1210</f>
        <v>0</v>
      </c>
      <c r="K1210" s="68">
        <f>IF($I$11&gt;=7000,0,H1210*0.07*I1210)</f>
        <v>0</v>
      </c>
      <c r="L1210" s="68">
        <f>J1210+K1210</f>
        <v>0</v>
      </c>
      <c r="M1210" s="46" t="str">
        <f>IF(I1210="","",IF(I1210&lt;75,"Ошибка! Не соблюден минимальный заказ на сорт!",IF(MOD(I1210,25)&gt;0,"Ошибка! Не соблюдена кратность заказа на позицию!","")))</f>
        <v/>
      </c>
    </row>
    <row r="1211" spans="1:13" ht="15" customHeight="1" x14ac:dyDescent="0.25">
      <c r="A1211" s="1">
        <v>1139</v>
      </c>
      <c r="B1211" s="63" t="s">
        <v>5316</v>
      </c>
      <c r="C1211" s="63"/>
      <c r="D1211" s="64" t="s">
        <v>2135</v>
      </c>
      <c r="E1211" s="64" t="s">
        <v>2136</v>
      </c>
      <c r="F1211" s="64" t="s">
        <v>5925</v>
      </c>
      <c r="G1211" s="65" t="s">
        <v>63</v>
      </c>
      <c r="H1211" s="66">
        <v>1.44</v>
      </c>
      <c r="I1211" s="67"/>
      <c r="J1211" s="68">
        <f>H1211*I1211</f>
        <v>0</v>
      </c>
      <c r="K1211" s="68">
        <f>IF($I$11&gt;=7000,0,H1211*0.07*I1211)</f>
        <v>0</v>
      </c>
      <c r="L1211" s="68">
        <f>J1211+K1211</f>
        <v>0</v>
      </c>
      <c r="M1211" s="46" t="str">
        <f>IF(I1211="","",IF(I1211&lt;80,"Ошибка! Не соблюден минимальный заказ на сорт!",IF(MOD(I1211,40)&gt;0,"Ошибка! Не соблюдена кратность заказа на позицию!","")))</f>
        <v/>
      </c>
    </row>
    <row r="1212" spans="1:13" ht="15" customHeight="1" x14ac:dyDescent="0.25">
      <c r="A1212" s="1">
        <v>1678</v>
      </c>
      <c r="B1212" s="63" t="s">
        <v>5317</v>
      </c>
      <c r="C1212" s="63"/>
      <c r="D1212" s="64" t="s">
        <v>2138</v>
      </c>
      <c r="E1212" s="64" t="s">
        <v>2139</v>
      </c>
      <c r="F1212" s="64" t="s">
        <v>5926</v>
      </c>
      <c r="G1212" s="65" t="s">
        <v>63</v>
      </c>
      <c r="H1212" s="66">
        <v>1.44</v>
      </c>
      <c r="I1212" s="67"/>
      <c r="J1212" s="68">
        <f>H1212*I1212</f>
        <v>0</v>
      </c>
      <c r="K1212" s="68">
        <f>IF($I$11&gt;=7000,0,H1212*0.07*I1212)</f>
        <v>0</v>
      </c>
      <c r="L1212" s="68">
        <f>J1212+K1212</f>
        <v>0</v>
      </c>
      <c r="M1212" s="46" t="str">
        <f>IF(I1212="","",IF(I1212&lt;80,"Ошибка! Не соблюден минимальный заказ на сорт!",IF(MOD(I1212,40)&gt;0,"Ошибка! Не соблюдена кратность заказа на позицию!","")))</f>
        <v/>
      </c>
    </row>
    <row r="1213" spans="1:13" ht="15" customHeight="1" x14ac:dyDescent="0.25">
      <c r="A1213" s="1">
        <v>1473</v>
      </c>
      <c r="B1213" s="63" t="s">
        <v>5318</v>
      </c>
      <c r="C1213" s="63"/>
      <c r="D1213" s="64" t="s">
        <v>2138</v>
      </c>
      <c r="E1213" s="64" t="s">
        <v>2139</v>
      </c>
      <c r="F1213" s="64" t="s">
        <v>5927</v>
      </c>
      <c r="G1213" s="65" t="s">
        <v>63</v>
      </c>
      <c r="H1213" s="66">
        <v>2.0199999999999996</v>
      </c>
      <c r="I1213" s="67"/>
      <c r="J1213" s="68">
        <f>H1213*I1213</f>
        <v>0</v>
      </c>
      <c r="K1213" s="68">
        <f>IF($I$11&gt;=7000,0,H1213*0.07*I1213)</f>
        <v>0</v>
      </c>
      <c r="L1213" s="68">
        <f>J1213+K1213</f>
        <v>0</v>
      </c>
      <c r="M1213" s="46" t="str">
        <f>IF(I1213="","",IF(I1213&lt;80,"Ошибка! Не соблюден минимальный заказ на сорт!",IF(MOD(I1213,40)&gt;0,"Ошибка! Не соблюдена кратность заказа на позицию!","")))</f>
        <v/>
      </c>
    </row>
    <row r="1214" spans="1:13" ht="15" customHeight="1" x14ac:dyDescent="0.25">
      <c r="A1214" s="1">
        <v>969</v>
      </c>
      <c r="B1214" s="63" t="s">
        <v>5319</v>
      </c>
      <c r="C1214" s="63"/>
      <c r="D1214" s="64" t="s">
        <v>2138</v>
      </c>
      <c r="E1214" s="64" t="s">
        <v>2139</v>
      </c>
      <c r="F1214" s="64" t="s">
        <v>5928</v>
      </c>
      <c r="G1214" s="65" t="s">
        <v>63</v>
      </c>
      <c r="H1214" s="66">
        <v>1.44</v>
      </c>
      <c r="I1214" s="67"/>
      <c r="J1214" s="68">
        <f>H1214*I1214</f>
        <v>0</v>
      </c>
      <c r="K1214" s="68">
        <f>IF($I$11&gt;=7000,0,H1214*0.07*I1214)</f>
        <v>0</v>
      </c>
      <c r="L1214" s="68">
        <f>J1214+K1214</f>
        <v>0</v>
      </c>
      <c r="M1214" s="46" t="str">
        <f>IF(I1214="","",IF(I1214&lt;80,"Ошибка! Не соблюден минимальный заказ на сорт!",IF(MOD(I1214,40)&gt;0,"Ошибка! Не соблюдена кратность заказа на позицию!","")))</f>
        <v/>
      </c>
    </row>
    <row r="1215" spans="1:13" ht="15" customHeight="1" x14ac:dyDescent="0.25">
      <c r="A1215" s="1">
        <v>915</v>
      </c>
      <c r="B1215" s="63" t="s">
        <v>5320</v>
      </c>
      <c r="C1215" s="63"/>
      <c r="D1215" s="64" t="s">
        <v>2138</v>
      </c>
      <c r="E1215" s="64" t="s">
        <v>2139</v>
      </c>
      <c r="F1215" s="64" t="s">
        <v>242</v>
      </c>
      <c r="G1215" s="65" t="s">
        <v>63</v>
      </c>
      <c r="H1215" s="66">
        <v>1.44</v>
      </c>
      <c r="I1215" s="67"/>
      <c r="J1215" s="68">
        <f>H1215*I1215</f>
        <v>0</v>
      </c>
      <c r="K1215" s="68">
        <f>IF($I$11&gt;=7000,0,H1215*0.07*I1215)</f>
        <v>0</v>
      </c>
      <c r="L1215" s="68">
        <f>J1215+K1215</f>
        <v>0</v>
      </c>
      <c r="M1215" s="46" t="str">
        <f>IF(I1215="","",IF(I1215&lt;80,"Ошибка! Не соблюден минимальный заказ на сорт!",IF(MOD(I1215,40)&gt;0,"Ошибка! Не соблюдена кратность заказа на позицию!","")))</f>
        <v/>
      </c>
    </row>
    <row r="1216" spans="1:13" ht="15" customHeight="1" x14ac:dyDescent="0.25">
      <c r="A1216" s="1">
        <v>971</v>
      </c>
      <c r="B1216" s="63" t="s">
        <v>5321</v>
      </c>
      <c r="C1216" s="63"/>
      <c r="D1216" s="64" t="s">
        <v>2138</v>
      </c>
      <c r="E1216" s="64" t="s">
        <v>2139</v>
      </c>
      <c r="F1216" s="64" t="s">
        <v>5929</v>
      </c>
      <c r="G1216" s="65" t="s">
        <v>63</v>
      </c>
      <c r="H1216" s="66">
        <v>1.44</v>
      </c>
      <c r="I1216" s="67"/>
      <c r="J1216" s="68">
        <f>H1216*I1216</f>
        <v>0</v>
      </c>
      <c r="K1216" s="68">
        <f>IF($I$11&gt;=7000,0,H1216*0.07*I1216)</f>
        <v>0</v>
      </c>
      <c r="L1216" s="68">
        <f>J1216+K1216</f>
        <v>0</v>
      </c>
      <c r="M1216" s="46" t="str">
        <f>IF(I1216="","",IF(I1216&lt;80,"Ошибка! Не соблюден минимальный заказ на сорт!",IF(MOD(I1216,40)&gt;0,"Ошибка! Не соблюдена кратность заказа на позицию!","")))</f>
        <v/>
      </c>
    </row>
    <row r="1217" spans="1:13" ht="15" customHeight="1" x14ac:dyDescent="0.25">
      <c r="A1217" s="1">
        <v>2456</v>
      </c>
      <c r="B1217" s="63" t="s">
        <v>5322</v>
      </c>
      <c r="C1217" s="63"/>
      <c r="D1217" s="64" t="s">
        <v>2138</v>
      </c>
      <c r="E1217" s="64" t="s">
        <v>2139</v>
      </c>
      <c r="F1217" s="64" t="s">
        <v>5930</v>
      </c>
      <c r="G1217" s="65" t="s">
        <v>63</v>
      </c>
      <c r="H1217" s="66">
        <v>1.67</v>
      </c>
      <c r="I1217" s="67"/>
      <c r="J1217" s="68">
        <f>H1217*I1217</f>
        <v>0</v>
      </c>
      <c r="K1217" s="68">
        <f>IF($I$11&gt;=7000,0,H1217*0.07*I1217)</f>
        <v>0</v>
      </c>
      <c r="L1217" s="68">
        <f>J1217+K1217</f>
        <v>0</v>
      </c>
      <c r="M1217" s="46" t="str">
        <f>IF(I1217="","",IF(I1217&lt;80,"Ошибка! Не соблюден минимальный заказ на сорт!",IF(MOD(I1217,40)&gt;0,"Ошибка! Не соблюдена кратность заказа на позицию!","")))</f>
        <v/>
      </c>
    </row>
    <row r="1218" spans="1:13" ht="15" customHeight="1" x14ac:dyDescent="0.25">
      <c r="A1218" s="1">
        <v>1808</v>
      </c>
      <c r="B1218" s="63" t="s">
        <v>5323</v>
      </c>
      <c r="C1218" s="63"/>
      <c r="D1218" s="64" t="s">
        <v>2138</v>
      </c>
      <c r="E1218" s="64" t="s">
        <v>2139</v>
      </c>
      <c r="F1218" s="64" t="s">
        <v>5931</v>
      </c>
      <c r="G1218" s="65" t="s">
        <v>63</v>
      </c>
      <c r="H1218" s="66">
        <v>1.56</v>
      </c>
      <c r="I1218" s="67"/>
      <c r="J1218" s="68">
        <f>H1218*I1218</f>
        <v>0</v>
      </c>
      <c r="K1218" s="68">
        <f>IF($I$11&gt;=7000,0,H1218*0.07*I1218)</f>
        <v>0</v>
      </c>
      <c r="L1218" s="68">
        <f>J1218+K1218</f>
        <v>0</v>
      </c>
      <c r="M1218" s="46" t="str">
        <f>IF(I1218="","",IF(I1218&lt;80,"Ошибка! Не соблюден минимальный заказ на сорт!",IF(MOD(I1218,40)&gt;0,"Ошибка! Не соблюдена кратность заказа на позицию!","")))</f>
        <v/>
      </c>
    </row>
    <row r="1219" spans="1:13" ht="15" customHeight="1" x14ac:dyDescent="0.25">
      <c r="A1219" s="1">
        <v>14692</v>
      </c>
      <c r="B1219" s="63" t="s">
        <v>3838</v>
      </c>
      <c r="C1219" s="63" t="s">
        <v>4375</v>
      </c>
      <c r="D1219" s="64" t="s">
        <v>2138</v>
      </c>
      <c r="E1219" s="64" t="s">
        <v>2139</v>
      </c>
      <c r="F1219" s="64" t="s">
        <v>2511</v>
      </c>
      <c r="G1219" s="65" t="s">
        <v>63</v>
      </c>
      <c r="H1219" s="66">
        <v>3.22</v>
      </c>
      <c r="I1219" s="67"/>
      <c r="J1219" s="68">
        <f>H1219*I1219</f>
        <v>0</v>
      </c>
      <c r="K1219" s="68">
        <f>IF($I$11&gt;=7000,0,H1219*0.07*I1219)</f>
        <v>0</v>
      </c>
      <c r="L1219" s="68">
        <f>J1219+K1219</f>
        <v>0</v>
      </c>
      <c r="M1219" s="46" t="str">
        <f>IF(I1219="","",IF(I1219&lt;80,"Ошибка! Не соблюден минимальный заказ на сорт!",IF(MOD(I1219,40)&gt;0,"Ошибка! Не соблюдена кратность заказа на позицию!","")))</f>
        <v/>
      </c>
    </row>
    <row r="1220" spans="1:13" ht="15" customHeight="1" x14ac:dyDescent="0.25">
      <c r="A1220" s="1">
        <v>814</v>
      </c>
      <c r="B1220" s="63" t="s">
        <v>5324</v>
      </c>
      <c r="C1220" s="63"/>
      <c r="D1220" s="64" t="s">
        <v>2138</v>
      </c>
      <c r="E1220" s="64" t="s">
        <v>2139</v>
      </c>
      <c r="F1220" s="64" t="s">
        <v>2511</v>
      </c>
      <c r="G1220" s="65" t="s">
        <v>154</v>
      </c>
      <c r="H1220" s="66">
        <v>3.22</v>
      </c>
      <c r="I1220" s="67"/>
      <c r="J1220" s="68">
        <f>H1220*I1220</f>
        <v>0</v>
      </c>
      <c r="K1220" s="68">
        <f>IF($I$11&gt;=7000,0,H1220*0.07*I1220)</f>
        <v>0</v>
      </c>
      <c r="L1220" s="68">
        <f>J1220+K1220</f>
        <v>0</v>
      </c>
      <c r="M1220" s="46" t="str">
        <f>IF(I1220="","",IF(I1220&lt;75,"Ошибка! Не соблюден минимальный заказ на сорт!",IF(MOD(I1220,25)&gt;0,"Ошибка! Не соблюдена кратность заказа на позицию!","")))</f>
        <v/>
      </c>
    </row>
    <row r="1221" spans="1:13" ht="15" customHeight="1" x14ac:dyDescent="0.25">
      <c r="A1221" s="1">
        <v>1163</v>
      </c>
      <c r="B1221" s="63" t="s">
        <v>5325</v>
      </c>
      <c r="C1221" s="63"/>
      <c r="D1221" s="64" t="s">
        <v>2138</v>
      </c>
      <c r="E1221" s="64" t="s">
        <v>2139</v>
      </c>
      <c r="F1221" s="64" t="s">
        <v>5932</v>
      </c>
      <c r="G1221" s="65" t="s">
        <v>63</v>
      </c>
      <c r="H1221" s="66">
        <v>2.0199999999999996</v>
      </c>
      <c r="I1221" s="67"/>
      <c r="J1221" s="68">
        <f>H1221*I1221</f>
        <v>0</v>
      </c>
      <c r="K1221" s="68">
        <f>IF($I$11&gt;=7000,0,H1221*0.07*I1221)</f>
        <v>0</v>
      </c>
      <c r="L1221" s="68">
        <f>J1221+K1221</f>
        <v>0</v>
      </c>
      <c r="M1221" s="46" t="str">
        <f>IF(I1221="","",IF(I1221&lt;80,"Ошибка! Не соблюден минимальный заказ на сорт!",IF(MOD(I1221,40)&gt;0,"Ошибка! Не соблюдена кратность заказа на позицию!","")))</f>
        <v/>
      </c>
    </row>
    <row r="1222" spans="1:13" ht="15" customHeight="1" x14ac:dyDescent="0.25">
      <c r="A1222" s="1">
        <v>5637</v>
      </c>
      <c r="B1222" s="63" t="s">
        <v>3839</v>
      </c>
      <c r="C1222" s="63" t="s">
        <v>4376</v>
      </c>
      <c r="D1222" s="64" t="s">
        <v>2138</v>
      </c>
      <c r="E1222" s="64" t="s">
        <v>2139</v>
      </c>
      <c r="F1222" s="64" t="s">
        <v>4340</v>
      </c>
      <c r="G1222" s="65" t="s">
        <v>154</v>
      </c>
      <c r="H1222" s="66">
        <v>2.65</v>
      </c>
      <c r="I1222" s="67"/>
      <c r="J1222" s="68">
        <f>H1222*I1222</f>
        <v>0</v>
      </c>
      <c r="K1222" s="68">
        <f>IF($I$11&gt;=7000,0,H1222*0.07*I1222)</f>
        <v>0</v>
      </c>
      <c r="L1222" s="68">
        <f>J1222+K1222</f>
        <v>0</v>
      </c>
      <c r="M1222" s="46" t="str">
        <f>IF(I1222="","",IF(I1222&lt;75,"Ошибка! Не соблюден минимальный заказ на сорт!",IF(MOD(I1222,25)&gt;0,"Ошибка! Не соблюдена кратность заказа на позицию!","")))</f>
        <v/>
      </c>
    </row>
    <row r="1223" spans="1:13" ht="15" customHeight="1" x14ac:dyDescent="0.25">
      <c r="A1223" s="1">
        <v>1063</v>
      </c>
      <c r="B1223" s="63" t="s">
        <v>5326</v>
      </c>
      <c r="C1223" s="63"/>
      <c r="D1223" s="64" t="s">
        <v>2138</v>
      </c>
      <c r="E1223" s="64" t="s">
        <v>2139</v>
      </c>
      <c r="F1223" s="64" t="s">
        <v>5933</v>
      </c>
      <c r="G1223" s="65" t="s">
        <v>14</v>
      </c>
      <c r="H1223" s="66">
        <v>4.0299999999999994</v>
      </c>
      <c r="I1223" s="67"/>
      <c r="J1223" s="68">
        <f>H1223*I1223</f>
        <v>0</v>
      </c>
      <c r="K1223" s="68">
        <f>IF($I$11&gt;=7000,0,H1223*0.07*I1223)</f>
        <v>0</v>
      </c>
      <c r="L1223" s="68">
        <f>J1223+K1223</f>
        <v>0</v>
      </c>
      <c r="M1223" s="30" t="str">
        <f>IF(I1223="","",IF(I1223&lt;80,"Ошибка! Не соблюден минимальный заказ на сорт!",IF(MOD(I1223,40)&gt;0,"Ошибка! Не соблюдена кратность заказа на позицию!","")))</f>
        <v/>
      </c>
    </row>
    <row r="1224" spans="1:13" ht="15" customHeight="1" x14ac:dyDescent="0.25">
      <c r="A1224" s="1">
        <v>1906</v>
      </c>
      <c r="B1224" s="63" t="s">
        <v>5327</v>
      </c>
      <c r="C1224" s="63"/>
      <c r="D1224" s="64" t="s">
        <v>2138</v>
      </c>
      <c r="E1224" s="64" t="s">
        <v>2139</v>
      </c>
      <c r="F1224" s="64" t="s">
        <v>320</v>
      </c>
      <c r="G1224" s="65" t="s">
        <v>63</v>
      </c>
      <c r="H1224" s="66">
        <v>1.5</v>
      </c>
      <c r="I1224" s="67"/>
      <c r="J1224" s="68">
        <f>H1224*I1224</f>
        <v>0</v>
      </c>
      <c r="K1224" s="68">
        <f>IF($I$11&gt;=7000,0,H1224*0.07*I1224)</f>
        <v>0</v>
      </c>
      <c r="L1224" s="68">
        <f>J1224+K1224</f>
        <v>0</v>
      </c>
      <c r="M1224" s="46" t="str">
        <f>IF(I1224="","",IF(I1224&lt;80,"Ошибка! Не соблюден минимальный заказ на сорт!",IF(MOD(I1224,40)&gt;0,"Ошибка! Не соблюдена кратность заказа на позицию!","")))</f>
        <v/>
      </c>
    </row>
    <row r="1225" spans="1:13" ht="15" customHeight="1" x14ac:dyDescent="0.25">
      <c r="A1225" s="1">
        <v>491</v>
      </c>
      <c r="B1225" s="63" t="s">
        <v>5328</v>
      </c>
      <c r="C1225" s="63"/>
      <c r="D1225" s="64" t="s">
        <v>2138</v>
      </c>
      <c r="E1225" s="64" t="s">
        <v>2139</v>
      </c>
      <c r="F1225" s="64" t="s">
        <v>5934</v>
      </c>
      <c r="G1225" s="65" t="s">
        <v>63</v>
      </c>
      <c r="H1225" s="66">
        <v>1.5</v>
      </c>
      <c r="I1225" s="67"/>
      <c r="J1225" s="68">
        <f>H1225*I1225</f>
        <v>0</v>
      </c>
      <c r="K1225" s="68">
        <f>IF($I$11&gt;=7000,0,H1225*0.07*I1225)</f>
        <v>0</v>
      </c>
      <c r="L1225" s="68">
        <f>J1225+K1225</f>
        <v>0</v>
      </c>
      <c r="M1225" s="46" t="str">
        <f>IF(I1225="","",IF(I1225&lt;80,"Ошибка! Не соблюден минимальный заказ на сорт!",IF(MOD(I1225,40)&gt;0,"Ошибка! Не соблюдена кратность заказа на позицию!","")))</f>
        <v/>
      </c>
    </row>
    <row r="1226" spans="1:13" ht="15" customHeight="1" x14ac:dyDescent="0.25">
      <c r="A1226" s="1">
        <v>1875</v>
      </c>
      <c r="B1226" s="63" t="s">
        <v>5329</v>
      </c>
      <c r="C1226" s="63"/>
      <c r="D1226" s="64" t="s">
        <v>2138</v>
      </c>
      <c r="E1226" s="64" t="s">
        <v>2139</v>
      </c>
      <c r="F1226" s="64" t="s">
        <v>5935</v>
      </c>
      <c r="G1226" s="65" t="s">
        <v>63</v>
      </c>
      <c r="H1226" s="66">
        <v>2.0199999999999996</v>
      </c>
      <c r="I1226" s="67"/>
      <c r="J1226" s="68">
        <f>H1226*I1226</f>
        <v>0</v>
      </c>
      <c r="K1226" s="68">
        <f>IF($I$11&gt;=7000,0,H1226*0.07*I1226)</f>
        <v>0</v>
      </c>
      <c r="L1226" s="68">
        <f>J1226+K1226</f>
        <v>0</v>
      </c>
      <c r="M1226" s="46" t="str">
        <f>IF(I1226="","",IF(I1226&lt;80,"Ошибка! Не соблюден минимальный заказ на сорт!",IF(MOD(I1226,40)&gt;0,"Ошибка! Не соблюдена кратность заказа на позицию!","")))</f>
        <v/>
      </c>
    </row>
    <row r="1227" spans="1:13" ht="15" customHeight="1" x14ac:dyDescent="0.25">
      <c r="A1227" s="1">
        <v>1027</v>
      </c>
      <c r="B1227" s="63" t="s">
        <v>5330</v>
      </c>
      <c r="C1227" s="63"/>
      <c r="D1227" s="64" t="s">
        <v>2138</v>
      </c>
      <c r="E1227" s="64" t="s">
        <v>2139</v>
      </c>
      <c r="F1227" s="64" t="s">
        <v>5936</v>
      </c>
      <c r="G1227" s="65" t="s">
        <v>63</v>
      </c>
      <c r="H1227" s="66">
        <v>1.73</v>
      </c>
      <c r="I1227" s="67"/>
      <c r="J1227" s="68">
        <f>H1227*I1227</f>
        <v>0</v>
      </c>
      <c r="K1227" s="68">
        <f>IF($I$11&gt;=7000,0,H1227*0.07*I1227)</f>
        <v>0</v>
      </c>
      <c r="L1227" s="68">
        <f>J1227+K1227</f>
        <v>0</v>
      </c>
      <c r="M1227" s="46" t="str">
        <f>IF(I1227="","",IF(I1227&lt;80,"Ошибка! Не соблюден минимальный заказ на сорт!",IF(MOD(I1227,40)&gt;0,"Ошибка! Не соблюдена кратность заказа на позицию!","")))</f>
        <v/>
      </c>
    </row>
    <row r="1228" spans="1:13" ht="15" customHeight="1" x14ac:dyDescent="0.25">
      <c r="A1228" s="1">
        <v>1959</v>
      </c>
      <c r="B1228" s="63" t="s">
        <v>5331</v>
      </c>
      <c r="C1228" s="63"/>
      <c r="D1228" s="64" t="s">
        <v>2138</v>
      </c>
      <c r="E1228" s="64" t="s">
        <v>2139</v>
      </c>
      <c r="F1228" s="64" t="s">
        <v>1622</v>
      </c>
      <c r="G1228" s="65" t="s">
        <v>63</v>
      </c>
      <c r="H1228" s="66">
        <v>1.56</v>
      </c>
      <c r="I1228" s="67"/>
      <c r="J1228" s="68">
        <f>H1228*I1228</f>
        <v>0</v>
      </c>
      <c r="K1228" s="68">
        <f>IF($I$11&gt;=7000,0,H1228*0.07*I1228)</f>
        <v>0</v>
      </c>
      <c r="L1228" s="68">
        <f>J1228+K1228</f>
        <v>0</v>
      </c>
      <c r="M1228" s="46" t="str">
        <f>IF(I1228="","",IF(I1228&lt;80,"Ошибка! Не соблюден минимальный заказ на сорт!",IF(MOD(I1228,40)&gt;0,"Ошибка! Не соблюдена кратность заказа на позицию!","")))</f>
        <v/>
      </c>
    </row>
    <row r="1229" spans="1:13" ht="15" customHeight="1" x14ac:dyDescent="0.25">
      <c r="A1229" s="1">
        <v>1395</v>
      </c>
      <c r="B1229" s="63" t="s">
        <v>5332</v>
      </c>
      <c r="C1229" s="63"/>
      <c r="D1229" s="64" t="s">
        <v>2138</v>
      </c>
      <c r="E1229" s="64" t="s">
        <v>2139</v>
      </c>
      <c r="F1229" s="64" t="s">
        <v>368</v>
      </c>
      <c r="G1229" s="65" t="s">
        <v>63</v>
      </c>
      <c r="H1229" s="66">
        <v>2.0199999999999996</v>
      </c>
      <c r="I1229" s="67"/>
      <c r="J1229" s="68">
        <f>H1229*I1229</f>
        <v>0</v>
      </c>
      <c r="K1229" s="68">
        <f>IF($I$11&gt;=7000,0,H1229*0.07*I1229)</f>
        <v>0</v>
      </c>
      <c r="L1229" s="68">
        <f>J1229+K1229</f>
        <v>0</v>
      </c>
      <c r="M1229" s="46" t="str">
        <f>IF(I1229="","",IF(I1229&lt;80,"Ошибка! Не соблюден минимальный заказ на сорт!",IF(MOD(I1229,40)&gt;0,"Ошибка! Не соблюдена кратность заказа на позицию!","")))</f>
        <v/>
      </c>
    </row>
    <row r="1230" spans="1:13" ht="15" customHeight="1" x14ac:dyDescent="0.25">
      <c r="A1230" s="1">
        <v>1920</v>
      </c>
      <c r="B1230" s="63" t="s">
        <v>5333</v>
      </c>
      <c r="C1230" s="63"/>
      <c r="D1230" s="64" t="s">
        <v>2138</v>
      </c>
      <c r="E1230" s="64" t="s">
        <v>2139</v>
      </c>
      <c r="F1230" s="64" t="s">
        <v>5937</v>
      </c>
      <c r="G1230" s="65" t="s">
        <v>63</v>
      </c>
      <c r="H1230" s="66">
        <v>1.9</v>
      </c>
      <c r="I1230" s="67"/>
      <c r="J1230" s="68">
        <f>H1230*I1230</f>
        <v>0</v>
      </c>
      <c r="K1230" s="68">
        <f>IF($I$11&gt;=7000,0,H1230*0.07*I1230)</f>
        <v>0</v>
      </c>
      <c r="L1230" s="68">
        <f>J1230+K1230</f>
        <v>0</v>
      </c>
      <c r="M1230" s="46" t="str">
        <f>IF(I1230="","",IF(I1230&lt;80,"Ошибка! Не соблюден минимальный заказ на сорт!",IF(MOD(I1230,40)&gt;0,"Ошибка! Не соблюдена кратность заказа на позицию!","")))</f>
        <v/>
      </c>
    </row>
    <row r="1231" spans="1:13" ht="15" customHeight="1" x14ac:dyDescent="0.25">
      <c r="A1231" s="1">
        <v>1295</v>
      </c>
      <c r="B1231" s="63" t="s">
        <v>5334</v>
      </c>
      <c r="C1231" s="63"/>
      <c r="D1231" s="64" t="s">
        <v>2138</v>
      </c>
      <c r="E1231" s="64" t="s">
        <v>2139</v>
      </c>
      <c r="F1231" s="64" t="s">
        <v>5938</v>
      </c>
      <c r="G1231" s="65" t="s">
        <v>63</v>
      </c>
      <c r="H1231" s="66">
        <v>1.5</v>
      </c>
      <c r="I1231" s="67"/>
      <c r="J1231" s="68">
        <f>H1231*I1231</f>
        <v>0</v>
      </c>
      <c r="K1231" s="68">
        <f>IF($I$11&gt;=7000,0,H1231*0.07*I1231)</f>
        <v>0</v>
      </c>
      <c r="L1231" s="68">
        <f>J1231+K1231</f>
        <v>0</v>
      </c>
      <c r="M1231" s="46" t="str">
        <f>IF(I1231="","",IF(I1231&lt;80,"Ошибка! Не соблюден минимальный заказ на сорт!",IF(MOD(I1231,40)&gt;0,"Ошибка! Не соблюдена кратность заказа на позицию!","")))</f>
        <v/>
      </c>
    </row>
    <row r="1232" spans="1:13" ht="15" customHeight="1" x14ac:dyDescent="0.25">
      <c r="A1232" s="1">
        <v>1831</v>
      </c>
      <c r="B1232" s="63" t="s">
        <v>5335</v>
      </c>
      <c r="C1232" s="63"/>
      <c r="D1232" s="64" t="s">
        <v>2138</v>
      </c>
      <c r="E1232" s="64" t="s">
        <v>2139</v>
      </c>
      <c r="F1232" s="64" t="s">
        <v>5939</v>
      </c>
      <c r="G1232" s="65" t="s">
        <v>63</v>
      </c>
      <c r="H1232" s="66">
        <v>1.73</v>
      </c>
      <c r="I1232" s="67"/>
      <c r="J1232" s="68">
        <f>H1232*I1232</f>
        <v>0</v>
      </c>
      <c r="K1232" s="68">
        <f>IF($I$11&gt;=7000,0,H1232*0.07*I1232)</f>
        <v>0</v>
      </c>
      <c r="L1232" s="68">
        <f>J1232+K1232</f>
        <v>0</v>
      </c>
      <c r="M1232" s="46" t="str">
        <f>IF(I1232="","",IF(I1232&lt;80,"Ошибка! Не соблюден минимальный заказ на сорт!",IF(MOD(I1232,40)&gt;0,"Ошибка! Не соблюдена кратность заказа на позицию!","")))</f>
        <v/>
      </c>
    </row>
    <row r="1233" spans="1:13" ht="15" customHeight="1" x14ac:dyDescent="0.25">
      <c r="A1233" s="1">
        <v>2232</v>
      </c>
      <c r="B1233" s="63" t="s">
        <v>3779</v>
      </c>
      <c r="C1233" s="63" t="s">
        <v>3964</v>
      </c>
      <c r="D1233" s="64" t="s">
        <v>2142</v>
      </c>
      <c r="E1233" s="64" t="s">
        <v>2143</v>
      </c>
      <c r="F1233" s="64" t="s">
        <v>4267</v>
      </c>
      <c r="G1233" s="65" t="s">
        <v>63</v>
      </c>
      <c r="H1233" s="66">
        <v>1.04</v>
      </c>
      <c r="I1233" s="67"/>
      <c r="J1233" s="68">
        <f>H1233*I1233</f>
        <v>0</v>
      </c>
      <c r="K1233" s="68">
        <f>IF($I$11&gt;=7000,0,H1233*0.07*I1233)</f>
        <v>0</v>
      </c>
      <c r="L1233" s="68">
        <f>J1233+K1233</f>
        <v>0</v>
      </c>
      <c r="M1233" s="46" t="str">
        <f>IF(I1233="","",IF(I1233&lt;80,"Ошибка! Не соблюден минимальный заказ на сорт!",IF(MOD(I1233,40)&gt;0,"Ошибка! Не соблюдена кратность заказа на позицию!","")))</f>
        <v/>
      </c>
    </row>
    <row r="1234" spans="1:13" ht="15" customHeight="1" x14ac:dyDescent="0.25">
      <c r="A1234" s="1">
        <v>5312</v>
      </c>
      <c r="B1234" s="63" t="s">
        <v>2140</v>
      </c>
      <c r="C1234" s="63" t="s">
        <v>2141</v>
      </c>
      <c r="D1234" s="64" t="s">
        <v>2142</v>
      </c>
      <c r="E1234" s="64" t="s">
        <v>2143</v>
      </c>
      <c r="F1234" s="64" t="s">
        <v>4268</v>
      </c>
      <c r="G1234" s="65" t="s">
        <v>63</v>
      </c>
      <c r="H1234" s="66">
        <v>1.01</v>
      </c>
      <c r="I1234" s="67"/>
      <c r="J1234" s="68">
        <f>H1234*I1234</f>
        <v>0</v>
      </c>
      <c r="K1234" s="68">
        <f>IF($I$11&gt;=7000,0,H1234*0.07*I1234)</f>
        <v>0</v>
      </c>
      <c r="L1234" s="68">
        <f>J1234+K1234</f>
        <v>0</v>
      </c>
      <c r="M1234" s="46" t="str">
        <f>IF(I1234="","",IF(I1234&lt;80,"Ошибка! Не соблюден минимальный заказ на сорт!",IF(MOD(I1234,40)&gt;0,"Ошибка! Не соблюдена кратность заказа на позицию!","")))</f>
        <v/>
      </c>
    </row>
    <row r="1235" spans="1:13" ht="15" customHeight="1" x14ac:dyDescent="0.25">
      <c r="A1235" s="1">
        <v>7450</v>
      </c>
      <c r="B1235" s="63" t="s">
        <v>2144</v>
      </c>
      <c r="C1235" s="63" t="s">
        <v>2145</v>
      </c>
      <c r="D1235" s="64" t="s">
        <v>2146</v>
      </c>
      <c r="E1235" s="64" t="s">
        <v>2147</v>
      </c>
      <c r="F1235" s="64" t="s">
        <v>4264</v>
      </c>
      <c r="G1235" s="65" t="s">
        <v>63</v>
      </c>
      <c r="H1235" s="66">
        <v>1.1000000000000001</v>
      </c>
      <c r="I1235" s="67"/>
      <c r="J1235" s="68">
        <f>H1235*I1235</f>
        <v>0</v>
      </c>
      <c r="K1235" s="68">
        <f>IF($I$11&gt;=7000,0,H1235*0.07*I1235)</f>
        <v>0</v>
      </c>
      <c r="L1235" s="68">
        <f>J1235+K1235</f>
        <v>0</v>
      </c>
      <c r="M1235" s="46" t="str">
        <f>IF(I1235="","",IF(I1235&lt;80,"Ошибка! Не соблюден минимальный заказ на сорт!",IF(MOD(I1235,40)&gt;0,"Ошибка! Не соблюдена кратность заказа на позицию!","")))</f>
        <v/>
      </c>
    </row>
    <row r="1236" spans="1:13" ht="15" customHeight="1" x14ac:dyDescent="0.25">
      <c r="A1236" s="1">
        <v>395</v>
      </c>
      <c r="B1236" s="63" t="s">
        <v>2148</v>
      </c>
      <c r="C1236" s="63" t="s">
        <v>2149</v>
      </c>
      <c r="D1236" s="64" t="s">
        <v>2146</v>
      </c>
      <c r="E1236" s="64" t="s">
        <v>2147</v>
      </c>
      <c r="F1236" s="64" t="s">
        <v>4264</v>
      </c>
      <c r="G1236" s="65" t="s">
        <v>14</v>
      </c>
      <c r="H1236" s="66">
        <v>3.17</v>
      </c>
      <c r="I1236" s="67"/>
      <c r="J1236" s="68">
        <f>H1236*I1236</f>
        <v>0</v>
      </c>
      <c r="K1236" s="68">
        <f>IF($I$11&gt;=7000,0,H1236*0.07*I1236)</f>
        <v>0</v>
      </c>
      <c r="L1236" s="68">
        <f>J1236+K1236</f>
        <v>0</v>
      </c>
      <c r="M1236" s="30" t="str">
        <f>IF(I1236="","",IF(I1236&lt;80,"Ошибка! Не соблюден минимальный заказ на сорт!",IF(MOD(I1236,40)&gt;0,"Ошибка! Не соблюдена кратность заказа на позицию!","")))</f>
        <v/>
      </c>
    </row>
    <row r="1237" spans="1:13" ht="15" customHeight="1" x14ac:dyDescent="0.25">
      <c r="A1237" s="1">
        <v>12271</v>
      </c>
      <c r="B1237" s="63" t="s">
        <v>2151</v>
      </c>
      <c r="C1237" s="63" t="s">
        <v>2152</v>
      </c>
      <c r="D1237" s="64" t="s">
        <v>2146</v>
      </c>
      <c r="E1237" s="64" t="s">
        <v>2147</v>
      </c>
      <c r="F1237" s="64" t="s">
        <v>2150</v>
      </c>
      <c r="G1237" s="65" t="s">
        <v>63</v>
      </c>
      <c r="H1237" s="66">
        <v>1.1000000000000001</v>
      </c>
      <c r="I1237" s="67"/>
      <c r="J1237" s="68">
        <f>H1237*I1237</f>
        <v>0</v>
      </c>
      <c r="K1237" s="68">
        <f>IF($I$11&gt;=7000,0,H1237*0.07*I1237)</f>
        <v>0</v>
      </c>
      <c r="L1237" s="68">
        <f>J1237+K1237</f>
        <v>0</v>
      </c>
      <c r="M1237" s="46" t="str">
        <f>IF(I1237="","",IF(I1237&lt;80,"Ошибка! Не соблюден минимальный заказ на сорт!",IF(MOD(I1237,40)&gt;0,"Ошибка! Не соблюдена кратность заказа на позицию!","")))</f>
        <v/>
      </c>
    </row>
    <row r="1238" spans="1:13" ht="15" customHeight="1" x14ac:dyDescent="0.25">
      <c r="A1238" s="1">
        <v>2719</v>
      </c>
      <c r="B1238" s="63" t="s">
        <v>2153</v>
      </c>
      <c r="C1238" s="63" t="s">
        <v>2154</v>
      </c>
      <c r="D1238" s="64" t="s">
        <v>2146</v>
      </c>
      <c r="E1238" s="64" t="s">
        <v>2147</v>
      </c>
      <c r="F1238" s="64" t="s">
        <v>2155</v>
      </c>
      <c r="G1238" s="65" t="s">
        <v>63</v>
      </c>
      <c r="H1238" s="66">
        <v>1.1000000000000001</v>
      </c>
      <c r="I1238" s="67"/>
      <c r="J1238" s="68">
        <f>H1238*I1238</f>
        <v>0</v>
      </c>
      <c r="K1238" s="68">
        <f>IF($I$11&gt;=7000,0,H1238*0.07*I1238)</f>
        <v>0</v>
      </c>
      <c r="L1238" s="68">
        <f>J1238+K1238</f>
        <v>0</v>
      </c>
      <c r="M1238" s="46" t="str">
        <f>IF(I1238="","",IF(I1238&lt;80,"Ошибка! Не соблюден минимальный заказ на сорт!",IF(MOD(I1238,40)&gt;0,"Ошибка! Не соблюдена кратность заказа на позицию!","")))</f>
        <v/>
      </c>
    </row>
    <row r="1239" spans="1:13" ht="15" customHeight="1" x14ac:dyDescent="0.25">
      <c r="A1239" s="1">
        <v>4658</v>
      </c>
      <c r="B1239" s="63" t="s">
        <v>2156</v>
      </c>
      <c r="C1239" s="63" t="s">
        <v>2157</v>
      </c>
      <c r="D1239" s="64" t="s">
        <v>2146</v>
      </c>
      <c r="E1239" s="64" t="s">
        <v>2147</v>
      </c>
      <c r="F1239" s="64" t="s">
        <v>2158</v>
      </c>
      <c r="G1239" s="65" t="s">
        <v>63</v>
      </c>
      <c r="H1239" s="66">
        <v>1.1000000000000001</v>
      </c>
      <c r="I1239" s="67"/>
      <c r="J1239" s="68">
        <f>H1239*I1239</f>
        <v>0</v>
      </c>
      <c r="K1239" s="68">
        <f>IF($I$11&gt;=7000,0,H1239*0.07*I1239)</f>
        <v>0</v>
      </c>
      <c r="L1239" s="68">
        <f>J1239+K1239</f>
        <v>0</v>
      </c>
      <c r="M1239" s="46" t="str">
        <f>IF(I1239="","",IF(I1239&lt;80,"Ошибка! Не соблюден минимальный заказ на сорт!",IF(MOD(I1239,40)&gt;0,"Ошибка! Не соблюдена кратность заказа на позицию!","")))</f>
        <v/>
      </c>
    </row>
    <row r="1240" spans="1:13" ht="15" customHeight="1" x14ac:dyDescent="0.25">
      <c r="A1240" s="1">
        <v>4000</v>
      </c>
      <c r="B1240" s="63" t="s">
        <v>4466</v>
      </c>
      <c r="C1240" s="63"/>
      <c r="D1240" s="64" t="s">
        <v>2146</v>
      </c>
      <c r="E1240" s="64" t="s">
        <v>2147</v>
      </c>
      <c r="F1240" s="64" t="s">
        <v>5735</v>
      </c>
      <c r="G1240" s="65" t="s">
        <v>63</v>
      </c>
      <c r="H1240" s="66">
        <v>0.92</v>
      </c>
      <c r="I1240" s="67"/>
      <c r="J1240" s="68">
        <f>H1240*I1240</f>
        <v>0</v>
      </c>
      <c r="K1240" s="68">
        <f>IF($I$11&gt;=7000,0,H1240*0.07*I1240)</f>
        <v>0</v>
      </c>
      <c r="L1240" s="68">
        <f>J1240+K1240</f>
        <v>0</v>
      </c>
      <c r="M1240" s="46" t="str">
        <f>IF(I1240="","",IF(I1240&lt;80,"Ошибка! Не соблюден минимальный заказ на сорт!",IF(MOD(I1240,40)&gt;0,"Ошибка! Не соблюдена кратность заказа на позицию!","")))</f>
        <v/>
      </c>
    </row>
    <row r="1241" spans="1:13" ht="15" customHeight="1" x14ac:dyDescent="0.25">
      <c r="A1241" s="1">
        <v>1104</v>
      </c>
      <c r="B1241" s="63" t="s">
        <v>2159</v>
      </c>
      <c r="C1241" s="63" t="s">
        <v>2160</v>
      </c>
      <c r="D1241" s="64" t="s">
        <v>2146</v>
      </c>
      <c r="E1241" s="64" t="s">
        <v>2147</v>
      </c>
      <c r="F1241" s="64" t="s">
        <v>2161</v>
      </c>
      <c r="G1241" s="65" t="s">
        <v>63</v>
      </c>
      <c r="H1241" s="66">
        <v>1.56</v>
      </c>
      <c r="I1241" s="67"/>
      <c r="J1241" s="68">
        <f>H1241*I1241</f>
        <v>0</v>
      </c>
      <c r="K1241" s="68">
        <f>IF($I$11&gt;=7000,0,H1241*0.07*I1241)</f>
        <v>0</v>
      </c>
      <c r="L1241" s="68">
        <f>J1241+K1241</f>
        <v>0</v>
      </c>
      <c r="M1241" s="46" t="str">
        <f>IF(I1241="","",IF(I1241&lt;80,"Ошибка! Не соблюден минимальный заказ на сорт!",IF(MOD(I1241,40)&gt;0,"Ошибка! Не соблюдена кратность заказа на позицию!","")))</f>
        <v/>
      </c>
    </row>
    <row r="1242" spans="1:13" ht="15" customHeight="1" x14ac:dyDescent="0.25">
      <c r="A1242" s="1">
        <v>4000</v>
      </c>
      <c r="B1242" s="63" t="s">
        <v>4990</v>
      </c>
      <c r="C1242" s="63" t="s">
        <v>4614</v>
      </c>
      <c r="D1242" s="64" t="s">
        <v>2146</v>
      </c>
      <c r="E1242" s="64" t="s">
        <v>2147</v>
      </c>
      <c r="F1242" s="64" t="s">
        <v>5499</v>
      </c>
      <c r="G1242" s="65" t="s">
        <v>63</v>
      </c>
      <c r="H1242" s="66">
        <v>1.04</v>
      </c>
      <c r="I1242" s="67"/>
      <c r="J1242" s="68">
        <f>H1242*I1242</f>
        <v>0</v>
      </c>
      <c r="K1242" s="68">
        <f>IF($I$11&gt;=7000,0,H1242*0.07*I1242)</f>
        <v>0</v>
      </c>
      <c r="L1242" s="68">
        <f>J1242+K1242</f>
        <v>0</v>
      </c>
      <c r="M1242" s="46" t="str">
        <f>IF(I1242="","",IF(I1242&lt;80,"Ошибка! Не соблюден минимальный заказ на сорт!",IF(MOD(I1242,40)&gt;0,"Ошибка! Не соблюдена кратность заказа на позицию!","")))</f>
        <v/>
      </c>
    </row>
    <row r="1243" spans="1:13" ht="15" customHeight="1" x14ac:dyDescent="0.25">
      <c r="A1243" s="1">
        <v>5422</v>
      </c>
      <c r="B1243" s="63" t="s">
        <v>2162</v>
      </c>
      <c r="C1243" s="63" t="s">
        <v>2163</v>
      </c>
      <c r="D1243" s="64" t="s">
        <v>2146</v>
      </c>
      <c r="E1243" s="64" t="s">
        <v>2147</v>
      </c>
      <c r="F1243" s="64" t="s">
        <v>2164</v>
      </c>
      <c r="G1243" s="65" t="s">
        <v>63</v>
      </c>
      <c r="H1243" s="66">
        <v>1.1000000000000001</v>
      </c>
      <c r="I1243" s="67"/>
      <c r="J1243" s="68">
        <f>H1243*I1243</f>
        <v>0</v>
      </c>
      <c r="K1243" s="68">
        <f>IF($I$11&gt;=7000,0,H1243*0.07*I1243)</f>
        <v>0</v>
      </c>
      <c r="L1243" s="68">
        <f>J1243+K1243</f>
        <v>0</v>
      </c>
      <c r="M1243" s="46" t="str">
        <f>IF(I1243="","",IF(I1243&lt;80,"Ошибка! Не соблюден минимальный заказ на сорт!",IF(MOD(I1243,40)&gt;0,"Ошибка! Не соблюдена кратность заказа на позицию!","")))</f>
        <v/>
      </c>
    </row>
    <row r="1244" spans="1:13" ht="15" customHeight="1" x14ac:dyDescent="0.25">
      <c r="A1244" s="1">
        <v>6170</v>
      </c>
      <c r="B1244" s="63" t="s">
        <v>2165</v>
      </c>
      <c r="C1244" s="63" t="s">
        <v>2166</v>
      </c>
      <c r="D1244" s="64" t="s">
        <v>2146</v>
      </c>
      <c r="E1244" s="64" t="s">
        <v>2147</v>
      </c>
      <c r="F1244" s="64" t="s">
        <v>2167</v>
      </c>
      <c r="G1244" s="65" t="s">
        <v>63</v>
      </c>
      <c r="H1244" s="66">
        <v>1.1499999999999999</v>
      </c>
      <c r="I1244" s="67"/>
      <c r="J1244" s="68">
        <f>H1244*I1244</f>
        <v>0</v>
      </c>
      <c r="K1244" s="68">
        <f>IF($I$11&gt;=7000,0,H1244*0.07*I1244)</f>
        <v>0</v>
      </c>
      <c r="L1244" s="68">
        <f>J1244+K1244</f>
        <v>0</v>
      </c>
      <c r="M1244" s="46" t="str">
        <f>IF(I1244="","",IF(I1244&lt;80,"Ошибка! Не соблюден минимальный заказ на сорт!",IF(MOD(I1244,40)&gt;0,"Ошибка! Не соблюдена кратность заказа на позицию!","")))</f>
        <v/>
      </c>
    </row>
    <row r="1245" spans="1:13" ht="15" customHeight="1" x14ac:dyDescent="0.25">
      <c r="A1245" s="1">
        <v>6526</v>
      </c>
      <c r="B1245" s="63" t="s">
        <v>4991</v>
      </c>
      <c r="C1245" s="63" t="s">
        <v>4615</v>
      </c>
      <c r="D1245" s="64" t="s">
        <v>2146</v>
      </c>
      <c r="E1245" s="64" t="s">
        <v>2147</v>
      </c>
      <c r="F1245" s="64" t="s">
        <v>2168</v>
      </c>
      <c r="G1245" s="65" t="s">
        <v>63</v>
      </c>
      <c r="H1245" s="66">
        <v>1.1000000000000001</v>
      </c>
      <c r="I1245" s="67"/>
      <c r="J1245" s="68">
        <f>H1245*I1245</f>
        <v>0</v>
      </c>
      <c r="K1245" s="68">
        <f>IF($I$11&gt;=7000,0,H1245*0.07*I1245)</f>
        <v>0</v>
      </c>
      <c r="L1245" s="68">
        <f>J1245+K1245</f>
        <v>0</v>
      </c>
      <c r="M1245" s="46" t="str">
        <f>IF(I1245="","",IF(I1245&lt;80,"Ошибка! Не соблюден минимальный заказ на сорт!",IF(MOD(I1245,40)&gt;0,"Ошибка! Не соблюдена кратность заказа на позицию!","")))</f>
        <v/>
      </c>
    </row>
    <row r="1246" spans="1:13" ht="15" customHeight="1" x14ac:dyDescent="0.25">
      <c r="A1246" s="1">
        <v>5925</v>
      </c>
      <c r="B1246" s="63" t="s">
        <v>2169</v>
      </c>
      <c r="C1246" s="63" t="s">
        <v>2170</v>
      </c>
      <c r="D1246" s="64" t="s">
        <v>2146</v>
      </c>
      <c r="E1246" s="64" t="s">
        <v>2147</v>
      </c>
      <c r="F1246" s="64" t="s">
        <v>2171</v>
      </c>
      <c r="G1246" s="65" t="s">
        <v>63</v>
      </c>
      <c r="H1246" s="66">
        <v>1.04</v>
      </c>
      <c r="I1246" s="67"/>
      <c r="J1246" s="68">
        <f>H1246*I1246</f>
        <v>0</v>
      </c>
      <c r="K1246" s="68">
        <f>IF($I$11&gt;=7000,0,H1246*0.07*I1246)</f>
        <v>0</v>
      </c>
      <c r="L1246" s="68">
        <f>J1246+K1246</f>
        <v>0</v>
      </c>
      <c r="M1246" s="46" t="str">
        <f>IF(I1246="","",IF(I1246&lt;80,"Ошибка! Не соблюден минимальный заказ на сорт!",IF(MOD(I1246,40)&gt;0,"Ошибка! Не соблюдена кратность заказа на позицию!","")))</f>
        <v/>
      </c>
    </row>
    <row r="1247" spans="1:13" ht="15" customHeight="1" x14ac:dyDescent="0.25">
      <c r="A1247" s="1">
        <v>5672</v>
      </c>
      <c r="B1247" s="63" t="s">
        <v>2172</v>
      </c>
      <c r="C1247" s="63" t="s">
        <v>2173</v>
      </c>
      <c r="D1247" s="64" t="s">
        <v>2174</v>
      </c>
      <c r="E1247" s="64" t="s">
        <v>2175</v>
      </c>
      <c r="F1247" s="64" t="s">
        <v>2176</v>
      </c>
      <c r="G1247" s="65" t="s">
        <v>63</v>
      </c>
      <c r="H1247" s="66">
        <v>1.1000000000000001</v>
      </c>
      <c r="I1247" s="67"/>
      <c r="J1247" s="68">
        <f>H1247*I1247</f>
        <v>0</v>
      </c>
      <c r="K1247" s="68">
        <f>IF($I$11&gt;=7000,0,H1247*0.07*I1247)</f>
        <v>0</v>
      </c>
      <c r="L1247" s="68">
        <f>J1247+K1247</f>
        <v>0</v>
      </c>
      <c r="M1247" s="46" t="str">
        <f>IF(I1247="","",IF(I1247&lt;80,"Ошибка! Не соблюден минимальный заказ на сорт!",IF(MOD(I1247,40)&gt;0,"Ошибка! Не соблюдена кратность заказа на позицию!","")))</f>
        <v/>
      </c>
    </row>
    <row r="1248" spans="1:13" ht="15" customHeight="1" x14ac:dyDescent="0.25">
      <c r="A1248" s="1">
        <v>12866</v>
      </c>
      <c r="B1248" s="63" t="s">
        <v>2177</v>
      </c>
      <c r="C1248" s="63" t="s">
        <v>2178</v>
      </c>
      <c r="D1248" s="64" t="s">
        <v>2174</v>
      </c>
      <c r="E1248" s="64" t="s">
        <v>2175</v>
      </c>
      <c r="F1248" s="64" t="s">
        <v>2179</v>
      </c>
      <c r="G1248" s="65" t="s">
        <v>63</v>
      </c>
      <c r="H1248" s="66">
        <v>1.1000000000000001</v>
      </c>
      <c r="I1248" s="67"/>
      <c r="J1248" s="68">
        <f>H1248*I1248</f>
        <v>0</v>
      </c>
      <c r="K1248" s="68">
        <f>IF($I$11&gt;=7000,0,H1248*0.07*I1248)</f>
        <v>0</v>
      </c>
      <c r="L1248" s="68">
        <f>J1248+K1248</f>
        <v>0</v>
      </c>
      <c r="M1248" s="46" t="str">
        <f>IF(I1248="","",IF(I1248&lt;80,"Ошибка! Не соблюден минимальный заказ на сорт!",IF(MOD(I1248,40)&gt;0,"Ошибка! Не соблюдена кратность заказа на позицию!","")))</f>
        <v/>
      </c>
    </row>
    <row r="1249" spans="1:13" ht="15" customHeight="1" x14ac:dyDescent="0.25">
      <c r="A1249" s="1">
        <v>1149</v>
      </c>
      <c r="B1249" s="63" t="s">
        <v>4993</v>
      </c>
      <c r="C1249" s="63" t="s">
        <v>4617</v>
      </c>
      <c r="D1249" s="64" t="s">
        <v>2174</v>
      </c>
      <c r="E1249" s="64" t="s">
        <v>2175</v>
      </c>
      <c r="F1249" s="64" t="s">
        <v>2179</v>
      </c>
      <c r="G1249" s="65" t="s">
        <v>14</v>
      </c>
      <c r="H1249" s="66">
        <v>3.17</v>
      </c>
      <c r="I1249" s="67"/>
      <c r="J1249" s="68">
        <f>H1249*I1249</f>
        <v>0</v>
      </c>
      <c r="K1249" s="68">
        <f>IF($I$11&gt;=7000,0,H1249*0.07*I1249)</f>
        <v>0</v>
      </c>
      <c r="L1249" s="68">
        <f>J1249+K1249</f>
        <v>0</v>
      </c>
      <c r="M1249" s="30" t="str">
        <f>IF(I1249="","",IF(I1249&lt;80,"Ошибка! Не соблюден минимальный заказ на сорт!",IF(MOD(I1249,40)&gt;0,"Ошибка! Не соблюдена кратность заказа на позицию!","")))</f>
        <v/>
      </c>
    </row>
    <row r="1250" spans="1:13" ht="15" customHeight="1" x14ac:dyDescent="0.25">
      <c r="A1250" s="1">
        <v>8179</v>
      </c>
      <c r="B1250" s="63" t="s">
        <v>3777</v>
      </c>
      <c r="C1250" s="63" t="s">
        <v>3962</v>
      </c>
      <c r="D1250" s="64" t="s">
        <v>2174</v>
      </c>
      <c r="E1250" s="64" t="s">
        <v>2175</v>
      </c>
      <c r="F1250" s="64"/>
      <c r="G1250" s="65" t="s">
        <v>63</v>
      </c>
      <c r="H1250" s="66">
        <v>1.1000000000000001</v>
      </c>
      <c r="I1250" s="67"/>
      <c r="J1250" s="68">
        <f>H1250*I1250</f>
        <v>0</v>
      </c>
      <c r="K1250" s="68">
        <f>IF($I$11&gt;=7000,0,H1250*0.07*I1250)</f>
        <v>0</v>
      </c>
      <c r="L1250" s="68">
        <f>J1250+K1250</f>
        <v>0</v>
      </c>
      <c r="M1250" s="46" t="str">
        <f>IF(I1250="","",IF(I1250&lt;80,"Ошибка! Не соблюден минимальный заказ на сорт!",IF(MOD(I1250,40)&gt;0,"Ошибка! Не соблюдена кратность заказа на позицию!","")))</f>
        <v/>
      </c>
    </row>
    <row r="1251" spans="1:13" ht="15" customHeight="1" x14ac:dyDescent="0.25">
      <c r="A1251" s="1">
        <v>5116</v>
      </c>
      <c r="B1251" s="63" t="s">
        <v>2180</v>
      </c>
      <c r="C1251" s="63" t="s">
        <v>2181</v>
      </c>
      <c r="D1251" s="64" t="s">
        <v>2182</v>
      </c>
      <c r="E1251" s="64" t="s">
        <v>2183</v>
      </c>
      <c r="F1251" s="64" t="s">
        <v>2184</v>
      </c>
      <c r="G1251" s="65" t="s">
        <v>63</v>
      </c>
      <c r="H1251" s="66">
        <v>0.98</v>
      </c>
      <c r="I1251" s="67"/>
      <c r="J1251" s="68">
        <f>H1251*I1251</f>
        <v>0</v>
      </c>
      <c r="K1251" s="68">
        <f>IF($I$11&gt;=7000,0,H1251*0.07*I1251)</f>
        <v>0</v>
      </c>
      <c r="L1251" s="68">
        <f>J1251+K1251</f>
        <v>0</v>
      </c>
      <c r="M1251" s="46" t="str">
        <f>IF(I1251="","",IF(I1251&lt;80,"Ошибка! Не соблюден минимальный заказ на сорт!",IF(MOD(I1251,40)&gt;0,"Ошибка! Не соблюдена кратность заказа на позицию!","")))</f>
        <v/>
      </c>
    </row>
    <row r="1252" spans="1:13" ht="15" customHeight="1" x14ac:dyDescent="0.25">
      <c r="A1252" s="1">
        <v>4000</v>
      </c>
      <c r="B1252" s="63" t="s">
        <v>4411</v>
      </c>
      <c r="C1252" s="63" t="s">
        <v>4425</v>
      </c>
      <c r="D1252" s="64" t="s">
        <v>2182</v>
      </c>
      <c r="E1252" s="64" t="s">
        <v>2183</v>
      </c>
      <c r="F1252" s="64" t="s">
        <v>2185</v>
      </c>
      <c r="G1252" s="65" t="s">
        <v>63</v>
      </c>
      <c r="H1252" s="66">
        <v>1.1300000000000001</v>
      </c>
      <c r="I1252" s="67"/>
      <c r="J1252" s="68">
        <f>H1252*I1252</f>
        <v>0</v>
      </c>
      <c r="K1252" s="68">
        <f>IF($I$11&gt;=7000,0,H1252*0.07*I1252)</f>
        <v>0</v>
      </c>
      <c r="L1252" s="68">
        <f>J1252+K1252</f>
        <v>0</v>
      </c>
      <c r="M1252" s="46" t="str">
        <f>IF(I1252="","",IF(I1252&lt;80,"Ошибка! Не соблюден минимальный заказ на сорт!",IF(MOD(I1252,40)&gt;0,"Ошибка! Не соблюдена кратность заказа на позицию!","")))</f>
        <v/>
      </c>
    </row>
    <row r="1253" spans="1:13" ht="15" customHeight="1" x14ac:dyDescent="0.25">
      <c r="A1253" s="1">
        <v>13478</v>
      </c>
      <c r="B1253" s="63" t="s">
        <v>2186</v>
      </c>
      <c r="C1253" s="63" t="s">
        <v>2187</v>
      </c>
      <c r="D1253" s="64" t="s">
        <v>2182</v>
      </c>
      <c r="E1253" s="64" t="s">
        <v>2183</v>
      </c>
      <c r="F1253" s="64" t="s">
        <v>2188</v>
      </c>
      <c r="G1253" s="65" t="s">
        <v>63</v>
      </c>
      <c r="H1253" s="66">
        <v>0.98</v>
      </c>
      <c r="I1253" s="67"/>
      <c r="J1253" s="68">
        <f>H1253*I1253</f>
        <v>0</v>
      </c>
      <c r="K1253" s="68">
        <f>IF($I$11&gt;=7000,0,H1253*0.07*I1253)</f>
        <v>0</v>
      </c>
      <c r="L1253" s="68">
        <f>J1253+K1253</f>
        <v>0</v>
      </c>
      <c r="M1253" s="46" t="str">
        <f>IF(I1253="","",IF(I1253&lt;80,"Ошибка! Не соблюден минимальный заказ на сорт!",IF(MOD(I1253,40)&gt;0,"Ошибка! Не соблюдена кратность заказа на позицию!","")))</f>
        <v/>
      </c>
    </row>
    <row r="1254" spans="1:13" ht="15" customHeight="1" x14ac:dyDescent="0.25">
      <c r="A1254" s="1">
        <v>3206</v>
      </c>
      <c r="B1254" s="63" t="s">
        <v>2189</v>
      </c>
      <c r="C1254" s="63" t="s">
        <v>2190</v>
      </c>
      <c r="D1254" s="64" t="s">
        <v>2191</v>
      </c>
      <c r="E1254" s="64" t="s">
        <v>2192</v>
      </c>
      <c r="F1254" s="64" t="s">
        <v>199</v>
      </c>
      <c r="G1254" s="65" t="s">
        <v>63</v>
      </c>
      <c r="H1254" s="66">
        <v>2.13</v>
      </c>
      <c r="I1254" s="67"/>
      <c r="J1254" s="68">
        <f>H1254*I1254</f>
        <v>0</v>
      </c>
      <c r="K1254" s="68">
        <f>IF($I$11&gt;=7000,0,H1254*0.07*I1254)</f>
        <v>0</v>
      </c>
      <c r="L1254" s="68">
        <f>J1254+K1254</f>
        <v>0</v>
      </c>
      <c r="M1254" s="46" t="str">
        <f>IF(I1254="","",IF(I1254&lt;80,"Ошибка! Не соблюден минимальный заказ на сорт!",IF(MOD(I1254,40)&gt;0,"Ошибка! Не соблюдена кратность заказа на позицию!","")))</f>
        <v/>
      </c>
    </row>
    <row r="1255" spans="1:13" ht="15" customHeight="1" x14ac:dyDescent="0.25">
      <c r="A1255" s="1">
        <v>30</v>
      </c>
      <c r="B1255" s="63" t="s">
        <v>4992</v>
      </c>
      <c r="C1255" s="63"/>
      <c r="D1255" s="64" t="s">
        <v>2191</v>
      </c>
      <c r="E1255" s="64" t="s">
        <v>2192</v>
      </c>
      <c r="F1255" s="64" t="s">
        <v>199</v>
      </c>
      <c r="G1255" s="65" t="s">
        <v>16</v>
      </c>
      <c r="H1255" s="66">
        <v>3.45</v>
      </c>
      <c r="I1255" s="67"/>
      <c r="J1255" s="68">
        <f>H1255*I1255</f>
        <v>0</v>
      </c>
      <c r="K1255" s="68">
        <f>IF($I$11&gt;=7000,0,H1255*0.07*I1255)</f>
        <v>0</v>
      </c>
      <c r="L1255" s="68">
        <f>J1255+K1255</f>
        <v>0</v>
      </c>
      <c r="M1255" s="108" t="str">
        <f>IF(I1255="","",IF(I1255&lt;50,"Ошибка! Не соблюден минимальный заказ на сорт!",""))</f>
        <v/>
      </c>
    </row>
    <row r="1256" spans="1:13" ht="15" customHeight="1" x14ac:dyDescent="0.25">
      <c r="A1256" s="1">
        <v>4796</v>
      </c>
      <c r="B1256" s="63" t="s">
        <v>2193</v>
      </c>
      <c r="C1256" s="63" t="s">
        <v>2194</v>
      </c>
      <c r="D1256" s="64" t="s">
        <v>2195</v>
      </c>
      <c r="E1256" s="64" t="s">
        <v>2196</v>
      </c>
      <c r="F1256" s="64" t="s">
        <v>2197</v>
      </c>
      <c r="G1256" s="65" t="s">
        <v>63</v>
      </c>
      <c r="H1256" s="66">
        <v>1.04</v>
      </c>
      <c r="I1256" s="67"/>
      <c r="J1256" s="68">
        <f>H1256*I1256</f>
        <v>0</v>
      </c>
      <c r="K1256" s="68">
        <f>IF($I$11&gt;=7000,0,H1256*0.07*I1256)</f>
        <v>0</v>
      </c>
      <c r="L1256" s="68">
        <f>J1256+K1256</f>
        <v>0</v>
      </c>
      <c r="M1256" s="46" t="str">
        <f>IF(I1256="","",IF(I1256&lt;80,"Ошибка! Не соблюден минимальный заказ на сорт!",IF(MOD(I1256,40)&gt;0,"Ошибка! Не соблюдена кратность заказа на позицию!","")))</f>
        <v/>
      </c>
    </row>
    <row r="1257" spans="1:13" ht="15" customHeight="1" x14ac:dyDescent="0.25">
      <c r="A1257" s="1">
        <v>1412</v>
      </c>
      <c r="B1257" s="63" t="s">
        <v>4412</v>
      </c>
      <c r="C1257" s="63" t="s">
        <v>4426</v>
      </c>
      <c r="D1257" s="64" t="s">
        <v>2195</v>
      </c>
      <c r="E1257" s="64" t="s">
        <v>2196</v>
      </c>
      <c r="F1257" s="64" t="s">
        <v>4438</v>
      </c>
      <c r="G1257" s="65" t="s">
        <v>63</v>
      </c>
      <c r="H1257" s="66">
        <v>0.98</v>
      </c>
      <c r="I1257" s="67"/>
      <c r="J1257" s="68">
        <f>H1257*I1257</f>
        <v>0</v>
      </c>
      <c r="K1257" s="68">
        <f>IF($I$11&gt;=7000,0,H1257*0.07*I1257)</f>
        <v>0</v>
      </c>
      <c r="L1257" s="68">
        <f>J1257+K1257</f>
        <v>0</v>
      </c>
      <c r="M1257" s="46" t="str">
        <f>IF(I1257="","",IF(I1257&lt;80,"Ошибка! Не соблюден минимальный заказ на сорт!",IF(MOD(I1257,40)&gt;0,"Ошибка! Не соблюдена кратность заказа на позицию!","")))</f>
        <v/>
      </c>
    </row>
    <row r="1258" spans="1:13" ht="15" customHeight="1" x14ac:dyDescent="0.25">
      <c r="A1258" s="1">
        <v>2108</v>
      </c>
      <c r="B1258" s="63" t="s">
        <v>2198</v>
      </c>
      <c r="C1258" s="63" t="s">
        <v>2199</v>
      </c>
      <c r="D1258" s="64" t="s">
        <v>2195</v>
      </c>
      <c r="E1258" s="64" t="s">
        <v>2196</v>
      </c>
      <c r="F1258" s="64" t="s">
        <v>2200</v>
      </c>
      <c r="G1258" s="65" t="s">
        <v>63</v>
      </c>
      <c r="H1258" s="66">
        <v>1.1300000000000001</v>
      </c>
      <c r="I1258" s="67"/>
      <c r="J1258" s="68">
        <f>H1258*I1258</f>
        <v>0</v>
      </c>
      <c r="K1258" s="68">
        <f>IF($I$11&gt;=7000,0,H1258*0.07*I1258)</f>
        <v>0</v>
      </c>
      <c r="L1258" s="68">
        <f>J1258+K1258</f>
        <v>0</v>
      </c>
      <c r="M1258" s="46" t="str">
        <f>IF(I1258="","",IF(I1258&lt;80,"Ошибка! Не соблюден минимальный заказ на сорт!",IF(MOD(I1258,40)&gt;0,"Ошибка! Не соблюдена кратность заказа на позицию!","")))</f>
        <v/>
      </c>
    </row>
    <row r="1259" spans="1:13" ht="15" customHeight="1" x14ac:dyDescent="0.25">
      <c r="A1259" s="1">
        <v>4929</v>
      </c>
      <c r="B1259" s="63" t="s">
        <v>4465</v>
      </c>
      <c r="C1259" s="63" t="s">
        <v>4473</v>
      </c>
      <c r="D1259" s="64" t="s">
        <v>2195</v>
      </c>
      <c r="E1259" s="64" t="s">
        <v>2196</v>
      </c>
      <c r="F1259" s="64" t="s">
        <v>2201</v>
      </c>
      <c r="G1259" s="65" t="s">
        <v>63</v>
      </c>
      <c r="H1259" s="66">
        <v>1.1000000000000001</v>
      </c>
      <c r="I1259" s="67"/>
      <c r="J1259" s="68">
        <f>H1259*I1259</f>
        <v>0</v>
      </c>
      <c r="K1259" s="68">
        <f>IF($I$11&gt;=7000,0,H1259*0.07*I1259)</f>
        <v>0</v>
      </c>
      <c r="L1259" s="68">
        <f>J1259+K1259</f>
        <v>0</v>
      </c>
      <c r="M1259" s="46" t="str">
        <f>IF(I1259="","",IF(I1259&lt;80,"Ошибка! Не соблюден минимальный заказ на сорт!",IF(MOD(I1259,40)&gt;0,"Ошибка! Не соблюдена кратность заказа на позицию!","")))</f>
        <v/>
      </c>
    </row>
    <row r="1260" spans="1:13" ht="15" customHeight="1" x14ac:dyDescent="0.25">
      <c r="A1260" s="1">
        <v>7655</v>
      </c>
      <c r="B1260" s="63" t="s">
        <v>2202</v>
      </c>
      <c r="C1260" s="63" t="s">
        <v>2203</v>
      </c>
      <c r="D1260" s="64" t="s">
        <v>2195</v>
      </c>
      <c r="E1260" s="64" t="s">
        <v>2196</v>
      </c>
      <c r="F1260" s="64" t="s">
        <v>266</v>
      </c>
      <c r="G1260" s="65" t="s">
        <v>63</v>
      </c>
      <c r="H1260" s="66">
        <v>0.98</v>
      </c>
      <c r="I1260" s="67"/>
      <c r="J1260" s="68">
        <f>H1260*I1260</f>
        <v>0</v>
      </c>
      <c r="K1260" s="68">
        <f>IF($I$11&gt;=7000,0,H1260*0.07*I1260)</f>
        <v>0</v>
      </c>
      <c r="L1260" s="68">
        <f>J1260+K1260</f>
        <v>0</v>
      </c>
      <c r="M1260" s="46" t="str">
        <f>IF(I1260="","",IF(I1260&lt;80,"Ошибка! Не соблюден минимальный заказ на сорт!",IF(MOD(I1260,40)&gt;0,"Ошибка! Не соблюдена кратность заказа на позицию!","")))</f>
        <v/>
      </c>
    </row>
    <row r="1261" spans="1:13" ht="15" customHeight="1" x14ac:dyDescent="0.25">
      <c r="A1261" s="1">
        <v>8629</v>
      </c>
      <c r="B1261" s="63" t="s">
        <v>2204</v>
      </c>
      <c r="C1261" s="63" t="s">
        <v>2205</v>
      </c>
      <c r="D1261" s="64" t="s">
        <v>2195</v>
      </c>
      <c r="E1261" s="64" t="s">
        <v>2196</v>
      </c>
      <c r="F1261" s="64" t="s">
        <v>2206</v>
      </c>
      <c r="G1261" s="65" t="s">
        <v>63</v>
      </c>
      <c r="H1261" s="66">
        <v>0.98</v>
      </c>
      <c r="I1261" s="67"/>
      <c r="J1261" s="68">
        <f>H1261*I1261</f>
        <v>0</v>
      </c>
      <c r="K1261" s="68">
        <f>IF($I$11&gt;=7000,0,H1261*0.07*I1261)</f>
        <v>0</v>
      </c>
      <c r="L1261" s="68">
        <f>J1261+K1261</f>
        <v>0</v>
      </c>
      <c r="M1261" s="46" t="str">
        <f>IF(I1261="","",IF(I1261&lt;80,"Ошибка! Не соблюден минимальный заказ на сорт!",IF(MOD(I1261,40)&gt;0,"Ошибка! Не соблюдена кратность заказа на позицию!","")))</f>
        <v/>
      </c>
    </row>
    <row r="1262" spans="1:13" ht="15" customHeight="1" x14ac:dyDescent="0.25">
      <c r="A1262" s="1">
        <v>2388</v>
      </c>
      <c r="B1262" s="63" t="s">
        <v>4989</v>
      </c>
      <c r="C1262" s="63"/>
      <c r="D1262" s="64" t="s">
        <v>2195</v>
      </c>
      <c r="E1262" s="64" t="s">
        <v>2196</v>
      </c>
      <c r="F1262" s="64" t="s">
        <v>5732</v>
      </c>
      <c r="G1262" s="65" t="s">
        <v>63</v>
      </c>
      <c r="H1262" s="66">
        <v>1.44</v>
      </c>
      <c r="I1262" s="67"/>
      <c r="J1262" s="68">
        <f>H1262*I1262</f>
        <v>0</v>
      </c>
      <c r="K1262" s="68">
        <f>IF($I$11&gt;=7000,0,H1262*0.07*I1262)</f>
        <v>0</v>
      </c>
      <c r="L1262" s="68">
        <f>J1262+K1262</f>
        <v>0</v>
      </c>
      <c r="M1262" s="46" t="str">
        <f>IF(I1262="","",IF(I1262&lt;80,"Ошибка! Не соблюден минимальный заказ на сорт!",IF(MOD(I1262,40)&gt;0,"Ошибка! Не соблюдена кратность заказа на позицию!","")))</f>
        <v/>
      </c>
    </row>
    <row r="1263" spans="1:13" ht="15" customHeight="1" x14ac:dyDescent="0.25">
      <c r="A1263" s="1">
        <v>6102</v>
      </c>
      <c r="B1263" s="63" t="s">
        <v>2207</v>
      </c>
      <c r="C1263" s="63" t="s">
        <v>2208</v>
      </c>
      <c r="D1263" s="64" t="s">
        <v>2195</v>
      </c>
      <c r="E1263" s="64" t="s">
        <v>2196</v>
      </c>
      <c r="F1263" s="64" t="s">
        <v>2209</v>
      </c>
      <c r="G1263" s="65" t="s">
        <v>63</v>
      </c>
      <c r="H1263" s="66">
        <v>0.98</v>
      </c>
      <c r="I1263" s="67"/>
      <c r="J1263" s="68">
        <f>H1263*I1263</f>
        <v>0</v>
      </c>
      <c r="K1263" s="68">
        <f>IF($I$11&gt;=7000,0,H1263*0.07*I1263)</f>
        <v>0</v>
      </c>
      <c r="L1263" s="68">
        <f>J1263+K1263</f>
        <v>0</v>
      </c>
      <c r="M1263" s="46" t="str">
        <f>IF(I1263="","",IF(I1263&lt;80,"Ошибка! Не соблюден минимальный заказ на сорт!",IF(MOD(I1263,40)&gt;0,"Ошибка! Не соблюдена кратность заказа на позицию!","")))</f>
        <v/>
      </c>
    </row>
    <row r="1264" spans="1:13" ht="15" customHeight="1" x14ac:dyDescent="0.25">
      <c r="A1264" s="1">
        <v>3054</v>
      </c>
      <c r="B1264" s="63" t="s">
        <v>2210</v>
      </c>
      <c r="C1264" s="63" t="s">
        <v>2211</v>
      </c>
      <c r="D1264" s="64" t="s">
        <v>2195</v>
      </c>
      <c r="E1264" s="64" t="s">
        <v>2196</v>
      </c>
      <c r="F1264" s="64" t="s">
        <v>2212</v>
      </c>
      <c r="G1264" s="65" t="s">
        <v>63</v>
      </c>
      <c r="H1264" s="66">
        <v>0.98</v>
      </c>
      <c r="I1264" s="67"/>
      <c r="J1264" s="68">
        <f>H1264*I1264</f>
        <v>0</v>
      </c>
      <c r="K1264" s="68">
        <f>IF($I$11&gt;=7000,0,H1264*0.07*I1264)</f>
        <v>0</v>
      </c>
      <c r="L1264" s="68">
        <f>J1264+K1264</f>
        <v>0</v>
      </c>
      <c r="M1264" s="46" t="str">
        <f>IF(I1264="","",IF(I1264&lt;80,"Ошибка! Не соблюден минимальный заказ на сорт!",IF(MOD(I1264,40)&gt;0,"Ошибка! Не соблюдена кратность заказа на позицию!","")))</f>
        <v/>
      </c>
    </row>
    <row r="1265" spans="1:13" ht="15" customHeight="1" x14ac:dyDescent="0.25">
      <c r="A1265" s="1">
        <v>3735</v>
      </c>
      <c r="B1265" s="63" t="s">
        <v>2213</v>
      </c>
      <c r="C1265" s="63" t="s">
        <v>2214</v>
      </c>
      <c r="D1265" s="64" t="s">
        <v>2195</v>
      </c>
      <c r="E1265" s="64" t="s">
        <v>2196</v>
      </c>
      <c r="F1265" s="64" t="s">
        <v>2215</v>
      </c>
      <c r="G1265" s="65" t="s">
        <v>63</v>
      </c>
      <c r="H1265" s="66">
        <v>0.98</v>
      </c>
      <c r="I1265" s="67"/>
      <c r="J1265" s="68">
        <f>H1265*I1265</f>
        <v>0</v>
      </c>
      <c r="K1265" s="68">
        <f>IF($I$11&gt;=7000,0,H1265*0.07*I1265)</f>
        <v>0</v>
      </c>
      <c r="L1265" s="68">
        <f>J1265+K1265</f>
        <v>0</v>
      </c>
      <c r="M1265" s="46" t="str">
        <f>IF(I1265="","",IF(I1265&lt;80,"Ошибка! Не соблюден минимальный заказ на сорт!",IF(MOD(I1265,40)&gt;0,"Ошибка! Не соблюдена кратность заказа на позицию!","")))</f>
        <v/>
      </c>
    </row>
    <row r="1266" spans="1:13" ht="15" customHeight="1" x14ac:dyDescent="0.25">
      <c r="A1266" s="1">
        <v>2455</v>
      </c>
      <c r="B1266" s="63" t="s">
        <v>2216</v>
      </c>
      <c r="C1266" s="63" t="s">
        <v>2217</v>
      </c>
      <c r="D1266" s="64" t="s">
        <v>4091</v>
      </c>
      <c r="E1266" s="64" t="s">
        <v>4092</v>
      </c>
      <c r="F1266" s="64" t="s">
        <v>1430</v>
      </c>
      <c r="G1266" s="65" t="s">
        <v>63</v>
      </c>
      <c r="H1266" s="66">
        <v>1.1499999999999999</v>
      </c>
      <c r="I1266" s="67"/>
      <c r="J1266" s="68">
        <f>H1266*I1266</f>
        <v>0</v>
      </c>
      <c r="K1266" s="68">
        <f>IF($I$11&gt;=7000,0,H1266*0.07*I1266)</f>
        <v>0</v>
      </c>
      <c r="L1266" s="68">
        <f>J1266+K1266</f>
        <v>0</v>
      </c>
      <c r="M1266" s="46" t="str">
        <f>IF(I1266="","",IF(I1266&lt;80,"Ошибка! Не соблюден минимальный заказ на сорт!",IF(MOD(I1266,40)&gt;0,"Ошибка! Не соблюдена кратность заказа на позицию!","")))</f>
        <v/>
      </c>
    </row>
    <row r="1267" spans="1:13" ht="15" customHeight="1" x14ac:dyDescent="0.25">
      <c r="A1267" s="1">
        <v>4207</v>
      </c>
      <c r="B1267" s="63" t="s">
        <v>2218</v>
      </c>
      <c r="C1267" s="63" t="s">
        <v>2219</v>
      </c>
      <c r="D1267" s="64" t="s">
        <v>4091</v>
      </c>
      <c r="E1267" s="64" t="s">
        <v>4092</v>
      </c>
      <c r="F1267" s="64" t="s">
        <v>2220</v>
      </c>
      <c r="G1267" s="65" t="s">
        <v>63</v>
      </c>
      <c r="H1267" s="66">
        <v>1.1000000000000001</v>
      </c>
      <c r="I1267" s="67"/>
      <c r="J1267" s="68">
        <f>H1267*I1267</f>
        <v>0</v>
      </c>
      <c r="K1267" s="68">
        <f>IF($I$11&gt;=7000,0,H1267*0.07*I1267)</f>
        <v>0</v>
      </c>
      <c r="L1267" s="68">
        <f>J1267+K1267</f>
        <v>0</v>
      </c>
      <c r="M1267" s="46" t="str">
        <f>IF(I1267="","",IF(I1267&lt;80,"Ошибка! Не соблюден минимальный заказ на сорт!",IF(MOD(I1267,40)&gt;0,"Ошибка! Не соблюдена кратность заказа на позицию!","")))</f>
        <v/>
      </c>
    </row>
    <row r="1268" spans="1:13" ht="15" customHeight="1" x14ac:dyDescent="0.25">
      <c r="A1268" s="1">
        <v>2458</v>
      </c>
      <c r="B1268" s="63" t="s">
        <v>2221</v>
      </c>
      <c r="C1268" s="63" t="s">
        <v>2222</v>
      </c>
      <c r="D1268" s="64" t="s">
        <v>4091</v>
      </c>
      <c r="E1268" s="64" t="s">
        <v>4092</v>
      </c>
      <c r="F1268" s="64" t="s">
        <v>2223</v>
      </c>
      <c r="G1268" s="65" t="s">
        <v>63</v>
      </c>
      <c r="H1268" s="66">
        <v>1.38</v>
      </c>
      <c r="I1268" s="67"/>
      <c r="J1268" s="68">
        <f>H1268*I1268</f>
        <v>0</v>
      </c>
      <c r="K1268" s="68">
        <f>IF($I$11&gt;=7000,0,H1268*0.07*I1268)</f>
        <v>0</v>
      </c>
      <c r="L1268" s="68">
        <f>J1268+K1268</f>
        <v>0</v>
      </c>
      <c r="M1268" s="46" t="str">
        <f>IF(I1268="","",IF(I1268&lt;80,"Ошибка! Не соблюден минимальный заказ на сорт!",IF(MOD(I1268,40)&gt;0,"Ошибка! Не соблюдена кратность заказа на позицию!","")))</f>
        <v/>
      </c>
    </row>
    <row r="1269" spans="1:13" ht="15" customHeight="1" x14ac:dyDescent="0.25">
      <c r="A1269" s="1">
        <v>816</v>
      </c>
      <c r="B1269" s="63" t="s">
        <v>2240</v>
      </c>
      <c r="C1269" s="63" t="s">
        <v>2241</v>
      </c>
      <c r="D1269" s="64" t="s">
        <v>2242</v>
      </c>
      <c r="E1269" s="64" t="s">
        <v>4093</v>
      </c>
      <c r="F1269" s="64" t="s">
        <v>2243</v>
      </c>
      <c r="G1269" s="65" t="s">
        <v>63</v>
      </c>
      <c r="H1269" s="66">
        <v>1.06</v>
      </c>
      <c r="I1269" s="67"/>
      <c r="J1269" s="68">
        <f>H1269*I1269</f>
        <v>0</v>
      </c>
      <c r="K1269" s="68">
        <f>IF($I$11&gt;=7000,0,H1269*0.07*I1269)</f>
        <v>0</v>
      </c>
      <c r="L1269" s="68">
        <f>J1269+K1269</f>
        <v>0</v>
      </c>
      <c r="M1269" s="46" t="str">
        <f>IF(I1269="","",IF(I1269&lt;80,"Ошибка! Не соблюден минимальный заказ на сорт!",IF(MOD(I1269,40)&gt;0,"Ошибка! Не соблюдена кратность заказа на позицию!","")))</f>
        <v/>
      </c>
    </row>
    <row r="1270" spans="1:13" ht="15" customHeight="1" x14ac:dyDescent="0.25">
      <c r="A1270" s="1">
        <v>8851</v>
      </c>
      <c r="B1270" s="63" t="s">
        <v>2244</v>
      </c>
      <c r="C1270" s="63" t="s">
        <v>2245</v>
      </c>
      <c r="D1270" s="64" t="s">
        <v>2242</v>
      </c>
      <c r="E1270" s="64" t="s">
        <v>4093</v>
      </c>
      <c r="F1270" s="64" t="s">
        <v>2246</v>
      </c>
      <c r="G1270" s="65" t="s">
        <v>63</v>
      </c>
      <c r="H1270" s="66">
        <v>1.01</v>
      </c>
      <c r="I1270" s="67"/>
      <c r="J1270" s="68">
        <f>H1270*I1270</f>
        <v>0</v>
      </c>
      <c r="K1270" s="68">
        <f>IF($I$11&gt;=7000,0,H1270*0.07*I1270)</f>
        <v>0</v>
      </c>
      <c r="L1270" s="68">
        <f>J1270+K1270</f>
        <v>0</v>
      </c>
      <c r="M1270" s="46" t="str">
        <f>IF(I1270="","",IF(I1270&lt;80,"Ошибка! Не соблюден минимальный заказ на сорт!",IF(MOD(I1270,40)&gt;0,"Ошибка! Не соблюдена кратность заказа на позицию!","")))</f>
        <v/>
      </c>
    </row>
    <row r="1271" spans="1:13" ht="15" customHeight="1" x14ac:dyDescent="0.25">
      <c r="A1271" s="1">
        <v>6043</v>
      </c>
      <c r="B1271" s="63" t="s">
        <v>2247</v>
      </c>
      <c r="C1271" s="63" t="s">
        <v>2248</v>
      </c>
      <c r="D1271" s="64" t="s">
        <v>2242</v>
      </c>
      <c r="E1271" s="64" t="s">
        <v>4093</v>
      </c>
      <c r="F1271" s="64" t="s">
        <v>2249</v>
      </c>
      <c r="G1271" s="65" t="s">
        <v>63</v>
      </c>
      <c r="H1271" s="66">
        <v>1.01</v>
      </c>
      <c r="I1271" s="67"/>
      <c r="J1271" s="68">
        <f>H1271*I1271</f>
        <v>0</v>
      </c>
      <c r="K1271" s="68">
        <f>IF($I$11&gt;=7000,0,H1271*0.07*I1271)</f>
        <v>0</v>
      </c>
      <c r="L1271" s="68">
        <f>J1271+K1271</f>
        <v>0</v>
      </c>
      <c r="M1271" s="46" t="str">
        <f>IF(I1271="","",IF(I1271&lt;80,"Ошибка! Не соблюден минимальный заказ на сорт!",IF(MOD(I1271,40)&gt;0,"Ошибка! Не соблюдена кратность заказа на позицию!","")))</f>
        <v/>
      </c>
    </row>
    <row r="1272" spans="1:13" ht="15" customHeight="1" x14ac:dyDescent="0.25">
      <c r="A1272" s="1">
        <v>4528</v>
      </c>
      <c r="B1272" s="63" t="s">
        <v>2250</v>
      </c>
      <c r="C1272" s="63" t="s">
        <v>2251</v>
      </c>
      <c r="D1272" s="64" t="s">
        <v>2242</v>
      </c>
      <c r="E1272" s="64" t="s">
        <v>4093</v>
      </c>
      <c r="F1272" s="64" t="s">
        <v>2252</v>
      </c>
      <c r="G1272" s="65" t="s">
        <v>63</v>
      </c>
      <c r="H1272" s="66">
        <v>1.01</v>
      </c>
      <c r="I1272" s="67"/>
      <c r="J1272" s="68">
        <f>H1272*I1272</f>
        <v>0</v>
      </c>
      <c r="K1272" s="68">
        <f>IF($I$11&gt;=7000,0,H1272*0.07*I1272)</f>
        <v>0</v>
      </c>
      <c r="L1272" s="68">
        <f>J1272+K1272</f>
        <v>0</v>
      </c>
      <c r="M1272" s="46" t="str">
        <f>IF(I1272="","",IF(I1272&lt;80,"Ошибка! Не соблюден минимальный заказ на сорт!",IF(MOD(I1272,40)&gt;0,"Ошибка! Не соблюдена кратность заказа на позицию!","")))</f>
        <v/>
      </c>
    </row>
    <row r="1273" spans="1:13" ht="15" customHeight="1" x14ac:dyDescent="0.25">
      <c r="A1273" s="1">
        <v>5150</v>
      </c>
      <c r="B1273" s="63" t="s">
        <v>2253</v>
      </c>
      <c r="C1273" s="63" t="s">
        <v>2254</v>
      </c>
      <c r="D1273" s="64" t="s">
        <v>2242</v>
      </c>
      <c r="E1273" s="64" t="s">
        <v>4093</v>
      </c>
      <c r="F1273" s="64" t="s">
        <v>2255</v>
      </c>
      <c r="G1273" s="65" t="s">
        <v>63</v>
      </c>
      <c r="H1273" s="66">
        <v>1.01</v>
      </c>
      <c r="I1273" s="67"/>
      <c r="J1273" s="68">
        <f>H1273*I1273</f>
        <v>0</v>
      </c>
      <c r="K1273" s="68">
        <f>IF($I$11&gt;=7000,0,H1273*0.07*I1273)</f>
        <v>0</v>
      </c>
      <c r="L1273" s="68">
        <f>J1273+K1273</f>
        <v>0</v>
      </c>
      <c r="M1273" s="46" t="str">
        <f>IF(I1273="","",IF(I1273&lt;80,"Ошибка! Не соблюден минимальный заказ на сорт!",IF(MOD(I1273,40)&gt;0,"Ошибка! Не соблюдена кратность заказа на позицию!","")))</f>
        <v/>
      </c>
    </row>
    <row r="1274" spans="1:13" ht="15" customHeight="1" x14ac:dyDescent="0.25">
      <c r="A1274" s="1">
        <v>11540</v>
      </c>
      <c r="B1274" s="63" t="s">
        <v>2256</v>
      </c>
      <c r="C1274" s="63" t="s">
        <v>2257</v>
      </c>
      <c r="D1274" s="64" t="s">
        <v>2242</v>
      </c>
      <c r="E1274" s="64" t="s">
        <v>4093</v>
      </c>
      <c r="F1274" s="64" t="s">
        <v>2258</v>
      </c>
      <c r="G1274" s="65" t="s">
        <v>63</v>
      </c>
      <c r="H1274" s="66">
        <v>1.04</v>
      </c>
      <c r="I1274" s="67"/>
      <c r="J1274" s="68">
        <f>H1274*I1274</f>
        <v>0</v>
      </c>
      <c r="K1274" s="68">
        <f>IF($I$11&gt;=7000,0,H1274*0.07*I1274)</f>
        <v>0</v>
      </c>
      <c r="L1274" s="68">
        <f>J1274+K1274</f>
        <v>0</v>
      </c>
      <c r="M1274" s="46" t="str">
        <f>IF(I1274="","",IF(I1274&lt;80,"Ошибка! Не соблюден минимальный заказ на сорт!",IF(MOD(I1274,40)&gt;0,"Ошибка! Не соблюдена кратность заказа на позицию!","")))</f>
        <v/>
      </c>
    </row>
    <row r="1275" spans="1:13" ht="15" customHeight="1" x14ac:dyDescent="0.25">
      <c r="A1275" s="1">
        <v>2483</v>
      </c>
      <c r="B1275" s="63" t="s">
        <v>2259</v>
      </c>
      <c r="C1275" s="63" t="s">
        <v>2260</v>
      </c>
      <c r="D1275" s="64" t="s">
        <v>2242</v>
      </c>
      <c r="E1275" s="64" t="s">
        <v>4093</v>
      </c>
      <c r="F1275" s="64" t="s">
        <v>2258</v>
      </c>
      <c r="G1275" s="65" t="s">
        <v>14</v>
      </c>
      <c r="H1275" s="66">
        <v>3.17</v>
      </c>
      <c r="I1275" s="67"/>
      <c r="J1275" s="68">
        <f>H1275*I1275</f>
        <v>0</v>
      </c>
      <c r="K1275" s="68">
        <f>IF($I$11&gt;=7000,0,H1275*0.07*I1275)</f>
        <v>0</v>
      </c>
      <c r="L1275" s="68">
        <f>J1275+K1275</f>
        <v>0</v>
      </c>
      <c r="M1275" s="30" t="str">
        <f>IF(I1275="","",IF(I1275&lt;80,"Ошибка! Не соблюден минимальный заказ на сорт!",IF(MOD(I1275,40)&gt;0,"Ошибка! Не соблюдена кратность заказа на позицию!","")))</f>
        <v/>
      </c>
    </row>
    <row r="1276" spans="1:13" ht="15" customHeight="1" x14ac:dyDescent="0.25">
      <c r="A1276" s="1">
        <v>2565</v>
      </c>
      <c r="B1276" s="63" t="s">
        <v>3776</v>
      </c>
      <c r="C1276" s="63" t="s">
        <v>4616</v>
      </c>
      <c r="D1276" s="64" t="s">
        <v>2242</v>
      </c>
      <c r="E1276" s="64" t="s">
        <v>4093</v>
      </c>
      <c r="F1276" s="64" t="s">
        <v>5736</v>
      </c>
      <c r="G1276" s="65" t="s">
        <v>63</v>
      </c>
      <c r="H1276" s="66">
        <v>1.01</v>
      </c>
      <c r="I1276" s="67"/>
      <c r="J1276" s="68">
        <f>H1276*I1276</f>
        <v>0</v>
      </c>
      <c r="K1276" s="68">
        <f>IF($I$11&gt;=7000,0,H1276*0.07*I1276)</f>
        <v>0</v>
      </c>
      <c r="L1276" s="68">
        <f>J1276+K1276</f>
        <v>0</v>
      </c>
      <c r="M1276" s="46" t="str">
        <f>IF(I1276="","",IF(I1276&lt;80,"Ошибка! Не соблюден минимальный заказ на сорт!",IF(MOD(I1276,40)&gt;0,"Ошибка! Не соблюдена кратность заказа на позицию!","")))</f>
        <v/>
      </c>
    </row>
    <row r="1277" spans="1:13" ht="15" customHeight="1" x14ac:dyDescent="0.25">
      <c r="A1277" s="1">
        <v>6828</v>
      </c>
      <c r="B1277" s="63" t="s">
        <v>2261</v>
      </c>
      <c r="C1277" s="63" t="s">
        <v>2262</v>
      </c>
      <c r="D1277" s="64" t="s">
        <v>2242</v>
      </c>
      <c r="E1277" s="64" t="s">
        <v>4093</v>
      </c>
      <c r="F1277" s="64" t="s">
        <v>2263</v>
      </c>
      <c r="G1277" s="65" t="s">
        <v>63</v>
      </c>
      <c r="H1277" s="66">
        <v>1.01</v>
      </c>
      <c r="I1277" s="67"/>
      <c r="J1277" s="68">
        <f>H1277*I1277</f>
        <v>0</v>
      </c>
      <c r="K1277" s="68">
        <f>IF($I$11&gt;=7000,0,H1277*0.07*I1277)</f>
        <v>0</v>
      </c>
      <c r="L1277" s="68">
        <f>J1277+K1277</f>
        <v>0</v>
      </c>
      <c r="M1277" s="46" t="str">
        <f>IF(I1277="","",IF(I1277&lt;80,"Ошибка! Не соблюден минимальный заказ на сорт!",IF(MOD(I1277,40)&gt;0,"Ошибка! Не соблюдена кратность заказа на позицию!","")))</f>
        <v/>
      </c>
    </row>
    <row r="1278" spans="1:13" ht="15" customHeight="1" x14ac:dyDescent="0.25">
      <c r="A1278" s="1">
        <v>2458</v>
      </c>
      <c r="B1278" s="63" t="s">
        <v>2264</v>
      </c>
      <c r="C1278" s="63" t="s">
        <v>2265</v>
      </c>
      <c r="D1278" s="64" t="s">
        <v>2242</v>
      </c>
      <c r="E1278" s="64" t="s">
        <v>4093</v>
      </c>
      <c r="F1278" s="64" t="s">
        <v>2263</v>
      </c>
      <c r="G1278" s="65" t="s">
        <v>14</v>
      </c>
      <c r="H1278" s="66">
        <v>3.17</v>
      </c>
      <c r="I1278" s="67"/>
      <c r="J1278" s="68">
        <f>H1278*I1278</f>
        <v>0</v>
      </c>
      <c r="K1278" s="68">
        <f>IF($I$11&gt;=7000,0,H1278*0.07*I1278)</f>
        <v>0</v>
      </c>
      <c r="L1278" s="68">
        <f>J1278+K1278</f>
        <v>0</v>
      </c>
      <c r="M1278" s="30" t="str">
        <f>IF(I1278="","",IF(I1278&lt;80,"Ошибка! Не соблюден минимальный заказ на сорт!",IF(MOD(I1278,40)&gt;0,"Ошибка! Не соблюдена кратность заказа на позицию!","")))</f>
        <v/>
      </c>
    </row>
    <row r="1279" spans="1:13" ht="15" customHeight="1" x14ac:dyDescent="0.25">
      <c r="A1279" s="1">
        <v>2511</v>
      </c>
      <c r="B1279" s="63" t="s">
        <v>2266</v>
      </c>
      <c r="C1279" s="63" t="s">
        <v>2267</v>
      </c>
      <c r="D1279" s="64" t="s">
        <v>2242</v>
      </c>
      <c r="E1279" s="64" t="s">
        <v>4093</v>
      </c>
      <c r="F1279" s="64" t="s">
        <v>2268</v>
      </c>
      <c r="G1279" s="65" t="s">
        <v>63</v>
      </c>
      <c r="H1279" s="66">
        <v>1.01</v>
      </c>
      <c r="I1279" s="67"/>
      <c r="J1279" s="68">
        <f>H1279*I1279</f>
        <v>0</v>
      </c>
      <c r="K1279" s="68">
        <f>IF($I$11&gt;=7000,0,H1279*0.07*I1279)</f>
        <v>0</v>
      </c>
      <c r="L1279" s="68">
        <f>J1279+K1279</f>
        <v>0</v>
      </c>
      <c r="M1279" s="46" t="str">
        <f>IF(I1279="","",IF(I1279&lt;80,"Ошибка! Не соблюден минимальный заказ на сорт!",IF(MOD(I1279,40)&gt;0,"Ошибка! Не соблюдена кратность заказа на позицию!","")))</f>
        <v/>
      </c>
    </row>
    <row r="1280" spans="1:13" ht="15" customHeight="1" x14ac:dyDescent="0.25">
      <c r="A1280" s="1">
        <v>2265</v>
      </c>
      <c r="B1280" s="63" t="s">
        <v>2269</v>
      </c>
      <c r="C1280" s="63" t="s">
        <v>2270</v>
      </c>
      <c r="D1280" s="64" t="s">
        <v>2242</v>
      </c>
      <c r="E1280" s="64" t="s">
        <v>4093</v>
      </c>
      <c r="F1280" s="64" t="s">
        <v>2271</v>
      </c>
      <c r="G1280" s="65" t="s">
        <v>63</v>
      </c>
      <c r="H1280" s="66">
        <v>1.01</v>
      </c>
      <c r="I1280" s="67"/>
      <c r="J1280" s="68">
        <f>H1280*I1280</f>
        <v>0</v>
      </c>
      <c r="K1280" s="68">
        <f>IF($I$11&gt;=7000,0,H1280*0.07*I1280)</f>
        <v>0</v>
      </c>
      <c r="L1280" s="68">
        <f>J1280+K1280</f>
        <v>0</v>
      </c>
      <c r="M1280" s="46" t="str">
        <f>IF(I1280="","",IF(I1280&lt;80,"Ошибка! Не соблюден минимальный заказ на сорт!",IF(MOD(I1280,40)&gt;0,"Ошибка! Не соблюдена кратность заказа на позицию!","")))</f>
        <v/>
      </c>
    </row>
    <row r="1281" spans="1:13" ht="15" customHeight="1" x14ac:dyDescent="0.25">
      <c r="A1281" s="1">
        <v>1116</v>
      </c>
      <c r="B1281" s="63" t="s">
        <v>2272</v>
      </c>
      <c r="C1281" s="63" t="s">
        <v>2273</v>
      </c>
      <c r="D1281" s="64" t="s">
        <v>2242</v>
      </c>
      <c r="E1281" s="64" t="s">
        <v>4093</v>
      </c>
      <c r="F1281" s="64" t="s">
        <v>2274</v>
      </c>
      <c r="G1281" s="65" t="s">
        <v>63</v>
      </c>
      <c r="H1281" s="66">
        <v>1.04</v>
      </c>
      <c r="I1281" s="67"/>
      <c r="J1281" s="68">
        <f>H1281*I1281</f>
        <v>0</v>
      </c>
      <c r="K1281" s="68">
        <f>IF($I$11&gt;=7000,0,H1281*0.07*I1281)</f>
        <v>0</v>
      </c>
      <c r="L1281" s="68">
        <f>J1281+K1281</f>
        <v>0</v>
      </c>
      <c r="M1281" s="46" t="str">
        <f>IF(I1281="","",IF(I1281&lt;80,"Ошибка! Не соблюден минимальный заказ на сорт!",IF(MOD(I1281,40)&gt;0,"Ошибка! Не соблюдена кратность заказа на позицию!","")))</f>
        <v/>
      </c>
    </row>
    <row r="1282" spans="1:13" ht="15" customHeight="1" x14ac:dyDescent="0.25">
      <c r="A1282" s="1">
        <v>53806</v>
      </c>
      <c r="B1282" s="63" t="s">
        <v>2224</v>
      </c>
      <c r="C1282" s="63" t="s">
        <v>2225</v>
      </c>
      <c r="D1282" s="64" t="s">
        <v>2226</v>
      </c>
      <c r="E1282" s="64" t="s">
        <v>2227</v>
      </c>
      <c r="F1282" s="64" t="s">
        <v>2228</v>
      </c>
      <c r="G1282" s="65" t="s">
        <v>63</v>
      </c>
      <c r="H1282" s="66">
        <v>1.1000000000000001</v>
      </c>
      <c r="I1282" s="67"/>
      <c r="J1282" s="68">
        <f>H1282*I1282</f>
        <v>0</v>
      </c>
      <c r="K1282" s="68">
        <f>IF($I$11&gt;=7000,0,H1282*0.07*I1282)</f>
        <v>0</v>
      </c>
      <c r="L1282" s="68">
        <f>J1282+K1282</f>
        <v>0</v>
      </c>
      <c r="M1282" s="46" t="str">
        <f>IF(I1282="","",IF(I1282&lt;80,"Ошибка! Не соблюден минимальный заказ на сорт!",IF(MOD(I1282,40)&gt;0,"Ошибка! Не соблюдена кратность заказа на позицию!","")))</f>
        <v/>
      </c>
    </row>
    <row r="1283" spans="1:13" ht="15" customHeight="1" x14ac:dyDescent="0.25">
      <c r="A1283" s="1">
        <v>3969</v>
      </c>
      <c r="B1283" s="63" t="s">
        <v>2229</v>
      </c>
      <c r="C1283" s="63" t="s">
        <v>2230</v>
      </c>
      <c r="D1283" s="64" t="s">
        <v>2226</v>
      </c>
      <c r="E1283" s="64" t="s">
        <v>2227</v>
      </c>
      <c r="F1283" s="64" t="s">
        <v>2228</v>
      </c>
      <c r="G1283" s="65" t="s">
        <v>14</v>
      </c>
      <c r="H1283" s="66">
        <v>3.17</v>
      </c>
      <c r="I1283" s="67"/>
      <c r="J1283" s="68">
        <f>H1283*I1283</f>
        <v>0</v>
      </c>
      <c r="K1283" s="68">
        <f>IF($I$11&gt;=7000,0,H1283*0.07*I1283)</f>
        <v>0</v>
      </c>
      <c r="L1283" s="68">
        <f>J1283+K1283</f>
        <v>0</v>
      </c>
      <c r="M1283" s="30" t="str">
        <f>IF(I1283="","",IF(I1283&lt;80,"Ошибка! Не соблюден минимальный заказ на сорт!",IF(MOD(I1283,40)&gt;0,"Ошибка! Не соблюдена кратность заказа на позицию!","")))</f>
        <v/>
      </c>
    </row>
    <row r="1284" spans="1:13" ht="15" customHeight="1" x14ac:dyDescent="0.25">
      <c r="A1284" s="1">
        <v>1522</v>
      </c>
      <c r="B1284" s="63" t="s">
        <v>2231</v>
      </c>
      <c r="C1284" s="63" t="s">
        <v>2232</v>
      </c>
      <c r="D1284" s="64" t="s">
        <v>2226</v>
      </c>
      <c r="E1284" s="64" t="s">
        <v>2227</v>
      </c>
      <c r="F1284" s="64" t="s">
        <v>2233</v>
      </c>
      <c r="G1284" s="65" t="s">
        <v>63</v>
      </c>
      <c r="H1284" s="66">
        <v>1.79</v>
      </c>
      <c r="I1284" s="67"/>
      <c r="J1284" s="68">
        <f>H1284*I1284</f>
        <v>0</v>
      </c>
      <c r="K1284" s="68">
        <f>IF($I$11&gt;=7000,0,H1284*0.07*I1284)</f>
        <v>0</v>
      </c>
      <c r="L1284" s="68">
        <f>J1284+K1284</f>
        <v>0</v>
      </c>
      <c r="M1284" s="46" t="str">
        <f>IF(I1284="","",IF(I1284&lt;80,"Ошибка! Не соблюден минимальный заказ на сорт!",IF(MOD(I1284,40)&gt;0,"Ошибка! Не соблюдена кратность заказа на позицию!","")))</f>
        <v/>
      </c>
    </row>
    <row r="1285" spans="1:13" ht="15" customHeight="1" x14ac:dyDescent="0.25">
      <c r="A1285" s="1">
        <v>30606</v>
      </c>
      <c r="B1285" s="63" t="s">
        <v>2234</v>
      </c>
      <c r="C1285" s="63" t="s">
        <v>2235</v>
      </c>
      <c r="D1285" s="64" t="s">
        <v>2226</v>
      </c>
      <c r="E1285" s="64" t="s">
        <v>2227</v>
      </c>
      <c r="F1285" s="64" t="s">
        <v>2236</v>
      </c>
      <c r="G1285" s="65" t="s">
        <v>63</v>
      </c>
      <c r="H1285" s="66">
        <v>1.1000000000000001</v>
      </c>
      <c r="I1285" s="67"/>
      <c r="J1285" s="68">
        <f>H1285*I1285</f>
        <v>0</v>
      </c>
      <c r="K1285" s="68">
        <f>IF($I$11&gt;=7000,0,H1285*0.07*I1285)</f>
        <v>0</v>
      </c>
      <c r="L1285" s="68">
        <f>J1285+K1285</f>
        <v>0</v>
      </c>
      <c r="M1285" s="46" t="str">
        <f>IF(I1285="","",IF(I1285&lt;80,"Ошибка! Не соблюден минимальный заказ на сорт!",IF(MOD(I1285,40)&gt;0,"Ошибка! Не соблюдена кратность заказа на позицию!","")))</f>
        <v/>
      </c>
    </row>
    <row r="1286" spans="1:13" ht="15" customHeight="1" x14ac:dyDescent="0.25">
      <c r="A1286" s="1">
        <v>1196</v>
      </c>
      <c r="B1286" s="63" t="s">
        <v>2237</v>
      </c>
      <c r="C1286" s="63" t="s">
        <v>2238</v>
      </c>
      <c r="D1286" s="64" t="s">
        <v>2226</v>
      </c>
      <c r="E1286" s="64" t="s">
        <v>2227</v>
      </c>
      <c r="F1286" s="64" t="s">
        <v>2236</v>
      </c>
      <c r="G1286" s="65" t="s">
        <v>14</v>
      </c>
      <c r="H1286" s="66">
        <v>3.17</v>
      </c>
      <c r="I1286" s="67"/>
      <c r="J1286" s="68">
        <f>H1286*I1286</f>
        <v>0</v>
      </c>
      <c r="K1286" s="68">
        <f>IF($I$11&gt;=7000,0,H1286*0.07*I1286)</f>
        <v>0</v>
      </c>
      <c r="L1286" s="68">
        <f>J1286+K1286</f>
        <v>0</v>
      </c>
      <c r="M1286" s="30" t="str">
        <f>IF(I1286="","",IF(I1286&lt;80,"Ошибка! Не соблюден минимальный заказ на сорт!",IF(MOD(I1286,40)&gt;0,"Ошибка! Не соблюдена кратность заказа на позицию!","")))</f>
        <v/>
      </c>
    </row>
    <row r="1287" spans="1:13" ht="15" customHeight="1" x14ac:dyDescent="0.25">
      <c r="A1287" s="1">
        <v>1833</v>
      </c>
      <c r="B1287" s="63" t="s">
        <v>4413</v>
      </c>
      <c r="C1287" s="63" t="s">
        <v>4427</v>
      </c>
      <c r="D1287" s="64" t="s">
        <v>2226</v>
      </c>
      <c r="E1287" s="64" t="s">
        <v>2227</v>
      </c>
      <c r="F1287" s="64" t="s">
        <v>2239</v>
      </c>
      <c r="G1287" s="65" t="s">
        <v>63</v>
      </c>
      <c r="H1287" s="66">
        <v>1.1499999999999999</v>
      </c>
      <c r="I1287" s="67"/>
      <c r="J1287" s="68">
        <f>H1287*I1287</f>
        <v>0</v>
      </c>
      <c r="K1287" s="68">
        <f>IF($I$11&gt;=7000,0,H1287*0.07*I1287)</f>
        <v>0</v>
      </c>
      <c r="L1287" s="68">
        <f>J1287+K1287</f>
        <v>0</v>
      </c>
      <c r="M1287" s="46" t="str">
        <f>IF(I1287="","",IF(I1287&lt;80,"Ошибка! Не соблюден минимальный заказ на сорт!",IF(MOD(I1287,40)&gt;0,"Ошибка! Не соблюдена кратность заказа на позицию!","")))</f>
        <v/>
      </c>
    </row>
    <row r="1288" spans="1:13" ht="15" customHeight="1" x14ac:dyDescent="0.25">
      <c r="A1288" s="1">
        <v>7162</v>
      </c>
      <c r="B1288" s="63" t="s">
        <v>2275</v>
      </c>
      <c r="C1288" s="63" t="s">
        <v>2276</v>
      </c>
      <c r="D1288" s="64" t="s">
        <v>2277</v>
      </c>
      <c r="E1288" s="64" t="s">
        <v>2278</v>
      </c>
      <c r="F1288" s="64" t="s">
        <v>2279</v>
      </c>
      <c r="G1288" s="65" t="s">
        <v>63</v>
      </c>
      <c r="H1288" s="66">
        <v>1.01</v>
      </c>
      <c r="I1288" s="67"/>
      <c r="J1288" s="68">
        <f>H1288*I1288</f>
        <v>0</v>
      </c>
      <c r="K1288" s="68">
        <f>IF($I$11&gt;=7000,0,H1288*0.07*I1288)</f>
        <v>0</v>
      </c>
      <c r="L1288" s="68">
        <f>J1288+K1288</f>
        <v>0</v>
      </c>
      <c r="M1288" s="46" t="str">
        <f>IF(I1288="","",IF(I1288&lt;80,"Ошибка! Не соблюден минимальный заказ на сорт!",IF(MOD(I1288,40)&gt;0,"Ошибка! Не соблюдена кратность заказа на позицию!","")))</f>
        <v/>
      </c>
    </row>
    <row r="1289" spans="1:13" ht="15" customHeight="1" x14ac:dyDescent="0.25">
      <c r="A1289" s="1">
        <v>4547</v>
      </c>
      <c r="B1289" s="63" t="s">
        <v>2280</v>
      </c>
      <c r="C1289" s="63" t="s">
        <v>2281</v>
      </c>
      <c r="D1289" s="64" t="s">
        <v>2277</v>
      </c>
      <c r="E1289" s="64" t="s">
        <v>2278</v>
      </c>
      <c r="F1289" s="64" t="s">
        <v>2282</v>
      </c>
      <c r="G1289" s="65" t="s">
        <v>63</v>
      </c>
      <c r="H1289" s="66">
        <v>1.01</v>
      </c>
      <c r="I1289" s="67"/>
      <c r="J1289" s="68">
        <f>H1289*I1289</f>
        <v>0</v>
      </c>
      <c r="K1289" s="68">
        <f>IF($I$11&gt;=7000,0,H1289*0.07*I1289)</f>
        <v>0</v>
      </c>
      <c r="L1289" s="68">
        <f>J1289+K1289</f>
        <v>0</v>
      </c>
      <c r="M1289" s="46" t="str">
        <f>IF(I1289="","",IF(I1289&lt;80,"Ошибка! Не соблюден минимальный заказ на сорт!",IF(MOD(I1289,40)&gt;0,"Ошибка! Не соблюдена кратность заказа на позицию!","")))</f>
        <v/>
      </c>
    </row>
    <row r="1290" spans="1:13" ht="15" customHeight="1" x14ac:dyDescent="0.25">
      <c r="A1290" s="1">
        <v>660</v>
      </c>
      <c r="B1290" s="63" t="s">
        <v>4558</v>
      </c>
      <c r="C1290" s="63" t="s">
        <v>4559</v>
      </c>
      <c r="D1290" s="64" t="s">
        <v>2277</v>
      </c>
      <c r="E1290" s="64" t="s">
        <v>2278</v>
      </c>
      <c r="F1290" s="64" t="s">
        <v>5500</v>
      </c>
      <c r="G1290" s="65" t="s">
        <v>63</v>
      </c>
      <c r="H1290" s="66">
        <v>1.1000000000000001</v>
      </c>
      <c r="I1290" s="67"/>
      <c r="J1290" s="68">
        <f>H1290*I1290</f>
        <v>0</v>
      </c>
      <c r="K1290" s="68">
        <f>IF($I$11&gt;=7000,0,H1290*0.07*I1290)</f>
        <v>0</v>
      </c>
      <c r="L1290" s="68">
        <f>J1290+K1290</f>
        <v>0</v>
      </c>
      <c r="M1290" s="46" t="str">
        <f>IF(I1290="","",IF(I1290&lt;80,"Ошибка! Не соблюден минимальный заказ на сорт!",IF(MOD(I1290,40)&gt;0,"Ошибка! Не соблюдена кратность заказа на позицию!","")))</f>
        <v/>
      </c>
    </row>
    <row r="1291" spans="1:13" ht="15" customHeight="1" x14ac:dyDescent="0.25">
      <c r="A1291" s="1">
        <v>17015</v>
      </c>
      <c r="B1291" s="63" t="s">
        <v>2283</v>
      </c>
      <c r="C1291" s="63" t="s">
        <v>2284</v>
      </c>
      <c r="D1291" s="64" t="s">
        <v>2277</v>
      </c>
      <c r="E1291" s="64" t="s">
        <v>2278</v>
      </c>
      <c r="F1291" s="64" t="s">
        <v>2285</v>
      </c>
      <c r="G1291" s="65" t="s">
        <v>63</v>
      </c>
      <c r="H1291" s="66">
        <v>1.1499999999999999</v>
      </c>
      <c r="I1291" s="67"/>
      <c r="J1291" s="68">
        <f>H1291*I1291</f>
        <v>0</v>
      </c>
      <c r="K1291" s="68">
        <f>IF($I$11&gt;=7000,0,H1291*0.07*I1291)</f>
        <v>0</v>
      </c>
      <c r="L1291" s="68">
        <f>J1291+K1291</f>
        <v>0</v>
      </c>
      <c r="M1291" s="46" t="str">
        <f>IF(I1291="","",IF(I1291&lt;80,"Ошибка! Не соблюден минимальный заказ на сорт!",IF(MOD(I1291,40)&gt;0,"Ошибка! Не соблюдена кратность заказа на позицию!","")))</f>
        <v/>
      </c>
    </row>
    <row r="1292" spans="1:13" ht="15" customHeight="1" x14ac:dyDescent="0.25">
      <c r="A1292" s="1">
        <v>5000</v>
      </c>
      <c r="B1292" s="63" t="s">
        <v>4994</v>
      </c>
      <c r="C1292" s="63" t="s">
        <v>6237</v>
      </c>
      <c r="D1292" s="64" t="s">
        <v>2277</v>
      </c>
      <c r="E1292" s="64" t="s">
        <v>2278</v>
      </c>
      <c r="F1292" s="64" t="s">
        <v>2285</v>
      </c>
      <c r="G1292" s="65" t="s">
        <v>63</v>
      </c>
      <c r="H1292" s="66">
        <v>1.44</v>
      </c>
      <c r="I1292" s="67"/>
      <c r="J1292" s="68">
        <f>H1292*I1292</f>
        <v>0</v>
      </c>
      <c r="K1292" s="68">
        <f>IF($I$11&gt;=7000,0,H1292*0.07*I1292)</f>
        <v>0</v>
      </c>
      <c r="L1292" s="68">
        <f>J1292+K1292</f>
        <v>0</v>
      </c>
      <c r="M1292" s="46" t="str">
        <f>IF(I1292="","",IF(I1292&lt;80,"Ошибка! Не соблюден минимальный заказ на сорт!",IF(MOD(I1292,40)&gt;0,"Ошибка! Не соблюдена кратность заказа на позицию!","")))</f>
        <v/>
      </c>
    </row>
    <row r="1293" spans="1:13" ht="15" customHeight="1" x14ac:dyDescent="0.25">
      <c r="A1293" s="1">
        <v>2013</v>
      </c>
      <c r="B1293" s="63" t="s">
        <v>2286</v>
      </c>
      <c r="C1293" s="63" t="s">
        <v>2287</v>
      </c>
      <c r="D1293" s="64" t="s">
        <v>2277</v>
      </c>
      <c r="E1293" s="64" t="s">
        <v>2278</v>
      </c>
      <c r="F1293" s="64" t="s">
        <v>2285</v>
      </c>
      <c r="G1293" s="65" t="s">
        <v>14</v>
      </c>
      <c r="H1293" s="66">
        <v>3.17</v>
      </c>
      <c r="I1293" s="67"/>
      <c r="J1293" s="68">
        <f>H1293*I1293</f>
        <v>0</v>
      </c>
      <c r="K1293" s="68">
        <f>IF($I$11&gt;=7000,0,H1293*0.07*I1293)</f>
        <v>0</v>
      </c>
      <c r="L1293" s="68">
        <f>J1293+K1293</f>
        <v>0</v>
      </c>
      <c r="M1293" s="30" t="str">
        <f>IF(I1293="","",IF(I1293&lt;80,"Ошибка! Не соблюден минимальный заказ на сорт!",IF(MOD(I1293,40)&gt;0,"Ошибка! Не соблюдена кратность заказа на позицию!","")))</f>
        <v/>
      </c>
    </row>
    <row r="1294" spans="1:13" ht="15" customHeight="1" x14ac:dyDescent="0.25">
      <c r="A1294" s="1">
        <v>2634</v>
      </c>
      <c r="B1294" s="63" t="s">
        <v>4995</v>
      </c>
      <c r="C1294" s="63" t="s">
        <v>2291</v>
      </c>
      <c r="D1294" s="64" t="s">
        <v>2277</v>
      </c>
      <c r="E1294" s="64" t="s">
        <v>2278</v>
      </c>
      <c r="F1294" s="64" t="s">
        <v>4265</v>
      </c>
      <c r="G1294" s="65" t="s">
        <v>63</v>
      </c>
      <c r="H1294" s="66">
        <v>1.01</v>
      </c>
      <c r="I1294" s="67"/>
      <c r="J1294" s="68">
        <f>H1294*I1294</f>
        <v>0</v>
      </c>
      <c r="K1294" s="68">
        <f>IF($I$11&gt;=7000,0,H1294*0.07*I1294)</f>
        <v>0</v>
      </c>
      <c r="L1294" s="68">
        <f>J1294+K1294</f>
        <v>0</v>
      </c>
      <c r="M1294" s="46" t="str">
        <f>IF(I1294="","",IF(I1294&lt;80,"Ошибка! Не соблюден минимальный заказ на сорт!",IF(MOD(I1294,40)&gt;0,"Ошибка! Не соблюдена кратность заказа на позицию!","")))</f>
        <v/>
      </c>
    </row>
    <row r="1295" spans="1:13" ht="15" customHeight="1" x14ac:dyDescent="0.25">
      <c r="A1295" s="1">
        <v>898</v>
      </c>
      <c r="B1295" s="63" t="s">
        <v>4996</v>
      </c>
      <c r="C1295" s="63"/>
      <c r="D1295" s="64" t="s">
        <v>2277</v>
      </c>
      <c r="E1295" s="64" t="s">
        <v>2278</v>
      </c>
      <c r="F1295" s="64" t="s">
        <v>5737</v>
      </c>
      <c r="G1295" s="65" t="s">
        <v>63</v>
      </c>
      <c r="H1295" s="66">
        <v>1.1000000000000001</v>
      </c>
      <c r="I1295" s="67"/>
      <c r="J1295" s="68">
        <f>H1295*I1295</f>
        <v>0</v>
      </c>
      <c r="K1295" s="68">
        <f>IF($I$11&gt;=7000,0,H1295*0.07*I1295)</f>
        <v>0</v>
      </c>
      <c r="L1295" s="68">
        <f>J1295+K1295</f>
        <v>0</v>
      </c>
      <c r="M1295" s="46" t="str">
        <f>IF(I1295="","",IF(I1295&lt;80,"Ошибка! Не соблюден минимальный заказ на сорт!",IF(MOD(I1295,40)&gt;0,"Ошибка! Не соблюдена кратность заказа на позицию!","")))</f>
        <v/>
      </c>
    </row>
    <row r="1296" spans="1:13" ht="15" customHeight="1" x14ac:dyDescent="0.25">
      <c r="A1296" s="1">
        <v>7620</v>
      </c>
      <c r="B1296" s="63" t="s">
        <v>2288</v>
      </c>
      <c r="C1296" s="63" t="s">
        <v>2289</v>
      </c>
      <c r="D1296" s="64" t="s">
        <v>2277</v>
      </c>
      <c r="E1296" s="64" t="s">
        <v>2278</v>
      </c>
      <c r="F1296" s="64" t="s">
        <v>2290</v>
      </c>
      <c r="G1296" s="65" t="s">
        <v>63</v>
      </c>
      <c r="H1296" s="66">
        <v>1.01</v>
      </c>
      <c r="I1296" s="67"/>
      <c r="J1296" s="68">
        <f>H1296*I1296</f>
        <v>0</v>
      </c>
      <c r="K1296" s="68">
        <f>IF($I$11&gt;=7000,0,H1296*0.07*I1296)</f>
        <v>0</v>
      </c>
      <c r="L1296" s="68">
        <f>J1296+K1296</f>
        <v>0</v>
      </c>
      <c r="M1296" s="46" t="str">
        <f>IF(I1296="","",IF(I1296&lt;80,"Ошибка! Не соблюден минимальный заказ на сорт!",IF(MOD(I1296,40)&gt;0,"Ошибка! Не соблюдена кратность заказа на позицию!","")))</f>
        <v/>
      </c>
    </row>
    <row r="1297" spans="1:13" ht="15" customHeight="1" x14ac:dyDescent="0.25">
      <c r="A1297" s="1">
        <v>2455</v>
      </c>
      <c r="B1297" s="63" t="s">
        <v>4405</v>
      </c>
      <c r="C1297" s="63"/>
      <c r="D1297" s="64" t="s">
        <v>2277</v>
      </c>
      <c r="E1297" s="64" t="s">
        <v>2278</v>
      </c>
      <c r="F1297" s="64" t="s">
        <v>5738</v>
      </c>
      <c r="G1297" s="65" t="s">
        <v>63</v>
      </c>
      <c r="H1297" s="66">
        <v>1.01</v>
      </c>
      <c r="I1297" s="67"/>
      <c r="J1297" s="68">
        <f>H1297*I1297</f>
        <v>0</v>
      </c>
      <c r="K1297" s="68">
        <f>IF($I$11&gt;=7000,0,H1297*0.07*I1297)</f>
        <v>0</v>
      </c>
      <c r="L1297" s="68">
        <f>J1297+K1297</f>
        <v>0</v>
      </c>
      <c r="M1297" s="46" t="str">
        <f>IF(I1297="","",IF(I1297&lt;80,"Ошибка! Не соблюден минимальный заказ на сорт!",IF(MOD(I1297,40)&gt;0,"Ошибка! Не соблюдена кратность заказа на позицию!","")))</f>
        <v/>
      </c>
    </row>
    <row r="1298" spans="1:13" ht="15" customHeight="1" x14ac:dyDescent="0.25">
      <c r="A1298" s="1">
        <v>1807</v>
      </c>
      <c r="B1298" s="63" t="s">
        <v>2292</v>
      </c>
      <c r="C1298" s="63" t="s">
        <v>2293</v>
      </c>
      <c r="D1298" s="64" t="s">
        <v>2277</v>
      </c>
      <c r="E1298" s="64" t="s">
        <v>2278</v>
      </c>
      <c r="F1298" s="64" t="s">
        <v>2294</v>
      </c>
      <c r="G1298" s="65" t="s">
        <v>63</v>
      </c>
      <c r="H1298" s="66">
        <v>1.38</v>
      </c>
      <c r="I1298" s="67"/>
      <c r="J1298" s="68">
        <f>H1298*I1298</f>
        <v>0</v>
      </c>
      <c r="K1298" s="68">
        <f>IF($I$11&gt;=7000,0,H1298*0.07*I1298)</f>
        <v>0</v>
      </c>
      <c r="L1298" s="68">
        <f>J1298+K1298</f>
        <v>0</v>
      </c>
      <c r="M1298" s="46" t="str">
        <f>IF(I1298="","",IF(I1298&lt;80,"Ошибка! Не соблюден минимальный заказ на сорт!",IF(MOD(I1298,40)&gt;0,"Ошибка! Не соблюдена кратность заказа на позицию!","")))</f>
        <v/>
      </c>
    </row>
    <row r="1299" spans="1:13" ht="15" customHeight="1" x14ac:dyDescent="0.25">
      <c r="A1299" s="1">
        <v>1972</v>
      </c>
      <c r="B1299" s="63" t="s">
        <v>3595</v>
      </c>
      <c r="C1299" s="63" t="s">
        <v>3594</v>
      </c>
      <c r="D1299" s="64" t="s">
        <v>2277</v>
      </c>
      <c r="E1299" s="64" t="s">
        <v>2278</v>
      </c>
      <c r="F1299" s="64" t="s">
        <v>3596</v>
      </c>
      <c r="G1299" s="65" t="s">
        <v>63</v>
      </c>
      <c r="H1299" s="66">
        <v>1.06</v>
      </c>
      <c r="I1299" s="67"/>
      <c r="J1299" s="68">
        <f>H1299*I1299</f>
        <v>0</v>
      </c>
      <c r="K1299" s="68">
        <f>IF($I$11&gt;=7000,0,H1299*0.07*I1299)</f>
        <v>0</v>
      </c>
      <c r="L1299" s="68">
        <f>J1299+K1299</f>
        <v>0</v>
      </c>
      <c r="M1299" s="46" t="str">
        <f>IF(I1299="","",IF(I1299&lt;80,"Ошибка! Не соблюден минимальный заказ на сорт!",IF(MOD(I1299,40)&gt;0,"Ошибка! Не соблюдена кратность заказа на позицию!","")))</f>
        <v/>
      </c>
    </row>
    <row r="1300" spans="1:13" ht="15" customHeight="1" x14ac:dyDescent="0.25">
      <c r="A1300" s="1">
        <v>2718</v>
      </c>
      <c r="B1300" s="63" t="s">
        <v>3778</v>
      </c>
      <c r="C1300" s="63" t="s">
        <v>3963</v>
      </c>
      <c r="D1300" s="64" t="s">
        <v>2277</v>
      </c>
      <c r="E1300" s="64" t="s">
        <v>2278</v>
      </c>
      <c r="F1300" s="64" t="s">
        <v>4266</v>
      </c>
      <c r="G1300" s="65" t="s">
        <v>63</v>
      </c>
      <c r="H1300" s="66">
        <v>1.01</v>
      </c>
      <c r="I1300" s="67"/>
      <c r="J1300" s="68">
        <f>H1300*I1300</f>
        <v>0</v>
      </c>
      <c r="K1300" s="68">
        <f>IF($I$11&gt;=7000,0,H1300*0.07*I1300)</f>
        <v>0</v>
      </c>
      <c r="L1300" s="68">
        <f>J1300+K1300</f>
        <v>0</v>
      </c>
      <c r="M1300" s="46" t="str">
        <f>IF(I1300="","",IF(I1300&lt;80,"Ошибка! Не соблюден минимальный заказ на сорт!",IF(MOD(I1300,40)&gt;0,"Ошибка! Не соблюдена кратность заказа на позицию!","")))</f>
        <v/>
      </c>
    </row>
    <row r="1301" spans="1:13" ht="15" customHeight="1" x14ac:dyDescent="0.25">
      <c r="A1301" s="1">
        <v>491</v>
      </c>
      <c r="B1301" s="63" t="s">
        <v>4448</v>
      </c>
      <c r="C1301" s="63"/>
      <c r="D1301" s="64" t="s">
        <v>2295</v>
      </c>
      <c r="E1301" s="64" t="s">
        <v>5954</v>
      </c>
      <c r="F1301" s="64" t="s">
        <v>5940</v>
      </c>
      <c r="G1301" s="65" t="s">
        <v>63</v>
      </c>
      <c r="H1301" s="66">
        <v>1.1499999999999999</v>
      </c>
      <c r="I1301" s="67"/>
      <c r="J1301" s="68">
        <f>H1301*I1301</f>
        <v>0</v>
      </c>
      <c r="K1301" s="68">
        <f>IF($I$11&gt;=7000,0,H1301*0.07*I1301)</f>
        <v>0</v>
      </c>
      <c r="L1301" s="68">
        <f>J1301+K1301</f>
        <v>0</v>
      </c>
      <c r="M1301" s="46" t="str">
        <f>IF(I1301="","",IF(I1301&lt;80,"Ошибка! Не соблюден минимальный заказ на сорт!",IF(MOD(I1301,40)&gt;0,"Ошибка! Не соблюдена кратность заказа на позицию!","")))</f>
        <v/>
      </c>
    </row>
    <row r="1302" spans="1:13" ht="15" customHeight="1" x14ac:dyDescent="0.25">
      <c r="A1302" s="1">
        <v>464</v>
      </c>
      <c r="B1302" s="63" t="s">
        <v>5336</v>
      </c>
      <c r="C1302" s="63"/>
      <c r="D1302" s="64" t="s">
        <v>2295</v>
      </c>
      <c r="E1302" s="64" t="s">
        <v>5954</v>
      </c>
      <c r="F1302" s="64" t="s">
        <v>5941</v>
      </c>
      <c r="G1302" s="65" t="s">
        <v>63</v>
      </c>
      <c r="H1302" s="66">
        <v>0.98</v>
      </c>
      <c r="I1302" s="67"/>
      <c r="J1302" s="68">
        <f>H1302*I1302</f>
        <v>0</v>
      </c>
      <c r="K1302" s="68">
        <f>IF($I$11&gt;=7000,0,H1302*0.07*I1302)</f>
        <v>0</v>
      </c>
      <c r="L1302" s="68">
        <f>J1302+K1302</f>
        <v>0</v>
      </c>
      <c r="M1302" s="46" t="str">
        <f>IF(I1302="","",IF(I1302&lt;80,"Ошибка! Не соблюден минимальный заказ на сорт!",IF(MOD(I1302,40)&gt;0,"Ошибка! Не соблюдена кратность заказа на позицию!","")))</f>
        <v/>
      </c>
    </row>
    <row r="1303" spans="1:13" ht="15" customHeight="1" x14ac:dyDescent="0.25">
      <c r="A1303" s="1">
        <v>1049</v>
      </c>
      <c r="B1303" s="63" t="s">
        <v>5337</v>
      </c>
      <c r="C1303" s="63"/>
      <c r="D1303" s="64" t="s">
        <v>2295</v>
      </c>
      <c r="E1303" s="64" t="s">
        <v>5954</v>
      </c>
      <c r="F1303" s="64" t="s">
        <v>5942</v>
      </c>
      <c r="G1303" s="65" t="s">
        <v>63</v>
      </c>
      <c r="H1303" s="66">
        <v>0.98</v>
      </c>
      <c r="I1303" s="67"/>
      <c r="J1303" s="68">
        <f>H1303*I1303</f>
        <v>0</v>
      </c>
      <c r="K1303" s="68">
        <f>IF($I$11&gt;=7000,0,H1303*0.07*I1303)</f>
        <v>0</v>
      </c>
      <c r="L1303" s="68">
        <f>J1303+K1303</f>
        <v>0</v>
      </c>
      <c r="M1303" s="46" t="str">
        <f>IF(I1303="","",IF(I1303&lt;80,"Ошибка! Не соблюден минимальный заказ на сорт!",IF(MOD(I1303,40)&gt;0,"Ошибка! Не соблюдена кратность заказа на позицию!","")))</f>
        <v/>
      </c>
    </row>
    <row r="1304" spans="1:13" ht="15" customHeight="1" x14ac:dyDescent="0.25">
      <c r="A1304" s="1">
        <v>1505</v>
      </c>
      <c r="B1304" s="63" t="s">
        <v>5338</v>
      </c>
      <c r="C1304" s="63"/>
      <c r="D1304" s="64" t="s">
        <v>2295</v>
      </c>
      <c r="E1304" s="64" t="s">
        <v>5954</v>
      </c>
      <c r="F1304" s="64" t="s">
        <v>5943</v>
      </c>
      <c r="G1304" s="65" t="s">
        <v>63</v>
      </c>
      <c r="H1304" s="66">
        <v>0.98</v>
      </c>
      <c r="I1304" s="67"/>
      <c r="J1304" s="68">
        <f>H1304*I1304</f>
        <v>0</v>
      </c>
      <c r="K1304" s="68">
        <f>IF($I$11&gt;=7000,0,H1304*0.07*I1304)</f>
        <v>0</v>
      </c>
      <c r="L1304" s="68">
        <f>J1304+K1304</f>
        <v>0</v>
      </c>
      <c r="M1304" s="46" t="str">
        <f>IF(I1304="","",IF(I1304&lt;80,"Ошибка! Не соблюден минимальный заказ на сорт!",IF(MOD(I1304,40)&gt;0,"Ошибка! Не соблюдена кратность заказа на позицию!","")))</f>
        <v/>
      </c>
    </row>
    <row r="1305" spans="1:13" ht="15" customHeight="1" x14ac:dyDescent="0.25">
      <c r="A1305" s="1">
        <v>1518</v>
      </c>
      <c r="B1305" s="63" t="s">
        <v>5339</v>
      </c>
      <c r="C1305" s="63"/>
      <c r="D1305" s="64" t="s">
        <v>2295</v>
      </c>
      <c r="E1305" s="64" t="s">
        <v>5954</v>
      </c>
      <c r="F1305" s="64" t="s">
        <v>5944</v>
      </c>
      <c r="G1305" s="65" t="s">
        <v>63</v>
      </c>
      <c r="H1305" s="66">
        <v>0.98</v>
      </c>
      <c r="I1305" s="67"/>
      <c r="J1305" s="68">
        <f>H1305*I1305</f>
        <v>0</v>
      </c>
      <c r="K1305" s="68">
        <f>IF($I$11&gt;=7000,0,H1305*0.07*I1305)</f>
        <v>0</v>
      </c>
      <c r="L1305" s="68">
        <f>J1305+K1305</f>
        <v>0</v>
      </c>
      <c r="M1305" s="46" t="str">
        <f>IF(I1305="","",IF(I1305&lt;80,"Ошибка! Не соблюден минимальный заказ на сорт!",IF(MOD(I1305,40)&gt;0,"Ошибка! Не соблюдена кратность заказа на позицию!","")))</f>
        <v/>
      </c>
    </row>
    <row r="1306" spans="1:13" ht="15" customHeight="1" x14ac:dyDescent="0.25">
      <c r="A1306" s="1">
        <v>469</v>
      </c>
      <c r="B1306" s="63" t="s">
        <v>5340</v>
      </c>
      <c r="C1306" s="63"/>
      <c r="D1306" s="64" t="s">
        <v>2295</v>
      </c>
      <c r="E1306" s="64" t="s">
        <v>5954</v>
      </c>
      <c r="F1306" s="64" t="s">
        <v>5945</v>
      </c>
      <c r="G1306" s="65" t="s">
        <v>63</v>
      </c>
      <c r="H1306" s="66">
        <v>1.5</v>
      </c>
      <c r="I1306" s="67"/>
      <c r="J1306" s="68">
        <f>H1306*I1306</f>
        <v>0</v>
      </c>
      <c r="K1306" s="68">
        <f>IF($I$11&gt;=7000,0,H1306*0.07*I1306)</f>
        <v>0</v>
      </c>
      <c r="L1306" s="68">
        <f>J1306+K1306</f>
        <v>0</v>
      </c>
      <c r="M1306" s="46" t="str">
        <f>IF(I1306="","",IF(I1306&lt;80,"Ошибка! Не соблюден минимальный заказ на сорт!",IF(MOD(I1306,40)&gt;0,"Ошибка! Не соблюдена кратность заказа на позицию!","")))</f>
        <v/>
      </c>
    </row>
    <row r="1307" spans="1:13" ht="15" customHeight="1" x14ac:dyDescent="0.25">
      <c r="A1307" s="1">
        <v>460</v>
      </c>
      <c r="B1307" s="63" t="s">
        <v>5341</v>
      </c>
      <c r="C1307" s="63"/>
      <c r="D1307" s="64" t="s">
        <v>2295</v>
      </c>
      <c r="E1307" s="64" t="s">
        <v>5954</v>
      </c>
      <c r="F1307" s="64" t="s">
        <v>378</v>
      </c>
      <c r="G1307" s="65" t="s">
        <v>63</v>
      </c>
      <c r="H1307" s="66">
        <v>0.98</v>
      </c>
      <c r="I1307" s="67"/>
      <c r="J1307" s="68">
        <f>H1307*I1307</f>
        <v>0</v>
      </c>
      <c r="K1307" s="68">
        <f>IF($I$11&gt;=7000,0,H1307*0.07*I1307)</f>
        <v>0</v>
      </c>
      <c r="L1307" s="68">
        <f>J1307+K1307</f>
        <v>0</v>
      </c>
      <c r="M1307" s="46" t="str">
        <f>IF(I1307="","",IF(I1307&lt;80,"Ошибка! Не соблюден минимальный заказ на сорт!",IF(MOD(I1307,40)&gt;0,"Ошибка! Не соблюдена кратность заказа на позицию!","")))</f>
        <v/>
      </c>
    </row>
    <row r="1308" spans="1:13" ht="15" customHeight="1" x14ac:dyDescent="0.25">
      <c r="A1308" s="1">
        <v>475</v>
      </c>
      <c r="B1308" s="63" t="s">
        <v>5343</v>
      </c>
      <c r="C1308" s="63"/>
      <c r="D1308" s="64" t="s">
        <v>3560</v>
      </c>
      <c r="E1308" s="64" t="s">
        <v>5956</v>
      </c>
      <c r="F1308" s="64" t="s">
        <v>5946</v>
      </c>
      <c r="G1308" s="65" t="s">
        <v>63</v>
      </c>
      <c r="H1308" s="66">
        <v>0.98</v>
      </c>
      <c r="I1308" s="67"/>
      <c r="J1308" s="68">
        <f>H1308*I1308</f>
        <v>0</v>
      </c>
      <c r="K1308" s="68">
        <f>IF($I$11&gt;=7000,0,H1308*0.07*I1308)</f>
        <v>0</v>
      </c>
      <c r="L1308" s="68">
        <f>J1308+K1308</f>
        <v>0</v>
      </c>
      <c r="M1308" s="46" t="str">
        <f>IF(I1308="","",IF(I1308&lt;80,"Ошибка! Не соблюден минимальный заказ на сорт!",IF(MOD(I1308,40)&gt;0,"Ошибка! Не соблюдена кратность заказа на позицию!","")))</f>
        <v/>
      </c>
    </row>
    <row r="1309" spans="1:13" ht="15" customHeight="1" x14ac:dyDescent="0.25">
      <c r="A1309" s="1">
        <v>468</v>
      </c>
      <c r="B1309" s="63" t="s">
        <v>5345</v>
      </c>
      <c r="C1309" s="63"/>
      <c r="D1309" s="64" t="s">
        <v>3560</v>
      </c>
      <c r="E1309" s="64" t="s">
        <v>5956</v>
      </c>
      <c r="F1309" s="64" t="s">
        <v>5948</v>
      </c>
      <c r="G1309" s="65" t="s">
        <v>63</v>
      </c>
      <c r="H1309" s="66">
        <v>1.73</v>
      </c>
      <c r="I1309" s="67"/>
      <c r="J1309" s="68">
        <f>H1309*I1309</f>
        <v>0</v>
      </c>
      <c r="K1309" s="68">
        <f>IF($I$11&gt;=7000,0,H1309*0.07*I1309)</f>
        <v>0</v>
      </c>
      <c r="L1309" s="68">
        <f>J1309+K1309</f>
        <v>0</v>
      </c>
      <c r="M1309" s="46" t="str">
        <f>IF(I1309="","",IF(I1309&lt;80,"Ошибка! Не соблюден минимальный заказ на сорт!",IF(MOD(I1309,40)&gt;0,"Ошибка! Не соблюдена кратность заказа на позицию!","")))</f>
        <v/>
      </c>
    </row>
    <row r="1310" spans="1:13" ht="15" customHeight="1" x14ac:dyDescent="0.25">
      <c r="A1310" s="1">
        <v>452</v>
      </c>
      <c r="B1310" s="63" t="s">
        <v>5344</v>
      </c>
      <c r="C1310" s="63"/>
      <c r="D1310" s="64" t="s">
        <v>3560</v>
      </c>
      <c r="E1310" s="64" t="s">
        <v>5956</v>
      </c>
      <c r="F1310" s="64" t="s">
        <v>5947</v>
      </c>
      <c r="G1310" s="65" t="s">
        <v>63</v>
      </c>
      <c r="H1310" s="66">
        <v>1.73</v>
      </c>
      <c r="I1310" s="67"/>
      <c r="J1310" s="68">
        <f>H1310*I1310</f>
        <v>0</v>
      </c>
      <c r="K1310" s="68">
        <f>IF($I$11&gt;=7000,0,H1310*0.07*I1310)</f>
        <v>0</v>
      </c>
      <c r="L1310" s="68">
        <f>J1310+K1310</f>
        <v>0</v>
      </c>
      <c r="M1310" s="46" t="str">
        <f>IF(I1310="","",IF(I1310&lt;80,"Ошибка! Не соблюден минимальный заказ на сорт!",IF(MOD(I1310,40)&gt;0,"Ошибка! Не соблюдена кратность заказа на позицию!","")))</f>
        <v/>
      </c>
    </row>
    <row r="1311" spans="1:13" ht="15" customHeight="1" x14ac:dyDescent="0.25">
      <c r="A1311" s="1">
        <v>474</v>
      </c>
      <c r="B1311" s="63" t="s">
        <v>5346</v>
      </c>
      <c r="C1311" s="63"/>
      <c r="D1311" s="64" t="s">
        <v>3560</v>
      </c>
      <c r="E1311" s="64" t="s">
        <v>5956</v>
      </c>
      <c r="F1311" s="64" t="s">
        <v>5949</v>
      </c>
      <c r="G1311" s="65" t="s">
        <v>63</v>
      </c>
      <c r="H1311" s="66">
        <v>1.73</v>
      </c>
      <c r="I1311" s="67"/>
      <c r="J1311" s="68">
        <f>H1311*I1311</f>
        <v>0</v>
      </c>
      <c r="K1311" s="68">
        <f>IF($I$11&gt;=7000,0,H1311*0.07*I1311)</f>
        <v>0</v>
      </c>
      <c r="L1311" s="68">
        <f>J1311+K1311</f>
        <v>0</v>
      </c>
      <c r="M1311" s="46" t="str">
        <f>IF(I1311="","",IF(I1311&lt;80,"Ошибка! Не соблюден минимальный заказ на сорт!",IF(MOD(I1311,40)&gt;0,"Ошибка! Не соблюдена кратность заказа на позицию!","")))</f>
        <v/>
      </c>
    </row>
    <row r="1312" spans="1:13" ht="15" customHeight="1" x14ac:dyDescent="0.25">
      <c r="A1312" s="1">
        <v>491</v>
      </c>
      <c r="B1312" s="63" t="s">
        <v>5347</v>
      </c>
      <c r="C1312" s="63"/>
      <c r="D1312" s="64" t="s">
        <v>3560</v>
      </c>
      <c r="E1312" s="64" t="s">
        <v>5956</v>
      </c>
      <c r="F1312" s="64" t="s">
        <v>5950</v>
      </c>
      <c r="G1312" s="65" t="s">
        <v>63</v>
      </c>
      <c r="H1312" s="66">
        <v>0.98</v>
      </c>
      <c r="I1312" s="67"/>
      <c r="J1312" s="68">
        <f>H1312*I1312</f>
        <v>0</v>
      </c>
      <c r="K1312" s="68">
        <f>IF($I$11&gt;=7000,0,H1312*0.07*I1312)</f>
        <v>0</v>
      </c>
      <c r="L1312" s="68">
        <f>J1312+K1312</f>
        <v>0</v>
      </c>
      <c r="M1312" s="46" t="str">
        <f>IF(I1312="","",IF(I1312&lt;80,"Ошибка! Не соблюден минимальный заказ на сорт!",IF(MOD(I1312,40)&gt;0,"Ошибка! Не соблюдена кратность заказа на позицию!","")))</f>
        <v/>
      </c>
    </row>
    <row r="1313" spans="1:13" ht="15" customHeight="1" x14ac:dyDescent="0.25">
      <c r="A1313" s="1">
        <v>480</v>
      </c>
      <c r="B1313" s="63" t="s">
        <v>5348</v>
      </c>
      <c r="C1313" s="63"/>
      <c r="D1313" s="64" t="s">
        <v>3560</v>
      </c>
      <c r="E1313" s="64" t="s">
        <v>5956</v>
      </c>
      <c r="F1313" s="64" t="s">
        <v>5951</v>
      </c>
      <c r="G1313" s="65" t="s">
        <v>63</v>
      </c>
      <c r="H1313" s="66">
        <v>0.98</v>
      </c>
      <c r="I1313" s="67"/>
      <c r="J1313" s="68">
        <f>H1313*I1313</f>
        <v>0</v>
      </c>
      <c r="K1313" s="68">
        <f>IF($I$11&gt;=7000,0,H1313*0.07*I1313)</f>
        <v>0</v>
      </c>
      <c r="L1313" s="68">
        <f>J1313+K1313</f>
        <v>0</v>
      </c>
      <c r="M1313" s="46" t="str">
        <f>IF(I1313="","",IF(I1313&lt;80,"Ошибка! Не соблюден минимальный заказ на сорт!",IF(MOD(I1313,40)&gt;0,"Ошибка! Не соблюдена кратность заказа на позицию!","")))</f>
        <v/>
      </c>
    </row>
    <row r="1314" spans="1:13" ht="15" customHeight="1" x14ac:dyDescent="0.25">
      <c r="A1314" s="1">
        <v>491</v>
      </c>
      <c r="B1314" s="63" t="s">
        <v>5349</v>
      </c>
      <c r="C1314" s="63"/>
      <c r="D1314" s="64" t="s">
        <v>3560</v>
      </c>
      <c r="E1314" s="64" t="s">
        <v>5956</v>
      </c>
      <c r="F1314" s="64" t="s">
        <v>5952</v>
      </c>
      <c r="G1314" s="65" t="s">
        <v>63</v>
      </c>
      <c r="H1314" s="66">
        <v>0.98</v>
      </c>
      <c r="I1314" s="67"/>
      <c r="J1314" s="68">
        <f>H1314*I1314</f>
        <v>0</v>
      </c>
      <c r="K1314" s="68">
        <f>IF($I$11&gt;=7000,0,H1314*0.07*I1314)</f>
        <v>0</v>
      </c>
      <c r="L1314" s="68">
        <f>J1314+K1314</f>
        <v>0</v>
      </c>
      <c r="M1314" s="46" t="str">
        <f>IF(I1314="","",IF(I1314&lt;80,"Ошибка! Не соблюден минимальный заказ на сорт!",IF(MOD(I1314,40)&gt;0,"Ошибка! Не соблюдена кратность заказа на позицию!","")))</f>
        <v/>
      </c>
    </row>
    <row r="1315" spans="1:13" ht="15" customHeight="1" x14ac:dyDescent="0.25">
      <c r="A1315" s="1">
        <v>458</v>
      </c>
      <c r="B1315" s="63" t="s">
        <v>5350</v>
      </c>
      <c r="C1315" s="63"/>
      <c r="D1315" s="64" t="s">
        <v>3560</v>
      </c>
      <c r="E1315" s="64" t="s">
        <v>5956</v>
      </c>
      <c r="F1315" s="64" t="s">
        <v>5953</v>
      </c>
      <c r="G1315" s="65" t="s">
        <v>63</v>
      </c>
      <c r="H1315" s="66">
        <v>0.98</v>
      </c>
      <c r="I1315" s="67"/>
      <c r="J1315" s="68">
        <f>H1315*I1315</f>
        <v>0</v>
      </c>
      <c r="K1315" s="68">
        <f>IF($I$11&gt;=7000,0,H1315*0.07*I1315)</f>
        <v>0</v>
      </c>
      <c r="L1315" s="68">
        <f>J1315+K1315</f>
        <v>0</v>
      </c>
      <c r="M1315" s="46" t="str">
        <f>IF(I1315="","",IF(I1315&lt;80,"Ошибка! Не соблюден минимальный заказ на сорт!",IF(MOD(I1315,40)&gt;0,"Ошибка! Не соблюдена кратность заказа на позицию!","")))</f>
        <v/>
      </c>
    </row>
    <row r="1316" spans="1:13" ht="15" customHeight="1" x14ac:dyDescent="0.25">
      <c r="A1316" s="1">
        <v>938</v>
      </c>
      <c r="B1316" s="63" t="s">
        <v>5351</v>
      </c>
      <c r="C1316" s="63" t="s">
        <v>6258</v>
      </c>
      <c r="D1316" s="64" t="s">
        <v>6354</v>
      </c>
      <c r="E1316" s="64" t="s">
        <v>6355</v>
      </c>
      <c r="F1316" s="64" t="s">
        <v>6356</v>
      </c>
      <c r="G1316" s="65" t="s">
        <v>63</v>
      </c>
      <c r="H1316" s="66">
        <v>1.73</v>
      </c>
      <c r="I1316" s="67"/>
      <c r="J1316" s="68">
        <f>H1316*I1316</f>
        <v>0</v>
      </c>
      <c r="K1316" s="68">
        <f>IF($I$11&gt;=7000,0,H1316*0.07*I1316)</f>
        <v>0</v>
      </c>
      <c r="L1316" s="68">
        <f>J1316+K1316</f>
        <v>0</v>
      </c>
      <c r="M1316" s="46" t="str">
        <f>IF(I1316="","",IF(I1316&lt;80,"Ошибка! Не соблюден минимальный заказ на сорт!",IF(MOD(I1316,40)&gt;0,"Ошибка! Не соблюдена кратность заказа на позицию!","")))</f>
        <v/>
      </c>
    </row>
    <row r="1317" spans="1:13" ht="15" customHeight="1" x14ac:dyDescent="0.25">
      <c r="A1317" s="1">
        <v>949</v>
      </c>
      <c r="B1317" s="63" t="s">
        <v>5352</v>
      </c>
      <c r="C1317" s="63" t="s">
        <v>6259</v>
      </c>
      <c r="D1317" s="64" t="s">
        <v>6354</v>
      </c>
      <c r="E1317" s="64" t="s">
        <v>6355</v>
      </c>
      <c r="F1317" s="64" t="s">
        <v>6357</v>
      </c>
      <c r="G1317" s="65" t="s">
        <v>63</v>
      </c>
      <c r="H1317" s="66">
        <v>1.73</v>
      </c>
      <c r="I1317" s="67"/>
      <c r="J1317" s="68">
        <f>H1317*I1317</f>
        <v>0</v>
      </c>
      <c r="K1317" s="68">
        <f>IF($I$11&gt;=7000,0,H1317*0.07*I1317)</f>
        <v>0</v>
      </c>
      <c r="L1317" s="68">
        <f>J1317+K1317</f>
        <v>0</v>
      </c>
      <c r="M1317" s="46" t="str">
        <f>IF(I1317="","",IF(I1317&lt;80,"Ошибка! Не соблюден минимальный заказ на сорт!",IF(MOD(I1317,40)&gt;0,"Ошибка! Не соблюдена кратность заказа на позицию!","")))</f>
        <v/>
      </c>
    </row>
    <row r="1318" spans="1:13" ht="15" customHeight="1" x14ac:dyDescent="0.25">
      <c r="A1318" s="1">
        <v>521</v>
      </c>
      <c r="B1318" s="63" t="s">
        <v>5342</v>
      </c>
      <c r="C1318" s="63"/>
      <c r="D1318" s="64" t="s">
        <v>5558</v>
      </c>
      <c r="E1318" s="64" t="s">
        <v>5955</v>
      </c>
      <c r="F1318" s="64" t="s">
        <v>2033</v>
      </c>
      <c r="G1318" s="65" t="s">
        <v>63</v>
      </c>
      <c r="H1318" s="66">
        <v>0.98</v>
      </c>
      <c r="I1318" s="67"/>
      <c r="J1318" s="68">
        <f>H1318*I1318</f>
        <v>0</v>
      </c>
      <c r="K1318" s="68">
        <f>IF($I$11&gt;=7000,0,H1318*0.07*I1318)</f>
        <v>0</v>
      </c>
      <c r="L1318" s="68">
        <f>J1318+K1318</f>
        <v>0</v>
      </c>
      <c r="M1318" s="46" t="str">
        <f>IF(I1318="","",IF(I1318&lt;80,"Ошибка! Не соблюден минимальный заказ на сорт!",IF(MOD(I1318,40)&gt;0,"Ошибка! Не соблюдена кратность заказа на позицию!","")))</f>
        <v/>
      </c>
    </row>
    <row r="1319" spans="1:13" ht="15" customHeight="1" x14ac:dyDescent="0.25">
      <c r="A1319" s="1">
        <v>4821</v>
      </c>
      <c r="B1319" s="63" t="s">
        <v>2298</v>
      </c>
      <c r="C1319" s="63" t="s">
        <v>2299</v>
      </c>
      <c r="D1319" s="64" t="s">
        <v>2296</v>
      </c>
      <c r="E1319" s="64" t="s">
        <v>2297</v>
      </c>
      <c r="F1319" s="64" t="s">
        <v>2300</v>
      </c>
      <c r="G1319" s="65" t="s">
        <v>63</v>
      </c>
      <c r="H1319" s="66">
        <v>1.67</v>
      </c>
      <c r="I1319" s="67"/>
      <c r="J1319" s="68">
        <f>H1319*I1319</f>
        <v>0</v>
      </c>
      <c r="K1319" s="68">
        <f>IF($I$11&gt;=7000,0,H1319*0.07*I1319)</f>
        <v>0</v>
      </c>
      <c r="L1319" s="68">
        <f>J1319+K1319</f>
        <v>0</v>
      </c>
      <c r="M1319" s="46" t="str">
        <f>IF(I1319="","",IF(I1319&lt;80,"Ошибка! Не соблюден минимальный заказ на сорт!",IF(MOD(I1319,40)&gt;0,"Ошибка! Не соблюдена кратность заказа на позицию!","")))</f>
        <v/>
      </c>
    </row>
    <row r="1320" spans="1:13" ht="15" customHeight="1" x14ac:dyDescent="0.25">
      <c r="A1320" s="1">
        <v>2802</v>
      </c>
      <c r="B1320" s="63" t="s">
        <v>4880</v>
      </c>
      <c r="C1320" s="63" t="s">
        <v>6191</v>
      </c>
      <c r="D1320" s="64" t="s">
        <v>2296</v>
      </c>
      <c r="E1320" s="64" t="s">
        <v>2297</v>
      </c>
      <c r="F1320" s="64" t="s">
        <v>5675</v>
      </c>
      <c r="G1320" s="65" t="s">
        <v>63</v>
      </c>
      <c r="H1320" s="66">
        <v>2.88</v>
      </c>
      <c r="I1320" s="67"/>
      <c r="J1320" s="68">
        <f>H1320*I1320</f>
        <v>0</v>
      </c>
      <c r="K1320" s="68">
        <f>IF($I$11&gt;=7000,0,H1320*0.07*I1320)</f>
        <v>0</v>
      </c>
      <c r="L1320" s="68">
        <f>J1320+K1320</f>
        <v>0</v>
      </c>
      <c r="M1320" s="46" t="str">
        <f>IF(I1320="","",IF(I1320&lt;80,"Ошибка! Не соблюден минимальный заказ на сорт!",IF(MOD(I1320,40)&gt;0,"Ошибка! Не соблюдена кратность заказа на позицию!","")))</f>
        <v/>
      </c>
    </row>
    <row r="1321" spans="1:13" ht="15" customHeight="1" x14ac:dyDescent="0.25">
      <c r="A1321" s="1">
        <v>1597</v>
      </c>
      <c r="B1321" s="63" t="s">
        <v>2303</v>
      </c>
      <c r="C1321" s="63" t="s">
        <v>2304</v>
      </c>
      <c r="D1321" s="64" t="s">
        <v>2301</v>
      </c>
      <c r="E1321" s="64" t="s">
        <v>2302</v>
      </c>
      <c r="F1321" s="64" t="s">
        <v>4151</v>
      </c>
      <c r="G1321" s="65" t="s">
        <v>63</v>
      </c>
      <c r="H1321" s="66">
        <v>1.9</v>
      </c>
      <c r="I1321" s="67"/>
      <c r="J1321" s="68">
        <f>H1321*I1321</f>
        <v>0</v>
      </c>
      <c r="K1321" s="68">
        <f>IF($I$11&gt;=7000,0,H1321*0.07*I1321)</f>
        <v>0</v>
      </c>
      <c r="L1321" s="68">
        <f>J1321+K1321</f>
        <v>0</v>
      </c>
      <c r="M1321" s="46" t="str">
        <f>IF(I1321="","",IF(I1321&lt;80,"Ошибка! Не соблюден минимальный заказ на сорт!",IF(MOD(I1321,40)&gt;0,"Ошибка! Не соблюдена кратность заказа на позицию!","")))</f>
        <v/>
      </c>
    </row>
    <row r="1322" spans="1:13" ht="15" customHeight="1" x14ac:dyDescent="0.25">
      <c r="A1322" s="1">
        <v>4554</v>
      </c>
      <c r="B1322" s="63" t="s">
        <v>2305</v>
      </c>
      <c r="C1322" s="63" t="s">
        <v>2306</v>
      </c>
      <c r="D1322" s="64" t="s">
        <v>4112</v>
      </c>
      <c r="E1322" s="64" t="s">
        <v>4113</v>
      </c>
      <c r="F1322" s="64" t="s">
        <v>2308</v>
      </c>
      <c r="G1322" s="65" t="s">
        <v>63</v>
      </c>
      <c r="H1322" s="66">
        <v>0.92</v>
      </c>
      <c r="I1322" s="67"/>
      <c r="J1322" s="68">
        <f>H1322*I1322</f>
        <v>0</v>
      </c>
      <c r="K1322" s="68">
        <f>IF($I$11&gt;=7000,0,H1322*0.07*I1322)</f>
        <v>0</v>
      </c>
      <c r="L1322" s="68">
        <f>J1322+K1322</f>
        <v>0</v>
      </c>
      <c r="M1322" s="46" t="str">
        <f>IF(I1322="","",IF(I1322&lt;80,"Ошибка! Не соблюден минимальный заказ на сорт!",IF(MOD(I1322,40)&gt;0,"Ошибка! Не соблюдена кратность заказа на позицию!","")))</f>
        <v/>
      </c>
    </row>
    <row r="1323" spans="1:13" ht="15" customHeight="1" x14ac:dyDescent="0.25">
      <c r="A1323" s="1">
        <v>971</v>
      </c>
      <c r="B1323" s="63" t="s">
        <v>3584</v>
      </c>
      <c r="C1323" s="63" t="s">
        <v>3572</v>
      </c>
      <c r="D1323" s="64" t="s">
        <v>2307</v>
      </c>
      <c r="E1323" s="64" t="s">
        <v>4113</v>
      </c>
      <c r="F1323" s="64" t="s">
        <v>4307</v>
      </c>
      <c r="G1323" s="65" t="s">
        <v>63</v>
      </c>
      <c r="H1323" s="66">
        <v>1.38</v>
      </c>
      <c r="I1323" s="67"/>
      <c r="J1323" s="68">
        <f>H1323*I1323</f>
        <v>0</v>
      </c>
      <c r="K1323" s="68">
        <f>IF($I$11&gt;=7000,0,H1323*0.07*I1323)</f>
        <v>0</v>
      </c>
      <c r="L1323" s="68">
        <f>J1323+K1323</f>
        <v>0</v>
      </c>
      <c r="M1323" s="46" t="str">
        <f>IF(I1323="","",IF(I1323&lt;80,"Ошибка! Не соблюден минимальный заказ на сорт!",IF(MOD(I1323,40)&gt;0,"Ошибка! Не соблюдена кратность заказа на позицию!","")))</f>
        <v/>
      </c>
    </row>
    <row r="1324" spans="1:13" ht="15" customHeight="1" x14ac:dyDescent="0.25">
      <c r="A1324" s="1">
        <v>2254</v>
      </c>
      <c r="B1324" s="63" t="s">
        <v>4881</v>
      </c>
      <c r="C1324" s="63" t="s">
        <v>6192</v>
      </c>
      <c r="D1324" s="64" t="s">
        <v>4049</v>
      </c>
      <c r="E1324" s="64" t="s">
        <v>5677</v>
      </c>
      <c r="F1324" s="64" t="s">
        <v>5676</v>
      </c>
      <c r="G1324" s="65" t="s">
        <v>63</v>
      </c>
      <c r="H1324" s="66">
        <v>2.2999999999999998</v>
      </c>
      <c r="I1324" s="67"/>
      <c r="J1324" s="68">
        <f>H1324*I1324</f>
        <v>0</v>
      </c>
      <c r="K1324" s="68">
        <f>IF($I$11&gt;=7000,0,H1324*0.07*I1324)</f>
        <v>0</v>
      </c>
      <c r="L1324" s="68">
        <f>J1324+K1324</f>
        <v>0</v>
      </c>
      <c r="M1324" s="46" t="str">
        <f>IF(I1324="","",IF(I1324&lt;80,"Ошибка! Не соблюден минимальный заказ на сорт!",IF(MOD(I1324,40)&gt;0,"Ошибка! Не соблюдена кратность заказа на позицию!","")))</f>
        <v/>
      </c>
    </row>
    <row r="1325" spans="1:13" ht="15" customHeight="1" x14ac:dyDescent="0.25">
      <c r="A1325" s="1">
        <v>2459</v>
      </c>
      <c r="B1325" s="63" t="s">
        <v>4882</v>
      </c>
      <c r="C1325" s="63" t="s">
        <v>6193</v>
      </c>
      <c r="D1325" s="64" t="s">
        <v>4049</v>
      </c>
      <c r="E1325" s="64" t="s">
        <v>5677</v>
      </c>
      <c r="F1325" s="64" t="s">
        <v>5676</v>
      </c>
      <c r="G1325" s="65" t="s">
        <v>421</v>
      </c>
      <c r="H1325" s="66">
        <v>4.3199999999999994</v>
      </c>
      <c r="I1325" s="67"/>
      <c r="J1325" s="68">
        <f>H1325*I1325</f>
        <v>0</v>
      </c>
      <c r="K1325" s="68">
        <f>IF($I$11&gt;=7000,0,H1325*0.07*I1325)</f>
        <v>0</v>
      </c>
      <c r="L1325" s="68">
        <f>J1325+K1325</f>
        <v>0</v>
      </c>
      <c r="M1325" s="108" t="str">
        <f>IF(I1325="","",IF(I1325&lt;80,"Ошибка! Не соблюден минимальный заказ на сорт!",IF(MOD(I1325,40)&gt;0,"Ошибка! Не соблюдена кратность заказа на позицию!","")))</f>
        <v/>
      </c>
    </row>
    <row r="1326" spans="1:13" ht="15" customHeight="1" x14ac:dyDescent="0.25">
      <c r="A1326" s="1">
        <v>2934</v>
      </c>
      <c r="B1326" s="63" t="s">
        <v>2309</v>
      </c>
      <c r="C1326" s="63" t="s">
        <v>2310</v>
      </c>
      <c r="D1326" s="64" t="s">
        <v>2311</v>
      </c>
      <c r="E1326" s="64" t="s">
        <v>2312</v>
      </c>
      <c r="F1326" s="64"/>
      <c r="G1326" s="65" t="s">
        <v>63</v>
      </c>
      <c r="H1326" s="66">
        <v>1.1399999999999999</v>
      </c>
      <c r="I1326" s="67"/>
      <c r="J1326" s="68">
        <f>H1326*I1326</f>
        <v>0</v>
      </c>
      <c r="K1326" s="68">
        <f>IF($I$11&gt;=7000,0,H1326*0.07*I1326)</f>
        <v>0</v>
      </c>
      <c r="L1326" s="68">
        <f>J1326+K1326</f>
        <v>0</v>
      </c>
      <c r="M1326" s="46" t="str">
        <f>IF(I1326="","",IF(I1326&lt;80,"Ошибка! Не соблюден минимальный заказ на сорт!",IF(MOD(I1326,40)&gt;0,"Ошибка! Не соблюдена кратность заказа на позицию!","")))</f>
        <v/>
      </c>
    </row>
    <row r="1327" spans="1:13" ht="15" customHeight="1" x14ac:dyDescent="0.25">
      <c r="A1327" s="1">
        <v>1193</v>
      </c>
      <c r="B1327" s="63" t="s">
        <v>2313</v>
      </c>
      <c r="C1327" s="63" t="s">
        <v>2314</v>
      </c>
      <c r="D1327" s="64" t="s">
        <v>2315</v>
      </c>
      <c r="E1327" s="64" t="s">
        <v>2316</v>
      </c>
      <c r="F1327" s="64" t="s">
        <v>2317</v>
      </c>
      <c r="G1327" s="65" t="s">
        <v>63</v>
      </c>
      <c r="H1327" s="66">
        <v>1.21</v>
      </c>
      <c r="I1327" s="67"/>
      <c r="J1327" s="68">
        <f>H1327*I1327</f>
        <v>0</v>
      </c>
      <c r="K1327" s="68">
        <f>IF($I$11&gt;=7000,0,H1327*0.07*I1327)</f>
        <v>0</v>
      </c>
      <c r="L1327" s="68">
        <f>J1327+K1327</f>
        <v>0</v>
      </c>
      <c r="M1327" s="46" t="str">
        <f>IF(I1327="","",IF(I1327&lt;80,"Ошибка! Не соблюден минимальный заказ на сорт!",IF(MOD(I1327,40)&gt;0,"Ошибка! Не соблюдена кратность заказа на позицию!","")))</f>
        <v/>
      </c>
    </row>
    <row r="1328" spans="1:13" ht="15" customHeight="1" x14ac:dyDescent="0.25">
      <c r="A1328" s="1">
        <v>966</v>
      </c>
      <c r="B1328" s="63" t="s">
        <v>4883</v>
      </c>
      <c r="C1328" s="63" t="s">
        <v>6194</v>
      </c>
      <c r="D1328" s="64" t="s">
        <v>2315</v>
      </c>
      <c r="E1328" s="64" t="s">
        <v>2316</v>
      </c>
      <c r="F1328" s="64" t="s">
        <v>6315</v>
      </c>
      <c r="G1328" s="65" t="s">
        <v>63</v>
      </c>
      <c r="H1328" s="66">
        <v>1.21</v>
      </c>
      <c r="I1328" s="67"/>
      <c r="J1328" s="68">
        <f>H1328*I1328</f>
        <v>0</v>
      </c>
      <c r="K1328" s="68">
        <f>IF($I$11&gt;=7000,0,H1328*0.07*I1328)</f>
        <v>0</v>
      </c>
      <c r="L1328" s="68">
        <f>J1328+K1328</f>
        <v>0</v>
      </c>
      <c r="M1328" s="46" t="str">
        <f>IF(I1328="","",IF(I1328&lt;80,"Ошибка! Не соблюден минимальный заказ на сорт!",IF(MOD(I1328,40)&gt;0,"Ошибка! Не соблюдена кратность заказа на позицию!","")))</f>
        <v/>
      </c>
    </row>
    <row r="1329" spans="1:13" ht="15" customHeight="1" x14ac:dyDescent="0.25">
      <c r="A1329" s="1">
        <v>964</v>
      </c>
      <c r="B1329" s="63" t="s">
        <v>4884</v>
      </c>
      <c r="C1329" s="63" t="s">
        <v>6195</v>
      </c>
      <c r="D1329" s="64" t="s">
        <v>2315</v>
      </c>
      <c r="E1329" s="64" t="s">
        <v>2316</v>
      </c>
      <c r="F1329" s="64" t="s">
        <v>1622</v>
      </c>
      <c r="G1329" s="65" t="s">
        <v>63</v>
      </c>
      <c r="H1329" s="66">
        <v>1.21</v>
      </c>
      <c r="I1329" s="67"/>
      <c r="J1329" s="68">
        <f>H1329*I1329</f>
        <v>0</v>
      </c>
      <c r="K1329" s="68">
        <f>IF($I$11&gt;=7000,0,H1329*0.07*I1329)</f>
        <v>0</v>
      </c>
      <c r="L1329" s="68">
        <f>J1329+K1329</f>
        <v>0</v>
      </c>
      <c r="M1329" s="46" t="str">
        <f>IF(I1329="","",IF(I1329&lt;80,"Ошибка! Не соблюден минимальный заказ на сорт!",IF(MOD(I1329,40)&gt;0,"Ошибка! Не соблюдена кратность заказа на позицию!","")))</f>
        <v/>
      </c>
    </row>
    <row r="1330" spans="1:13" ht="15" customHeight="1" x14ac:dyDescent="0.25">
      <c r="A1330" s="1">
        <v>982</v>
      </c>
      <c r="B1330" s="63" t="s">
        <v>5209</v>
      </c>
      <c r="C1330" s="63"/>
      <c r="D1330" s="64" t="s">
        <v>5548</v>
      </c>
      <c r="E1330" s="64" t="s">
        <v>5831</v>
      </c>
      <c r="F1330" s="64" t="s">
        <v>5832</v>
      </c>
      <c r="G1330" s="65" t="s">
        <v>63</v>
      </c>
      <c r="H1330" s="66">
        <v>2.2999999999999998</v>
      </c>
      <c r="I1330" s="67"/>
      <c r="J1330" s="68">
        <f>H1330*I1330</f>
        <v>0</v>
      </c>
      <c r="K1330" s="68">
        <f>IF($I$11&gt;=7000,0,H1330*0.07*I1330)</f>
        <v>0</v>
      </c>
      <c r="L1330" s="68">
        <f>J1330+K1330</f>
        <v>0</v>
      </c>
      <c r="M1330" s="46" t="str">
        <f>IF(I1330="","",IF(I1330&lt;80,"Ошибка! Не соблюден минимальный заказ на сорт!",IF(MOD(I1330,40)&gt;0,"Ошибка! Не соблюдена кратность заказа на позицию!","")))</f>
        <v/>
      </c>
    </row>
    <row r="1331" spans="1:13" ht="15" customHeight="1" x14ac:dyDescent="0.25">
      <c r="A1331" s="1">
        <v>945</v>
      </c>
      <c r="B1331" s="63" t="s">
        <v>5212</v>
      </c>
      <c r="C1331" s="63"/>
      <c r="D1331" s="64" t="s">
        <v>5548</v>
      </c>
      <c r="E1331" s="64" t="s">
        <v>5831</v>
      </c>
      <c r="F1331" s="64" t="s">
        <v>5834</v>
      </c>
      <c r="G1331" s="65" t="s">
        <v>63</v>
      </c>
      <c r="H1331" s="66">
        <v>0.98</v>
      </c>
      <c r="I1331" s="67"/>
      <c r="J1331" s="68">
        <f>H1331*I1331</f>
        <v>0</v>
      </c>
      <c r="K1331" s="68">
        <f>IF($I$11&gt;=7000,0,H1331*0.07*I1331)</f>
        <v>0</v>
      </c>
      <c r="L1331" s="68">
        <f>J1331+K1331</f>
        <v>0</v>
      </c>
      <c r="M1331" s="46" t="str">
        <f>IF(I1331="","",IF(I1331&lt;80,"Ошибка! Не соблюден минимальный заказ на сорт!",IF(MOD(I1331,40)&gt;0,"Ошибка! Не соблюдена кратность заказа на позицию!","")))</f>
        <v/>
      </c>
    </row>
    <row r="1332" spans="1:13" ht="15" customHeight="1" x14ac:dyDescent="0.25">
      <c r="A1332" s="1">
        <v>982</v>
      </c>
      <c r="B1332" s="63" t="s">
        <v>5213</v>
      </c>
      <c r="C1332" s="63"/>
      <c r="D1332" s="64" t="s">
        <v>5548</v>
      </c>
      <c r="E1332" s="64" t="s">
        <v>5831</v>
      </c>
      <c r="F1332" s="64" t="s">
        <v>5835</v>
      </c>
      <c r="G1332" s="65" t="s">
        <v>63</v>
      </c>
      <c r="H1332" s="66">
        <v>0.98</v>
      </c>
      <c r="I1332" s="67"/>
      <c r="J1332" s="68">
        <f>H1332*I1332</f>
        <v>0</v>
      </c>
      <c r="K1332" s="68">
        <f>IF($I$11&gt;=7000,0,H1332*0.07*I1332)</f>
        <v>0</v>
      </c>
      <c r="L1332" s="68">
        <f>J1332+K1332</f>
        <v>0</v>
      </c>
      <c r="M1332" s="46" t="str">
        <f>IF(I1332="","",IF(I1332&lt;80,"Ошибка! Не соблюден минимальный заказ на сорт!",IF(MOD(I1332,40)&gt;0,"Ошибка! Не соблюдена кратность заказа на позицию!","")))</f>
        <v/>
      </c>
    </row>
    <row r="1333" spans="1:13" ht="15" customHeight="1" x14ac:dyDescent="0.25">
      <c r="A1333" s="1">
        <v>944</v>
      </c>
      <c r="B1333" s="63" t="s">
        <v>5214</v>
      </c>
      <c r="C1333" s="63"/>
      <c r="D1333" s="64" t="s">
        <v>5548</v>
      </c>
      <c r="E1333" s="64" t="s">
        <v>5831</v>
      </c>
      <c r="F1333" s="64" t="s">
        <v>5836</v>
      </c>
      <c r="G1333" s="65" t="s">
        <v>63</v>
      </c>
      <c r="H1333" s="66">
        <v>0.98</v>
      </c>
      <c r="I1333" s="67"/>
      <c r="J1333" s="68">
        <f>H1333*I1333</f>
        <v>0</v>
      </c>
      <c r="K1333" s="68">
        <f>IF($I$11&gt;=7000,0,H1333*0.07*I1333)</f>
        <v>0</v>
      </c>
      <c r="L1333" s="68">
        <f>J1333+K1333</f>
        <v>0</v>
      </c>
      <c r="M1333" s="46" t="str">
        <f>IF(I1333="","",IF(I1333&lt;80,"Ошибка! Не соблюден минимальный заказ на сорт!",IF(MOD(I1333,40)&gt;0,"Ошибка! Не соблюдена кратность заказа на позицию!","")))</f>
        <v/>
      </c>
    </row>
    <row r="1334" spans="1:13" ht="15" customHeight="1" x14ac:dyDescent="0.25">
      <c r="A1334" s="1">
        <v>982</v>
      </c>
      <c r="B1334" s="63" t="s">
        <v>5210</v>
      </c>
      <c r="C1334" s="63"/>
      <c r="D1334" s="64" t="s">
        <v>5548</v>
      </c>
      <c r="E1334" s="64" t="s">
        <v>5831</v>
      </c>
      <c r="F1334" s="64" t="s">
        <v>5833</v>
      </c>
      <c r="G1334" s="65" t="s">
        <v>63</v>
      </c>
      <c r="H1334" s="66">
        <v>2.42</v>
      </c>
      <c r="I1334" s="67"/>
      <c r="J1334" s="68">
        <f>H1334*I1334</f>
        <v>0</v>
      </c>
      <c r="K1334" s="68">
        <f>IF($I$11&gt;=7000,0,H1334*0.07*I1334)</f>
        <v>0</v>
      </c>
      <c r="L1334" s="68">
        <f>J1334+K1334</f>
        <v>0</v>
      </c>
      <c r="M1334" s="46" t="str">
        <f>IF(I1334="","",IF(I1334&lt;80,"Ошибка! Не соблюден минимальный заказ на сорт!",IF(MOD(I1334,40)&gt;0,"Ошибка! Не соблюдена кратность заказа на позицию!","")))</f>
        <v/>
      </c>
    </row>
    <row r="1335" spans="1:13" ht="15" customHeight="1" x14ac:dyDescent="0.25">
      <c r="A1335" s="1">
        <v>982</v>
      </c>
      <c r="B1335" s="63" t="s">
        <v>5217</v>
      </c>
      <c r="C1335" s="63"/>
      <c r="D1335" s="64" t="s">
        <v>5548</v>
      </c>
      <c r="E1335" s="64" t="s">
        <v>5831</v>
      </c>
      <c r="F1335" s="64" t="s">
        <v>5838</v>
      </c>
      <c r="G1335" s="65" t="s">
        <v>63</v>
      </c>
      <c r="H1335" s="66">
        <v>2.2999999999999998</v>
      </c>
      <c r="I1335" s="67"/>
      <c r="J1335" s="68">
        <f>H1335*I1335</f>
        <v>0</v>
      </c>
      <c r="K1335" s="68">
        <f>IF($I$11&gt;=7000,0,H1335*0.07*I1335)</f>
        <v>0</v>
      </c>
      <c r="L1335" s="68">
        <f>J1335+K1335</f>
        <v>0</v>
      </c>
      <c r="M1335" s="46" t="str">
        <f>IF(I1335="","",IF(I1335&lt;80,"Ошибка! Не соблюден минимальный заказ на сорт!",IF(MOD(I1335,40)&gt;0,"Ошибка! Не соблюдена кратность заказа на позицию!","")))</f>
        <v/>
      </c>
    </row>
    <row r="1336" spans="1:13" ht="15" customHeight="1" x14ac:dyDescent="0.25">
      <c r="A1336" s="1">
        <v>476</v>
      </c>
      <c r="B1336" s="63" t="s">
        <v>5215</v>
      </c>
      <c r="C1336" s="63"/>
      <c r="D1336" s="64" t="s">
        <v>5548</v>
      </c>
      <c r="E1336" s="64" t="s">
        <v>5831</v>
      </c>
      <c r="F1336" s="64" t="s">
        <v>5837</v>
      </c>
      <c r="G1336" s="65" t="s">
        <v>63</v>
      </c>
      <c r="H1336" s="66">
        <v>0.98</v>
      </c>
      <c r="I1336" s="67"/>
      <c r="J1336" s="68">
        <f>H1336*I1336</f>
        <v>0</v>
      </c>
      <c r="K1336" s="68">
        <f>IF($I$11&gt;=7000,0,H1336*0.07*I1336)</f>
        <v>0</v>
      </c>
      <c r="L1336" s="68">
        <f>J1336+K1336</f>
        <v>0</v>
      </c>
      <c r="M1336" s="46" t="str">
        <f>IF(I1336="","",IF(I1336&lt;80,"Ошибка! Не соблюден минимальный заказ на сорт!",IF(MOD(I1336,40)&gt;0,"Ошибка! Не соблюдена кратность заказа на позицию!","")))</f>
        <v/>
      </c>
    </row>
    <row r="1337" spans="1:13" ht="15" customHeight="1" x14ac:dyDescent="0.25">
      <c r="A1337" s="1">
        <v>946</v>
      </c>
      <c r="B1337" s="63" t="s">
        <v>5211</v>
      </c>
      <c r="C1337" s="63"/>
      <c r="D1337" s="64" t="s">
        <v>5548</v>
      </c>
      <c r="E1337" s="64" t="s">
        <v>5831</v>
      </c>
      <c r="F1337" s="64"/>
      <c r="G1337" s="65" t="s">
        <v>63</v>
      </c>
      <c r="H1337" s="66">
        <v>0.92</v>
      </c>
      <c r="I1337" s="67"/>
      <c r="J1337" s="68">
        <f>H1337*I1337</f>
        <v>0</v>
      </c>
      <c r="K1337" s="68">
        <f>IF($I$11&gt;=7000,0,H1337*0.07*I1337)</f>
        <v>0</v>
      </c>
      <c r="L1337" s="68">
        <f>J1337+K1337</f>
        <v>0</v>
      </c>
      <c r="M1337" s="46" t="str">
        <f>IF(I1337="","",IF(I1337&lt;80,"Ошибка! Не соблюден минимальный заказ на сорт!",IF(MOD(I1337,40)&gt;0,"Ошибка! Не соблюдена кратность заказа на позицию!","")))</f>
        <v/>
      </c>
    </row>
    <row r="1338" spans="1:13" ht="15" customHeight="1" x14ac:dyDescent="0.25">
      <c r="A1338" s="1">
        <v>802</v>
      </c>
      <c r="B1338" s="63" t="s">
        <v>3809</v>
      </c>
      <c r="C1338" s="63" t="s">
        <v>3999</v>
      </c>
      <c r="D1338" s="64" t="s">
        <v>2318</v>
      </c>
      <c r="E1338" s="64" t="s">
        <v>2319</v>
      </c>
      <c r="F1338" s="64" t="s">
        <v>2320</v>
      </c>
      <c r="G1338" s="65" t="s">
        <v>63</v>
      </c>
      <c r="H1338" s="66">
        <v>0.98</v>
      </c>
      <c r="I1338" s="67"/>
      <c r="J1338" s="68">
        <f>H1338*I1338</f>
        <v>0</v>
      </c>
      <c r="K1338" s="68">
        <f>IF($I$11&gt;=7000,0,H1338*0.07*I1338)</f>
        <v>0</v>
      </c>
      <c r="L1338" s="68">
        <f>J1338+K1338</f>
        <v>0</v>
      </c>
      <c r="M1338" s="46" t="str">
        <f>IF(I1338="","",IF(I1338&lt;80,"Ошибка! Не соблюден минимальный заказ на сорт!",IF(MOD(I1338,40)&gt;0,"Ошибка! Не соблюдена кратность заказа на позицию!","")))</f>
        <v/>
      </c>
    </row>
    <row r="1339" spans="1:13" ht="15" customHeight="1" x14ac:dyDescent="0.25">
      <c r="A1339" s="1">
        <v>1883</v>
      </c>
      <c r="B1339" s="63" t="s">
        <v>5216</v>
      </c>
      <c r="C1339" s="63" t="s">
        <v>4643</v>
      </c>
      <c r="D1339" s="64" t="s">
        <v>2321</v>
      </c>
      <c r="E1339" s="64" t="s">
        <v>2322</v>
      </c>
      <c r="F1339" s="64" t="s">
        <v>2323</v>
      </c>
      <c r="G1339" s="65" t="s">
        <v>63</v>
      </c>
      <c r="H1339" s="66">
        <v>0.98</v>
      </c>
      <c r="I1339" s="67"/>
      <c r="J1339" s="68">
        <f>H1339*I1339</f>
        <v>0</v>
      </c>
      <c r="K1339" s="68">
        <f>IF($I$11&gt;=7000,0,H1339*0.07*I1339)</f>
        <v>0</v>
      </c>
      <c r="L1339" s="68">
        <f>J1339+K1339</f>
        <v>0</v>
      </c>
      <c r="M1339" s="46" t="str">
        <f>IF(I1339="","",IF(I1339&lt;80,"Ошибка! Не соблюден минимальный заказ на сорт!",IF(MOD(I1339,40)&gt;0,"Ошибка! Не соблюдена кратность заказа на позицию!","")))</f>
        <v/>
      </c>
    </row>
    <row r="1340" spans="1:13" ht="15" customHeight="1" x14ac:dyDescent="0.25">
      <c r="A1340" s="1">
        <v>1418</v>
      </c>
      <c r="B1340" s="63" t="s">
        <v>5404</v>
      </c>
      <c r="C1340" s="63"/>
      <c r="D1340" s="64" t="s">
        <v>2324</v>
      </c>
      <c r="E1340" s="64" t="s">
        <v>2325</v>
      </c>
      <c r="F1340" s="64" t="s">
        <v>6004</v>
      </c>
      <c r="G1340" s="65" t="s">
        <v>63</v>
      </c>
      <c r="H1340" s="66">
        <v>1.38</v>
      </c>
      <c r="I1340" s="67"/>
      <c r="J1340" s="68">
        <f>H1340*I1340</f>
        <v>0</v>
      </c>
      <c r="K1340" s="68">
        <f>IF($I$11&gt;=7000,0,H1340*0.07*I1340)</f>
        <v>0</v>
      </c>
      <c r="L1340" s="68">
        <f>J1340+K1340</f>
        <v>0</v>
      </c>
      <c r="M1340" s="46" t="str">
        <f>IF(I1340="","",IF(I1340&lt;80,"Ошибка! Не соблюден минимальный заказ на сорт!",IF(MOD(I1340,40)&gt;0,"Ошибка! Не соблюдена кратность заказа на позицию!","")))</f>
        <v/>
      </c>
    </row>
    <row r="1341" spans="1:13" ht="15" customHeight="1" x14ac:dyDescent="0.25">
      <c r="A1341" s="1">
        <v>943</v>
      </c>
      <c r="B1341" s="63" t="s">
        <v>5405</v>
      </c>
      <c r="C1341" s="63"/>
      <c r="D1341" s="64" t="s">
        <v>2324</v>
      </c>
      <c r="E1341" s="64" t="s">
        <v>2325</v>
      </c>
      <c r="F1341" s="64" t="s">
        <v>5994</v>
      </c>
      <c r="G1341" s="65" t="s">
        <v>63</v>
      </c>
      <c r="H1341" s="66">
        <v>1.38</v>
      </c>
      <c r="I1341" s="67"/>
      <c r="J1341" s="68">
        <f>H1341*I1341</f>
        <v>0</v>
      </c>
      <c r="K1341" s="68">
        <f>IF($I$11&gt;=7000,0,H1341*0.07*I1341)</f>
        <v>0</v>
      </c>
      <c r="L1341" s="68">
        <f>J1341+K1341</f>
        <v>0</v>
      </c>
      <c r="M1341" s="46" t="str">
        <f>IF(I1341="","",IF(I1341&lt;80,"Ошибка! Не соблюден минимальный заказ на сорт!",IF(MOD(I1341,40)&gt;0,"Ошибка! Не соблюдена кратность заказа на позицию!","")))</f>
        <v/>
      </c>
    </row>
    <row r="1342" spans="1:13" ht="15" customHeight="1" x14ac:dyDescent="0.25">
      <c r="A1342" s="1">
        <v>1395</v>
      </c>
      <c r="B1342" s="63" t="s">
        <v>5406</v>
      </c>
      <c r="C1342" s="63"/>
      <c r="D1342" s="64" t="s">
        <v>2324</v>
      </c>
      <c r="E1342" s="64" t="s">
        <v>2325</v>
      </c>
      <c r="F1342" s="64" t="s">
        <v>5995</v>
      </c>
      <c r="G1342" s="65" t="s">
        <v>63</v>
      </c>
      <c r="H1342" s="66">
        <v>1.38</v>
      </c>
      <c r="I1342" s="67"/>
      <c r="J1342" s="68">
        <f>H1342*I1342</f>
        <v>0</v>
      </c>
      <c r="K1342" s="68">
        <f>IF($I$11&gt;=7000,0,H1342*0.07*I1342)</f>
        <v>0</v>
      </c>
      <c r="L1342" s="68">
        <f>J1342+K1342</f>
        <v>0</v>
      </c>
      <c r="M1342" s="46" t="str">
        <f>IF(I1342="","",IF(I1342&lt;80,"Ошибка! Не соблюден минимальный заказ на сорт!",IF(MOD(I1342,40)&gt;0,"Ошибка! Не соблюдена кратность заказа на позицию!","")))</f>
        <v/>
      </c>
    </row>
    <row r="1343" spans="1:13" ht="15" customHeight="1" x14ac:dyDescent="0.25">
      <c r="A1343" s="1">
        <v>1047</v>
      </c>
      <c r="B1343" s="63" t="s">
        <v>4452</v>
      </c>
      <c r="C1343" s="63" t="s">
        <v>4457</v>
      </c>
      <c r="D1343" s="64" t="s">
        <v>2324</v>
      </c>
      <c r="E1343" s="64" t="s">
        <v>2325</v>
      </c>
      <c r="F1343" s="64" t="s">
        <v>2326</v>
      </c>
      <c r="G1343" s="65" t="s">
        <v>63</v>
      </c>
      <c r="H1343" s="66">
        <v>1.38</v>
      </c>
      <c r="I1343" s="67"/>
      <c r="J1343" s="68">
        <f>H1343*I1343</f>
        <v>0</v>
      </c>
      <c r="K1343" s="68">
        <f>IF($I$11&gt;=7000,0,H1343*0.07*I1343)</f>
        <v>0</v>
      </c>
      <c r="L1343" s="68">
        <f>J1343+K1343</f>
        <v>0</v>
      </c>
      <c r="M1343" s="46" t="str">
        <f>IF(I1343="","",IF(I1343&lt;80,"Ошибка! Не соблюден минимальный заказ на сорт!",IF(MOD(I1343,40)&gt;0,"Ошибка! Не соблюдена кратность заказа на позицию!","")))</f>
        <v/>
      </c>
    </row>
    <row r="1344" spans="1:13" ht="15" customHeight="1" x14ac:dyDescent="0.25">
      <c r="A1344" s="1">
        <v>5557</v>
      </c>
      <c r="B1344" s="63" t="s">
        <v>2327</v>
      </c>
      <c r="C1344" s="63" t="s">
        <v>2328</v>
      </c>
      <c r="D1344" s="64" t="s">
        <v>2329</v>
      </c>
      <c r="E1344" s="64" t="s">
        <v>2330</v>
      </c>
      <c r="F1344" s="64" t="s">
        <v>2331</v>
      </c>
      <c r="G1344" s="65" t="s">
        <v>63</v>
      </c>
      <c r="H1344" s="66">
        <v>1.1000000000000001</v>
      </c>
      <c r="I1344" s="67"/>
      <c r="J1344" s="68">
        <f>H1344*I1344</f>
        <v>0</v>
      </c>
      <c r="K1344" s="68">
        <f>IF($I$11&gt;=7000,0,H1344*0.07*I1344)</f>
        <v>0</v>
      </c>
      <c r="L1344" s="68">
        <f>J1344+K1344</f>
        <v>0</v>
      </c>
      <c r="M1344" s="46" t="str">
        <f>IF(I1344="","",IF(I1344&lt;80,"Ошибка! Не соблюден минимальный заказ на сорт!",IF(MOD(I1344,40)&gt;0,"Ошибка! Не соблюдена кратность заказа на позицию!","")))</f>
        <v/>
      </c>
    </row>
    <row r="1345" spans="1:13" ht="15" customHeight="1" x14ac:dyDescent="0.25">
      <c r="A1345" s="1">
        <v>3587</v>
      </c>
      <c r="B1345" s="63" t="s">
        <v>2332</v>
      </c>
      <c r="C1345" s="63" t="s">
        <v>2333</v>
      </c>
      <c r="D1345" s="64" t="s">
        <v>2334</v>
      </c>
      <c r="E1345" s="64" t="s">
        <v>2335</v>
      </c>
      <c r="F1345" s="64" t="s">
        <v>2336</v>
      </c>
      <c r="G1345" s="65" t="s">
        <v>63</v>
      </c>
      <c r="H1345" s="66">
        <v>1.02</v>
      </c>
      <c r="I1345" s="67"/>
      <c r="J1345" s="68">
        <f>H1345*I1345</f>
        <v>0</v>
      </c>
      <c r="K1345" s="68">
        <f>IF($I$11&gt;=7000,0,H1345*0.07*I1345)</f>
        <v>0</v>
      </c>
      <c r="L1345" s="68">
        <f>J1345+K1345</f>
        <v>0</v>
      </c>
      <c r="M1345" s="46" t="str">
        <f>IF(I1345="","",IF(I1345&lt;80,"Ошибка! Не соблюден минимальный заказ на сорт!",IF(MOD(I1345,40)&gt;0,"Ошибка! Не соблюдена кратность заказа на позицию!","")))</f>
        <v/>
      </c>
    </row>
    <row r="1346" spans="1:13" ht="15" customHeight="1" x14ac:dyDescent="0.25">
      <c r="A1346" s="1">
        <v>685</v>
      </c>
      <c r="B1346" s="63" t="s">
        <v>2337</v>
      </c>
      <c r="C1346" s="63" t="s">
        <v>2338</v>
      </c>
      <c r="D1346" s="64" t="s">
        <v>2334</v>
      </c>
      <c r="E1346" s="64" t="s">
        <v>2335</v>
      </c>
      <c r="F1346" s="64" t="s">
        <v>2339</v>
      </c>
      <c r="G1346" s="65" t="s">
        <v>63</v>
      </c>
      <c r="H1346" s="66">
        <v>1.02</v>
      </c>
      <c r="I1346" s="67"/>
      <c r="J1346" s="68">
        <f>H1346*I1346</f>
        <v>0</v>
      </c>
      <c r="K1346" s="68">
        <f>IF($I$11&gt;=7000,0,H1346*0.07*I1346)</f>
        <v>0</v>
      </c>
      <c r="L1346" s="68">
        <f>J1346+K1346</f>
        <v>0</v>
      </c>
      <c r="M1346" s="46" t="str">
        <f>IF(I1346="","",IF(I1346&lt;80,"Ошибка! Не соблюден минимальный заказ на сорт!",IF(MOD(I1346,40)&gt;0,"Ошибка! Не соблюдена кратность заказа на позицию!","")))</f>
        <v/>
      </c>
    </row>
    <row r="1347" spans="1:13" ht="15" customHeight="1" x14ac:dyDescent="0.25">
      <c r="A1347" s="1">
        <v>971</v>
      </c>
      <c r="B1347" s="63" t="s">
        <v>3717</v>
      </c>
      <c r="C1347" s="63" t="s">
        <v>3919</v>
      </c>
      <c r="D1347" s="64" t="s">
        <v>2334</v>
      </c>
      <c r="E1347" s="64" t="s">
        <v>2335</v>
      </c>
      <c r="F1347" s="64" t="s">
        <v>4214</v>
      </c>
      <c r="G1347" s="65" t="s">
        <v>63</v>
      </c>
      <c r="H1347" s="66">
        <v>1.02</v>
      </c>
      <c r="I1347" s="67"/>
      <c r="J1347" s="68">
        <f>H1347*I1347</f>
        <v>0</v>
      </c>
      <c r="K1347" s="68">
        <f>IF($I$11&gt;=7000,0,H1347*0.07*I1347)</f>
        <v>0</v>
      </c>
      <c r="L1347" s="68">
        <f>J1347+K1347</f>
        <v>0</v>
      </c>
      <c r="M1347" s="46" t="str">
        <f>IF(I1347="","",IF(I1347&lt;80,"Ошибка! Не соблюден минимальный заказ на сорт!",IF(MOD(I1347,40)&gt;0,"Ошибка! Не соблюдена кратность заказа на позицию!","")))</f>
        <v/>
      </c>
    </row>
    <row r="1348" spans="1:13" ht="15" customHeight="1" x14ac:dyDescent="0.25">
      <c r="A1348" s="1">
        <v>966</v>
      </c>
      <c r="B1348" s="63" t="s">
        <v>3718</v>
      </c>
      <c r="C1348" s="63" t="s">
        <v>3920</v>
      </c>
      <c r="D1348" s="64" t="s">
        <v>2334</v>
      </c>
      <c r="E1348" s="64" t="s">
        <v>2335</v>
      </c>
      <c r="F1348" s="64" t="s">
        <v>2879</v>
      </c>
      <c r="G1348" s="65" t="s">
        <v>63</v>
      </c>
      <c r="H1348" s="66">
        <v>1.02</v>
      </c>
      <c r="I1348" s="67"/>
      <c r="J1348" s="68">
        <f>H1348*I1348</f>
        <v>0</v>
      </c>
      <c r="K1348" s="68">
        <f>IF($I$11&gt;=7000,0,H1348*0.07*I1348)</f>
        <v>0</v>
      </c>
      <c r="L1348" s="68">
        <f>J1348+K1348</f>
        <v>0</v>
      </c>
      <c r="M1348" s="46" t="str">
        <f>IF(I1348="","",IF(I1348&lt;80,"Ошибка! Не соблюден минимальный заказ на сорт!",IF(MOD(I1348,40)&gt;0,"Ошибка! Не соблюдена кратность заказа на позицию!","")))</f>
        <v/>
      </c>
    </row>
    <row r="1349" spans="1:13" ht="15" customHeight="1" x14ac:dyDescent="0.25">
      <c r="A1349" s="1">
        <v>2048</v>
      </c>
      <c r="B1349" s="63" t="s">
        <v>2340</v>
      </c>
      <c r="C1349" s="63" t="s">
        <v>2341</v>
      </c>
      <c r="D1349" s="64" t="s">
        <v>2334</v>
      </c>
      <c r="E1349" s="64" t="s">
        <v>2335</v>
      </c>
      <c r="F1349" s="64" t="s">
        <v>2342</v>
      </c>
      <c r="G1349" s="65" t="s">
        <v>63</v>
      </c>
      <c r="H1349" s="66">
        <v>1.02</v>
      </c>
      <c r="I1349" s="67"/>
      <c r="J1349" s="68">
        <f>H1349*I1349</f>
        <v>0</v>
      </c>
      <c r="K1349" s="68">
        <f>IF($I$11&gt;=7000,0,H1349*0.07*I1349)</f>
        <v>0</v>
      </c>
      <c r="L1349" s="68">
        <f>J1349+K1349</f>
        <v>0</v>
      </c>
      <c r="M1349" s="46" t="str">
        <f>IF(I1349="","",IF(I1349&lt;80,"Ошибка! Не соблюден минимальный заказ на сорт!",IF(MOD(I1349,40)&gt;0,"Ошибка! Не соблюдена кратность заказа на позицию!","")))</f>
        <v/>
      </c>
    </row>
    <row r="1350" spans="1:13" ht="15" customHeight="1" x14ac:dyDescent="0.25">
      <c r="A1350" s="1">
        <v>1073</v>
      </c>
      <c r="B1350" s="63" t="s">
        <v>2343</v>
      </c>
      <c r="C1350" s="63" t="s">
        <v>2344</v>
      </c>
      <c r="D1350" s="64" t="s">
        <v>2334</v>
      </c>
      <c r="E1350" s="64" t="s">
        <v>2335</v>
      </c>
      <c r="F1350" s="64" t="s">
        <v>2345</v>
      </c>
      <c r="G1350" s="65" t="s">
        <v>63</v>
      </c>
      <c r="H1350" s="66">
        <v>1.02</v>
      </c>
      <c r="I1350" s="67"/>
      <c r="J1350" s="68">
        <f>H1350*I1350</f>
        <v>0</v>
      </c>
      <c r="K1350" s="68">
        <f>IF($I$11&gt;=7000,0,H1350*0.07*I1350)</f>
        <v>0</v>
      </c>
      <c r="L1350" s="68">
        <f>J1350+K1350</f>
        <v>0</v>
      </c>
      <c r="M1350" s="46" t="str">
        <f>IF(I1350="","",IF(I1350&lt;80,"Ошибка! Не соблюден минимальный заказ на сорт!",IF(MOD(I1350,40)&gt;0,"Ошибка! Не соблюдена кратность заказа на позицию!","")))</f>
        <v/>
      </c>
    </row>
    <row r="1351" spans="1:13" ht="15" customHeight="1" x14ac:dyDescent="0.25">
      <c r="A1351" s="1">
        <v>5788</v>
      </c>
      <c r="B1351" s="63" t="s">
        <v>2346</v>
      </c>
      <c r="C1351" s="63" t="s">
        <v>2347</v>
      </c>
      <c r="D1351" s="64" t="s">
        <v>2334</v>
      </c>
      <c r="E1351" s="64" t="s">
        <v>2335</v>
      </c>
      <c r="F1351" s="64" t="s">
        <v>2348</v>
      </c>
      <c r="G1351" s="65" t="s">
        <v>63</v>
      </c>
      <c r="H1351" s="66">
        <v>1.02</v>
      </c>
      <c r="I1351" s="67"/>
      <c r="J1351" s="68">
        <f>H1351*I1351</f>
        <v>0</v>
      </c>
      <c r="K1351" s="68">
        <f>IF($I$11&gt;=7000,0,H1351*0.07*I1351)</f>
        <v>0</v>
      </c>
      <c r="L1351" s="68">
        <f>J1351+K1351</f>
        <v>0</v>
      </c>
      <c r="M1351" s="46" t="str">
        <f>IF(I1351="","",IF(I1351&lt;80,"Ошибка! Не соблюден минимальный заказ на сорт!",IF(MOD(I1351,40)&gt;0,"Ошибка! Не соблюдена кратность заказа на позицию!","")))</f>
        <v/>
      </c>
    </row>
    <row r="1352" spans="1:13" ht="15" customHeight="1" x14ac:dyDescent="0.25">
      <c r="A1352" s="1">
        <v>1925</v>
      </c>
      <c r="B1352" s="63" t="s">
        <v>2349</v>
      </c>
      <c r="C1352" s="63" t="s">
        <v>2350</v>
      </c>
      <c r="D1352" s="64" t="s">
        <v>2334</v>
      </c>
      <c r="E1352" s="64" t="s">
        <v>2335</v>
      </c>
      <c r="F1352" s="64" t="s">
        <v>2351</v>
      </c>
      <c r="G1352" s="65" t="s">
        <v>63</v>
      </c>
      <c r="H1352" s="66">
        <v>1.02</v>
      </c>
      <c r="I1352" s="67"/>
      <c r="J1352" s="68">
        <f>H1352*I1352</f>
        <v>0</v>
      </c>
      <c r="K1352" s="68">
        <f>IF($I$11&gt;=7000,0,H1352*0.07*I1352)</f>
        <v>0</v>
      </c>
      <c r="L1352" s="68">
        <f>J1352+K1352</f>
        <v>0</v>
      </c>
      <c r="M1352" s="46" t="str">
        <f>IF(I1352="","",IF(I1352&lt;80,"Ошибка! Не соблюден минимальный заказ на сорт!",IF(MOD(I1352,40)&gt;0,"Ошибка! Не соблюдена кратность заказа на позицию!","")))</f>
        <v/>
      </c>
    </row>
    <row r="1353" spans="1:13" ht="15" customHeight="1" x14ac:dyDescent="0.25">
      <c r="A1353" s="1">
        <v>1546</v>
      </c>
      <c r="B1353" s="63" t="s">
        <v>2352</v>
      </c>
      <c r="C1353" s="63" t="s">
        <v>2353</v>
      </c>
      <c r="D1353" s="64" t="s">
        <v>2354</v>
      </c>
      <c r="E1353" s="64" t="s">
        <v>2355</v>
      </c>
      <c r="F1353" s="64" t="s">
        <v>2356</v>
      </c>
      <c r="G1353" s="65" t="s">
        <v>63</v>
      </c>
      <c r="H1353" s="66">
        <v>1.02</v>
      </c>
      <c r="I1353" s="67"/>
      <c r="J1353" s="68">
        <f>H1353*I1353</f>
        <v>0</v>
      </c>
      <c r="K1353" s="68">
        <f>IF($I$11&gt;=7000,0,H1353*0.07*I1353)</f>
        <v>0</v>
      </c>
      <c r="L1353" s="68">
        <f>J1353+K1353</f>
        <v>0</v>
      </c>
      <c r="M1353" s="46" t="str">
        <f>IF(I1353="","",IF(I1353&lt;80,"Ошибка! Не соблюден минимальный заказ на сорт!",IF(MOD(I1353,40)&gt;0,"Ошибка! Не соблюдена кратность заказа на позицию!","")))</f>
        <v/>
      </c>
    </row>
    <row r="1354" spans="1:13" ht="15" customHeight="1" x14ac:dyDescent="0.25">
      <c r="A1354" s="1">
        <v>1070</v>
      </c>
      <c r="B1354" s="63" t="s">
        <v>4855</v>
      </c>
      <c r="C1354" s="63" t="s">
        <v>6171</v>
      </c>
      <c r="D1354" s="64" t="s">
        <v>2357</v>
      </c>
      <c r="E1354" s="64" t="s">
        <v>2358</v>
      </c>
      <c r="F1354" s="64" t="s">
        <v>5661</v>
      </c>
      <c r="G1354" s="65" t="s">
        <v>63</v>
      </c>
      <c r="H1354" s="66">
        <v>1.56</v>
      </c>
      <c r="I1354" s="67"/>
      <c r="J1354" s="68">
        <f>H1354*I1354</f>
        <v>0</v>
      </c>
      <c r="K1354" s="68">
        <f>IF($I$11&gt;=7000,0,H1354*0.07*I1354)</f>
        <v>0</v>
      </c>
      <c r="L1354" s="68">
        <f>J1354+K1354</f>
        <v>0</v>
      </c>
      <c r="M1354" s="46" t="str">
        <f>IF(I1354="","",IF(I1354&lt;80,"Ошибка! Не соблюден минимальный заказ на сорт!",IF(MOD(I1354,40)&gt;0,"Ошибка! Не соблюдена кратность заказа на позицию!","")))</f>
        <v/>
      </c>
    </row>
    <row r="1355" spans="1:13" ht="15" customHeight="1" x14ac:dyDescent="0.25">
      <c r="A1355" s="1">
        <v>967</v>
      </c>
      <c r="B1355" s="63" t="s">
        <v>4856</v>
      </c>
      <c r="C1355" s="63" t="s">
        <v>4590</v>
      </c>
      <c r="D1355" s="64" t="s">
        <v>2357</v>
      </c>
      <c r="E1355" s="64" t="s">
        <v>2358</v>
      </c>
      <c r="F1355" s="64" t="s">
        <v>5457</v>
      </c>
      <c r="G1355" s="65" t="s">
        <v>63</v>
      </c>
      <c r="H1355" s="66">
        <v>1.02</v>
      </c>
      <c r="I1355" s="67"/>
      <c r="J1355" s="68">
        <f>H1355*I1355</f>
        <v>0</v>
      </c>
      <c r="K1355" s="68">
        <f>IF($I$11&gt;=7000,0,H1355*0.07*I1355)</f>
        <v>0</v>
      </c>
      <c r="L1355" s="68">
        <f>J1355+K1355</f>
        <v>0</v>
      </c>
      <c r="M1355" s="46" t="str">
        <f>IF(I1355="","",IF(I1355&lt;80,"Ошибка! Не соблюден минимальный заказ на сорт!",IF(MOD(I1355,40)&gt;0,"Ошибка! Не соблюдена кратность заказа на позицию!","")))</f>
        <v/>
      </c>
    </row>
    <row r="1356" spans="1:13" ht="15" customHeight="1" x14ac:dyDescent="0.25">
      <c r="A1356" s="1">
        <v>1907</v>
      </c>
      <c r="B1356" s="63" t="s">
        <v>2359</v>
      </c>
      <c r="C1356" s="63" t="s">
        <v>2360</v>
      </c>
      <c r="D1356" s="64" t="s">
        <v>2357</v>
      </c>
      <c r="E1356" s="64" t="s">
        <v>2358</v>
      </c>
      <c r="F1356" s="64" t="s">
        <v>2361</v>
      </c>
      <c r="G1356" s="65" t="s">
        <v>63</v>
      </c>
      <c r="H1356" s="66">
        <v>1.02</v>
      </c>
      <c r="I1356" s="67"/>
      <c r="J1356" s="68">
        <f>H1356*I1356</f>
        <v>0</v>
      </c>
      <c r="K1356" s="68">
        <f>IF($I$11&gt;=7000,0,H1356*0.07*I1356)</f>
        <v>0</v>
      </c>
      <c r="L1356" s="68">
        <f>J1356+K1356</f>
        <v>0</v>
      </c>
      <c r="M1356" s="46" t="str">
        <f>IF(I1356="","",IF(I1356&lt;80,"Ошибка! Не соблюден минимальный заказ на сорт!",IF(MOD(I1356,40)&gt;0,"Ошибка! Не соблюдена кратность заказа на позицию!","")))</f>
        <v/>
      </c>
    </row>
    <row r="1357" spans="1:13" ht="15" customHeight="1" x14ac:dyDescent="0.25">
      <c r="A1357" s="1">
        <v>2821</v>
      </c>
      <c r="B1357" s="63" t="s">
        <v>2362</v>
      </c>
      <c r="C1357" s="63" t="s">
        <v>2363</v>
      </c>
      <c r="D1357" s="64" t="s">
        <v>2357</v>
      </c>
      <c r="E1357" s="64" t="s">
        <v>2358</v>
      </c>
      <c r="F1357" s="64" t="s">
        <v>2364</v>
      </c>
      <c r="G1357" s="65" t="s">
        <v>63</v>
      </c>
      <c r="H1357" s="66">
        <v>1.02</v>
      </c>
      <c r="I1357" s="67"/>
      <c r="J1357" s="68">
        <f>H1357*I1357</f>
        <v>0</v>
      </c>
      <c r="K1357" s="68">
        <f>IF($I$11&gt;=7000,0,H1357*0.07*I1357)</f>
        <v>0</v>
      </c>
      <c r="L1357" s="68">
        <f>J1357+K1357</f>
        <v>0</v>
      </c>
      <c r="M1357" s="46" t="str">
        <f>IF(I1357="","",IF(I1357&lt;80,"Ошибка! Не соблюден минимальный заказ на сорт!",IF(MOD(I1357,40)&gt;0,"Ошибка! Не соблюдена кратность заказа на позицию!","")))</f>
        <v/>
      </c>
    </row>
    <row r="1358" spans="1:13" ht="15" customHeight="1" x14ac:dyDescent="0.25">
      <c r="A1358" s="1">
        <v>2366</v>
      </c>
      <c r="B1358" s="63" t="s">
        <v>4407</v>
      </c>
      <c r="C1358" s="63" t="s">
        <v>6172</v>
      </c>
      <c r="D1358" s="64" t="s">
        <v>2357</v>
      </c>
      <c r="E1358" s="64" t="s">
        <v>2358</v>
      </c>
      <c r="F1358" s="64" t="s">
        <v>6309</v>
      </c>
      <c r="G1358" s="65" t="s">
        <v>63</v>
      </c>
      <c r="H1358" s="66">
        <v>1.02</v>
      </c>
      <c r="I1358" s="67"/>
      <c r="J1358" s="68">
        <f>H1358*I1358</f>
        <v>0</v>
      </c>
      <c r="K1358" s="68">
        <f>IF($I$11&gt;=7000,0,H1358*0.07*I1358)</f>
        <v>0</v>
      </c>
      <c r="L1358" s="68">
        <f>J1358+K1358</f>
        <v>0</v>
      </c>
      <c r="M1358" s="46" t="str">
        <f>IF(I1358="","",IF(I1358&lt;80,"Ошибка! Не соблюден минимальный заказ на сорт!",IF(MOD(I1358,40)&gt;0,"Ошибка! Не соблюдена кратность заказа на позицию!","")))</f>
        <v/>
      </c>
    </row>
    <row r="1359" spans="1:13" ht="15" customHeight="1" x14ac:dyDescent="0.25">
      <c r="A1359" s="1">
        <v>967</v>
      </c>
      <c r="B1359" s="63" t="s">
        <v>2365</v>
      </c>
      <c r="C1359" s="63" t="s">
        <v>2366</v>
      </c>
      <c r="D1359" s="64" t="s">
        <v>2357</v>
      </c>
      <c r="E1359" s="64" t="s">
        <v>2358</v>
      </c>
      <c r="F1359" s="64" t="s">
        <v>2367</v>
      </c>
      <c r="G1359" s="65" t="s">
        <v>63</v>
      </c>
      <c r="H1359" s="66">
        <v>1.59</v>
      </c>
      <c r="I1359" s="67"/>
      <c r="J1359" s="68">
        <f>H1359*I1359</f>
        <v>0</v>
      </c>
      <c r="K1359" s="68">
        <f>IF($I$11&gt;=7000,0,H1359*0.07*I1359)</f>
        <v>0</v>
      </c>
      <c r="L1359" s="68">
        <f>J1359+K1359</f>
        <v>0</v>
      </c>
      <c r="M1359" s="46" t="str">
        <f>IF(I1359="","",IF(I1359&lt;80,"Ошибка! Не соблюден минимальный заказ на сорт!",IF(MOD(I1359,40)&gt;0,"Ошибка! Не соблюдена кратность заказа на позицию!","")))</f>
        <v/>
      </c>
    </row>
    <row r="1360" spans="1:13" ht="15" customHeight="1" x14ac:dyDescent="0.25">
      <c r="A1360" s="1">
        <v>966</v>
      </c>
      <c r="B1360" s="63" t="s">
        <v>2368</v>
      </c>
      <c r="C1360" s="63" t="s">
        <v>2369</v>
      </c>
      <c r="D1360" s="64" t="s">
        <v>2357</v>
      </c>
      <c r="E1360" s="64" t="s">
        <v>2358</v>
      </c>
      <c r="F1360" s="64" t="s">
        <v>2370</v>
      </c>
      <c r="G1360" s="65" t="s">
        <v>63</v>
      </c>
      <c r="H1360" s="66">
        <v>1.59</v>
      </c>
      <c r="I1360" s="67"/>
      <c r="J1360" s="68">
        <f>H1360*I1360</f>
        <v>0</v>
      </c>
      <c r="K1360" s="68">
        <f>IF($I$11&gt;=7000,0,H1360*0.07*I1360)</f>
        <v>0</v>
      </c>
      <c r="L1360" s="68">
        <f>J1360+K1360</f>
        <v>0</v>
      </c>
      <c r="M1360" s="46" t="str">
        <f>IF(I1360="","",IF(I1360&lt;80,"Ошибка! Не соблюден минимальный заказ на сорт!",IF(MOD(I1360,40)&gt;0,"Ошибка! Не соблюдена кратность заказа на позицию!","")))</f>
        <v/>
      </c>
    </row>
    <row r="1361" spans="1:13" ht="15" customHeight="1" x14ac:dyDescent="0.25">
      <c r="A1361" s="1">
        <v>536</v>
      </c>
      <c r="B1361" s="63" t="s">
        <v>4857</v>
      </c>
      <c r="C1361" s="63" t="s">
        <v>6173</v>
      </c>
      <c r="D1361" s="64" t="s">
        <v>2357</v>
      </c>
      <c r="E1361" s="64" t="s">
        <v>2358</v>
      </c>
      <c r="F1361" s="64" t="s">
        <v>2954</v>
      </c>
      <c r="G1361" s="65" t="s">
        <v>63</v>
      </c>
      <c r="H1361" s="66">
        <v>1.59</v>
      </c>
      <c r="I1361" s="67"/>
      <c r="J1361" s="68">
        <f>H1361*I1361</f>
        <v>0</v>
      </c>
      <c r="K1361" s="68">
        <f>IF($I$11&gt;=7000,0,H1361*0.07*I1361)</f>
        <v>0</v>
      </c>
      <c r="L1361" s="68">
        <f>J1361+K1361</f>
        <v>0</v>
      </c>
      <c r="M1361" s="46" t="str">
        <f>IF(I1361="","",IF(I1361&lt;80,"Ошибка! Не соблюден минимальный заказ на сорт!",IF(MOD(I1361,40)&gt;0,"Ошибка! Не соблюдена кратность заказа на позицию!","")))</f>
        <v/>
      </c>
    </row>
    <row r="1362" spans="1:13" ht="15" customHeight="1" x14ac:dyDescent="0.25">
      <c r="A1362" s="1">
        <v>1580</v>
      </c>
      <c r="B1362" s="63" t="s">
        <v>2371</v>
      </c>
      <c r="C1362" s="63" t="s">
        <v>2372</v>
      </c>
      <c r="D1362" s="64" t="s">
        <v>2373</v>
      </c>
      <c r="E1362" s="64" t="s">
        <v>2374</v>
      </c>
      <c r="F1362" s="64" t="s">
        <v>2375</v>
      </c>
      <c r="G1362" s="65" t="s">
        <v>63</v>
      </c>
      <c r="H1362" s="66">
        <v>0.98</v>
      </c>
      <c r="I1362" s="67"/>
      <c r="J1362" s="68">
        <f>H1362*I1362</f>
        <v>0</v>
      </c>
      <c r="K1362" s="68">
        <f>IF($I$11&gt;=7000,0,H1362*0.07*I1362)</f>
        <v>0</v>
      </c>
      <c r="L1362" s="68">
        <f>J1362+K1362</f>
        <v>0</v>
      </c>
      <c r="M1362" s="46" t="str">
        <f>IF(I1362="","",IF(I1362&lt;80,"Ошибка! Не соблюден минимальный заказ на сорт!",IF(MOD(I1362,40)&gt;0,"Ошибка! Не соблюдена кратность заказа на позицию!","")))</f>
        <v/>
      </c>
    </row>
    <row r="1363" spans="1:13" ht="15" customHeight="1" x14ac:dyDescent="0.25">
      <c r="A1363" s="1">
        <v>2878</v>
      </c>
      <c r="B1363" s="63" t="s">
        <v>2376</v>
      </c>
      <c r="C1363" s="63" t="s">
        <v>2377</v>
      </c>
      <c r="D1363" s="64" t="s">
        <v>2373</v>
      </c>
      <c r="E1363" s="64" t="s">
        <v>2374</v>
      </c>
      <c r="F1363" s="64" t="s">
        <v>2378</v>
      </c>
      <c r="G1363" s="65" t="s">
        <v>63</v>
      </c>
      <c r="H1363" s="66">
        <v>1.1000000000000001</v>
      </c>
      <c r="I1363" s="67"/>
      <c r="J1363" s="68">
        <f>H1363*I1363</f>
        <v>0</v>
      </c>
      <c r="K1363" s="68">
        <f>IF($I$11&gt;=7000,0,H1363*0.07*I1363)</f>
        <v>0</v>
      </c>
      <c r="L1363" s="68">
        <f>J1363+K1363</f>
        <v>0</v>
      </c>
      <c r="M1363" s="46" t="str">
        <f>IF(I1363="","",IF(I1363&lt;80,"Ошибка! Не соблюден минимальный заказ на сорт!",IF(MOD(I1363,40)&gt;0,"Ошибка! Не соблюдена кратность заказа на позицию!","")))</f>
        <v/>
      </c>
    </row>
    <row r="1364" spans="1:13" ht="15" customHeight="1" x14ac:dyDescent="0.25">
      <c r="A1364" s="1">
        <v>486</v>
      </c>
      <c r="B1364" s="63" t="s">
        <v>4852</v>
      </c>
      <c r="C1364" s="63" t="s">
        <v>6168</v>
      </c>
      <c r="D1364" s="64" t="s">
        <v>2373</v>
      </c>
      <c r="E1364" s="64" t="s">
        <v>2374</v>
      </c>
      <c r="F1364" s="64" t="s">
        <v>5659</v>
      </c>
      <c r="G1364" s="65" t="s">
        <v>63</v>
      </c>
      <c r="H1364" s="66">
        <v>1.56</v>
      </c>
      <c r="I1364" s="67"/>
      <c r="J1364" s="68">
        <f>H1364*I1364</f>
        <v>0</v>
      </c>
      <c r="K1364" s="68">
        <f>IF($I$11&gt;=7000,0,H1364*0.07*I1364)</f>
        <v>0</v>
      </c>
      <c r="L1364" s="68">
        <f>J1364+K1364</f>
        <v>0</v>
      </c>
      <c r="M1364" s="46" t="str">
        <f>IF(I1364="","",IF(I1364&lt;80,"Ошибка! Не соблюден минимальный заказ на сорт!",IF(MOD(I1364,40)&gt;0,"Ошибка! Не соблюдена кратность заказа на позицию!","")))</f>
        <v/>
      </c>
    </row>
    <row r="1365" spans="1:13" ht="15" customHeight="1" x14ac:dyDescent="0.25">
      <c r="A1365" s="1">
        <v>1428</v>
      </c>
      <c r="B1365" s="63" t="s">
        <v>4853</v>
      </c>
      <c r="C1365" s="63" t="s">
        <v>6169</v>
      </c>
      <c r="D1365" s="64" t="s">
        <v>2373</v>
      </c>
      <c r="E1365" s="64" t="s">
        <v>2374</v>
      </c>
      <c r="F1365" s="64" t="s">
        <v>6308</v>
      </c>
      <c r="G1365" s="65" t="s">
        <v>63</v>
      </c>
      <c r="H1365" s="66">
        <v>1.1000000000000001</v>
      </c>
      <c r="I1365" s="67"/>
      <c r="J1365" s="68">
        <f>H1365*I1365</f>
        <v>0</v>
      </c>
      <c r="K1365" s="68">
        <f>IF($I$11&gt;=7000,0,H1365*0.07*I1365)</f>
        <v>0</v>
      </c>
      <c r="L1365" s="68">
        <f>J1365+K1365</f>
        <v>0</v>
      </c>
      <c r="M1365" s="46" t="str">
        <f>IF(I1365="","",IF(I1365&lt;80,"Ошибка! Не соблюден минимальный заказ на сорт!",IF(MOD(I1365,40)&gt;0,"Ошибка! Не соблюдена кратность заказа на позицию!","")))</f>
        <v/>
      </c>
    </row>
    <row r="1366" spans="1:13" ht="15" customHeight="1" x14ac:dyDescent="0.25">
      <c r="A1366" s="1">
        <v>1446</v>
      </c>
      <c r="B1366" s="63" t="s">
        <v>2379</v>
      </c>
      <c r="C1366" s="63" t="s">
        <v>2380</v>
      </c>
      <c r="D1366" s="64" t="s">
        <v>2373</v>
      </c>
      <c r="E1366" s="64" t="s">
        <v>2374</v>
      </c>
      <c r="F1366" s="64" t="s">
        <v>2381</v>
      </c>
      <c r="G1366" s="65" t="s">
        <v>63</v>
      </c>
      <c r="H1366" s="66">
        <v>1.04</v>
      </c>
      <c r="I1366" s="67"/>
      <c r="J1366" s="68">
        <f>H1366*I1366</f>
        <v>0</v>
      </c>
      <c r="K1366" s="68">
        <f>IF($I$11&gt;=7000,0,H1366*0.07*I1366)</f>
        <v>0</v>
      </c>
      <c r="L1366" s="68">
        <f>J1366+K1366</f>
        <v>0</v>
      </c>
      <c r="M1366" s="46" t="str">
        <f>IF(I1366="","",IF(I1366&lt;80,"Ошибка! Не соблюден минимальный заказ на сорт!",IF(MOD(I1366,40)&gt;0,"Ошибка! Не соблюдена кратность заказа на позицию!","")))</f>
        <v/>
      </c>
    </row>
    <row r="1367" spans="1:13" ht="15" customHeight="1" x14ac:dyDescent="0.25">
      <c r="A1367" s="1">
        <v>1868</v>
      </c>
      <c r="B1367" s="63" t="s">
        <v>2382</v>
      </c>
      <c r="C1367" s="63" t="s">
        <v>2383</v>
      </c>
      <c r="D1367" s="64" t="s">
        <v>2373</v>
      </c>
      <c r="E1367" s="64" t="s">
        <v>2374</v>
      </c>
      <c r="F1367" s="64" t="s">
        <v>2384</v>
      </c>
      <c r="G1367" s="65" t="s">
        <v>63</v>
      </c>
      <c r="H1367" s="66">
        <v>1.1000000000000001</v>
      </c>
      <c r="I1367" s="67"/>
      <c r="J1367" s="68">
        <f>H1367*I1367</f>
        <v>0</v>
      </c>
      <c r="K1367" s="68">
        <f>IF($I$11&gt;=7000,0,H1367*0.07*I1367)</f>
        <v>0</v>
      </c>
      <c r="L1367" s="68">
        <f>J1367+K1367</f>
        <v>0</v>
      </c>
      <c r="M1367" s="46" t="str">
        <f>IF(I1367="","",IF(I1367&lt;80,"Ошибка! Не соблюден минимальный заказ на сорт!",IF(MOD(I1367,40)&gt;0,"Ошибка! Не соблюдена кратность заказа на позицию!","")))</f>
        <v/>
      </c>
    </row>
    <row r="1368" spans="1:13" ht="15" customHeight="1" x14ac:dyDescent="0.25">
      <c r="A1368" s="1">
        <v>580</v>
      </c>
      <c r="B1368" s="63" t="s">
        <v>4854</v>
      </c>
      <c r="C1368" s="63" t="s">
        <v>6170</v>
      </c>
      <c r="D1368" s="64" t="s">
        <v>2373</v>
      </c>
      <c r="E1368" s="64" t="s">
        <v>2374</v>
      </c>
      <c r="F1368" s="64" t="s">
        <v>5660</v>
      </c>
      <c r="G1368" s="65" t="s">
        <v>63</v>
      </c>
      <c r="H1368" s="66">
        <v>1.56</v>
      </c>
      <c r="I1368" s="67"/>
      <c r="J1368" s="68">
        <f>H1368*I1368</f>
        <v>0</v>
      </c>
      <c r="K1368" s="68">
        <f>IF($I$11&gt;=7000,0,H1368*0.07*I1368)</f>
        <v>0</v>
      </c>
      <c r="L1368" s="68">
        <f>J1368+K1368</f>
        <v>0</v>
      </c>
      <c r="M1368" s="46" t="str">
        <f>IF(I1368="","",IF(I1368&lt;80,"Ошибка! Не соблюден минимальный заказ на сорт!",IF(MOD(I1368,40)&gt;0,"Ошибка! Не соблюдена кратность заказа на позицию!","")))</f>
        <v/>
      </c>
    </row>
    <row r="1369" spans="1:13" ht="15" customHeight="1" x14ac:dyDescent="0.25">
      <c r="A1369" s="1">
        <v>9749</v>
      </c>
      <c r="B1369" s="63" t="s">
        <v>2385</v>
      </c>
      <c r="C1369" s="63" t="s">
        <v>2386</v>
      </c>
      <c r="D1369" s="64" t="s">
        <v>2373</v>
      </c>
      <c r="E1369" s="64" t="s">
        <v>2374</v>
      </c>
      <c r="F1369" s="64"/>
      <c r="G1369" s="65" t="s">
        <v>63</v>
      </c>
      <c r="H1369" s="66">
        <v>0.98</v>
      </c>
      <c r="I1369" s="67"/>
      <c r="J1369" s="68">
        <f>H1369*I1369</f>
        <v>0</v>
      </c>
      <c r="K1369" s="68">
        <f>IF($I$11&gt;=7000,0,H1369*0.07*I1369)</f>
        <v>0</v>
      </c>
      <c r="L1369" s="68">
        <f>J1369+K1369</f>
        <v>0</v>
      </c>
      <c r="M1369" s="46" t="str">
        <f>IF(I1369="","",IF(I1369&lt;80,"Ошибка! Не соблюден минимальный заказ на сорт!",IF(MOD(I1369,40)&gt;0,"Ошибка! Не соблюдена кратность заказа на позицию!","")))</f>
        <v/>
      </c>
    </row>
    <row r="1370" spans="1:13" ht="15" customHeight="1" x14ac:dyDescent="0.25">
      <c r="A1370" s="1">
        <v>1135</v>
      </c>
      <c r="B1370" s="63" t="s">
        <v>2387</v>
      </c>
      <c r="C1370" s="63" t="s">
        <v>2388</v>
      </c>
      <c r="D1370" s="64" t="s">
        <v>2389</v>
      </c>
      <c r="E1370" s="64" t="s">
        <v>2390</v>
      </c>
      <c r="F1370" s="64" t="s">
        <v>2391</v>
      </c>
      <c r="G1370" s="65" t="s">
        <v>63</v>
      </c>
      <c r="H1370" s="66">
        <v>1.9</v>
      </c>
      <c r="I1370" s="67"/>
      <c r="J1370" s="68">
        <f>H1370*I1370</f>
        <v>0</v>
      </c>
      <c r="K1370" s="68">
        <f>IF($I$11&gt;=7000,0,H1370*0.07*I1370)</f>
        <v>0</v>
      </c>
      <c r="L1370" s="68">
        <f>J1370+K1370</f>
        <v>0</v>
      </c>
      <c r="M1370" s="46" t="str">
        <f>IF(I1370="","",IF(I1370&lt;80,"Ошибка! Не соблюден минимальный заказ на сорт!",IF(MOD(I1370,40)&gt;0,"Ошибка! Не соблюдена кратность заказа на позицию!","")))</f>
        <v/>
      </c>
    </row>
    <row r="1371" spans="1:13" ht="15" customHeight="1" x14ac:dyDescent="0.25">
      <c r="A1371" s="1">
        <v>37</v>
      </c>
      <c r="B1371" s="63" t="s">
        <v>2392</v>
      </c>
      <c r="C1371" s="63" t="s">
        <v>2393</v>
      </c>
      <c r="D1371" s="64" t="s">
        <v>2389</v>
      </c>
      <c r="E1371" s="64" t="s">
        <v>2390</v>
      </c>
      <c r="F1371" s="64" t="s">
        <v>2394</v>
      </c>
      <c r="G1371" s="65" t="s">
        <v>63</v>
      </c>
      <c r="H1371" s="66">
        <v>3.7399999999999998</v>
      </c>
      <c r="I1371" s="67"/>
      <c r="J1371" s="68">
        <f>H1371*I1371</f>
        <v>0</v>
      </c>
      <c r="K1371" s="68">
        <f>IF($I$11&gt;=7000,0,H1371*0.07*I1371)</f>
        <v>0</v>
      </c>
      <c r="L1371" s="68">
        <f>J1371+K1371</f>
        <v>0</v>
      </c>
      <c r="M1371" s="46" t="str">
        <f>IF(I1371="","",IF(I1371&lt;80,"Ошибка! Не соблюден минимальный заказ на сорт!",IF(MOD(I1371,40)&gt;0,"Ошибка! Не соблюдена кратность заказа на позицию!","")))</f>
        <v/>
      </c>
    </row>
    <row r="1372" spans="1:13" ht="15" customHeight="1" x14ac:dyDescent="0.25">
      <c r="A1372" s="1">
        <v>3273</v>
      </c>
      <c r="B1372" s="63" t="s">
        <v>2395</v>
      </c>
      <c r="C1372" s="63" t="s">
        <v>2396</v>
      </c>
      <c r="D1372" s="64" t="s">
        <v>2389</v>
      </c>
      <c r="E1372" s="64" t="s">
        <v>2390</v>
      </c>
      <c r="F1372" s="64" t="s">
        <v>2397</v>
      </c>
      <c r="G1372" s="65" t="s">
        <v>63</v>
      </c>
      <c r="H1372" s="66">
        <v>2.59</v>
      </c>
      <c r="I1372" s="67"/>
      <c r="J1372" s="68">
        <f>H1372*I1372</f>
        <v>0</v>
      </c>
      <c r="K1372" s="68">
        <f>IF($I$11&gt;=7000,0,H1372*0.07*I1372)</f>
        <v>0</v>
      </c>
      <c r="L1372" s="68">
        <f>J1372+K1372</f>
        <v>0</v>
      </c>
      <c r="M1372" s="46" t="str">
        <f>IF(I1372="","",IF(I1372&lt;80,"Ошибка! Не соблюден минимальный заказ на сорт!",IF(MOD(I1372,40)&gt;0,"Ошибка! Не соблюдена кратность заказа на позицию!","")))</f>
        <v/>
      </c>
    </row>
    <row r="1373" spans="1:13" ht="15" customHeight="1" x14ac:dyDescent="0.25">
      <c r="A1373" s="1">
        <v>1685</v>
      </c>
      <c r="B1373" s="63" t="s">
        <v>2398</v>
      </c>
      <c r="C1373" s="63" t="s">
        <v>2399</v>
      </c>
      <c r="D1373" s="64" t="s">
        <v>2389</v>
      </c>
      <c r="E1373" s="64" t="s">
        <v>2390</v>
      </c>
      <c r="F1373" s="64" t="s">
        <v>2400</v>
      </c>
      <c r="G1373" s="65" t="s">
        <v>63</v>
      </c>
      <c r="H1373" s="66">
        <v>1.9</v>
      </c>
      <c r="I1373" s="67"/>
      <c r="J1373" s="68">
        <f>H1373*I1373</f>
        <v>0</v>
      </c>
      <c r="K1373" s="68">
        <f>IF($I$11&gt;=7000,0,H1373*0.07*I1373)</f>
        <v>0</v>
      </c>
      <c r="L1373" s="68">
        <f>J1373+K1373</f>
        <v>0</v>
      </c>
      <c r="M1373" s="46" t="str">
        <f>IF(I1373="","",IF(I1373&lt;80,"Ошибка! Не соблюден минимальный заказ на сорт!",IF(MOD(I1373,40)&gt;0,"Ошибка! Не соблюдена кратность заказа на позицию!","")))</f>
        <v/>
      </c>
    </row>
    <row r="1374" spans="1:13" ht="15" customHeight="1" x14ac:dyDescent="0.25">
      <c r="A1374" s="1">
        <v>1789</v>
      </c>
      <c r="B1374" s="63" t="s">
        <v>2401</v>
      </c>
      <c r="C1374" s="63" t="s">
        <v>2402</v>
      </c>
      <c r="D1374" s="64" t="s">
        <v>2389</v>
      </c>
      <c r="E1374" s="64" t="s">
        <v>2390</v>
      </c>
      <c r="F1374" s="64"/>
      <c r="G1374" s="65" t="s">
        <v>63</v>
      </c>
      <c r="H1374" s="66">
        <v>1.9</v>
      </c>
      <c r="I1374" s="67"/>
      <c r="J1374" s="68">
        <f>H1374*I1374</f>
        <v>0</v>
      </c>
      <c r="K1374" s="68">
        <f>IF($I$11&gt;=7000,0,H1374*0.07*I1374)</f>
        <v>0</v>
      </c>
      <c r="L1374" s="68">
        <f>J1374+K1374</f>
        <v>0</v>
      </c>
      <c r="M1374" s="46" t="str">
        <f>IF(I1374="","",IF(I1374&lt;80,"Ошибка! Не соблюден минимальный заказ на сорт!",IF(MOD(I1374,40)&gt;0,"Ошибка! Не соблюдена кратность заказа на позицию!","")))</f>
        <v/>
      </c>
    </row>
    <row r="1375" spans="1:13" ht="15" customHeight="1" x14ac:dyDescent="0.25">
      <c r="A1375" s="1">
        <v>3872</v>
      </c>
      <c r="B1375" s="63" t="s">
        <v>2403</v>
      </c>
      <c r="C1375" s="63" t="s">
        <v>2404</v>
      </c>
      <c r="D1375" s="64" t="s">
        <v>2405</v>
      </c>
      <c r="E1375" s="64" t="s">
        <v>2406</v>
      </c>
      <c r="F1375" s="64" t="s">
        <v>266</v>
      </c>
      <c r="G1375" s="65" t="s">
        <v>63</v>
      </c>
      <c r="H1375" s="66">
        <v>0.81</v>
      </c>
      <c r="I1375" s="67"/>
      <c r="J1375" s="68">
        <f>H1375*I1375</f>
        <v>0</v>
      </c>
      <c r="K1375" s="68">
        <f>IF($I$11&gt;=7000,0,H1375*0.07*I1375)</f>
        <v>0</v>
      </c>
      <c r="L1375" s="68">
        <f>J1375+K1375</f>
        <v>0</v>
      </c>
      <c r="M1375" s="46" t="str">
        <f>IF(I1375="","",IF(I1375&lt;80,"Ошибка! Не соблюден минимальный заказ на сорт!",IF(MOD(I1375,40)&gt;0,"Ошибка! Не соблюдена кратность заказа на позицию!","")))</f>
        <v/>
      </c>
    </row>
    <row r="1376" spans="1:13" ht="15" customHeight="1" x14ac:dyDescent="0.25">
      <c r="A1376" s="1">
        <v>3884</v>
      </c>
      <c r="B1376" s="63" t="s">
        <v>2407</v>
      </c>
      <c r="C1376" s="63" t="s">
        <v>2408</v>
      </c>
      <c r="D1376" s="64" t="s">
        <v>2405</v>
      </c>
      <c r="E1376" s="64" t="s">
        <v>2406</v>
      </c>
      <c r="F1376" s="64" t="s">
        <v>2409</v>
      </c>
      <c r="G1376" s="65" t="s">
        <v>63</v>
      </c>
      <c r="H1376" s="66">
        <v>0.81</v>
      </c>
      <c r="I1376" s="67"/>
      <c r="J1376" s="68">
        <f>H1376*I1376</f>
        <v>0</v>
      </c>
      <c r="K1376" s="68">
        <f>IF($I$11&gt;=7000,0,H1376*0.07*I1376)</f>
        <v>0</v>
      </c>
      <c r="L1376" s="68">
        <f>J1376+K1376</f>
        <v>0</v>
      </c>
      <c r="M1376" s="46" t="str">
        <f>IF(I1376="","",IF(I1376&lt;80,"Ошибка! Не соблюден минимальный заказ на сорт!",IF(MOD(I1376,40)&gt;0,"Ошибка! Не соблюдена кратность заказа на позицию!","")))</f>
        <v/>
      </c>
    </row>
    <row r="1377" spans="1:13" ht="15" customHeight="1" x14ac:dyDescent="0.25">
      <c r="A1377" s="1">
        <v>2901</v>
      </c>
      <c r="B1377" s="63" t="s">
        <v>2410</v>
      </c>
      <c r="C1377" s="63" t="s">
        <v>2411</v>
      </c>
      <c r="D1377" s="64" t="s">
        <v>2405</v>
      </c>
      <c r="E1377" s="64" t="s">
        <v>2406</v>
      </c>
      <c r="F1377" s="64" t="s">
        <v>378</v>
      </c>
      <c r="G1377" s="65" t="s">
        <v>63</v>
      </c>
      <c r="H1377" s="66">
        <v>0.92</v>
      </c>
      <c r="I1377" s="67"/>
      <c r="J1377" s="68">
        <f>H1377*I1377</f>
        <v>0</v>
      </c>
      <c r="K1377" s="68">
        <f>IF($I$11&gt;=7000,0,H1377*0.07*I1377)</f>
        <v>0</v>
      </c>
      <c r="L1377" s="68">
        <f>J1377+K1377</f>
        <v>0</v>
      </c>
      <c r="M1377" s="46" t="str">
        <f>IF(I1377="","",IF(I1377&lt;80,"Ошибка! Не соблюден минимальный заказ на сорт!",IF(MOD(I1377,40)&gt;0,"Ошибка! Не соблюдена кратность заказа на позицию!","")))</f>
        <v/>
      </c>
    </row>
    <row r="1378" spans="1:13" ht="15" customHeight="1" x14ac:dyDescent="0.25">
      <c r="A1378" s="1">
        <v>5814</v>
      </c>
      <c r="B1378" s="63" t="s">
        <v>2412</v>
      </c>
      <c r="C1378" s="63" t="s">
        <v>2413</v>
      </c>
      <c r="D1378" s="64" t="s">
        <v>2405</v>
      </c>
      <c r="E1378" s="64" t="s">
        <v>2406</v>
      </c>
      <c r="F1378" s="64"/>
      <c r="G1378" s="65" t="s">
        <v>63</v>
      </c>
      <c r="H1378" s="66">
        <v>0.81</v>
      </c>
      <c r="I1378" s="67"/>
      <c r="J1378" s="68">
        <f>H1378*I1378</f>
        <v>0</v>
      </c>
      <c r="K1378" s="68">
        <f>IF($I$11&gt;=7000,0,H1378*0.07*I1378)</f>
        <v>0</v>
      </c>
      <c r="L1378" s="68">
        <f>J1378+K1378</f>
        <v>0</v>
      </c>
      <c r="M1378" s="46" t="str">
        <f>IF(I1378="","",IF(I1378&lt;80,"Ошибка! Не соблюден минимальный заказ на сорт!",IF(MOD(I1378,40)&gt;0,"Ошибка! Не соблюдена кратность заказа на позицию!","")))</f>
        <v/>
      </c>
    </row>
    <row r="1379" spans="1:13" ht="15" customHeight="1" x14ac:dyDescent="0.25">
      <c r="A1379" s="1">
        <v>909</v>
      </c>
      <c r="B1379" s="63" t="s">
        <v>5373</v>
      </c>
      <c r="C1379" s="63"/>
      <c r="D1379" s="64" t="s">
        <v>5560</v>
      </c>
      <c r="E1379" s="64" t="s">
        <v>5983</v>
      </c>
      <c r="F1379" s="64" t="s">
        <v>5973</v>
      </c>
      <c r="G1379" s="65" t="s">
        <v>63</v>
      </c>
      <c r="H1379" s="66">
        <v>0.98</v>
      </c>
      <c r="I1379" s="67"/>
      <c r="J1379" s="68">
        <f>H1379*I1379</f>
        <v>0</v>
      </c>
      <c r="K1379" s="68">
        <f>IF($I$11&gt;=7000,0,H1379*0.07*I1379)</f>
        <v>0</v>
      </c>
      <c r="L1379" s="68">
        <f>J1379+K1379</f>
        <v>0</v>
      </c>
      <c r="M1379" s="46" t="str">
        <f>IF(I1379="","",IF(I1379&lt;80,"Ошибка! Не соблюден минимальный заказ на сорт!",IF(MOD(I1379,40)&gt;0,"Ошибка! Не соблюдена кратность заказа на позицию!","")))</f>
        <v/>
      </c>
    </row>
    <row r="1380" spans="1:13" ht="15" customHeight="1" x14ac:dyDescent="0.25">
      <c r="A1380" s="1">
        <v>1848</v>
      </c>
      <c r="B1380" s="63" t="s">
        <v>5374</v>
      </c>
      <c r="C1380" s="63"/>
      <c r="D1380" s="64" t="s">
        <v>5560</v>
      </c>
      <c r="E1380" s="64" t="s">
        <v>5983</v>
      </c>
      <c r="F1380" s="64" t="s">
        <v>5974</v>
      </c>
      <c r="G1380" s="65" t="s">
        <v>63</v>
      </c>
      <c r="H1380" s="66">
        <v>0.98</v>
      </c>
      <c r="I1380" s="67"/>
      <c r="J1380" s="68">
        <f>H1380*I1380</f>
        <v>0</v>
      </c>
      <c r="K1380" s="68">
        <f>IF($I$11&gt;=7000,0,H1380*0.07*I1380)</f>
        <v>0</v>
      </c>
      <c r="L1380" s="68">
        <f>J1380+K1380</f>
        <v>0</v>
      </c>
      <c r="M1380" s="46" t="str">
        <f>IF(I1380="","",IF(I1380&lt;80,"Ошибка! Не соблюден минимальный заказ на сорт!",IF(MOD(I1380,40)&gt;0,"Ошибка! Не соблюдена кратность заказа на позицию!","")))</f>
        <v/>
      </c>
    </row>
    <row r="1381" spans="1:13" ht="15" customHeight="1" x14ac:dyDescent="0.25">
      <c r="A1381" s="1">
        <v>3035</v>
      </c>
      <c r="B1381" s="63" t="s">
        <v>5371</v>
      </c>
      <c r="C1381" s="63"/>
      <c r="D1381" s="64" t="s">
        <v>2414</v>
      </c>
      <c r="E1381" s="64" t="s">
        <v>5982</v>
      </c>
      <c r="F1381" s="64" t="s">
        <v>5972</v>
      </c>
      <c r="G1381" s="65" t="s">
        <v>63</v>
      </c>
      <c r="H1381" s="66">
        <v>1.1499999999999999</v>
      </c>
      <c r="I1381" s="67"/>
      <c r="J1381" s="68">
        <f>H1381*I1381</f>
        <v>0</v>
      </c>
      <c r="K1381" s="68">
        <f>IF($I$11&gt;=7000,0,H1381*0.07*I1381)</f>
        <v>0</v>
      </c>
      <c r="L1381" s="68">
        <f>J1381+K1381</f>
        <v>0</v>
      </c>
      <c r="M1381" s="46" t="str">
        <f>IF(I1381="","",IF(I1381&lt;80,"Ошибка! Не соблюден минимальный заказ на сорт!",IF(MOD(I1381,40)&gt;0,"Ошибка! Не соблюдена кратность заказа на позицию!","")))</f>
        <v/>
      </c>
    </row>
    <row r="1382" spans="1:13" ht="15" customHeight="1" x14ac:dyDescent="0.25">
      <c r="A1382" s="1">
        <v>1964</v>
      </c>
      <c r="B1382" s="63" t="s">
        <v>5372</v>
      </c>
      <c r="C1382" s="63"/>
      <c r="D1382" s="64" t="s">
        <v>2414</v>
      </c>
      <c r="E1382" s="64" t="s">
        <v>5982</v>
      </c>
      <c r="F1382" s="64" t="s">
        <v>242</v>
      </c>
      <c r="G1382" s="65" t="s">
        <v>63</v>
      </c>
      <c r="H1382" s="66">
        <v>1.1499999999999999</v>
      </c>
      <c r="I1382" s="67"/>
      <c r="J1382" s="68">
        <f>H1382*I1382</f>
        <v>0</v>
      </c>
      <c r="K1382" s="68">
        <f>IF($I$11&gt;=7000,0,H1382*0.07*I1382)</f>
        <v>0</v>
      </c>
      <c r="L1382" s="68">
        <f>J1382+K1382</f>
        <v>0</v>
      </c>
      <c r="M1382" s="46" t="str">
        <f>IF(I1382="","",IF(I1382&lt;80,"Ошибка! Не соблюден минимальный заказ на сорт!",IF(MOD(I1382,40)&gt;0,"Ошибка! Не соблюдена кратность заказа на позицию!","")))</f>
        <v/>
      </c>
    </row>
    <row r="1383" spans="1:13" ht="15" customHeight="1" x14ac:dyDescent="0.25">
      <c r="A1383" s="1">
        <v>4140</v>
      </c>
      <c r="B1383" s="63" t="s">
        <v>4420</v>
      </c>
      <c r="C1383" s="63" t="s">
        <v>4432</v>
      </c>
      <c r="D1383" s="64" t="s">
        <v>2415</v>
      </c>
      <c r="E1383" s="64" t="s">
        <v>2416</v>
      </c>
      <c r="F1383" s="64" t="s">
        <v>606</v>
      </c>
      <c r="G1383" s="65" t="s">
        <v>63</v>
      </c>
      <c r="H1383" s="66">
        <v>1.21</v>
      </c>
      <c r="I1383" s="67"/>
      <c r="J1383" s="68">
        <f>H1383*I1383</f>
        <v>0</v>
      </c>
      <c r="K1383" s="68">
        <f>IF($I$11&gt;=7000,0,H1383*0.07*I1383)</f>
        <v>0</v>
      </c>
      <c r="L1383" s="68">
        <f>J1383+K1383</f>
        <v>0</v>
      </c>
      <c r="M1383" s="46" t="str">
        <f>IF(I1383="","",IF(I1383&lt;80,"Ошибка! Не соблюден минимальный заказ на сорт!",IF(MOD(I1383,40)&gt;0,"Ошибка! Не соблюдена кратность заказа на позицию!","")))</f>
        <v/>
      </c>
    </row>
    <row r="1384" spans="1:13" ht="15" customHeight="1" x14ac:dyDescent="0.25">
      <c r="A1384" s="1">
        <v>4062</v>
      </c>
      <c r="B1384" s="63" t="s">
        <v>4548</v>
      </c>
      <c r="C1384" s="63" t="s">
        <v>4532</v>
      </c>
      <c r="D1384" s="64" t="s">
        <v>2415</v>
      </c>
      <c r="E1384" s="64" t="s">
        <v>2416</v>
      </c>
      <c r="F1384" s="64" t="s">
        <v>2417</v>
      </c>
      <c r="G1384" s="65" t="s">
        <v>63</v>
      </c>
      <c r="H1384" s="66">
        <v>1.1499999999999999</v>
      </c>
      <c r="I1384" s="67"/>
      <c r="J1384" s="68">
        <f>H1384*I1384</f>
        <v>0</v>
      </c>
      <c r="K1384" s="68">
        <f>IF($I$11&gt;=7000,0,H1384*0.07*I1384)</f>
        <v>0</v>
      </c>
      <c r="L1384" s="68">
        <f>J1384+K1384</f>
        <v>0</v>
      </c>
      <c r="M1384" s="46" t="str">
        <f>IF(I1384="","",IF(I1384&lt;80,"Ошибка! Не соблюден минимальный заказ на сорт!",IF(MOD(I1384,40)&gt;0,"Ошибка! Не соблюдена кратность заказа на позицию!","")))</f>
        <v/>
      </c>
    </row>
    <row r="1385" spans="1:13" ht="15" customHeight="1" x14ac:dyDescent="0.25">
      <c r="A1385" s="1">
        <v>2768</v>
      </c>
      <c r="B1385" s="63" t="s">
        <v>5363</v>
      </c>
      <c r="C1385" s="63" t="s">
        <v>4655</v>
      </c>
      <c r="D1385" s="64" t="s">
        <v>2415</v>
      </c>
      <c r="E1385" s="64" t="s">
        <v>2416</v>
      </c>
      <c r="F1385" s="64" t="s">
        <v>2418</v>
      </c>
      <c r="G1385" s="65" t="s">
        <v>63</v>
      </c>
      <c r="H1385" s="66">
        <v>1.1000000000000001</v>
      </c>
      <c r="I1385" s="67"/>
      <c r="J1385" s="68">
        <f>H1385*I1385</f>
        <v>0</v>
      </c>
      <c r="K1385" s="68">
        <f>IF($I$11&gt;=7000,0,H1385*0.07*I1385)</f>
        <v>0</v>
      </c>
      <c r="L1385" s="68">
        <f>J1385+K1385</f>
        <v>0</v>
      </c>
      <c r="M1385" s="46" t="str">
        <f>IF(I1385="","",IF(I1385&lt;80,"Ошибка! Не соблюден минимальный заказ на сорт!",IF(MOD(I1385,40)&gt;0,"Ошибка! Не соблюдена кратность заказа на позицию!","")))</f>
        <v/>
      </c>
    </row>
    <row r="1386" spans="1:13" ht="15" customHeight="1" x14ac:dyDescent="0.25">
      <c r="A1386" s="1">
        <v>1250</v>
      </c>
      <c r="B1386" s="63" t="s">
        <v>5364</v>
      </c>
      <c r="C1386" s="63"/>
      <c r="D1386" s="64" t="s">
        <v>2415</v>
      </c>
      <c r="E1386" s="64" t="s">
        <v>2416</v>
      </c>
      <c r="F1386" s="64" t="s">
        <v>5965</v>
      </c>
      <c r="G1386" s="65" t="s">
        <v>63</v>
      </c>
      <c r="H1386" s="66">
        <v>1.67</v>
      </c>
      <c r="I1386" s="67"/>
      <c r="J1386" s="68">
        <f>H1386*I1386</f>
        <v>0</v>
      </c>
      <c r="K1386" s="68">
        <f>IF($I$11&gt;=7000,0,H1386*0.07*I1386)</f>
        <v>0</v>
      </c>
      <c r="L1386" s="68">
        <f>J1386+K1386</f>
        <v>0</v>
      </c>
      <c r="M1386" s="46" t="str">
        <f>IF(I1386="","",IF(I1386&lt;80,"Ошибка! Не соблюден минимальный заказ на сорт!",IF(MOD(I1386,40)&gt;0,"Ошибка! Не соблюдена кратность заказа на позицию!","")))</f>
        <v/>
      </c>
    </row>
    <row r="1387" spans="1:13" ht="15" customHeight="1" x14ac:dyDescent="0.25">
      <c r="A1387" s="1">
        <v>2411</v>
      </c>
      <c r="B1387" s="63" t="s">
        <v>5365</v>
      </c>
      <c r="C1387" s="63"/>
      <c r="D1387" s="64" t="s">
        <v>2415</v>
      </c>
      <c r="E1387" s="64" t="s">
        <v>2416</v>
      </c>
      <c r="F1387" s="64" t="s">
        <v>5966</v>
      </c>
      <c r="G1387" s="65" t="s">
        <v>63</v>
      </c>
      <c r="H1387" s="66">
        <v>1.21</v>
      </c>
      <c r="I1387" s="67"/>
      <c r="J1387" s="68">
        <f>H1387*I1387</f>
        <v>0</v>
      </c>
      <c r="K1387" s="68">
        <f>IF($I$11&gt;=7000,0,H1387*0.07*I1387)</f>
        <v>0</v>
      </c>
      <c r="L1387" s="68">
        <f>J1387+K1387</f>
        <v>0</v>
      </c>
      <c r="M1387" s="46" t="str">
        <f>IF(I1387="","",IF(I1387&lt;80,"Ошибка! Не соблюден минимальный заказ на сорт!",IF(MOD(I1387,40)&gt;0,"Ошибка! Не соблюдена кратность заказа на позицию!","")))</f>
        <v/>
      </c>
    </row>
    <row r="1388" spans="1:13" ht="15" customHeight="1" x14ac:dyDescent="0.25">
      <c r="A1388" s="1">
        <v>938</v>
      </c>
      <c r="B1388" s="63" t="s">
        <v>5366</v>
      </c>
      <c r="C1388" s="63"/>
      <c r="D1388" s="64" t="s">
        <v>2415</v>
      </c>
      <c r="E1388" s="64" t="s">
        <v>2416</v>
      </c>
      <c r="F1388" s="64" t="s">
        <v>5967</v>
      </c>
      <c r="G1388" s="65" t="s">
        <v>63</v>
      </c>
      <c r="H1388" s="66">
        <v>2.0699999999999998</v>
      </c>
      <c r="I1388" s="67"/>
      <c r="J1388" s="68">
        <f>H1388*I1388</f>
        <v>0</v>
      </c>
      <c r="K1388" s="68">
        <f>IF($I$11&gt;=7000,0,H1388*0.07*I1388)</f>
        <v>0</v>
      </c>
      <c r="L1388" s="68">
        <f>J1388+K1388</f>
        <v>0</v>
      </c>
      <c r="M1388" s="46" t="str">
        <f>IF(I1388="","",IF(I1388&lt;80,"Ошибка! Не соблюден минимальный заказ на сорт!",IF(MOD(I1388,40)&gt;0,"Ошибка! Не соблюдена кратность заказа на позицию!","")))</f>
        <v/>
      </c>
    </row>
    <row r="1389" spans="1:13" ht="15" customHeight="1" x14ac:dyDescent="0.25">
      <c r="A1389" s="1">
        <v>4285</v>
      </c>
      <c r="B1389" s="63" t="s">
        <v>5367</v>
      </c>
      <c r="C1389" s="63"/>
      <c r="D1389" s="64" t="s">
        <v>2415</v>
      </c>
      <c r="E1389" s="64" t="s">
        <v>2416</v>
      </c>
      <c r="F1389" s="64" t="s">
        <v>5968</v>
      </c>
      <c r="G1389" s="65" t="s">
        <v>63</v>
      </c>
      <c r="H1389" s="66">
        <v>1.21</v>
      </c>
      <c r="I1389" s="67"/>
      <c r="J1389" s="68">
        <f>H1389*I1389</f>
        <v>0</v>
      </c>
      <c r="K1389" s="68">
        <f>IF($I$11&gt;=7000,0,H1389*0.07*I1389)</f>
        <v>0</v>
      </c>
      <c r="L1389" s="68">
        <f>J1389+K1389</f>
        <v>0</v>
      </c>
      <c r="M1389" s="46" t="str">
        <f>IF(I1389="","",IF(I1389&lt;80,"Ошибка! Не соблюден минимальный заказ на сорт!",IF(MOD(I1389,40)&gt;0,"Ошибка! Не соблюдена кратность заказа на позицию!","")))</f>
        <v/>
      </c>
    </row>
    <row r="1390" spans="1:13" ht="15" customHeight="1" x14ac:dyDescent="0.25">
      <c r="A1390" s="1">
        <v>937</v>
      </c>
      <c r="B1390" s="63" t="s">
        <v>5368</v>
      </c>
      <c r="C1390" s="63"/>
      <c r="D1390" s="64" t="s">
        <v>2415</v>
      </c>
      <c r="E1390" s="64" t="s">
        <v>2416</v>
      </c>
      <c r="F1390" s="64" t="s">
        <v>5970</v>
      </c>
      <c r="G1390" s="65" t="s">
        <v>63</v>
      </c>
      <c r="H1390" s="66">
        <v>2.88</v>
      </c>
      <c r="I1390" s="67"/>
      <c r="J1390" s="68">
        <f>H1390*I1390</f>
        <v>0</v>
      </c>
      <c r="K1390" s="68">
        <f>IF($I$11&gt;=7000,0,H1390*0.07*I1390)</f>
        <v>0</v>
      </c>
      <c r="L1390" s="68">
        <f>J1390+K1390</f>
        <v>0</v>
      </c>
      <c r="M1390" s="46" t="str">
        <f>IF(I1390="","",IF(I1390&lt;80,"Ошибка! Не соблюден минимальный заказ на сорт!",IF(MOD(I1390,40)&gt;0,"Ошибка! Не соблюдена кратность заказа на позицию!","")))</f>
        <v/>
      </c>
    </row>
    <row r="1391" spans="1:13" ht="15" customHeight="1" x14ac:dyDescent="0.25">
      <c r="A1391" s="1">
        <v>2455</v>
      </c>
      <c r="B1391" s="63" t="s">
        <v>5369</v>
      </c>
      <c r="C1391" s="63"/>
      <c r="D1391" s="64" t="s">
        <v>2415</v>
      </c>
      <c r="E1391" s="64" t="s">
        <v>2416</v>
      </c>
      <c r="F1391" s="64" t="s">
        <v>5981</v>
      </c>
      <c r="G1391" s="65" t="s">
        <v>63</v>
      </c>
      <c r="H1391" s="66">
        <v>1.73</v>
      </c>
      <c r="I1391" s="67"/>
      <c r="J1391" s="68">
        <f>H1391*I1391</f>
        <v>0</v>
      </c>
      <c r="K1391" s="68">
        <f>IF($I$11&gt;=7000,0,H1391*0.07*I1391)</f>
        <v>0</v>
      </c>
      <c r="L1391" s="68">
        <f>J1391+K1391</f>
        <v>0</v>
      </c>
      <c r="M1391" s="46" t="str">
        <f>IF(I1391="","",IF(I1391&lt;80,"Ошибка! Не соблюден минимальный заказ на сорт!",IF(MOD(I1391,40)&gt;0,"Ошибка! Не соблюдена кратность заказа на позицию!","")))</f>
        <v/>
      </c>
    </row>
    <row r="1392" spans="1:13" ht="15" customHeight="1" x14ac:dyDescent="0.25">
      <c r="A1392" s="1">
        <v>1562</v>
      </c>
      <c r="B1392" s="63" t="s">
        <v>5370</v>
      </c>
      <c r="C1392" s="63"/>
      <c r="D1392" s="64" t="s">
        <v>2415</v>
      </c>
      <c r="E1392" s="64" t="s">
        <v>2416</v>
      </c>
      <c r="F1392" s="64" t="s">
        <v>5971</v>
      </c>
      <c r="G1392" s="65" t="s">
        <v>63</v>
      </c>
      <c r="H1392" s="66">
        <v>1.1000000000000001</v>
      </c>
      <c r="I1392" s="67"/>
      <c r="J1392" s="68">
        <f>H1392*I1392</f>
        <v>0</v>
      </c>
      <c r="K1392" s="68">
        <f>IF($I$11&gt;=7000,0,H1392*0.07*I1392)</f>
        <v>0</v>
      </c>
      <c r="L1392" s="68">
        <f>J1392+K1392</f>
        <v>0</v>
      </c>
      <c r="M1392" s="46" t="str">
        <f>IF(I1392="","",IF(I1392&lt;80,"Ошибка! Не соблюден минимальный заказ на сорт!",IF(MOD(I1392,40)&gt;0,"Ошибка! Не соблюдена кратность заказа на позицию!","")))</f>
        <v/>
      </c>
    </row>
    <row r="1393" spans="1:13" ht="15" customHeight="1" x14ac:dyDescent="0.25">
      <c r="A1393" s="1">
        <v>491</v>
      </c>
      <c r="B1393" s="63" t="s">
        <v>5362</v>
      </c>
      <c r="C1393" s="63"/>
      <c r="D1393" s="64" t="s">
        <v>2415</v>
      </c>
      <c r="E1393" s="64" t="s">
        <v>2416</v>
      </c>
      <c r="F1393" s="64"/>
      <c r="G1393" s="65" t="s">
        <v>63</v>
      </c>
      <c r="H1393" s="66">
        <v>1.04</v>
      </c>
      <c r="I1393" s="67"/>
      <c r="J1393" s="68">
        <f>H1393*I1393</f>
        <v>0</v>
      </c>
      <c r="K1393" s="68">
        <f>IF($I$11&gt;=7000,0,H1393*0.07*I1393)</f>
        <v>0</v>
      </c>
      <c r="L1393" s="68">
        <f>J1393+K1393</f>
        <v>0</v>
      </c>
      <c r="M1393" s="46" t="str">
        <f>IF(I1393="","",IF(I1393&lt;80,"Ошибка! Не соблюден минимальный заказ на сорт!",IF(MOD(I1393,40)&gt;0,"Ошибка! Не соблюдена кратность заказа на позицию!","")))</f>
        <v/>
      </c>
    </row>
    <row r="1394" spans="1:13" ht="15" customHeight="1" x14ac:dyDescent="0.25">
      <c r="A1394" s="1">
        <v>6813</v>
      </c>
      <c r="B1394" s="63" t="s">
        <v>2419</v>
      </c>
      <c r="C1394" s="63" t="s">
        <v>2420</v>
      </c>
      <c r="D1394" s="64" t="s">
        <v>5464</v>
      </c>
      <c r="E1394" s="64" t="s">
        <v>5465</v>
      </c>
      <c r="F1394" s="64" t="s">
        <v>2421</v>
      </c>
      <c r="G1394" s="65" t="s">
        <v>63</v>
      </c>
      <c r="H1394" s="66">
        <v>1.1000000000000001</v>
      </c>
      <c r="I1394" s="67"/>
      <c r="J1394" s="68">
        <f>H1394*I1394</f>
        <v>0</v>
      </c>
      <c r="K1394" s="68">
        <f>IF($I$11&gt;=7000,0,H1394*0.07*I1394)</f>
        <v>0</v>
      </c>
      <c r="L1394" s="68">
        <f>J1394+K1394</f>
        <v>0</v>
      </c>
      <c r="M1394" s="46" t="str">
        <f>IF(I1394="","",IF(I1394&lt;80,"Ошибка! Не соблюден минимальный заказ на сорт!",IF(MOD(I1394,40)&gt;0,"Ошибка! Не соблюдена кратность заказа на позицию!","")))</f>
        <v/>
      </c>
    </row>
    <row r="1395" spans="1:13" ht="15" customHeight="1" x14ac:dyDescent="0.25">
      <c r="A1395" s="1">
        <v>1953</v>
      </c>
      <c r="B1395" s="63" t="s">
        <v>2422</v>
      </c>
      <c r="C1395" s="63" t="s">
        <v>2423</v>
      </c>
      <c r="D1395" s="64" t="s">
        <v>2424</v>
      </c>
      <c r="E1395" s="64" t="s">
        <v>2425</v>
      </c>
      <c r="F1395" s="64" t="s">
        <v>2426</v>
      </c>
      <c r="G1395" s="65" t="s">
        <v>63</v>
      </c>
      <c r="H1395" s="66">
        <v>1.1000000000000001</v>
      </c>
      <c r="I1395" s="67"/>
      <c r="J1395" s="68">
        <f>H1395*I1395</f>
        <v>0</v>
      </c>
      <c r="K1395" s="68">
        <f>IF($I$11&gt;=7000,0,H1395*0.07*I1395)</f>
        <v>0</v>
      </c>
      <c r="L1395" s="68">
        <f>J1395+K1395</f>
        <v>0</v>
      </c>
      <c r="M1395" s="46" t="str">
        <f>IF(I1395="","",IF(I1395&lt;80,"Ошибка! Не соблюден минимальный заказ на сорт!",IF(MOD(I1395,40)&gt;0,"Ошибка! Не соблюдена кратность заказа на позицию!","")))</f>
        <v/>
      </c>
    </row>
    <row r="1396" spans="1:13" ht="15" customHeight="1" x14ac:dyDescent="0.25">
      <c r="A1396" s="1">
        <v>1953</v>
      </c>
      <c r="B1396" s="63" t="s">
        <v>2427</v>
      </c>
      <c r="C1396" s="63" t="s">
        <v>2428</v>
      </c>
      <c r="D1396" s="64" t="s">
        <v>4050</v>
      </c>
      <c r="E1396" s="64" t="s">
        <v>2425</v>
      </c>
      <c r="F1396" s="64" t="s">
        <v>2429</v>
      </c>
      <c r="G1396" s="65" t="s">
        <v>63</v>
      </c>
      <c r="H1396" s="66">
        <v>1.1000000000000001</v>
      </c>
      <c r="I1396" s="67"/>
      <c r="J1396" s="68">
        <f>H1396*I1396</f>
        <v>0</v>
      </c>
      <c r="K1396" s="68">
        <f>IF($I$11&gt;=7000,0,H1396*0.07*I1396)</f>
        <v>0</v>
      </c>
      <c r="L1396" s="68">
        <f>J1396+K1396</f>
        <v>0</v>
      </c>
      <c r="M1396" s="46" t="str">
        <f>IF(I1396="","",IF(I1396&lt;80,"Ошибка! Не соблюден минимальный заказ на сорт!",IF(MOD(I1396,40)&gt;0,"Ошибка! Не соблюдена кратность заказа на позицию!","")))</f>
        <v/>
      </c>
    </row>
    <row r="1397" spans="1:13" ht="15" customHeight="1" x14ac:dyDescent="0.25">
      <c r="A1397" s="1">
        <v>4691</v>
      </c>
      <c r="B1397" s="63" t="s">
        <v>2430</v>
      </c>
      <c r="C1397" s="63" t="s">
        <v>2431</v>
      </c>
      <c r="D1397" s="64" t="s">
        <v>2424</v>
      </c>
      <c r="E1397" s="64" t="s">
        <v>2425</v>
      </c>
      <c r="F1397" s="64" t="s">
        <v>2432</v>
      </c>
      <c r="G1397" s="65" t="s">
        <v>63</v>
      </c>
      <c r="H1397" s="66">
        <v>1.52</v>
      </c>
      <c r="I1397" s="67"/>
      <c r="J1397" s="68">
        <f>H1397*I1397</f>
        <v>0</v>
      </c>
      <c r="K1397" s="68">
        <f>IF($I$11&gt;=7000,0,H1397*0.07*I1397)</f>
        <v>0</v>
      </c>
      <c r="L1397" s="68">
        <f>J1397+K1397</f>
        <v>0</v>
      </c>
      <c r="M1397" s="46" t="str">
        <f>IF(I1397="","",IF(I1397&lt;80,"Ошибка! Не соблюден минимальный заказ на сорт!",IF(MOD(I1397,40)&gt;0,"Ошибка! Не соблюдена кратность заказа на позицию!","")))</f>
        <v/>
      </c>
    </row>
    <row r="1398" spans="1:13" ht="15" customHeight="1" x14ac:dyDescent="0.25">
      <c r="A1398" s="1">
        <v>2634</v>
      </c>
      <c r="B1398" s="63" t="s">
        <v>2433</v>
      </c>
      <c r="C1398" s="63" t="s">
        <v>2434</v>
      </c>
      <c r="D1398" s="64" t="s">
        <v>2424</v>
      </c>
      <c r="E1398" s="64" t="s">
        <v>2425</v>
      </c>
      <c r="F1398" s="64" t="s">
        <v>2435</v>
      </c>
      <c r="G1398" s="65" t="s">
        <v>63</v>
      </c>
      <c r="H1398" s="66">
        <v>1.52</v>
      </c>
      <c r="I1398" s="67"/>
      <c r="J1398" s="68">
        <f>H1398*I1398</f>
        <v>0</v>
      </c>
      <c r="K1398" s="68">
        <f>IF($I$11&gt;=7000,0,H1398*0.07*I1398)</f>
        <v>0</v>
      </c>
      <c r="L1398" s="68">
        <f>J1398+K1398</f>
        <v>0</v>
      </c>
      <c r="M1398" s="46" t="str">
        <f>IF(I1398="","",IF(I1398&lt;80,"Ошибка! Не соблюден минимальный заказ на сорт!",IF(MOD(I1398,40)&gt;0,"Ошибка! Не соблюдена кратность заказа на позицию!","")))</f>
        <v/>
      </c>
    </row>
    <row r="1399" spans="1:13" ht="15" customHeight="1" x14ac:dyDescent="0.25">
      <c r="A1399" s="1">
        <v>2911</v>
      </c>
      <c r="B1399" s="63" t="s">
        <v>2436</v>
      </c>
      <c r="C1399" s="63" t="s">
        <v>2437</v>
      </c>
      <c r="D1399" s="64" t="s">
        <v>2424</v>
      </c>
      <c r="E1399" s="64" t="s">
        <v>2425</v>
      </c>
      <c r="F1399" s="64" t="s">
        <v>2438</v>
      </c>
      <c r="G1399" s="65" t="s">
        <v>63</v>
      </c>
      <c r="H1399" s="66">
        <v>1.52</v>
      </c>
      <c r="I1399" s="67"/>
      <c r="J1399" s="68">
        <f>H1399*I1399</f>
        <v>0</v>
      </c>
      <c r="K1399" s="68">
        <f>IF($I$11&gt;=7000,0,H1399*0.07*I1399)</f>
        <v>0</v>
      </c>
      <c r="L1399" s="68">
        <f>J1399+K1399</f>
        <v>0</v>
      </c>
      <c r="M1399" s="46" t="str">
        <f>IF(I1399="","",IF(I1399&lt;80,"Ошибка! Не соблюден минимальный заказ на сорт!",IF(MOD(I1399,40)&gt;0,"Ошибка! Не соблюдена кратность заказа на позицию!","")))</f>
        <v/>
      </c>
    </row>
    <row r="1400" spans="1:13" ht="15" customHeight="1" x14ac:dyDescent="0.25">
      <c r="A1400" s="1">
        <v>2581</v>
      </c>
      <c r="B1400" s="63" t="s">
        <v>2439</v>
      </c>
      <c r="C1400" s="63" t="s">
        <v>2440</v>
      </c>
      <c r="D1400" s="64" t="s">
        <v>2424</v>
      </c>
      <c r="E1400" s="64" t="s">
        <v>2425</v>
      </c>
      <c r="F1400" s="64" t="s">
        <v>2441</v>
      </c>
      <c r="G1400" s="65" t="s">
        <v>63</v>
      </c>
      <c r="H1400" s="66">
        <v>1.52</v>
      </c>
      <c r="I1400" s="67"/>
      <c r="J1400" s="68">
        <f>H1400*I1400</f>
        <v>0</v>
      </c>
      <c r="K1400" s="68">
        <f>IF($I$11&gt;=7000,0,H1400*0.07*I1400)</f>
        <v>0</v>
      </c>
      <c r="L1400" s="68">
        <f>J1400+K1400</f>
        <v>0</v>
      </c>
      <c r="M1400" s="46" t="str">
        <f>IF(I1400="","",IF(I1400&lt;80,"Ошибка! Не соблюден минимальный заказ на сорт!",IF(MOD(I1400,40)&gt;0,"Ошибка! Не соблюдена кратность заказа на позицию!","")))</f>
        <v/>
      </c>
    </row>
    <row r="1401" spans="1:13" ht="15" customHeight="1" x14ac:dyDescent="0.25">
      <c r="A1401" s="1">
        <v>750</v>
      </c>
      <c r="B1401" s="63" t="s">
        <v>4900</v>
      </c>
      <c r="C1401" s="63" t="s">
        <v>6206</v>
      </c>
      <c r="D1401" s="64" t="s">
        <v>6317</v>
      </c>
      <c r="E1401" s="64" t="s">
        <v>6318</v>
      </c>
      <c r="F1401" s="64" t="s">
        <v>6319</v>
      </c>
      <c r="G1401" s="65" t="s">
        <v>16</v>
      </c>
      <c r="H1401" s="66">
        <v>5.58</v>
      </c>
      <c r="I1401" s="67"/>
      <c r="J1401" s="68">
        <f>H1401*I1401</f>
        <v>0</v>
      </c>
      <c r="K1401" s="68">
        <f>IF($I$11&gt;=7000,0,H1401*0.07*I1401)</f>
        <v>0</v>
      </c>
      <c r="L1401" s="68">
        <f>J1401+K1401</f>
        <v>0</v>
      </c>
      <c r="M1401" s="108" t="str">
        <f>IF(I1401="","",IF(I1401&lt;50,"Ошибка! Не соблюден минимальный заказ на сорт!",""))</f>
        <v/>
      </c>
    </row>
    <row r="1402" spans="1:13" ht="15" customHeight="1" x14ac:dyDescent="0.25">
      <c r="A1402" s="1">
        <v>300</v>
      </c>
      <c r="B1402" s="63" t="s">
        <v>4897</v>
      </c>
      <c r="C1402" s="63" t="s">
        <v>6203</v>
      </c>
      <c r="D1402" s="64" t="s">
        <v>5532</v>
      </c>
      <c r="E1402" s="64" t="s">
        <v>5687</v>
      </c>
      <c r="F1402" s="64" t="s">
        <v>5683</v>
      </c>
      <c r="G1402" s="65" t="s">
        <v>16</v>
      </c>
      <c r="H1402" s="66">
        <v>5.58</v>
      </c>
      <c r="I1402" s="67"/>
      <c r="J1402" s="68">
        <f>H1402*I1402</f>
        <v>0</v>
      </c>
      <c r="K1402" s="68">
        <f>IF($I$11&gt;=7000,0,H1402*0.07*I1402)</f>
        <v>0</v>
      </c>
      <c r="L1402" s="68">
        <f>J1402+K1402</f>
        <v>0</v>
      </c>
      <c r="M1402" s="108" t="str">
        <f>IF(I1402="","",IF(I1402&lt;50,"Ошибка! Не соблюден минимальный заказ на сорт!",""))</f>
        <v/>
      </c>
    </row>
    <row r="1403" spans="1:13" ht="15" customHeight="1" x14ac:dyDescent="0.25">
      <c r="A1403" s="1">
        <v>500</v>
      </c>
      <c r="B1403" s="63" t="s">
        <v>4898</v>
      </c>
      <c r="C1403" s="63" t="s">
        <v>6204</v>
      </c>
      <c r="D1403" s="64" t="s">
        <v>5532</v>
      </c>
      <c r="E1403" s="64" t="s">
        <v>5687</v>
      </c>
      <c r="F1403" s="64" t="s">
        <v>5684</v>
      </c>
      <c r="G1403" s="65" t="s">
        <v>16</v>
      </c>
      <c r="H1403" s="66">
        <v>5.58</v>
      </c>
      <c r="I1403" s="67"/>
      <c r="J1403" s="68">
        <f>H1403*I1403</f>
        <v>0</v>
      </c>
      <c r="K1403" s="68">
        <f>IF($I$11&gt;=7000,0,H1403*0.07*I1403)</f>
        <v>0</v>
      </c>
      <c r="L1403" s="68">
        <f>J1403+K1403</f>
        <v>0</v>
      </c>
      <c r="M1403" s="108" t="str">
        <f>IF(I1403="","",IF(I1403&lt;50,"Ошибка! Не соблюден минимальный заказ на сорт!",""))</f>
        <v/>
      </c>
    </row>
    <row r="1404" spans="1:13" ht="15" customHeight="1" x14ac:dyDescent="0.25">
      <c r="A1404" s="1">
        <v>750</v>
      </c>
      <c r="B1404" s="63" t="s">
        <v>4899</v>
      </c>
      <c r="C1404" s="63" t="s">
        <v>6205</v>
      </c>
      <c r="D1404" s="64" t="s">
        <v>5532</v>
      </c>
      <c r="E1404" s="64" t="s">
        <v>5687</v>
      </c>
      <c r="F1404" s="64" t="s">
        <v>5685</v>
      </c>
      <c r="G1404" s="65" t="s">
        <v>16</v>
      </c>
      <c r="H1404" s="66">
        <v>5.58</v>
      </c>
      <c r="I1404" s="67"/>
      <c r="J1404" s="68">
        <f>H1404*I1404</f>
        <v>0</v>
      </c>
      <c r="K1404" s="68">
        <f>IF($I$11&gt;=7000,0,H1404*0.07*I1404)</f>
        <v>0</v>
      </c>
      <c r="L1404" s="68">
        <f>J1404+K1404</f>
        <v>0</v>
      </c>
      <c r="M1404" s="108" t="str">
        <f>IF(I1404="","",IF(I1404&lt;50,"Ошибка! Не соблюден минимальный заказ на сорт!",""))</f>
        <v/>
      </c>
    </row>
    <row r="1405" spans="1:13" ht="15" customHeight="1" x14ac:dyDescent="0.25">
      <c r="A1405" s="1">
        <v>39</v>
      </c>
      <c r="B1405" s="63" t="s">
        <v>5355</v>
      </c>
      <c r="C1405" s="63"/>
      <c r="D1405" s="64" t="s">
        <v>5559</v>
      </c>
      <c r="E1405" s="64" t="s">
        <v>5969</v>
      </c>
      <c r="F1405" s="64" t="s">
        <v>5958</v>
      </c>
      <c r="G1405" s="65" t="s">
        <v>14</v>
      </c>
      <c r="H1405" s="66">
        <v>11.5</v>
      </c>
      <c r="I1405" s="67"/>
      <c r="J1405" s="68">
        <f>H1405*I1405</f>
        <v>0</v>
      </c>
      <c r="K1405" s="68">
        <f>IF($I$11&gt;=7000,0,H1405*0.07*I1405)</f>
        <v>0</v>
      </c>
      <c r="L1405" s="68">
        <f>J1405+K1405</f>
        <v>0</v>
      </c>
      <c r="M1405" s="30" t="str">
        <f>IF(I1405="","",IF(I1405&lt;80,"Ошибка! Не соблюден минимальный заказ на сорт!",IF(MOD(I1405,40)&gt;0,"Ошибка! Не соблюдена кратность заказа на позицию!","")))</f>
        <v/>
      </c>
    </row>
    <row r="1406" spans="1:13" ht="15" customHeight="1" x14ac:dyDescent="0.25">
      <c r="A1406" s="1">
        <v>150</v>
      </c>
      <c r="B1406" s="63" t="s">
        <v>2448</v>
      </c>
      <c r="C1406" s="63" t="s">
        <v>2449</v>
      </c>
      <c r="D1406" s="64" t="s">
        <v>5469</v>
      </c>
      <c r="E1406" s="64" t="s">
        <v>5470</v>
      </c>
      <c r="F1406" s="64" t="s">
        <v>2450</v>
      </c>
      <c r="G1406" s="65" t="s">
        <v>63</v>
      </c>
      <c r="H1406" s="66">
        <v>2.2999999999999998</v>
      </c>
      <c r="I1406" s="67"/>
      <c r="J1406" s="68">
        <f>H1406*I1406</f>
        <v>0</v>
      </c>
      <c r="K1406" s="68">
        <f>IF($I$11&gt;=7000,0,H1406*0.07*I1406)</f>
        <v>0</v>
      </c>
      <c r="L1406" s="68">
        <f>J1406+K1406</f>
        <v>0</v>
      </c>
      <c r="M1406" s="46" t="str">
        <f>IF(I1406="","",IF(I1406&lt;80,"Ошибка! Не соблюден минимальный заказ на сорт!",IF(MOD(I1406,40)&gt;0,"Ошибка! Не соблюдена кратность заказа на позицию!","")))</f>
        <v/>
      </c>
    </row>
    <row r="1407" spans="1:13" ht="15" customHeight="1" x14ac:dyDescent="0.25">
      <c r="A1407" s="1">
        <v>1950</v>
      </c>
      <c r="B1407" s="63" t="s">
        <v>2451</v>
      </c>
      <c r="C1407" s="63" t="s">
        <v>2452</v>
      </c>
      <c r="D1407" s="64" t="s">
        <v>5469</v>
      </c>
      <c r="E1407" s="64" t="s">
        <v>5470</v>
      </c>
      <c r="F1407" s="64" t="s">
        <v>2453</v>
      </c>
      <c r="G1407" s="65" t="s">
        <v>63</v>
      </c>
      <c r="H1407" s="66">
        <v>0.95</v>
      </c>
      <c r="I1407" s="67"/>
      <c r="J1407" s="68">
        <f>H1407*I1407</f>
        <v>0</v>
      </c>
      <c r="K1407" s="68">
        <f>IF($I$11&gt;=7000,0,H1407*0.07*I1407)</f>
        <v>0</v>
      </c>
      <c r="L1407" s="68">
        <f>J1407+K1407</f>
        <v>0</v>
      </c>
      <c r="M1407" s="46" t="str">
        <f>IF(I1407="","",IF(I1407&lt;80,"Ошибка! Не соблюден минимальный заказ на сорт!",IF(MOD(I1407,40)&gt;0,"Ошибка! Не соблюдена кратность заказа на позицию!","")))</f>
        <v/>
      </c>
    </row>
    <row r="1408" spans="1:13" ht="15" customHeight="1" x14ac:dyDescent="0.25">
      <c r="A1408" s="1">
        <v>2410</v>
      </c>
      <c r="B1408" s="63" t="s">
        <v>2454</v>
      </c>
      <c r="C1408" s="63" t="s">
        <v>2455</v>
      </c>
      <c r="D1408" s="64" t="s">
        <v>5469</v>
      </c>
      <c r="E1408" s="64" t="s">
        <v>5470</v>
      </c>
      <c r="F1408" s="64" t="s">
        <v>2456</v>
      </c>
      <c r="G1408" s="65" t="s">
        <v>63</v>
      </c>
      <c r="H1408" s="66">
        <v>0.95</v>
      </c>
      <c r="I1408" s="67"/>
      <c r="J1408" s="68">
        <f>H1408*I1408</f>
        <v>0</v>
      </c>
      <c r="K1408" s="68">
        <f>IF($I$11&gt;=7000,0,H1408*0.07*I1408)</f>
        <v>0</v>
      </c>
      <c r="L1408" s="68">
        <f>J1408+K1408</f>
        <v>0</v>
      </c>
      <c r="M1408" s="46" t="str">
        <f>IF(I1408="","",IF(I1408&lt;80,"Ошибка! Не соблюден минимальный заказ на сорт!",IF(MOD(I1408,40)&gt;0,"Ошибка! Не соблюдена кратность заказа на позицию!","")))</f>
        <v/>
      </c>
    </row>
    <row r="1409" spans="1:13" ht="15" customHeight="1" x14ac:dyDescent="0.25">
      <c r="A1409" s="1">
        <v>2258</v>
      </c>
      <c r="B1409" s="63" t="s">
        <v>2460</v>
      </c>
      <c r="C1409" s="63" t="s">
        <v>2461</v>
      </c>
      <c r="D1409" s="64" t="s">
        <v>5469</v>
      </c>
      <c r="E1409" s="64" t="s">
        <v>5470</v>
      </c>
      <c r="F1409" s="64" t="s">
        <v>2462</v>
      </c>
      <c r="G1409" s="65" t="s">
        <v>63</v>
      </c>
      <c r="H1409" s="66">
        <v>0.95</v>
      </c>
      <c r="I1409" s="67"/>
      <c r="J1409" s="68">
        <f>H1409*I1409</f>
        <v>0</v>
      </c>
      <c r="K1409" s="68">
        <f>IF($I$11&gt;=7000,0,H1409*0.07*I1409)</f>
        <v>0</v>
      </c>
      <c r="L1409" s="68">
        <f>J1409+K1409</f>
        <v>0</v>
      </c>
      <c r="M1409" s="46" t="str">
        <f>IF(I1409="","",IF(I1409&lt;80,"Ошибка! Не соблюден минимальный заказ на сорт!",IF(MOD(I1409,40)&gt;0,"Ошибка! Не соблюдена кратность заказа на позицию!","")))</f>
        <v/>
      </c>
    </row>
    <row r="1410" spans="1:13" ht="15" customHeight="1" x14ac:dyDescent="0.25">
      <c r="A1410" s="1">
        <v>990</v>
      </c>
      <c r="B1410" s="63" t="s">
        <v>2442</v>
      </c>
      <c r="C1410" s="63" t="s">
        <v>2443</v>
      </c>
      <c r="D1410" s="64" t="s">
        <v>4061</v>
      </c>
      <c r="E1410" s="64" t="s">
        <v>4062</v>
      </c>
      <c r="F1410" s="64" t="s">
        <v>2444</v>
      </c>
      <c r="G1410" s="65" t="s">
        <v>63</v>
      </c>
      <c r="H1410" s="66">
        <v>0.95</v>
      </c>
      <c r="I1410" s="67"/>
      <c r="J1410" s="68">
        <f>H1410*I1410</f>
        <v>0</v>
      </c>
      <c r="K1410" s="68">
        <f>IF($I$11&gt;=7000,0,H1410*0.07*I1410)</f>
        <v>0</v>
      </c>
      <c r="L1410" s="68">
        <f>J1410+K1410</f>
        <v>0</v>
      </c>
      <c r="M1410" s="46" t="str">
        <f>IF(I1410="","",IF(I1410&lt;80,"Ошибка! Не соблюден минимальный заказ на сорт!",IF(MOD(I1410,40)&gt;0,"Ошибка! Не соблюдена кратность заказа на позицию!","")))</f>
        <v/>
      </c>
    </row>
    <row r="1411" spans="1:13" ht="15" customHeight="1" x14ac:dyDescent="0.25">
      <c r="A1411" s="1">
        <v>2040</v>
      </c>
      <c r="B1411" s="63" t="s">
        <v>2445</v>
      </c>
      <c r="C1411" s="63" t="s">
        <v>2446</v>
      </c>
      <c r="D1411" s="64" t="s">
        <v>4061</v>
      </c>
      <c r="E1411" s="64" t="s">
        <v>4062</v>
      </c>
      <c r="F1411" s="64" t="s">
        <v>2447</v>
      </c>
      <c r="G1411" s="65" t="s">
        <v>63</v>
      </c>
      <c r="H1411" s="66">
        <v>0.95</v>
      </c>
      <c r="I1411" s="67"/>
      <c r="J1411" s="68">
        <f>H1411*I1411</f>
        <v>0</v>
      </c>
      <c r="K1411" s="68">
        <f>IF($I$11&gt;=7000,0,H1411*0.07*I1411)</f>
        <v>0</v>
      </c>
      <c r="L1411" s="68">
        <f>J1411+K1411</f>
        <v>0</v>
      </c>
      <c r="M1411" s="46" t="str">
        <f>IF(I1411="","",IF(I1411&lt;80,"Ошибка! Не соблюден минимальный заказ на сорт!",IF(MOD(I1411,40)&gt;0,"Ошибка! Не соблюдена кратность заказа на позицию!","")))</f>
        <v/>
      </c>
    </row>
    <row r="1412" spans="1:13" ht="15" customHeight="1" x14ac:dyDescent="0.25">
      <c r="A1412" s="1">
        <v>2825</v>
      </c>
      <c r="B1412" s="63" t="s">
        <v>2457</v>
      </c>
      <c r="C1412" s="63" t="s">
        <v>2458</v>
      </c>
      <c r="D1412" s="64" t="s">
        <v>4061</v>
      </c>
      <c r="E1412" s="64" t="s">
        <v>4062</v>
      </c>
      <c r="F1412" s="64" t="s">
        <v>2459</v>
      </c>
      <c r="G1412" s="65" t="s">
        <v>63</v>
      </c>
      <c r="H1412" s="66">
        <v>0.95</v>
      </c>
      <c r="I1412" s="67"/>
      <c r="J1412" s="68">
        <f>H1412*I1412</f>
        <v>0</v>
      </c>
      <c r="K1412" s="68">
        <f>IF($I$11&gt;=7000,0,H1412*0.07*I1412)</f>
        <v>0</v>
      </c>
      <c r="L1412" s="68">
        <f>J1412+K1412</f>
        <v>0</v>
      </c>
      <c r="M1412" s="46" t="str">
        <f>IF(I1412="","",IF(I1412&lt;80,"Ошибка! Не соблюден минимальный заказ на сорт!",IF(MOD(I1412,40)&gt;0,"Ошибка! Не соблюдена кратность заказа на позицию!","")))</f>
        <v/>
      </c>
    </row>
    <row r="1413" spans="1:13" ht="15" customHeight="1" x14ac:dyDescent="0.25">
      <c r="A1413" s="1">
        <v>3680</v>
      </c>
      <c r="B1413" s="63" t="s">
        <v>3744</v>
      </c>
      <c r="C1413" s="63" t="s">
        <v>2463</v>
      </c>
      <c r="D1413" s="64" t="s">
        <v>2464</v>
      </c>
      <c r="E1413" s="64" t="s">
        <v>2465</v>
      </c>
      <c r="F1413" s="64" t="s">
        <v>1971</v>
      </c>
      <c r="G1413" s="65" t="s">
        <v>63</v>
      </c>
      <c r="H1413" s="66">
        <v>1.56</v>
      </c>
      <c r="I1413" s="67"/>
      <c r="J1413" s="68">
        <f>H1413*I1413</f>
        <v>0</v>
      </c>
      <c r="K1413" s="68">
        <f>IF($I$11&gt;=7000,0,H1413*0.07*I1413)</f>
        <v>0</v>
      </c>
      <c r="L1413" s="68">
        <f>J1413+K1413</f>
        <v>0</v>
      </c>
      <c r="M1413" s="46" t="str">
        <f>IF(I1413="","",IF(I1413&lt;80,"Ошибка! Не соблюден минимальный заказ на сорт!",IF(MOD(I1413,40)&gt;0,"Ошибка! Не соблюдена кратность заказа на позицию!","")))</f>
        <v/>
      </c>
    </row>
    <row r="1414" spans="1:13" ht="15" customHeight="1" x14ac:dyDescent="0.25">
      <c r="A1414" s="1">
        <v>2637</v>
      </c>
      <c r="B1414" s="63" t="s">
        <v>2466</v>
      </c>
      <c r="C1414" s="63" t="s">
        <v>2467</v>
      </c>
      <c r="D1414" s="64" t="s">
        <v>2464</v>
      </c>
      <c r="E1414" s="64" t="s">
        <v>2465</v>
      </c>
      <c r="F1414" s="64" t="s">
        <v>2468</v>
      </c>
      <c r="G1414" s="65" t="s">
        <v>63</v>
      </c>
      <c r="H1414" s="66">
        <v>0.95</v>
      </c>
      <c r="I1414" s="67"/>
      <c r="J1414" s="68">
        <f>H1414*I1414</f>
        <v>0</v>
      </c>
      <c r="K1414" s="68">
        <f>IF($I$11&gt;=7000,0,H1414*0.07*I1414)</f>
        <v>0</v>
      </c>
      <c r="L1414" s="68">
        <f>J1414+K1414</f>
        <v>0</v>
      </c>
      <c r="M1414" s="46" t="str">
        <f>IF(I1414="","",IF(I1414&lt;80,"Ошибка! Не соблюден минимальный заказ на сорт!",IF(MOD(I1414,40)&gt;0,"Ошибка! Не соблюдена кратность заказа на позицию!","")))</f>
        <v/>
      </c>
    </row>
    <row r="1415" spans="1:13" ht="15" customHeight="1" x14ac:dyDescent="0.25">
      <c r="A1415" s="1">
        <v>1392</v>
      </c>
      <c r="B1415" s="63" t="s">
        <v>2469</v>
      </c>
      <c r="C1415" s="63" t="s">
        <v>2470</v>
      </c>
      <c r="D1415" s="64" t="s">
        <v>2464</v>
      </c>
      <c r="E1415" s="64" t="s">
        <v>2465</v>
      </c>
      <c r="F1415" s="64" t="s">
        <v>2471</v>
      </c>
      <c r="G1415" s="65" t="s">
        <v>63</v>
      </c>
      <c r="H1415" s="66">
        <v>0.95</v>
      </c>
      <c r="I1415" s="67"/>
      <c r="J1415" s="68">
        <f>H1415*I1415</f>
        <v>0</v>
      </c>
      <c r="K1415" s="68">
        <f>IF($I$11&gt;=7000,0,H1415*0.07*I1415)</f>
        <v>0</v>
      </c>
      <c r="L1415" s="68">
        <f>J1415+K1415</f>
        <v>0</v>
      </c>
      <c r="M1415" s="46" t="str">
        <f>IF(I1415="","",IF(I1415&lt;80,"Ошибка! Не соблюден минимальный заказ на сорт!",IF(MOD(I1415,40)&gt;0,"Ошибка! Не соблюдена кратность заказа на позицию!","")))</f>
        <v/>
      </c>
    </row>
    <row r="1416" spans="1:13" ht="15" customHeight="1" x14ac:dyDescent="0.25">
      <c r="A1416" s="1">
        <v>3446</v>
      </c>
      <c r="B1416" s="63" t="s">
        <v>2472</v>
      </c>
      <c r="C1416" s="63" t="s">
        <v>2473</v>
      </c>
      <c r="D1416" s="64" t="s">
        <v>2464</v>
      </c>
      <c r="E1416" s="64" t="s">
        <v>2465</v>
      </c>
      <c r="F1416" s="64" t="s">
        <v>2474</v>
      </c>
      <c r="G1416" s="65" t="s">
        <v>63</v>
      </c>
      <c r="H1416" s="66">
        <v>1.56</v>
      </c>
      <c r="I1416" s="67"/>
      <c r="J1416" s="68">
        <f>H1416*I1416</f>
        <v>0</v>
      </c>
      <c r="K1416" s="68">
        <f>IF($I$11&gt;=7000,0,H1416*0.07*I1416)</f>
        <v>0</v>
      </c>
      <c r="L1416" s="68">
        <f>J1416+K1416</f>
        <v>0</v>
      </c>
      <c r="M1416" s="46" t="str">
        <f>IF(I1416="","",IF(I1416&lt;80,"Ошибка! Не соблюден минимальный заказ на сорт!",IF(MOD(I1416,40)&gt;0,"Ошибка! Не соблюдена кратность заказа на позицию!","")))</f>
        <v/>
      </c>
    </row>
    <row r="1417" spans="1:13" ht="15" customHeight="1" x14ac:dyDescent="0.25">
      <c r="A1417" s="1">
        <v>2801</v>
      </c>
      <c r="B1417" s="63" t="s">
        <v>2475</v>
      </c>
      <c r="C1417" s="63" t="s">
        <v>2476</v>
      </c>
      <c r="D1417" s="64" t="s">
        <v>2464</v>
      </c>
      <c r="E1417" s="64" t="s">
        <v>2465</v>
      </c>
      <c r="F1417" s="64" t="s">
        <v>2477</v>
      </c>
      <c r="G1417" s="65" t="s">
        <v>63</v>
      </c>
      <c r="H1417" s="66">
        <v>1.56</v>
      </c>
      <c r="I1417" s="67"/>
      <c r="J1417" s="68">
        <f>H1417*I1417</f>
        <v>0</v>
      </c>
      <c r="K1417" s="68">
        <f>IF($I$11&gt;=7000,0,H1417*0.07*I1417)</f>
        <v>0</v>
      </c>
      <c r="L1417" s="68">
        <f>J1417+K1417</f>
        <v>0</v>
      </c>
      <c r="M1417" s="46" t="str">
        <f>IF(I1417="","",IF(I1417&lt;80,"Ошибка! Не соблюден минимальный заказ на сорт!",IF(MOD(I1417,40)&gt;0,"Ошибка! Не соблюдена кратность заказа на позицию!","")))</f>
        <v/>
      </c>
    </row>
    <row r="1418" spans="1:13" ht="15" customHeight="1" x14ac:dyDescent="0.25">
      <c r="A1418" s="1">
        <v>1281</v>
      </c>
      <c r="B1418" s="63" t="s">
        <v>4984</v>
      </c>
      <c r="C1418" s="63" t="s">
        <v>4403</v>
      </c>
      <c r="D1418" s="64" t="s">
        <v>4086</v>
      </c>
      <c r="E1418" s="64" t="s">
        <v>4087</v>
      </c>
      <c r="F1418" s="64" t="s">
        <v>184</v>
      </c>
      <c r="G1418" s="65" t="s">
        <v>421</v>
      </c>
      <c r="H1418" s="66">
        <v>6.62</v>
      </c>
      <c r="I1418" s="67"/>
      <c r="J1418" s="68">
        <f>H1418*I1418</f>
        <v>0</v>
      </c>
      <c r="K1418" s="68">
        <f>IF($I$11&gt;=7000,0,H1418*0.07*I1418)</f>
        <v>0</v>
      </c>
      <c r="L1418" s="68">
        <f>J1418+K1418</f>
        <v>0</v>
      </c>
      <c r="M1418" s="108" t="str">
        <f>IF(I1418="","",IF(I1418&lt;80,"Ошибка! Не соблюден минимальный заказ на сорт!",IF(MOD(I1418,40)&gt;0,"Ошибка! Не соблюдена кратность заказа на позицию!","")))</f>
        <v/>
      </c>
    </row>
    <row r="1419" spans="1:13" ht="15" customHeight="1" x14ac:dyDescent="0.25">
      <c r="A1419" s="1">
        <v>401</v>
      </c>
      <c r="B1419" s="63" t="s">
        <v>4985</v>
      </c>
      <c r="C1419" s="63"/>
      <c r="D1419" s="64" t="s">
        <v>4088</v>
      </c>
      <c r="E1419" s="64" t="s">
        <v>5733</v>
      </c>
      <c r="F1419" s="64" t="s">
        <v>1363</v>
      </c>
      <c r="G1419" s="65" t="s">
        <v>421</v>
      </c>
      <c r="H1419" s="66">
        <v>6.62</v>
      </c>
      <c r="I1419" s="67"/>
      <c r="J1419" s="68">
        <f>H1419*I1419</f>
        <v>0</v>
      </c>
      <c r="K1419" s="68">
        <f>IF($I$11&gt;=7000,0,H1419*0.07*I1419)</f>
        <v>0</v>
      </c>
      <c r="L1419" s="68">
        <f>J1419+K1419</f>
        <v>0</v>
      </c>
      <c r="M1419" s="108" t="str">
        <f>IF(I1419="","",IF(I1419&lt;80,"Ошибка! Не соблюден минимальный заказ на сорт!",IF(MOD(I1419,40)&gt;0,"Ошибка! Не соблюдена кратность заказа на позицию!","")))</f>
        <v/>
      </c>
    </row>
    <row r="1420" spans="1:13" ht="15" customHeight="1" x14ac:dyDescent="0.25">
      <c r="A1420" s="1">
        <v>210</v>
      </c>
      <c r="B1420" s="63" t="s">
        <v>4981</v>
      </c>
      <c r="C1420" s="63" t="s">
        <v>3960</v>
      </c>
      <c r="D1420" s="64" t="s">
        <v>2482</v>
      </c>
      <c r="E1420" s="64" t="s">
        <v>2483</v>
      </c>
      <c r="F1420" s="64" t="s">
        <v>4263</v>
      </c>
      <c r="G1420" s="65" t="s">
        <v>421</v>
      </c>
      <c r="H1420" s="66">
        <v>6.62</v>
      </c>
      <c r="I1420" s="67"/>
      <c r="J1420" s="68">
        <f>H1420*I1420</f>
        <v>0</v>
      </c>
      <c r="K1420" s="68">
        <f>IF($I$11&gt;=7000,0,H1420*0.07*I1420)</f>
        <v>0</v>
      </c>
      <c r="L1420" s="68">
        <f>J1420+K1420</f>
        <v>0</v>
      </c>
      <c r="M1420" s="108" t="str">
        <f>IF(I1420="","",IF(I1420&lt;80,"Ошибка! Не соблюден минимальный заказ на сорт!",IF(MOD(I1420,40)&gt;0,"Ошибка! Не соблюдена кратность заказа на позицию!","")))</f>
        <v/>
      </c>
    </row>
    <row r="1421" spans="1:13" ht="15" customHeight="1" x14ac:dyDescent="0.25">
      <c r="A1421" s="1">
        <v>2624</v>
      </c>
      <c r="B1421" s="63" t="s">
        <v>4982</v>
      </c>
      <c r="C1421" s="63" t="s">
        <v>2481</v>
      </c>
      <c r="D1421" s="64" t="s">
        <v>2482</v>
      </c>
      <c r="E1421" s="64" t="s">
        <v>2483</v>
      </c>
      <c r="F1421" s="64" t="s">
        <v>2484</v>
      </c>
      <c r="G1421" s="65" t="s">
        <v>421</v>
      </c>
      <c r="H1421" s="66">
        <v>6.62</v>
      </c>
      <c r="I1421" s="67"/>
      <c r="J1421" s="68">
        <f>H1421*I1421</f>
        <v>0</v>
      </c>
      <c r="K1421" s="68">
        <f>IF($I$11&gt;=7000,0,H1421*0.07*I1421)</f>
        <v>0</v>
      </c>
      <c r="L1421" s="68">
        <f>J1421+K1421</f>
        <v>0</v>
      </c>
      <c r="M1421" s="108" t="str">
        <f>IF(I1421="","",IF(I1421&lt;80,"Ошибка! Не соблюден минимальный заказ на сорт!",IF(MOD(I1421,40)&gt;0,"Ошибка! Не соблюдена кратность заказа на позицию!","")))</f>
        <v/>
      </c>
    </row>
    <row r="1422" spans="1:13" ht="15" customHeight="1" x14ac:dyDescent="0.25">
      <c r="A1422" s="1">
        <v>3553</v>
      </c>
      <c r="B1422" s="63" t="s">
        <v>4983</v>
      </c>
      <c r="C1422" s="63" t="s">
        <v>6236</v>
      </c>
      <c r="D1422" s="64" t="s">
        <v>2482</v>
      </c>
      <c r="E1422" s="64" t="s">
        <v>2483</v>
      </c>
      <c r="F1422" s="64" t="s">
        <v>6337</v>
      </c>
      <c r="G1422" s="65" t="s">
        <v>421</v>
      </c>
      <c r="H1422" s="66">
        <v>6.62</v>
      </c>
      <c r="I1422" s="67"/>
      <c r="J1422" s="68">
        <f>H1422*I1422</f>
        <v>0</v>
      </c>
      <c r="K1422" s="68">
        <f>IF($I$11&gt;=7000,0,H1422*0.07*I1422)</f>
        <v>0</v>
      </c>
      <c r="L1422" s="68">
        <f>J1422+K1422</f>
        <v>0</v>
      </c>
      <c r="M1422" s="108" t="str">
        <f>IF(I1422="","",IF(I1422&lt;80,"Ошибка! Не соблюден минимальный заказ на сорт!",IF(MOD(I1422,40)&gt;0,"Ошибка! Не соблюдена кратность заказа на позицию!","")))</f>
        <v/>
      </c>
    </row>
    <row r="1423" spans="1:13" ht="15" customHeight="1" x14ac:dyDescent="0.25">
      <c r="A1423" s="1">
        <v>2200</v>
      </c>
      <c r="B1423" s="63" t="s">
        <v>4980</v>
      </c>
      <c r="C1423" s="63"/>
      <c r="D1423" s="64" t="s">
        <v>2482</v>
      </c>
      <c r="E1423" s="64" t="s">
        <v>2483</v>
      </c>
      <c r="F1423" s="64"/>
      <c r="G1423" s="65" t="s">
        <v>63</v>
      </c>
      <c r="H1423" s="66">
        <v>1.44</v>
      </c>
      <c r="I1423" s="67"/>
      <c r="J1423" s="68">
        <f>H1423*I1423</f>
        <v>0</v>
      </c>
      <c r="K1423" s="68">
        <f>IF($I$11&gt;=7000,0,H1423*0.07*I1423)</f>
        <v>0</v>
      </c>
      <c r="L1423" s="68">
        <f>J1423+K1423</f>
        <v>0</v>
      </c>
      <c r="M1423" s="46" t="str">
        <f>IF(I1423="","",IF(I1423&lt;80,"Ошибка! Не соблюден минимальный заказ на сорт!",IF(MOD(I1423,40)&gt;0,"Ошибка! Не соблюдена кратность заказа на позицию!","")))</f>
        <v/>
      </c>
    </row>
    <row r="1424" spans="1:13" ht="15" customHeight="1" x14ac:dyDescent="0.25">
      <c r="A1424" s="1">
        <v>1927</v>
      </c>
      <c r="B1424" s="63" t="s">
        <v>2478</v>
      </c>
      <c r="C1424" s="63" t="s">
        <v>2479</v>
      </c>
      <c r="D1424" s="64" t="s">
        <v>2480</v>
      </c>
      <c r="E1424" s="64" t="s">
        <v>5498</v>
      </c>
      <c r="F1424" s="64"/>
      <c r="G1424" s="65" t="s">
        <v>63</v>
      </c>
      <c r="H1424" s="66">
        <v>1.33</v>
      </c>
      <c r="I1424" s="67"/>
      <c r="J1424" s="68">
        <f>H1424*I1424</f>
        <v>0</v>
      </c>
      <c r="K1424" s="68">
        <f>IF($I$11&gt;=7000,0,H1424*0.07*I1424)</f>
        <v>0</v>
      </c>
      <c r="L1424" s="68">
        <f>J1424+K1424</f>
        <v>0</v>
      </c>
      <c r="M1424" s="46" t="str">
        <f>IF(I1424="","",IF(I1424&lt;80,"Ошибка! Не соблюден минимальный заказ на сорт!",IF(MOD(I1424,40)&gt;0,"Ошибка! Не соблюдена кратность заказа на позицию!","")))</f>
        <v/>
      </c>
    </row>
    <row r="1425" spans="1:13" ht="15" customHeight="1" x14ac:dyDescent="0.25">
      <c r="A1425" s="1">
        <v>5194</v>
      </c>
      <c r="B1425" s="63" t="s">
        <v>2485</v>
      </c>
      <c r="C1425" s="63" t="s">
        <v>2486</v>
      </c>
      <c r="D1425" s="64" t="s">
        <v>2487</v>
      </c>
      <c r="E1425" s="64" t="s">
        <v>2488</v>
      </c>
      <c r="F1425" s="64" t="s">
        <v>2489</v>
      </c>
      <c r="G1425" s="65" t="s">
        <v>63</v>
      </c>
      <c r="H1425" s="66">
        <v>1.04</v>
      </c>
      <c r="I1425" s="67"/>
      <c r="J1425" s="68">
        <f>H1425*I1425</f>
        <v>0</v>
      </c>
      <c r="K1425" s="68">
        <f>IF($I$11&gt;=7000,0,H1425*0.07*I1425)</f>
        <v>0</v>
      </c>
      <c r="L1425" s="68">
        <f>J1425+K1425</f>
        <v>0</v>
      </c>
      <c r="M1425" s="46" t="str">
        <f>IF(I1425="","",IF(I1425&lt;80,"Ошибка! Не соблюден минимальный заказ на сорт!",IF(MOD(I1425,40)&gt;0,"Ошибка! Не соблюдена кратность заказа на позицию!","")))</f>
        <v/>
      </c>
    </row>
    <row r="1426" spans="1:13" ht="15" customHeight="1" x14ac:dyDescent="0.25">
      <c r="A1426" s="1">
        <v>937</v>
      </c>
      <c r="B1426" s="63" t="s">
        <v>5356</v>
      </c>
      <c r="C1426" s="63"/>
      <c r="D1426" s="64" t="s">
        <v>2490</v>
      </c>
      <c r="E1426" s="64" t="s">
        <v>2491</v>
      </c>
      <c r="F1426" s="64" t="s">
        <v>5959</v>
      </c>
      <c r="G1426" s="65" t="s">
        <v>63</v>
      </c>
      <c r="H1426" s="66">
        <v>1.79</v>
      </c>
      <c r="I1426" s="67"/>
      <c r="J1426" s="68">
        <f>H1426*I1426</f>
        <v>0</v>
      </c>
      <c r="K1426" s="68">
        <f>IF($I$11&gt;=7000,0,H1426*0.07*I1426)</f>
        <v>0</v>
      </c>
      <c r="L1426" s="68">
        <f>J1426+K1426</f>
        <v>0</v>
      </c>
      <c r="M1426" s="46" t="str">
        <f>IF(I1426="","",IF(I1426&lt;80,"Ошибка! Не соблюден минимальный заказ на сорт!",IF(MOD(I1426,40)&gt;0,"Ошибка! Не соблюдена кратность заказа на позицию!","")))</f>
        <v/>
      </c>
    </row>
    <row r="1427" spans="1:13" ht="15" customHeight="1" x14ac:dyDescent="0.25">
      <c r="A1427" s="1">
        <v>2433</v>
      </c>
      <c r="B1427" s="63" t="s">
        <v>5357</v>
      </c>
      <c r="C1427" s="63"/>
      <c r="D1427" s="64" t="s">
        <v>2490</v>
      </c>
      <c r="E1427" s="64" t="s">
        <v>2491</v>
      </c>
      <c r="F1427" s="64" t="s">
        <v>5960</v>
      </c>
      <c r="G1427" s="65" t="s">
        <v>63</v>
      </c>
      <c r="H1427" s="66">
        <v>3.17</v>
      </c>
      <c r="I1427" s="67"/>
      <c r="J1427" s="68">
        <f>H1427*I1427</f>
        <v>0</v>
      </c>
      <c r="K1427" s="68">
        <f>IF($I$11&gt;=7000,0,H1427*0.07*I1427)</f>
        <v>0</v>
      </c>
      <c r="L1427" s="68">
        <f>J1427+K1427</f>
        <v>0</v>
      </c>
      <c r="M1427" s="46" t="str">
        <f>IF(I1427="","",IF(I1427&lt;80,"Ошибка! Не соблюден минимальный заказ на сорт!",IF(MOD(I1427,40)&gt;0,"Ошибка! Не соблюдена кратность заказа на позицию!","")))</f>
        <v/>
      </c>
    </row>
    <row r="1428" spans="1:13" ht="15" customHeight="1" x14ac:dyDescent="0.25">
      <c r="A1428" s="1">
        <v>491</v>
      </c>
      <c r="B1428" s="63" t="s">
        <v>4449</v>
      </c>
      <c r="C1428" s="63" t="s">
        <v>4454</v>
      </c>
      <c r="D1428" s="64" t="s">
        <v>2490</v>
      </c>
      <c r="E1428" s="64" t="s">
        <v>2491</v>
      </c>
      <c r="F1428" s="64" t="s">
        <v>4459</v>
      </c>
      <c r="G1428" s="65" t="s">
        <v>63</v>
      </c>
      <c r="H1428" s="66">
        <v>1.38</v>
      </c>
      <c r="I1428" s="67"/>
      <c r="J1428" s="68">
        <f>H1428*I1428</f>
        <v>0</v>
      </c>
      <c r="K1428" s="68">
        <f>IF($I$11&gt;=7000,0,H1428*0.07*I1428)</f>
        <v>0</v>
      </c>
      <c r="L1428" s="68">
        <f>J1428+K1428</f>
        <v>0</v>
      </c>
      <c r="M1428" s="46" t="str">
        <f>IF(I1428="","",IF(I1428&lt;80,"Ошибка! Не соблюден минимальный заказ на сорт!",IF(MOD(I1428,40)&gt;0,"Ошибка! Не соблюдена кратность заказа на позицию!","")))</f>
        <v/>
      </c>
    </row>
    <row r="1429" spans="1:13" ht="15" customHeight="1" x14ac:dyDescent="0.25">
      <c r="A1429" s="1">
        <v>1407</v>
      </c>
      <c r="B1429" s="63" t="s">
        <v>5358</v>
      </c>
      <c r="C1429" s="63"/>
      <c r="D1429" s="64" t="s">
        <v>2490</v>
      </c>
      <c r="E1429" s="64" t="s">
        <v>2491</v>
      </c>
      <c r="F1429" s="64" t="s">
        <v>5961</v>
      </c>
      <c r="G1429" s="65" t="s">
        <v>63</v>
      </c>
      <c r="H1429" s="66">
        <v>1.5</v>
      </c>
      <c r="I1429" s="67"/>
      <c r="J1429" s="68">
        <f>H1429*I1429</f>
        <v>0</v>
      </c>
      <c r="K1429" s="68">
        <f>IF($I$11&gt;=7000,0,H1429*0.07*I1429)</f>
        <v>0</v>
      </c>
      <c r="L1429" s="68">
        <f>J1429+K1429</f>
        <v>0</v>
      </c>
      <c r="M1429" s="46" t="str">
        <f>IF(I1429="","",IF(I1429&lt;80,"Ошибка! Не соблюден минимальный заказ на сорт!",IF(MOD(I1429,40)&gt;0,"Ошибка! Не соблюдена кратность заказа на позицию!","")))</f>
        <v/>
      </c>
    </row>
    <row r="1430" spans="1:13" ht="15" customHeight="1" x14ac:dyDescent="0.25">
      <c r="A1430" s="1">
        <v>625</v>
      </c>
      <c r="B1430" s="63" t="s">
        <v>5359</v>
      </c>
      <c r="C1430" s="63"/>
      <c r="D1430" s="64" t="s">
        <v>2490</v>
      </c>
      <c r="E1430" s="64" t="s">
        <v>2491</v>
      </c>
      <c r="F1430" s="64" t="s">
        <v>5962</v>
      </c>
      <c r="G1430" s="65" t="s">
        <v>63</v>
      </c>
      <c r="H1430" s="66">
        <v>1.27</v>
      </c>
      <c r="I1430" s="67"/>
      <c r="J1430" s="68">
        <f>H1430*I1430</f>
        <v>0</v>
      </c>
      <c r="K1430" s="68">
        <f>IF($I$11&gt;=7000,0,H1430*0.07*I1430)</f>
        <v>0</v>
      </c>
      <c r="L1430" s="68">
        <f>J1430+K1430</f>
        <v>0</v>
      </c>
      <c r="M1430" s="46" t="str">
        <f>IF(I1430="","",IF(I1430&lt;80,"Ошибка! Не соблюден минимальный заказ на сорт!",IF(MOD(I1430,40)&gt;0,"Ошибка! Не соблюдена кратность заказа на позицию!","")))</f>
        <v/>
      </c>
    </row>
    <row r="1431" spans="1:13" ht="15" customHeight="1" x14ac:dyDescent="0.25">
      <c r="A1431" s="1">
        <v>960</v>
      </c>
      <c r="B1431" s="63" t="s">
        <v>5360</v>
      </c>
      <c r="C1431" s="63"/>
      <c r="D1431" s="64" t="s">
        <v>2490</v>
      </c>
      <c r="E1431" s="64" t="s">
        <v>2491</v>
      </c>
      <c r="F1431" s="64" t="s">
        <v>5963</v>
      </c>
      <c r="G1431" s="65" t="s">
        <v>63</v>
      </c>
      <c r="H1431" s="66">
        <v>1.56</v>
      </c>
      <c r="I1431" s="67"/>
      <c r="J1431" s="68">
        <f>H1431*I1431</f>
        <v>0</v>
      </c>
      <c r="K1431" s="68">
        <f>IF($I$11&gt;=7000,0,H1431*0.07*I1431)</f>
        <v>0</v>
      </c>
      <c r="L1431" s="68">
        <f>J1431+K1431</f>
        <v>0</v>
      </c>
      <c r="M1431" s="46" t="str">
        <f>IF(I1431="","",IF(I1431&lt;80,"Ошибка! Не соблюден минимальный заказ на сорт!",IF(MOD(I1431,40)&gt;0,"Ошибка! Не соблюдена кратность заказа на позицию!","")))</f>
        <v/>
      </c>
    </row>
    <row r="1432" spans="1:13" ht="15" customHeight="1" x14ac:dyDescent="0.25">
      <c r="A1432" s="1">
        <v>1819</v>
      </c>
      <c r="B1432" s="63" t="s">
        <v>5361</v>
      </c>
      <c r="C1432" s="63"/>
      <c r="D1432" s="64" t="s">
        <v>2490</v>
      </c>
      <c r="E1432" s="64" t="s">
        <v>2491</v>
      </c>
      <c r="F1432" s="64" t="s">
        <v>5964</v>
      </c>
      <c r="G1432" s="65" t="s">
        <v>63</v>
      </c>
      <c r="H1432" s="66">
        <v>1.27</v>
      </c>
      <c r="I1432" s="67"/>
      <c r="J1432" s="68">
        <f>H1432*I1432</f>
        <v>0</v>
      </c>
      <c r="K1432" s="68">
        <f>IF($I$11&gt;=7000,0,H1432*0.07*I1432)</f>
        <v>0</v>
      </c>
      <c r="L1432" s="68">
        <f>J1432+K1432</f>
        <v>0</v>
      </c>
      <c r="M1432" s="46" t="str">
        <f>IF(I1432="","",IF(I1432&lt;80,"Ошибка! Не соблюден минимальный заказ на сорт!",IF(MOD(I1432,40)&gt;0,"Ошибка! Не соблюдена кратность заказа на позицию!","")))</f>
        <v/>
      </c>
    </row>
    <row r="1433" spans="1:13" ht="15" customHeight="1" x14ac:dyDescent="0.25">
      <c r="A1433" s="1">
        <v>469</v>
      </c>
      <c r="B1433" s="63" t="s">
        <v>4450</v>
      </c>
      <c r="C1433" s="63" t="s">
        <v>4455</v>
      </c>
      <c r="D1433" s="64" t="s">
        <v>2490</v>
      </c>
      <c r="E1433" s="64" t="s">
        <v>2491</v>
      </c>
      <c r="F1433" s="64" t="s">
        <v>4342</v>
      </c>
      <c r="G1433" s="65" t="s">
        <v>63</v>
      </c>
      <c r="H1433" s="66">
        <v>1.27</v>
      </c>
      <c r="I1433" s="67"/>
      <c r="J1433" s="68">
        <f>H1433*I1433</f>
        <v>0</v>
      </c>
      <c r="K1433" s="68">
        <f>IF($I$11&gt;=7000,0,H1433*0.07*I1433)</f>
        <v>0</v>
      </c>
      <c r="L1433" s="68">
        <f>J1433+K1433</f>
        <v>0</v>
      </c>
      <c r="M1433" s="46" t="str">
        <f>IF(I1433="","",IF(I1433&lt;80,"Ошибка! Не соблюден минимальный заказ на сорт!",IF(MOD(I1433,40)&gt;0,"Ошибка! Не соблюдена кратность заказа на позицию!","")))</f>
        <v/>
      </c>
    </row>
    <row r="1434" spans="1:13" ht="15" customHeight="1" x14ac:dyDescent="0.25">
      <c r="A1434" s="1">
        <v>1786</v>
      </c>
      <c r="B1434" s="63" t="s">
        <v>4451</v>
      </c>
      <c r="C1434" s="63" t="s">
        <v>4456</v>
      </c>
      <c r="D1434" s="64" t="s">
        <v>2490</v>
      </c>
      <c r="E1434" s="64" t="s">
        <v>2491</v>
      </c>
      <c r="F1434" s="64" t="s">
        <v>4343</v>
      </c>
      <c r="G1434" s="65" t="s">
        <v>63</v>
      </c>
      <c r="H1434" s="66">
        <v>1.27</v>
      </c>
      <c r="I1434" s="67"/>
      <c r="J1434" s="68">
        <f>H1434*I1434</f>
        <v>0</v>
      </c>
      <c r="K1434" s="68">
        <f>IF($I$11&gt;=7000,0,H1434*0.07*I1434)</f>
        <v>0</v>
      </c>
      <c r="L1434" s="68">
        <f>J1434+K1434</f>
        <v>0</v>
      </c>
      <c r="M1434" s="46" t="str">
        <f>IF(I1434="","",IF(I1434&lt;80,"Ошибка! Не соблюден минимальный заказ на сорт!",IF(MOD(I1434,40)&gt;0,"Ошибка! Не соблюдена кратность заказа на позицию!","")))</f>
        <v/>
      </c>
    </row>
    <row r="1435" spans="1:13" ht="15" customHeight="1" x14ac:dyDescent="0.25">
      <c r="A1435" s="1">
        <v>2361</v>
      </c>
      <c r="B1435" s="63" t="s">
        <v>2492</v>
      </c>
      <c r="C1435" s="63" t="s">
        <v>2493</v>
      </c>
      <c r="D1435" s="64" t="s">
        <v>2494</v>
      </c>
      <c r="E1435" s="64" t="s">
        <v>2495</v>
      </c>
      <c r="F1435" s="64"/>
      <c r="G1435" s="65" t="s">
        <v>63</v>
      </c>
      <c r="H1435" s="66">
        <v>1.04</v>
      </c>
      <c r="I1435" s="67"/>
      <c r="J1435" s="68">
        <f>H1435*I1435</f>
        <v>0</v>
      </c>
      <c r="K1435" s="68">
        <f>IF($I$11&gt;=7000,0,H1435*0.07*I1435)</f>
        <v>0</v>
      </c>
      <c r="L1435" s="68">
        <f>J1435+K1435</f>
        <v>0</v>
      </c>
      <c r="M1435" s="46" t="str">
        <f>IF(I1435="","",IF(I1435&lt;80,"Ошибка! Не соблюден минимальный заказ на сорт!",IF(MOD(I1435,40)&gt;0,"Ошибка! Не соблюдена кратность заказа на позицию!","")))</f>
        <v/>
      </c>
    </row>
    <row r="1436" spans="1:13" ht="15" customHeight="1" x14ac:dyDescent="0.25">
      <c r="A1436" s="1">
        <v>145</v>
      </c>
      <c r="B1436" s="63" t="s">
        <v>3737</v>
      </c>
      <c r="C1436" s="63" t="s">
        <v>2496</v>
      </c>
      <c r="D1436" s="64" t="s">
        <v>2497</v>
      </c>
      <c r="E1436" s="64" t="s">
        <v>2498</v>
      </c>
      <c r="F1436" s="64" t="s">
        <v>4224</v>
      </c>
      <c r="G1436" s="65" t="s">
        <v>63</v>
      </c>
      <c r="H1436" s="66">
        <v>2.59</v>
      </c>
      <c r="I1436" s="67"/>
      <c r="J1436" s="68">
        <f>H1436*I1436</f>
        <v>0</v>
      </c>
      <c r="K1436" s="68">
        <f>IF($I$11&gt;=7000,0,H1436*0.07*I1436)</f>
        <v>0</v>
      </c>
      <c r="L1436" s="68">
        <f>J1436+K1436</f>
        <v>0</v>
      </c>
      <c r="M1436" s="46" t="str">
        <f>IF(I1436="","",IF(I1436&lt;80,"Ошибка! Не соблюден минимальный заказ на сорт!",IF(MOD(I1436,40)&gt;0,"Ошибка! Не соблюдена кратность заказа на позицию!","")))</f>
        <v/>
      </c>
    </row>
    <row r="1437" spans="1:13" ht="15" customHeight="1" x14ac:dyDescent="0.25">
      <c r="A1437" s="1">
        <v>4643</v>
      </c>
      <c r="B1437" s="63" t="s">
        <v>2499</v>
      </c>
      <c r="C1437" s="63" t="s">
        <v>2500</v>
      </c>
      <c r="D1437" s="64" t="s">
        <v>2497</v>
      </c>
      <c r="E1437" s="64" t="s">
        <v>2498</v>
      </c>
      <c r="F1437" s="64" t="s">
        <v>2501</v>
      </c>
      <c r="G1437" s="65" t="s">
        <v>63</v>
      </c>
      <c r="H1437" s="66">
        <v>1.06</v>
      </c>
      <c r="I1437" s="67"/>
      <c r="J1437" s="68">
        <f>H1437*I1437</f>
        <v>0</v>
      </c>
      <c r="K1437" s="68">
        <f>IF($I$11&gt;=7000,0,H1437*0.07*I1437)</f>
        <v>0</v>
      </c>
      <c r="L1437" s="68">
        <f>J1437+K1437</f>
        <v>0</v>
      </c>
      <c r="M1437" s="46" t="str">
        <f>IF(I1437="","",IF(I1437&lt;80,"Ошибка! Не соблюден минимальный заказ на сорт!",IF(MOD(I1437,40)&gt;0,"Ошибка! Не соблюдена кратность заказа на позицию!","")))</f>
        <v/>
      </c>
    </row>
    <row r="1438" spans="1:13" ht="15" customHeight="1" x14ac:dyDescent="0.25">
      <c r="A1438" s="1">
        <v>2780</v>
      </c>
      <c r="B1438" s="63" t="s">
        <v>2502</v>
      </c>
      <c r="C1438" s="63" t="s">
        <v>2503</v>
      </c>
      <c r="D1438" s="64" t="s">
        <v>2497</v>
      </c>
      <c r="E1438" s="64" t="s">
        <v>2498</v>
      </c>
      <c r="F1438" s="64" t="s">
        <v>2504</v>
      </c>
      <c r="G1438" s="65" t="s">
        <v>63</v>
      </c>
      <c r="H1438" s="66">
        <v>1.06</v>
      </c>
      <c r="I1438" s="67"/>
      <c r="J1438" s="68">
        <f>H1438*I1438</f>
        <v>0</v>
      </c>
      <c r="K1438" s="68">
        <f>IF($I$11&gt;=7000,0,H1438*0.07*I1438)</f>
        <v>0</v>
      </c>
      <c r="L1438" s="68">
        <f>J1438+K1438</f>
        <v>0</v>
      </c>
      <c r="M1438" s="46" t="str">
        <f>IF(I1438="","",IF(I1438&lt;80,"Ошибка! Не соблюден минимальный заказ на сорт!",IF(MOD(I1438,40)&gt;0,"Ошибка! Не соблюдена кратность заказа на позицию!","")))</f>
        <v/>
      </c>
    </row>
    <row r="1439" spans="1:13" ht="15" customHeight="1" x14ac:dyDescent="0.25">
      <c r="A1439" s="1">
        <v>3950</v>
      </c>
      <c r="B1439" s="63" t="s">
        <v>2505</v>
      </c>
      <c r="C1439" s="63" t="s">
        <v>2506</v>
      </c>
      <c r="D1439" s="64" t="s">
        <v>2497</v>
      </c>
      <c r="E1439" s="64" t="s">
        <v>2498</v>
      </c>
      <c r="F1439" s="64" t="s">
        <v>4225</v>
      </c>
      <c r="G1439" s="65" t="s">
        <v>63</v>
      </c>
      <c r="H1439" s="66">
        <v>1.56</v>
      </c>
      <c r="I1439" s="67"/>
      <c r="J1439" s="68">
        <f>H1439*I1439</f>
        <v>0</v>
      </c>
      <c r="K1439" s="68">
        <f>IF($I$11&gt;=7000,0,H1439*0.07*I1439)</f>
        <v>0</v>
      </c>
      <c r="L1439" s="68">
        <f>J1439+K1439</f>
        <v>0</v>
      </c>
      <c r="M1439" s="46" t="str">
        <f>IF(I1439="","",IF(I1439&lt;80,"Ошибка! Не соблюден минимальный заказ на сорт!",IF(MOD(I1439,40)&gt;0,"Ошибка! Не соблюдена кратность заказа на позицию!","")))</f>
        <v/>
      </c>
    </row>
    <row r="1440" spans="1:13" ht="15" customHeight="1" x14ac:dyDescent="0.25">
      <c r="A1440" s="1">
        <v>1863</v>
      </c>
      <c r="B1440" s="63" t="s">
        <v>4890</v>
      </c>
      <c r="C1440" s="63" t="s">
        <v>4598</v>
      </c>
      <c r="D1440" s="64" t="s">
        <v>2497</v>
      </c>
      <c r="E1440" s="64" t="s">
        <v>2498</v>
      </c>
      <c r="F1440" s="64" t="s">
        <v>5467</v>
      </c>
      <c r="G1440" s="65" t="s">
        <v>63</v>
      </c>
      <c r="H1440" s="66">
        <v>1.56</v>
      </c>
      <c r="I1440" s="67"/>
      <c r="J1440" s="68">
        <f>H1440*I1440</f>
        <v>0</v>
      </c>
      <c r="K1440" s="68">
        <f>IF($I$11&gt;=7000,0,H1440*0.07*I1440)</f>
        <v>0</v>
      </c>
      <c r="L1440" s="68">
        <f>J1440+K1440</f>
        <v>0</v>
      </c>
      <c r="M1440" s="46" t="str">
        <f>IF(I1440="","",IF(I1440&lt;80,"Ошибка! Не соблюден минимальный заказ на сорт!",IF(MOD(I1440,40)&gt;0,"Ошибка! Не соблюдена кратность заказа на позицию!","")))</f>
        <v/>
      </c>
    </row>
    <row r="1441" spans="1:13" ht="15" customHeight="1" x14ac:dyDescent="0.25">
      <c r="A1441" s="1">
        <v>123</v>
      </c>
      <c r="B1441" s="63" t="s">
        <v>3738</v>
      </c>
      <c r="C1441" s="63" t="s">
        <v>2507</v>
      </c>
      <c r="D1441" s="64" t="s">
        <v>2497</v>
      </c>
      <c r="E1441" s="64" t="s">
        <v>2498</v>
      </c>
      <c r="F1441" s="64" t="s">
        <v>2508</v>
      </c>
      <c r="G1441" s="65" t="s">
        <v>63</v>
      </c>
      <c r="H1441" s="66">
        <v>2.59</v>
      </c>
      <c r="I1441" s="67"/>
      <c r="J1441" s="68">
        <f>H1441*I1441</f>
        <v>0</v>
      </c>
      <c r="K1441" s="68">
        <f>IF($I$11&gt;=7000,0,H1441*0.07*I1441)</f>
        <v>0</v>
      </c>
      <c r="L1441" s="68">
        <f>J1441+K1441</f>
        <v>0</v>
      </c>
      <c r="M1441" s="46" t="str">
        <f>IF(I1441="","",IF(I1441&lt;80,"Ошибка! Не соблюден минимальный заказ на сорт!",IF(MOD(I1441,40)&gt;0,"Ошибка! Не соблюдена кратность заказа на позицию!","")))</f>
        <v/>
      </c>
    </row>
    <row r="1442" spans="1:13" ht="15" customHeight="1" x14ac:dyDescent="0.25">
      <c r="A1442" s="1">
        <v>4431</v>
      </c>
      <c r="B1442" s="63" t="s">
        <v>2509</v>
      </c>
      <c r="C1442" s="63" t="s">
        <v>2510</v>
      </c>
      <c r="D1442" s="64" t="s">
        <v>2497</v>
      </c>
      <c r="E1442" s="64" t="s">
        <v>2498</v>
      </c>
      <c r="F1442" s="64" t="s">
        <v>2511</v>
      </c>
      <c r="G1442" s="65" t="s">
        <v>63</v>
      </c>
      <c r="H1442" s="66">
        <v>1.56</v>
      </c>
      <c r="I1442" s="67"/>
      <c r="J1442" s="68">
        <f>H1442*I1442</f>
        <v>0</v>
      </c>
      <c r="K1442" s="68">
        <f>IF($I$11&gt;=7000,0,H1442*0.07*I1442)</f>
        <v>0</v>
      </c>
      <c r="L1442" s="68">
        <f>J1442+K1442</f>
        <v>0</v>
      </c>
      <c r="M1442" s="46" t="str">
        <f>IF(I1442="","",IF(I1442&lt;80,"Ошибка! Не соблюден минимальный заказ на сорт!",IF(MOD(I1442,40)&gt;0,"Ошибка! Не соблюдена кратность заказа на позицию!","")))</f>
        <v/>
      </c>
    </row>
    <row r="1443" spans="1:13" ht="15" customHeight="1" x14ac:dyDescent="0.25">
      <c r="A1443" s="1">
        <v>9955</v>
      </c>
      <c r="B1443" s="63" t="s">
        <v>2512</v>
      </c>
      <c r="C1443" s="63" t="s">
        <v>2513</v>
      </c>
      <c r="D1443" s="64" t="s">
        <v>2497</v>
      </c>
      <c r="E1443" s="64" t="s">
        <v>2498</v>
      </c>
      <c r="F1443" s="64" t="s">
        <v>2514</v>
      </c>
      <c r="G1443" s="65" t="s">
        <v>63</v>
      </c>
      <c r="H1443" s="66">
        <v>1.56</v>
      </c>
      <c r="I1443" s="67"/>
      <c r="J1443" s="68">
        <f>H1443*I1443</f>
        <v>0</v>
      </c>
      <c r="K1443" s="68">
        <f>IF($I$11&gt;=7000,0,H1443*0.07*I1443)</f>
        <v>0</v>
      </c>
      <c r="L1443" s="68">
        <f>J1443+K1443</f>
        <v>0</v>
      </c>
      <c r="M1443" s="46" t="str">
        <f>IF(I1443="","",IF(I1443&lt;80,"Ошибка! Не соблюден минимальный заказ на сорт!",IF(MOD(I1443,40)&gt;0,"Ошибка! Не соблюдена кратность заказа на позицию!","")))</f>
        <v/>
      </c>
    </row>
    <row r="1444" spans="1:13" ht="15" customHeight="1" x14ac:dyDescent="0.25">
      <c r="A1444" s="1">
        <v>1016</v>
      </c>
      <c r="B1444" s="63" t="s">
        <v>4891</v>
      </c>
      <c r="C1444" s="63" t="s">
        <v>6200</v>
      </c>
      <c r="D1444" s="64" t="s">
        <v>2497</v>
      </c>
      <c r="E1444" s="64" t="s">
        <v>2498</v>
      </c>
      <c r="F1444" s="64" t="s">
        <v>5686</v>
      </c>
      <c r="G1444" s="65" t="s">
        <v>63</v>
      </c>
      <c r="H1444" s="66">
        <v>2.59</v>
      </c>
      <c r="I1444" s="67"/>
      <c r="J1444" s="68">
        <f>H1444*I1444</f>
        <v>0</v>
      </c>
      <c r="K1444" s="68">
        <f>IF($I$11&gt;=7000,0,H1444*0.07*I1444)</f>
        <v>0</v>
      </c>
      <c r="L1444" s="68">
        <f>J1444+K1444</f>
        <v>0</v>
      </c>
      <c r="M1444" s="46" t="str">
        <f>IF(I1444="","",IF(I1444&lt;80,"Ошибка! Не соблюден минимальный заказ на сорт!",IF(MOD(I1444,40)&gt;0,"Ошибка! Не соблюдена кратность заказа на позицию!","")))</f>
        <v/>
      </c>
    </row>
    <row r="1445" spans="1:13" ht="15" customHeight="1" x14ac:dyDescent="0.25">
      <c r="A1445" s="1">
        <v>1138</v>
      </c>
      <c r="B1445" s="63" t="s">
        <v>2515</v>
      </c>
      <c r="C1445" s="63" t="s">
        <v>2516</v>
      </c>
      <c r="D1445" s="64" t="s">
        <v>2497</v>
      </c>
      <c r="E1445" s="64" t="s">
        <v>2498</v>
      </c>
      <c r="F1445" s="64" t="s">
        <v>2517</v>
      </c>
      <c r="G1445" s="65" t="s">
        <v>63</v>
      </c>
      <c r="H1445" s="66">
        <v>1.56</v>
      </c>
      <c r="I1445" s="67"/>
      <c r="J1445" s="68">
        <f>H1445*I1445</f>
        <v>0</v>
      </c>
      <c r="K1445" s="68">
        <f>IF($I$11&gt;=7000,0,H1445*0.07*I1445)</f>
        <v>0</v>
      </c>
      <c r="L1445" s="68">
        <f>J1445+K1445</f>
        <v>0</v>
      </c>
      <c r="M1445" s="46" t="str">
        <f>IF(I1445="","",IF(I1445&lt;80,"Ошибка! Не соблюден минимальный заказ на сорт!",IF(MOD(I1445,40)&gt;0,"Ошибка! Не соблюдена кратность заказа на позицию!","")))</f>
        <v/>
      </c>
    </row>
    <row r="1446" spans="1:13" ht="15" customHeight="1" x14ac:dyDescent="0.25">
      <c r="A1446" s="1">
        <v>7353</v>
      </c>
      <c r="B1446" s="63" t="s">
        <v>2518</v>
      </c>
      <c r="C1446" s="63" t="s">
        <v>2519</v>
      </c>
      <c r="D1446" s="64" t="s">
        <v>2497</v>
      </c>
      <c r="E1446" s="64" t="s">
        <v>2498</v>
      </c>
      <c r="F1446" s="64" t="s">
        <v>2520</v>
      </c>
      <c r="G1446" s="65" t="s">
        <v>63</v>
      </c>
      <c r="H1446" s="66">
        <v>2.25</v>
      </c>
      <c r="I1446" s="67"/>
      <c r="J1446" s="68">
        <f>H1446*I1446</f>
        <v>0</v>
      </c>
      <c r="K1446" s="68">
        <f>IF($I$11&gt;=7000,0,H1446*0.07*I1446)</f>
        <v>0</v>
      </c>
      <c r="L1446" s="68">
        <f>J1446+K1446</f>
        <v>0</v>
      </c>
      <c r="M1446" s="46" t="str">
        <f>IF(I1446="","",IF(I1446&lt;80,"Ошибка! Не соблюден минимальный заказ на сорт!",IF(MOD(I1446,40)&gt;0,"Ошибка! Не соблюдена кратность заказа на позицию!","")))</f>
        <v/>
      </c>
    </row>
    <row r="1447" spans="1:13" ht="15" customHeight="1" x14ac:dyDescent="0.25">
      <c r="A1447" s="1">
        <v>1428</v>
      </c>
      <c r="B1447" s="63" t="s">
        <v>4537</v>
      </c>
      <c r="C1447" s="63" t="s">
        <v>4523</v>
      </c>
      <c r="D1447" s="64" t="s">
        <v>2497</v>
      </c>
      <c r="E1447" s="64" t="s">
        <v>2498</v>
      </c>
      <c r="F1447" s="64" t="s">
        <v>4551</v>
      </c>
      <c r="G1447" s="65" t="s">
        <v>63</v>
      </c>
      <c r="H1447" s="66">
        <v>1.56</v>
      </c>
      <c r="I1447" s="67"/>
      <c r="J1447" s="68">
        <f>H1447*I1447</f>
        <v>0</v>
      </c>
      <c r="K1447" s="68">
        <f>IF($I$11&gt;=7000,0,H1447*0.07*I1447)</f>
        <v>0</v>
      </c>
      <c r="L1447" s="68">
        <f>J1447+K1447</f>
        <v>0</v>
      </c>
      <c r="M1447" s="46" t="str">
        <f>IF(I1447="","",IF(I1447&lt;80,"Ошибка! Не соблюден минимальный заказ на сорт!",IF(MOD(I1447,40)&gt;0,"Ошибка! Не соблюдена кратность заказа на позицию!","")))</f>
        <v/>
      </c>
    </row>
    <row r="1448" spans="1:13" ht="15" customHeight="1" x14ac:dyDescent="0.25">
      <c r="A1448" s="1">
        <v>2388</v>
      </c>
      <c r="B1448" s="63" t="s">
        <v>2521</v>
      </c>
      <c r="C1448" s="63" t="s">
        <v>2522</v>
      </c>
      <c r="D1448" s="64" t="s">
        <v>2497</v>
      </c>
      <c r="E1448" s="64" t="s">
        <v>2498</v>
      </c>
      <c r="F1448" s="64" t="s">
        <v>2523</v>
      </c>
      <c r="G1448" s="65" t="s">
        <v>63</v>
      </c>
      <c r="H1448" s="66">
        <v>1.73</v>
      </c>
      <c r="I1448" s="67"/>
      <c r="J1448" s="68">
        <f>H1448*I1448</f>
        <v>0</v>
      </c>
      <c r="K1448" s="68">
        <f>IF($I$11&gt;=7000,0,H1448*0.07*I1448)</f>
        <v>0</v>
      </c>
      <c r="L1448" s="68">
        <f>J1448+K1448</f>
        <v>0</v>
      </c>
      <c r="M1448" s="46" t="str">
        <f>IF(I1448="","",IF(I1448&lt;80,"Ошибка! Не соблюден минимальный заказ на сорт!",IF(MOD(I1448,40)&gt;0,"Ошибка! Не соблюдена кратность заказа на позицию!","")))</f>
        <v/>
      </c>
    </row>
    <row r="1449" spans="1:13" ht="15" customHeight="1" x14ac:dyDescent="0.25">
      <c r="A1449" s="1">
        <v>2790</v>
      </c>
      <c r="B1449" s="63" t="s">
        <v>4892</v>
      </c>
      <c r="C1449" s="63" t="s">
        <v>6261</v>
      </c>
      <c r="D1449" s="64" t="s">
        <v>2497</v>
      </c>
      <c r="E1449" s="64" t="s">
        <v>2498</v>
      </c>
      <c r="F1449" s="64" t="s">
        <v>5681</v>
      </c>
      <c r="G1449" s="65" t="s">
        <v>63</v>
      </c>
      <c r="H1449" s="66">
        <v>1.56</v>
      </c>
      <c r="I1449" s="67"/>
      <c r="J1449" s="68">
        <f>H1449*I1449</f>
        <v>0</v>
      </c>
      <c r="K1449" s="68">
        <f>IF($I$11&gt;=7000,0,H1449*0.07*I1449)</f>
        <v>0</v>
      </c>
      <c r="L1449" s="68">
        <f>J1449+K1449</f>
        <v>0</v>
      </c>
      <c r="M1449" s="46" t="str">
        <f>IF(I1449="","",IF(I1449&lt;80,"Ошибка! Не соблюден минимальный заказ на сорт!",IF(MOD(I1449,40)&gt;0,"Ошибка! Не соблюдена кратность заказа на позицию!","")))</f>
        <v/>
      </c>
    </row>
    <row r="1450" spans="1:13" ht="15" customHeight="1" x14ac:dyDescent="0.25">
      <c r="A1450" s="1">
        <v>1607</v>
      </c>
      <c r="B1450" s="63" t="s">
        <v>4894</v>
      </c>
      <c r="C1450" s="63" t="s">
        <v>2524</v>
      </c>
      <c r="D1450" s="64" t="s">
        <v>2497</v>
      </c>
      <c r="E1450" s="64" t="s">
        <v>2498</v>
      </c>
      <c r="F1450" s="64" t="s">
        <v>2525</v>
      </c>
      <c r="G1450" s="65" t="s">
        <v>63</v>
      </c>
      <c r="H1450" s="66">
        <v>1.56</v>
      </c>
      <c r="I1450" s="67"/>
      <c r="J1450" s="68">
        <f>H1450*I1450</f>
        <v>0</v>
      </c>
      <c r="K1450" s="68">
        <f>IF($I$11&gt;=7000,0,H1450*0.07*I1450)</f>
        <v>0</v>
      </c>
      <c r="L1450" s="68">
        <f>J1450+K1450</f>
        <v>0</v>
      </c>
      <c r="M1450" s="46" t="str">
        <f>IF(I1450="","",IF(I1450&lt;80,"Ошибка! Не соблюден минимальный заказ на сорт!",IF(MOD(I1450,40)&gt;0,"Ошибка! Не соблюдена кратность заказа на позицию!","")))</f>
        <v/>
      </c>
    </row>
    <row r="1451" spans="1:13" ht="15" customHeight="1" x14ac:dyDescent="0.25">
      <c r="A1451" s="1">
        <v>1752</v>
      </c>
      <c r="B1451" s="63" t="s">
        <v>4893</v>
      </c>
      <c r="C1451" s="63" t="s">
        <v>3933</v>
      </c>
      <c r="D1451" s="64" t="s">
        <v>2497</v>
      </c>
      <c r="E1451" s="64" t="s">
        <v>2498</v>
      </c>
      <c r="F1451" s="64" t="s">
        <v>4226</v>
      </c>
      <c r="G1451" s="65" t="s">
        <v>63</v>
      </c>
      <c r="H1451" s="66">
        <v>1.56</v>
      </c>
      <c r="I1451" s="67"/>
      <c r="J1451" s="68">
        <f>H1451*I1451</f>
        <v>0</v>
      </c>
      <c r="K1451" s="68">
        <f>IF($I$11&gt;=7000,0,H1451*0.07*I1451)</f>
        <v>0</v>
      </c>
      <c r="L1451" s="68">
        <f>J1451+K1451</f>
        <v>0</v>
      </c>
      <c r="M1451" s="46" t="str">
        <f>IF(I1451="","",IF(I1451&lt;80,"Ошибка! Не соблюден минимальный заказ на сорт!",IF(MOD(I1451,40)&gt;0,"Ошибка! Не соблюдена кратность заказа на позицию!","")))</f>
        <v/>
      </c>
    </row>
    <row r="1452" spans="1:13" ht="15" customHeight="1" x14ac:dyDescent="0.25">
      <c r="A1452" s="1">
        <v>3481</v>
      </c>
      <c r="B1452" s="63" t="s">
        <v>2526</v>
      </c>
      <c r="C1452" s="63" t="s">
        <v>2527</v>
      </c>
      <c r="D1452" s="64" t="s">
        <v>2497</v>
      </c>
      <c r="E1452" s="64" t="s">
        <v>2498</v>
      </c>
      <c r="F1452" s="64" t="s">
        <v>2528</v>
      </c>
      <c r="G1452" s="65" t="s">
        <v>63</v>
      </c>
      <c r="H1452" s="66">
        <v>1.06</v>
      </c>
      <c r="I1452" s="67"/>
      <c r="J1452" s="68">
        <f>H1452*I1452</f>
        <v>0</v>
      </c>
      <c r="K1452" s="68">
        <f>IF($I$11&gt;=7000,0,H1452*0.07*I1452)</f>
        <v>0</v>
      </c>
      <c r="L1452" s="68">
        <f>J1452+K1452</f>
        <v>0</v>
      </c>
      <c r="M1452" s="46" t="str">
        <f>IF(I1452="","",IF(I1452&lt;80,"Ошибка! Не соблюден минимальный заказ на сорт!",IF(MOD(I1452,40)&gt;0,"Ошибка! Не соблюдена кратность заказа на позицию!","")))</f>
        <v/>
      </c>
    </row>
    <row r="1453" spans="1:13" ht="15" customHeight="1" x14ac:dyDescent="0.25">
      <c r="A1453" s="1">
        <v>4933</v>
      </c>
      <c r="B1453" s="63" t="s">
        <v>2529</v>
      </c>
      <c r="C1453" s="63" t="s">
        <v>2530</v>
      </c>
      <c r="D1453" s="64" t="s">
        <v>2497</v>
      </c>
      <c r="E1453" s="64" t="s">
        <v>2498</v>
      </c>
      <c r="F1453" s="64" t="s">
        <v>1496</v>
      </c>
      <c r="G1453" s="65" t="s">
        <v>63</v>
      </c>
      <c r="H1453" s="66">
        <v>1.06</v>
      </c>
      <c r="I1453" s="67"/>
      <c r="J1453" s="68">
        <f>H1453*I1453</f>
        <v>0</v>
      </c>
      <c r="K1453" s="68">
        <f>IF($I$11&gt;=7000,0,H1453*0.07*I1453)</f>
        <v>0</v>
      </c>
      <c r="L1453" s="68">
        <f>J1453+K1453</f>
        <v>0</v>
      </c>
      <c r="M1453" s="46" t="str">
        <f>IF(I1453="","",IF(I1453&lt;80,"Ошибка! Не соблюден минимальный заказ на сорт!",IF(MOD(I1453,40)&gt;0,"Ошибка! Не соблюдена кратность заказа на позицию!","")))</f>
        <v/>
      </c>
    </row>
    <row r="1454" spans="1:13" ht="15" customHeight="1" x14ac:dyDescent="0.25">
      <c r="A1454" s="1">
        <v>1183</v>
      </c>
      <c r="B1454" s="63" t="s">
        <v>2531</v>
      </c>
      <c r="C1454" s="63" t="s">
        <v>2532</v>
      </c>
      <c r="D1454" s="64" t="s">
        <v>2497</v>
      </c>
      <c r="E1454" s="64" t="s">
        <v>2498</v>
      </c>
      <c r="F1454" s="64" t="s">
        <v>2533</v>
      </c>
      <c r="G1454" s="65" t="s">
        <v>63</v>
      </c>
      <c r="H1454" s="66">
        <v>1.06</v>
      </c>
      <c r="I1454" s="67"/>
      <c r="J1454" s="68">
        <f>H1454*I1454</f>
        <v>0</v>
      </c>
      <c r="K1454" s="68">
        <f>IF($I$11&gt;=7000,0,H1454*0.07*I1454)</f>
        <v>0</v>
      </c>
      <c r="L1454" s="68">
        <f>J1454+K1454</f>
        <v>0</v>
      </c>
      <c r="M1454" s="46" t="str">
        <f>IF(I1454="","",IF(I1454&lt;80,"Ошибка! Не соблюден минимальный заказ на сорт!",IF(MOD(I1454,40)&gt;0,"Ошибка! Не соблюдена кратность заказа на позицию!","")))</f>
        <v/>
      </c>
    </row>
    <row r="1455" spans="1:13" ht="15" customHeight="1" x14ac:dyDescent="0.25">
      <c r="A1455" s="1">
        <v>870</v>
      </c>
      <c r="B1455" s="63" t="s">
        <v>3739</v>
      </c>
      <c r="C1455" s="63" t="s">
        <v>2534</v>
      </c>
      <c r="D1455" s="64" t="s">
        <v>2497</v>
      </c>
      <c r="E1455" s="64" t="s">
        <v>2498</v>
      </c>
      <c r="F1455" s="64" t="s">
        <v>2535</v>
      </c>
      <c r="G1455" s="65" t="s">
        <v>63</v>
      </c>
      <c r="H1455" s="66">
        <v>2.59</v>
      </c>
      <c r="I1455" s="67"/>
      <c r="J1455" s="68">
        <f>H1455*I1455</f>
        <v>0</v>
      </c>
      <c r="K1455" s="68">
        <f>IF($I$11&gt;=7000,0,H1455*0.07*I1455)</f>
        <v>0</v>
      </c>
      <c r="L1455" s="68">
        <f>J1455+K1455</f>
        <v>0</v>
      </c>
      <c r="M1455" s="46" t="str">
        <f>IF(I1455="","",IF(I1455&lt;80,"Ошибка! Не соблюден минимальный заказ на сорт!",IF(MOD(I1455,40)&gt;0,"Ошибка! Не соблюдена кратность заказа на позицию!","")))</f>
        <v/>
      </c>
    </row>
    <row r="1456" spans="1:13" ht="15" customHeight="1" x14ac:dyDescent="0.25">
      <c r="A1456" s="1">
        <v>2143</v>
      </c>
      <c r="B1456" s="63" t="s">
        <v>4895</v>
      </c>
      <c r="C1456" s="63" t="s">
        <v>6201</v>
      </c>
      <c r="D1456" s="64" t="s">
        <v>2497</v>
      </c>
      <c r="E1456" s="64" t="s">
        <v>2498</v>
      </c>
      <c r="F1456" s="64" t="s">
        <v>6316</v>
      </c>
      <c r="G1456" s="65" t="s">
        <v>63</v>
      </c>
      <c r="H1456" s="66">
        <v>1.56</v>
      </c>
      <c r="I1456" s="67"/>
      <c r="J1456" s="68">
        <f>H1456*I1456</f>
        <v>0</v>
      </c>
      <c r="K1456" s="68">
        <f>IF($I$11&gt;=7000,0,H1456*0.07*I1456)</f>
        <v>0</v>
      </c>
      <c r="L1456" s="68">
        <f>J1456+K1456</f>
        <v>0</v>
      </c>
      <c r="M1456" s="46" t="str">
        <f>IF(I1456="","",IF(I1456&lt;80,"Ошибка! Не соблюден минимальный заказ на сорт!",IF(MOD(I1456,40)&gt;0,"Ошибка! Не соблюдена кратность заказа на позицию!","")))</f>
        <v/>
      </c>
    </row>
    <row r="1457" spans="1:13" ht="15" customHeight="1" x14ac:dyDescent="0.25">
      <c r="A1457" s="1">
        <v>1317</v>
      </c>
      <c r="B1457" s="63" t="s">
        <v>4896</v>
      </c>
      <c r="C1457" s="63" t="s">
        <v>6202</v>
      </c>
      <c r="D1457" s="64" t="s">
        <v>2497</v>
      </c>
      <c r="E1457" s="64" t="s">
        <v>2498</v>
      </c>
      <c r="F1457" s="64" t="s">
        <v>5682</v>
      </c>
      <c r="G1457" s="65" t="s">
        <v>63</v>
      </c>
      <c r="H1457" s="66">
        <v>1.06</v>
      </c>
      <c r="I1457" s="67"/>
      <c r="J1457" s="68">
        <f>H1457*I1457</f>
        <v>0</v>
      </c>
      <c r="K1457" s="68">
        <f>IF($I$11&gt;=7000,0,H1457*0.07*I1457)</f>
        <v>0</v>
      </c>
      <c r="L1457" s="68">
        <f>J1457+K1457</f>
        <v>0</v>
      </c>
      <c r="M1457" s="46" t="str">
        <f>IF(I1457="","",IF(I1457&lt;80,"Ошибка! Не соблюден минимальный заказ на сорт!",IF(MOD(I1457,40)&gt;0,"Ошибка! Не соблюдена кратность заказа на позицию!","")))</f>
        <v/>
      </c>
    </row>
    <row r="1458" spans="1:13" ht="15" customHeight="1" x14ac:dyDescent="0.25">
      <c r="A1458" s="1">
        <v>4908</v>
      </c>
      <c r="B1458" s="63" t="s">
        <v>4760</v>
      </c>
      <c r="C1458" s="63" t="s">
        <v>4585</v>
      </c>
      <c r="D1458" s="64" t="s">
        <v>5438</v>
      </c>
      <c r="E1458" s="64" t="s">
        <v>5439</v>
      </c>
      <c r="F1458" s="64" t="s">
        <v>5440</v>
      </c>
      <c r="G1458" s="65" t="s">
        <v>63</v>
      </c>
      <c r="H1458" s="66">
        <v>0.98</v>
      </c>
      <c r="I1458" s="67"/>
      <c r="J1458" s="68">
        <f>H1458*I1458</f>
        <v>0</v>
      </c>
      <c r="K1458" s="68">
        <f>IF($I$11&gt;=7000,0,H1458*0.07*I1458)</f>
        <v>0</v>
      </c>
      <c r="L1458" s="68">
        <f>J1458+K1458</f>
        <v>0</v>
      </c>
      <c r="M1458" s="46" t="str">
        <f>IF(I1458="","",IF(I1458&lt;80,"Ошибка! Не соблюден минимальный заказ на сорт!",IF(MOD(I1458,40)&gt;0,"Ошибка! Не соблюдена кратность заказа на позицию!","")))</f>
        <v/>
      </c>
    </row>
    <row r="1459" spans="1:13" ht="15" customHeight="1" x14ac:dyDescent="0.25">
      <c r="A1459" s="1">
        <v>2388</v>
      </c>
      <c r="B1459" s="63" t="s">
        <v>4761</v>
      </c>
      <c r="C1459" s="63" t="s">
        <v>4586</v>
      </c>
      <c r="D1459" s="64" t="s">
        <v>5438</v>
      </c>
      <c r="E1459" s="64" t="s">
        <v>5439</v>
      </c>
      <c r="F1459" s="64" t="s">
        <v>5441</v>
      </c>
      <c r="G1459" s="65" t="s">
        <v>63</v>
      </c>
      <c r="H1459" s="66">
        <v>0.98</v>
      </c>
      <c r="I1459" s="67"/>
      <c r="J1459" s="68">
        <f>H1459*I1459</f>
        <v>0</v>
      </c>
      <c r="K1459" s="68">
        <f>IF($I$11&gt;=7000,0,H1459*0.07*I1459)</f>
        <v>0</v>
      </c>
      <c r="L1459" s="68">
        <f>J1459+K1459</f>
        <v>0</v>
      </c>
      <c r="M1459" s="46" t="str">
        <f>IF(I1459="","",IF(I1459&lt;80,"Ошибка! Не соблюден минимальный заказ на сорт!",IF(MOD(I1459,40)&gt;0,"Ошибка! Не соблюдена кратность заказа на позицию!","")))</f>
        <v/>
      </c>
    </row>
    <row r="1460" spans="1:13" ht="15" customHeight="1" x14ac:dyDescent="0.25">
      <c r="A1460" s="1">
        <v>1931</v>
      </c>
      <c r="B1460" s="63" t="s">
        <v>4757</v>
      </c>
      <c r="C1460" s="63" t="s">
        <v>4582</v>
      </c>
      <c r="D1460" s="64" t="s">
        <v>2560</v>
      </c>
      <c r="E1460" s="64" t="s">
        <v>2561</v>
      </c>
      <c r="F1460" s="64" t="s">
        <v>5435</v>
      </c>
      <c r="G1460" s="65" t="s">
        <v>63</v>
      </c>
      <c r="H1460" s="66">
        <v>0.98</v>
      </c>
      <c r="I1460" s="67"/>
      <c r="J1460" s="68">
        <f>H1460*I1460</f>
        <v>0</v>
      </c>
      <c r="K1460" s="68">
        <f>IF($I$11&gt;=7000,0,H1460*0.07*I1460)</f>
        <v>0</v>
      </c>
      <c r="L1460" s="68">
        <f>J1460+K1460</f>
        <v>0</v>
      </c>
      <c r="M1460" s="46" t="str">
        <f>IF(I1460="","",IF(I1460&lt;80,"Ошибка! Не соблюден минимальный заказ на сорт!",IF(MOD(I1460,40)&gt;0,"Ошибка! Не соблюдена кратность заказа на позицию!","")))</f>
        <v/>
      </c>
    </row>
    <row r="1461" spans="1:13" ht="15" customHeight="1" x14ac:dyDescent="0.25">
      <c r="A1461" s="1">
        <v>6926</v>
      </c>
      <c r="B1461" s="63" t="s">
        <v>2539</v>
      </c>
      <c r="C1461" s="63" t="s">
        <v>2540</v>
      </c>
      <c r="D1461" s="64" t="s">
        <v>2560</v>
      </c>
      <c r="E1461" s="64" t="s">
        <v>2561</v>
      </c>
      <c r="F1461" s="64" t="s">
        <v>2541</v>
      </c>
      <c r="G1461" s="65" t="s">
        <v>63</v>
      </c>
      <c r="H1461" s="66">
        <v>0.98</v>
      </c>
      <c r="I1461" s="67"/>
      <c r="J1461" s="68">
        <f>H1461*I1461</f>
        <v>0</v>
      </c>
      <c r="K1461" s="68">
        <f>IF($I$11&gt;=7000,0,H1461*0.07*I1461)</f>
        <v>0</v>
      </c>
      <c r="L1461" s="68">
        <f>J1461+K1461</f>
        <v>0</v>
      </c>
      <c r="M1461" s="46" t="str">
        <f>IF(I1461="","",IF(I1461&lt;80,"Ошибка! Не соблюден минимальный заказ на сорт!",IF(MOD(I1461,40)&gt;0,"Ошибка! Не соблюдена кратность заказа на позицию!","")))</f>
        <v/>
      </c>
    </row>
    <row r="1462" spans="1:13" ht="15" customHeight="1" x14ac:dyDescent="0.25">
      <c r="A1462" s="1">
        <v>1851</v>
      </c>
      <c r="B1462" s="63" t="s">
        <v>2542</v>
      </c>
      <c r="C1462" s="63" t="s">
        <v>2543</v>
      </c>
      <c r="D1462" s="64" t="s">
        <v>2560</v>
      </c>
      <c r="E1462" s="64" t="s">
        <v>2561</v>
      </c>
      <c r="F1462" s="64" t="s">
        <v>2544</v>
      </c>
      <c r="G1462" s="65" t="s">
        <v>63</v>
      </c>
      <c r="H1462" s="66">
        <v>0.98</v>
      </c>
      <c r="I1462" s="67"/>
      <c r="J1462" s="68">
        <f>H1462*I1462</f>
        <v>0</v>
      </c>
      <c r="K1462" s="68">
        <f>IF($I$11&gt;=7000,0,H1462*0.07*I1462)</f>
        <v>0</v>
      </c>
      <c r="L1462" s="68">
        <f>J1462+K1462</f>
        <v>0</v>
      </c>
      <c r="M1462" s="46" t="str">
        <f>IF(I1462="","",IF(I1462&lt;80,"Ошибка! Не соблюден минимальный заказ на сорт!",IF(MOD(I1462,40)&gt;0,"Ошибка! Не соблюдена кратность заказа на позицию!","")))</f>
        <v/>
      </c>
    </row>
    <row r="1463" spans="1:13" ht="15" customHeight="1" x14ac:dyDescent="0.25">
      <c r="A1463" s="1">
        <v>4023</v>
      </c>
      <c r="B1463" s="63" t="s">
        <v>2548</v>
      </c>
      <c r="C1463" s="63" t="s">
        <v>2549</v>
      </c>
      <c r="D1463" s="64" t="s">
        <v>2560</v>
      </c>
      <c r="E1463" s="64" t="s">
        <v>2561</v>
      </c>
      <c r="F1463" s="64" t="s">
        <v>2550</v>
      </c>
      <c r="G1463" s="65" t="s">
        <v>63</v>
      </c>
      <c r="H1463" s="66">
        <v>0.98</v>
      </c>
      <c r="I1463" s="67"/>
      <c r="J1463" s="68">
        <f>H1463*I1463</f>
        <v>0</v>
      </c>
      <c r="K1463" s="68">
        <f>IF($I$11&gt;=7000,0,H1463*0.07*I1463)</f>
        <v>0</v>
      </c>
      <c r="L1463" s="68">
        <f>J1463+K1463</f>
        <v>0</v>
      </c>
      <c r="M1463" s="46" t="str">
        <f>IF(I1463="","",IF(I1463&lt;80,"Ошибка! Не соблюден минимальный заказ на сорт!",IF(MOD(I1463,40)&gt;0,"Ошибка! Не соблюдена кратность заказа на позицию!","")))</f>
        <v/>
      </c>
    </row>
    <row r="1464" spans="1:13" ht="15" customHeight="1" x14ac:dyDescent="0.25">
      <c r="A1464" s="1">
        <v>1536</v>
      </c>
      <c r="B1464" s="63" t="s">
        <v>4758</v>
      </c>
      <c r="C1464" s="63" t="s">
        <v>4583</v>
      </c>
      <c r="D1464" s="64" t="s">
        <v>4019</v>
      </c>
      <c r="E1464" s="64" t="s">
        <v>4020</v>
      </c>
      <c r="F1464" s="64" t="s">
        <v>5436</v>
      </c>
      <c r="G1464" s="65" t="s">
        <v>63</v>
      </c>
      <c r="H1464" s="66">
        <v>0.98</v>
      </c>
      <c r="I1464" s="67"/>
      <c r="J1464" s="68">
        <f>H1464*I1464</f>
        <v>0</v>
      </c>
      <c r="K1464" s="68">
        <f>IF($I$11&gt;=7000,0,H1464*0.07*I1464)</f>
        <v>0</v>
      </c>
      <c r="L1464" s="68">
        <f>J1464+K1464</f>
        <v>0</v>
      </c>
      <c r="M1464" s="46" t="str">
        <f>IF(I1464="","",IF(I1464&lt;80,"Ошибка! Не соблюден минимальный заказ на сорт!",IF(MOD(I1464,40)&gt;0,"Ошибка! Не соблюдена кратность заказа на позицию!","")))</f>
        <v/>
      </c>
    </row>
    <row r="1465" spans="1:13" ht="15" customHeight="1" x14ac:dyDescent="0.25">
      <c r="A1465" s="1">
        <v>1808</v>
      </c>
      <c r="B1465" s="63" t="s">
        <v>2545</v>
      </c>
      <c r="C1465" s="63" t="s">
        <v>2546</v>
      </c>
      <c r="D1465" s="64" t="s">
        <v>4021</v>
      </c>
      <c r="E1465" s="64" t="s">
        <v>4020</v>
      </c>
      <c r="F1465" s="64" t="s">
        <v>2547</v>
      </c>
      <c r="G1465" s="65" t="s">
        <v>63</v>
      </c>
      <c r="H1465" s="66">
        <v>0.98</v>
      </c>
      <c r="I1465" s="67"/>
      <c r="J1465" s="68">
        <f>H1465*I1465</f>
        <v>0</v>
      </c>
      <c r="K1465" s="68">
        <f>IF($I$11&gt;=7000,0,H1465*0.07*I1465)</f>
        <v>0</v>
      </c>
      <c r="L1465" s="68">
        <f>J1465+K1465</f>
        <v>0</v>
      </c>
      <c r="M1465" s="46" t="str">
        <f>IF(I1465="","",IF(I1465&lt;80,"Ошибка! Не соблюден минимальный заказ на сорт!",IF(MOD(I1465,40)&gt;0,"Ошибка! Не соблюдена кратность заказа на позицию!","")))</f>
        <v/>
      </c>
    </row>
    <row r="1466" spans="1:13" ht="15" customHeight="1" x14ac:dyDescent="0.25">
      <c r="A1466" s="1">
        <v>1659</v>
      </c>
      <c r="B1466" s="63" t="s">
        <v>4759</v>
      </c>
      <c r="C1466" s="63" t="s">
        <v>4584</v>
      </c>
      <c r="D1466" s="64" t="s">
        <v>4019</v>
      </c>
      <c r="E1466" s="64" t="s">
        <v>4020</v>
      </c>
      <c r="F1466" s="64" t="s">
        <v>5437</v>
      </c>
      <c r="G1466" s="65" t="s">
        <v>63</v>
      </c>
      <c r="H1466" s="66">
        <v>0.98</v>
      </c>
      <c r="I1466" s="67"/>
      <c r="J1466" s="68">
        <f>H1466*I1466</f>
        <v>0</v>
      </c>
      <c r="K1466" s="68">
        <f>IF($I$11&gt;=7000,0,H1466*0.07*I1466)</f>
        <v>0</v>
      </c>
      <c r="L1466" s="68">
        <f>J1466+K1466</f>
        <v>0</v>
      </c>
      <c r="M1466" s="46" t="str">
        <f>IF(I1466="","",IF(I1466&lt;80,"Ошибка! Не соблюден минимальный заказ на сорт!",IF(MOD(I1466,40)&gt;0,"Ошибка! Не соблюдена кратность заказа на позицию!","")))</f>
        <v/>
      </c>
    </row>
    <row r="1467" spans="1:13" ht="15" customHeight="1" x14ac:dyDescent="0.25">
      <c r="A1467" s="1">
        <v>2475</v>
      </c>
      <c r="B1467" s="63" t="s">
        <v>2551</v>
      </c>
      <c r="C1467" s="63" t="s">
        <v>2552</v>
      </c>
      <c r="D1467" s="64" t="s">
        <v>4021</v>
      </c>
      <c r="E1467" s="64" t="s">
        <v>4020</v>
      </c>
      <c r="F1467" s="64" t="s">
        <v>2553</v>
      </c>
      <c r="G1467" s="65" t="s">
        <v>63</v>
      </c>
      <c r="H1467" s="66">
        <v>0.98</v>
      </c>
      <c r="I1467" s="67"/>
      <c r="J1467" s="68">
        <f>H1467*I1467</f>
        <v>0</v>
      </c>
      <c r="K1467" s="68">
        <f>IF($I$11&gt;=7000,0,H1467*0.07*I1467)</f>
        <v>0</v>
      </c>
      <c r="L1467" s="68">
        <f>J1467+K1467</f>
        <v>0</v>
      </c>
      <c r="M1467" s="46" t="str">
        <f>IF(I1467="","",IF(I1467&lt;80,"Ошибка! Не соблюден минимальный заказ на сорт!",IF(MOD(I1467,40)&gt;0,"Ошибка! Не соблюдена кратность заказа на позицию!","")))</f>
        <v/>
      </c>
    </row>
    <row r="1468" spans="1:13" ht="15" customHeight="1" x14ac:dyDescent="0.25">
      <c r="A1468" s="1">
        <v>1459</v>
      </c>
      <c r="B1468" s="63" t="s">
        <v>2554</v>
      </c>
      <c r="C1468" s="63" t="s">
        <v>2555</v>
      </c>
      <c r="D1468" s="64" t="s">
        <v>4019</v>
      </c>
      <c r="E1468" s="64" t="s">
        <v>4020</v>
      </c>
      <c r="F1468" s="64" t="s">
        <v>2556</v>
      </c>
      <c r="G1468" s="65" t="s">
        <v>63</v>
      </c>
      <c r="H1468" s="66">
        <v>0.98</v>
      </c>
      <c r="I1468" s="67"/>
      <c r="J1468" s="68">
        <f>H1468*I1468</f>
        <v>0</v>
      </c>
      <c r="K1468" s="68">
        <f>IF($I$11&gt;=7000,0,H1468*0.07*I1468)</f>
        <v>0</v>
      </c>
      <c r="L1468" s="68">
        <f>J1468+K1468</f>
        <v>0</v>
      </c>
      <c r="M1468" s="46" t="str">
        <f>IF(I1468="","",IF(I1468&lt;80,"Ошибка! Не соблюден минимальный заказ на сорт!",IF(MOD(I1468,40)&gt;0,"Ошибка! Не соблюдена кратность заказа на позицию!","")))</f>
        <v/>
      </c>
    </row>
    <row r="1469" spans="1:13" ht="15" customHeight="1" x14ac:dyDescent="0.25">
      <c r="A1469" s="1">
        <v>3593</v>
      </c>
      <c r="B1469" s="63" t="s">
        <v>2562</v>
      </c>
      <c r="C1469" s="63" t="s">
        <v>2563</v>
      </c>
      <c r="D1469" s="64" t="s">
        <v>2564</v>
      </c>
      <c r="E1469" s="64" t="s">
        <v>2565</v>
      </c>
      <c r="F1469" s="64" t="s">
        <v>2566</v>
      </c>
      <c r="G1469" s="65" t="s">
        <v>63</v>
      </c>
      <c r="H1469" s="66">
        <v>0.98</v>
      </c>
      <c r="I1469" s="67"/>
      <c r="J1469" s="68">
        <f>H1469*I1469</f>
        <v>0</v>
      </c>
      <c r="K1469" s="68">
        <f>IF($I$11&gt;=7000,0,H1469*0.07*I1469)</f>
        <v>0</v>
      </c>
      <c r="L1469" s="68">
        <f>J1469+K1469</f>
        <v>0</v>
      </c>
      <c r="M1469" s="46" t="str">
        <f>IF(I1469="","",IF(I1469&lt;80,"Ошибка! Не соблюден минимальный заказ на сорт!",IF(MOD(I1469,40)&gt;0,"Ошибка! Не соблюдена кратность заказа на позицию!","")))</f>
        <v/>
      </c>
    </row>
    <row r="1470" spans="1:13" ht="15" customHeight="1" x14ac:dyDescent="0.25">
      <c r="A1470" s="1">
        <v>4843</v>
      </c>
      <c r="B1470" s="63" t="s">
        <v>4756</v>
      </c>
      <c r="C1470" s="63" t="s">
        <v>4581</v>
      </c>
      <c r="D1470" s="64" t="s">
        <v>2564</v>
      </c>
      <c r="E1470" s="64" t="s">
        <v>2565</v>
      </c>
      <c r="F1470" s="64" t="s">
        <v>5434</v>
      </c>
      <c r="G1470" s="65" t="s">
        <v>63</v>
      </c>
      <c r="H1470" s="66">
        <v>0.98</v>
      </c>
      <c r="I1470" s="67"/>
      <c r="J1470" s="68">
        <f>H1470*I1470</f>
        <v>0</v>
      </c>
      <c r="K1470" s="68">
        <f>IF($I$11&gt;=7000,0,H1470*0.07*I1470)</f>
        <v>0</v>
      </c>
      <c r="L1470" s="68">
        <f>J1470+K1470</f>
        <v>0</v>
      </c>
      <c r="M1470" s="46" t="str">
        <f>IF(I1470="","",IF(I1470&lt;80,"Ошибка! Не соблюден минимальный заказ на сорт!",IF(MOD(I1470,40)&gt;0,"Ошибка! Не соблюдена кратность заказа на позицию!","")))</f>
        <v/>
      </c>
    </row>
    <row r="1471" spans="1:13" ht="15" customHeight="1" x14ac:dyDescent="0.25">
      <c r="A1471" s="1">
        <v>2513</v>
      </c>
      <c r="B1471" s="63" t="s">
        <v>2536</v>
      </c>
      <c r="C1471" s="63" t="s">
        <v>2537</v>
      </c>
      <c r="D1471" s="64" t="s">
        <v>2564</v>
      </c>
      <c r="E1471" s="64" t="s">
        <v>2565</v>
      </c>
      <c r="F1471" s="64" t="s">
        <v>2538</v>
      </c>
      <c r="G1471" s="65" t="s">
        <v>63</v>
      </c>
      <c r="H1471" s="66">
        <v>0.98</v>
      </c>
      <c r="I1471" s="67"/>
      <c r="J1471" s="68">
        <f>H1471*I1471</f>
        <v>0</v>
      </c>
      <c r="K1471" s="68">
        <f>IF($I$11&gt;=7000,0,H1471*0.07*I1471)</f>
        <v>0</v>
      </c>
      <c r="L1471" s="68">
        <f>J1471+K1471</f>
        <v>0</v>
      </c>
      <c r="M1471" s="46" t="str">
        <f>IF(I1471="","",IF(I1471&lt;80,"Ошибка! Не соблюден минимальный заказ на сорт!",IF(MOD(I1471,40)&gt;0,"Ошибка! Не соблюдена кратность заказа на позицию!","")))</f>
        <v/>
      </c>
    </row>
    <row r="1472" spans="1:13" ht="15" customHeight="1" x14ac:dyDescent="0.25">
      <c r="A1472" s="1">
        <v>2009</v>
      </c>
      <c r="B1472" s="63" t="s">
        <v>4534</v>
      </c>
      <c r="C1472" s="63" t="s">
        <v>4521</v>
      </c>
      <c r="D1472" s="64" t="s">
        <v>2564</v>
      </c>
      <c r="E1472" s="64" t="s">
        <v>2565</v>
      </c>
      <c r="F1472" s="64" t="s">
        <v>4549</v>
      </c>
      <c r="G1472" s="65" t="s">
        <v>63</v>
      </c>
      <c r="H1472" s="66">
        <v>0.98</v>
      </c>
      <c r="I1472" s="67"/>
      <c r="J1472" s="68">
        <f>H1472*I1472</f>
        <v>0</v>
      </c>
      <c r="K1472" s="68">
        <f>IF($I$11&gt;=7000,0,H1472*0.07*I1472)</f>
        <v>0</v>
      </c>
      <c r="L1472" s="68">
        <f>J1472+K1472</f>
        <v>0</v>
      </c>
      <c r="M1472" s="46" t="str">
        <f>IF(I1472="","",IF(I1472&lt;80,"Ошибка! Не соблюден минимальный заказ на сорт!",IF(MOD(I1472,40)&gt;0,"Ошибка! Не соблюдена кратность заказа на позицию!","")))</f>
        <v/>
      </c>
    </row>
    <row r="1473" spans="1:13" ht="15" customHeight="1" x14ac:dyDescent="0.25">
      <c r="A1473" s="1">
        <v>4777</v>
      </c>
      <c r="B1473" s="63" t="s">
        <v>4535</v>
      </c>
      <c r="C1473" s="63" t="s">
        <v>4522</v>
      </c>
      <c r="D1473" s="64" t="s">
        <v>2564</v>
      </c>
      <c r="E1473" s="64" t="s">
        <v>2565</v>
      </c>
      <c r="F1473" s="64" t="s">
        <v>4550</v>
      </c>
      <c r="G1473" s="65" t="s">
        <v>63</v>
      </c>
      <c r="H1473" s="66">
        <v>0.98</v>
      </c>
      <c r="I1473" s="67"/>
      <c r="J1473" s="68">
        <f>H1473*I1473</f>
        <v>0</v>
      </c>
      <c r="K1473" s="68">
        <f>IF($I$11&gt;=7000,0,H1473*0.07*I1473)</f>
        <v>0</v>
      </c>
      <c r="L1473" s="68">
        <f>J1473+K1473</f>
        <v>0</v>
      </c>
      <c r="M1473" s="46" t="str">
        <f>IF(I1473="","",IF(I1473&lt;80,"Ошибка! Не соблюден минимальный заказ на сорт!",IF(MOD(I1473,40)&gt;0,"Ошибка! Не соблюдена кратность заказа на позицию!","")))</f>
        <v/>
      </c>
    </row>
    <row r="1474" spans="1:13" ht="15" customHeight="1" x14ac:dyDescent="0.25">
      <c r="A1474" s="1">
        <v>1898</v>
      </c>
      <c r="B1474" s="63" t="s">
        <v>2557</v>
      </c>
      <c r="C1474" s="63" t="s">
        <v>2558</v>
      </c>
      <c r="D1474" s="64" t="s">
        <v>2564</v>
      </c>
      <c r="E1474" s="64" t="s">
        <v>2565</v>
      </c>
      <c r="F1474" s="64" t="s">
        <v>2559</v>
      </c>
      <c r="G1474" s="65" t="s">
        <v>63</v>
      </c>
      <c r="H1474" s="66">
        <v>0.98</v>
      </c>
      <c r="I1474" s="67"/>
      <c r="J1474" s="68">
        <f>H1474*I1474</f>
        <v>0</v>
      </c>
      <c r="K1474" s="68">
        <f>IF($I$11&gt;=7000,0,H1474*0.07*I1474)</f>
        <v>0</v>
      </c>
      <c r="L1474" s="68">
        <f>J1474+K1474</f>
        <v>0</v>
      </c>
      <c r="M1474" s="46" t="str">
        <f>IF(I1474="","",IF(I1474&lt;80,"Ошибка! Не соблюден минимальный заказ на сорт!",IF(MOD(I1474,40)&gt;0,"Ошибка! Не соблюдена кратность заказа на позицию!","")))</f>
        <v/>
      </c>
    </row>
    <row r="1475" spans="1:13" ht="15" customHeight="1" x14ac:dyDescent="0.25">
      <c r="A1475" s="1">
        <v>937</v>
      </c>
      <c r="B1475" s="63" t="s">
        <v>2567</v>
      </c>
      <c r="C1475" s="63" t="s">
        <v>2568</v>
      </c>
      <c r="D1475" s="64" t="s">
        <v>2564</v>
      </c>
      <c r="E1475" s="64" t="s">
        <v>2565</v>
      </c>
      <c r="F1475" s="64"/>
      <c r="G1475" s="65" t="s">
        <v>63</v>
      </c>
      <c r="H1475" s="66">
        <v>0.98</v>
      </c>
      <c r="I1475" s="67"/>
      <c r="J1475" s="68">
        <f>H1475*I1475</f>
        <v>0</v>
      </c>
      <c r="K1475" s="68">
        <f>IF($I$11&gt;=7000,0,H1475*0.07*I1475)</f>
        <v>0</v>
      </c>
      <c r="L1475" s="68">
        <f>J1475+K1475</f>
        <v>0</v>
      </c>
      <c r="M1475" s="46" t="str">
        <f>IF(I1475="","",IF(I1475&lt;80,"Ошибка! Не соблюден минимальный заказ на сорт!",IF(MOD(I1475,40)&gt;0,"Ошибка! Не соблюдена кратность заказа на позицию!","")))</f>
        <v/>
      </c>
    </row>
    <row r="1476" spans="1:13" ht="15" customHeight="1" x14ac:dyDescent="0.25">
      <c r="A1476" s="1">
        <v>700</v>
      </c>
      <c r="B1476" s="63" t="s">
        <v>4951</v>
      </c>
      <c r="C1476" s="63"/>
      <c r="D1476" s="64" t="s">
        <v>3559</v>
      </c>
      <c r="E1476" s="64" t="s">
        <v>5718</v>
      </c>
      <c r="F1476" s="64" t="s">
        <v>64</v>
      </c>
      <c r="G1476" s="65" t="s">
        <v>4386</v>
      </c>
      <c r="H1476" s="66">
        <v>1.29</v>
      </c>
      <c r="I1476" s="67"/>
      <c r="J1476" s="68">
        <f>H1476*I1476</f>
        <v>0</v>
      </c>
      <c r="K1476" s="68">
        <f>IF($I$11&gt;=7000,0,H1476*0.07*I1476)</f>
        <v>0</v>
      </c>
      <c r="L1476" s="68">
        <f>J1476+K1476</f>
        <v>0</v>
      </c>
      <c r="M1476" s="46" t="str">
        <f>IF(I1476="","",IF(I1476&lt;80,"Ошибка! Не соблюден минимальный заказ на сорт!",IF(MOD(I1476,40)&gt;0,"Ошибка! Не соблюдена кратность заказа на позицию!","")))</f>
        <v/>
      </c>
    </row>
    <row r="1477" spans="1:13" ht="15" customHeight="1" x14ac:dyDescent="0.25">
      <c r="A1477" s="1">
        <v>500</v>
      </c>
      <c r="B1477" s="63" t="s">
        <v>4952</v>
      </c>
      <c r="C1477" s="63"/>
      <c r="D1477" s="64" t="s">
        <v>3559</v>
      </c>
      <c r="E1477" s="64" t="s">
        <v>5718</v>
      </c>
      <c r="F1477" s="64" t="s">
        <v>5708</v>
      </c>
      <c r="G1477" s="65" t="s">
        <v>4386</v>
      </c>
      <c r="H1477" s="66">
        <v>1.29</v>
      </c>
      <c r="I1477" s="67"/>
      <c r="J1477" s="68">
        <f>H1477*I1477</f>
        <v>0</v>
      </c>
      <c r="K1477" s="68">
        <f>IF($I$11&gt;=7000,0,H1477*0.07*I1477)</f>
        <v>0</v>
      </c>
      <c r="L1477" s="68">
        <f>J1477+K1477</f>
        <v>0</v>
      </c>
      <c r="M1477" s="46" t="str">
        <f>IF(I1477="","",IF(I1477&lt;80,"Ошибка! Не соблюден минимальный заказ на сорт!",IF(MOD(I1477,40)&gt;0,"Ошибка! Не соблюдена кратность заказа на позицию!","")))</f>
        <v/>
      </c>
    </row>
    <row r="1478" spans="1:13" ht="15" customHeight="1" x14ac:dyDescent="0.25">
      <c r="A1478" s="1">
        <v>500</v>
      </c>
      <c r="B1478" s="63" t="s">
        <v>4953</v>
      </c>
      <c r="C1478" s="63"/>
      <c r="D1478" s="64" t="s">
        <v>3559</v>
      </c>
      <c r="E1478" s="64" t="s">
        <v>5718</v>
      </c>
      <c r="F1478" s="64" t="s">
        <v>5709</v>
      </c>
      <c r="G1478" s="65" t="s">
        <v>4386</v>
      </c>
      <c r="H1478" s="66">
        <v>1.29</v>
      </c>
      <c r="I1478" s="67"/>
      <c r="J1478" s="68">
        <f>H1478*I1478</f>
        <v>0</v>
      </c>
      <c r="K1478" s="68">
        <f>IF($I$11&gt;=7000,0,H1478*0.07*I1478)</f>
        <v>0</v>
      </c>
      <c r="L1478" s="68">
        <f>J1478+K1478</f>
        <v>0</v>
      </c>
      <c r="M1478" s="46" t="str">
        <f>IF(I1478="","",IF(I1478&lt;80,"Ошибка! Не соблюден минимальный заказ на сорт!",IF(MOD(I1478,40)&gt;0,"Ошибка! Не соблюдена кратность заказа на позицию!","")))</f>
        <v/>
      </c>
    </row>
    <row r="1479" spans="1:13" ht="15" customHeight="1" x14ac:dyDescent="0.25">
      <c r="A1479" s="1">
        <v>500</v>
      </c>
      <c r="B1479" s="63" t="s">
        <v>4954</v>
      </c>
      <c r="C1479" s="63"/>
      <c r="D1479" s="64" t="s">
        <v>3559</v>
      </c>
      <c r="E1479" s="64" t="s">
        <v>5718</v>
      </c>
      <c r="F1479" s="64" t="s">
        <v>5710</v>
      </c>
      <c r="G1479" s="65" t="s">
        <v>4386</v>
      </c>
      <c r="H1479" s="66">
        <v>1.29</v>
      </c>
      <c r="I1479" s="67"/>
      <c r="J1479" s="68">
        <f>H1479*I1479</f>
        <v>0</v>
      </c>
      <c r="K1479" s="68">
        <f>IF($I$11&gt;=7000,0,H1479*0.07*I1479)</f>
        <v>0</v>
      </c>
      <c r="L1479" s="68">
        <f>J1479+K1479</f>
        <v>0</v>
      </c>
      <c r="M1479" s="46" t="str">
        <f>IF(I1479="","",IF(I1479&lt;80,"Ошибка! Не соблюден минимальный заказ на сорт!",IF(MOD(I1479,40)&gt;0,"Ошибка! Не соблюдена кратность заказа на позицию!","")))</f>
        <v/>
      </c>
    </row>
    <row r="1480" spans="1:13" ht="15" customHeight="1" x14ac:dyDescent="0.25">
      <c r="A1480" s="1">
        <v>500</v>
      </c>
      <c r="B1480" s="63" t="s">
        <v>4955</v>
      </c>
      <c r="C1480" s="63"/>
      <c r="D1480" s="64" t="s">
        <v>3559</v>
      </c>
      <c r="E1480" s="64" t="s">
        <v>5718</v>
      </c>
      <c r="F1480" s="64" t="s">
        <v>5711</v>
      </c>
      <c r="G1480" s="65" t="s">
        <v>4386</v>
      </c>
      <c r="H1480" s="66">
        <v>1.29</v>
      </c>
      <c r="I1480" s="67"/>
      <c r="J1480" s="68">
        <f>H1480*I1480</f>
        <v>0</v>
      </c>
      <c r="K1480" s="68">
        <f>IF($I$11&gt;=7000,0,H1480*0.07*I1480)</f>
        <v>0</v>
      </c>
      <c r="L1480" s="68">
        <f>J1480+K1480</f>
        <v>0</v>
      </c>
      <c r="M1480" s="46" t="str">
        <f>IF(I1480="","",IF(I1480&lt;80,"Ошибка! Не соблюден минимальный заказ на сорт!",IF(MOD(I1480,40)&gt;0,"Ошибка! Не соблюдена кратность заказа на позицию!","")))</f>
        <v/>
      </c>
    </row>
    <row r="1481" spans="1:13" ht="15" customHeight="1" x14ac:dyDescent="0.25">
      <c r="A1481" s="1">
        <v>500</v>
      </c>
      <c r="B1481" s="63" t="s">
        <v>4956</v>
      </c>
      <c r="C1481" s="63"/>
      <c r="D1481" s="64" t="s">
        <v>3559</v>
      </c>
      <c r="E1481" s="64" t="s">
        <v>5718</v>
      </c>
      <c r="F1481" s="64" t="s">
        <v>5712</v>
      </c>
      <c r="G1481" s="65" t="s">
        <v>4386</v>
      </c>
      <c r="H1481" s="66">
        <v>1.29</v>
      </c>
      <c r="I1481" s="67"/>
      <c r="J1481" s="68">
        <f>H1481*I1481</f>
        <v>0</v>
      </c>
      <c r="K1481" s="68">
        <f>IF($I$11&gt;=7000,0,H1481*0.07*I1481)</f>
        <v>0</v>
      </c>
      <c r="L1481" s="68">
        <f>J1481+K1481</f>
        <v>0</v>
      </c>
      <c r="M1481" s="46" t="str">
        <f>IF(I1481="","",IF(I1481&lt;80,"Ошибка! Не соблюден минимальный заказ на сорт!",IF(MOD(I1481,40)&gt;0,"Ошибка! Не соблюдена кратность заказа на позицию!","")))</f>
        <v/>
      </c>
    </row>
    <row r="1482" spans="1:13" ht="15" customHeight="1" x14ac:dyDescent="0.25">
      <c r="A1482" s="1">
        <v>500</v>
      </c>
      <c r="B1482" s="63" t="s">
        <v>4957</v>
      </c>
      <c r="C1482" s="63"/>
      <c r="D1482" s="64" t="s">
        <v>3559</v>
      </c>
      <c r="E1482" s="64" t="s">
        <v>5718</v>
      </c>
      <c r="F1482" s="64" t="s">
        <v>5713</v>
      </c>
      <c r="G1482" s="65" t="s">
        <v>4386</v>
      </c>
      <c r="H1482" s="66">
        <v>1.29</v>
      </c>
      <c r="I1482" s="67"/>
      <c r="J1482" s="68">
        <f>H1482*I1482</f>
        <v>0</v>
      </c>
      <c r="K1482" s="68">
        <f>IF($I$11&gt;=7000,0,H1482*0.07*I1482)</f>
        <v>0</v>
      </c>
      <c r="L1482" s="68">
        <f>J1482+K1482</f>
        <v>0</v>
      </c>
      <c r="M1482" s="46" t="str">
        <f>IF(I1482="","",IF(I1482&lt;80,"Ошибка! Не соблюден минимальный заказ на сорт!",IF(MOD(I1482,40)&gt;0,"Ошибка! Не соблюдена кратность заказа на позицию!","")))</f>
        <v/>
      </c>
    </row>
    <row r="1483" spans="1:13" ht="15" customHeight="1" x14ac:dyDescent="0.25">
      <c r="A1483" s="1">
        <v>500</v>
      </c>
      <c r="B1483" s="63" t="s">
        <v>4958</v>
      </c>
      <c r="C1483" s="63"/>
      <c r="D1483" s="64" t="s">
        <v>3559</v>
      </c>
      <c r="E1483" s="64" t="s">
        <v>5718</v>
      </c>
      <c r="F1483" s="64" t="s">
        <v>5714</v>
      </c>
      <c r="G1483" s="65" t="s">
        <v>4386</v>
      </c>
      <c r="H1483" s="66">
        <v>1.29</v>
      </c>
      <c r="I1483" s="67"/>
      <c r="J1483" s="68">
        <f>H1483*I1483</f>
        <v>0</v>
      </c>
      <c r="K1483" s="68">
        <f>IF($I$11&gt;=7000,0,H1483*0.07*I1483)</f>
        <v>0</v>
      </c>
      <c r="L1483" s="68">
        <f>J1483+K1483</f>
        <v>0</v>
      </c>
      <c r="M1483" s="46" t="str">
        <f>IF(I1483="","",IF(I1483&lt;80,"Ошибка! Не соблюден минимальный заказ на сорт!",IF(MOD(I1483,40)&gt;0,"Ошибка! Не соблюдена кратность заказа на позицию!","")))</f>
        <v/>
      </c>
    </row>
    <row r="1484" spans="1:13" ht="15" customHeight="1" x14ac:dyDescent="0.25">
      <c r="A1484" s="1">
        <v>1000</v>
      </c>
      <c r="B1484" s="63" t="s">
        <v>4959</v>
      </c>
      <c r="C1484" s="63"/>
      <c r="D1484" s="64" t="s">
        <v>3559</v>
      </c>
      <c r="E1484" s="64" t="s">
        <v>5718</v>
      </c>
      <c r="F1484" s="64" t="s">
        <v>5715</v>
      </c>
      <c r="G1484" s="65" t="s">
        <v>4386</v>
      </c>
      <c r="H1484" s="66">
        <v>1.29</v>
      </c>
      <c r="I1484" s="67"/>
      <c r="J1484" s="68">
        <f>H1484*I1484</f>
        <v>0</v>
      </c>
      <c r="K1484" s="68">
        <f>IF($I$11&gt;=7000,0,H1484*0.07*I1484)</f>
        <v>0</v>
      </c>
      <c r="L1484" s="68">
        <f>J1484+K1484</f>
        <v>0</v>
      </c>
      <c r="M1484" s="46" t="str">
        <f>IF(I1484="","",IF(I1484&lt;80,"Ошибка! Не соблюден минимальный заказ на сорт!",IF(MOD(I1484,40)&gt;0,"Ошибка! Не соблюдена кратность заказа на позицию!","")))</f>
        <v/>
      </c>
    </row>
    <row r="1485" spans="1:13" ht="15" customHeight="1" x14ac:dyDescent="0.25">
      <c r="A1485" s="1">
        <v>500</v>
      </c>
      <c r="B1485" s="63" t="s">
        <v>4960</v>
      </c>
      <c r="C1485" s="63"/>
      <c r="D1485" s="64" t="s">
        <v>3559</v>
      </c>
      <c r="E1485" s="64" t="s">
        <v>5718</v>
      </c>
      <c r="F1485" s="64" t="s">
        <v>5716</v>
      </c>
      <c r="G1485" s="65" t="s">
        <v>4386</v>
      </c>
      <c r="H1485" s="66">
        <v>1.29</v>
      </c>
      <c r="I1485" s="67"/>
      <c r="J1485" s="68">
        <f>H1485*I1485</f>
        <v>0</v>
      </c>
      <c r="K1485" s="68">
        <f>IF($I$11&gt;=7000,0,H1485*0.07*I1485)</f>
        <v>0</v>
      </c>
      <c r="L1485" s="68">
        <f>J1485+K1485</f>
        <v>0</v>
      </c>
      <c r="M1485" s="46" t="str">
        <f>IF(I1485="","",IF(I1485&lt;80,"Ошибка! Не соблюден минимальный заказ на сорт!",IF(MOD(I1485,40)&gt;0,"Ошибка! Не соблюдена кратность заказа на позицию!","")))</f>
        <v/>
      </c>
    </row>
    <row r="1486" spans="1:13" ht="15" customHeight="1" x14ac:dyDescent="0.25">
      <c r="A1486" s="1">
        <v>2000</v>
      </c>
      <c r="B1486" s="63" t="s">
        <v>4961</v>
      </c>
      <c r="C1486" s="63"/>
      <c r="D1486" s="64" t="s">
        <v>3559</v>
      </c>
      <c r="E1486" s="64" t="s">
        <v>5718</v>
      </c>
      <c r="F1486" s="64" t="s">
        <v>5717</v>
      </c>
      <c r="G1486" s="65" t="s">
        <v>4386</v>
      </c>
      <c r="H1486" s="66">
        <v>1.29</v>
      </c>
      <c r="I1486" s="67"/>
      <c r="J1486" s="68">
        <f>H1486*I1486</f>
        <v>0</v>
      </c>
      <c r="K1486" s="68">
        <f>IF($I$11&gt;=7000,0,H1486*0.07*I1486)</f>
        <v>0</v>
      </c>
      <c r="L1486" s="68">
        <f>J1486+K1486</f>
        <v>0</v>
      </c>
      <c r="M1486" s="46" t="str">
        <f>IF(I1486="","",IF(I1486&lt;80,"Ошибка! Не соблюден минимальный заказ на сорт!",IF(MOD(I1486,40)&gt;0,"Ошибка! Не соблюдена кратность заказа на позицию!","")))</f>
        <v/>
      </c>
    </row>
    <row r="1487" spans="1:13" ht="15" customHeight="1" x14ac:dyDescent="0.25">
      <c r="A1487" s="1">
        <v>1000</v>
      </c>
      <c r="B1487" s="63" t="s">
        <v>4962</v>
      </c>
      <c r="C1487" s="63"/>
      <c r="D1487" s="64" t="s">
        <v>3559</v>
      </c>
      <c r="E1487" s="64" t="s">
        <v>5718</v>
      </c>
      <c r="F1487" s="64" t="s">
        <v>5719</v>
      </c>
      <c r="G1487" s="65" t="s">
        <v>4386</v>
      </c>
      <c r="H1487" s="66">
        <v>1.29</v>
      </c>
      <c r="I1487" s="67"/>
      <c r="J1487" s="68">
        <f>H1487*I1487</f>
        <v>0</v>
      </c>
      <c r="K1487" s="68">
        <f>IF($I$11&gt;=7000,0,H1487*0.07*I1487)</f>
        <v>0</v>
      </c>
      <c r="L1487" s="68">
        <f>J1487+K1487</f>
        <v>0</v>
      </c>
      <c r="M1487" s="46" t="str">
        <f>IF(I1487="","",IF(I1487&lt;80,"Ошибка! Не соблюден минимальный заказ на сорт!",IF(MOD(I1487,40)&gt;0,"Ошибка! Не соблюдена кратность заказа на позицию!","")))</f>
        <v/>
      </c>
    </row>
    <row r="1488" spans="1:13" ht="15" customHeight="1" x14ac:dyDescent="0.25">
      <c r="A1488" s="1">
        <v>500</v>
      </c>
      <c r="B1488" s="63" t="s">
        <v>4963</v>
      </c>
      <c r="C1488" s="63"/>
      <c r="D1488" s="64" t="s">
        <v>3559</v>
      </c>
      <c r="E1488" s="64" t="s">
        <v>5718</v>
      </c>
      <c r="F1488" s="64" t="s">
        <v>5720</v>
      </c>
      <c r="G1488" s="65" t="s">
        <v>4386</v>
      </c>
      <c r="H1488" s="66">
        <v>1.29</v>
      </c>
      <c r="I1488" s="67"/>
      <c r="J1488" s="68">
        <f>H1488*I1488</f>
        <v>0</v>
      </c>
      <c r="K1488" s="68">
        <f>IF($I$11&gt;=7000,0,H1488*0.07*I1488)</f>
        <v>0</v>
      </c>
      <c r="L1488" s="68">
        <f>J1488+K1488</f>
        <v>0</v>
      </c>
      <c r="M1488" s="46" t="str">
        <f>IF(I1488="","",IF(I1488&lt;80,"Ошибка! Не соблюден минимальный заказ на сорт!",IF(MOD(I1488,40)&gt;0,"Ошибка! Не соблюдена кратность заказа на позицию!","")))</f>
        <v/>
      </c>
    </row>
    <row r="1489" spans="1:13" ht="15" customHeight="1" x14ac:dyDescent="0.25">
      <c r="A1489" s="1">
        <v>500</v>
      </c>
      <c r="B1489" s="63" t="s">
        <v>4964</v>
      </c>
      <c r="C1489" s="63"/>
      <c r="D1489" s="64" t="s">
        <v>3559</v>
      </c>
      <c r="E1489" s="64" t="s">
        <v>5718</v>
      </c>
      <c r="F1489" s="64" t="s">
        <v>5721</v>
      </c>
      <c r="G1489" s="65" t="s">
        <v>4386</v>
      </c>
      <c r="H1489" s="66">
        <v>1.29</v>
      </c>
      <c r="I1489" s="67"/>
      <c r="J1489" s="68">
        <f>H1489*I1489</f>
        <v>0</v>
      </c>
      <c r="K1489" s="68">
        <f>IF($I$11&gt;=7000,0,H1489*0.07*I1489)</f>
        <v>0</v>
      </c>
      <c r="L1489" s="68">
        <f>J1489+K1489</f>
        <v>0</v>
      </c>
      <c r="M1489" s="46" t="str">
        <f>IF(I1489="","",IF(I1489&lt;80,"Ошибка! Не соблюден минимальный заказ на сорт!",IF(MOD(I1489,40)&gt;0,"Ошибка! Не соблюдена кратность заказа на позицию!","")))</f>
        <v/>
      </c>
    </row>
    <row r="1490" spans="1:13" ht="15" customHeight="1" x14ac:dyDescent="0.25">
      <c r="A1490" s="1">
        <v>2000</v>
      </c>
      <c r="B1490" s="63" t="s">
        <v>4965</v>
      </c>
      <c r="C1490" s="63"/>
      <c r="D1490" s="64" t="s">
        <v>3559</v>
      </c>
      <c r="E1490" s="64" t="s">
        <v>5718</v>
      </c>
      <c r="F1490" s="64" t="s">
        <v>5722</v>
      </c>
      <c r="G1490" s="65" t="s">
        <v>4386</v>
      </c>
      <c r="H1490" s="66">
        <v>1.29</v>
      </c>
      <c r="I1490" s="67"/>
      <c r="J1490" s="68">
        <f>H1490*I1490</f>
        <v>0</v>
      </c>
      <c r="K1490" s="68">
        <f>IF($I$11&gt;=7000,0,H1490*0.07*I1490)</f>
        <v>0</v>
      </c>
      <c r="L1490" s="68">
        <f>J1490+K1490</f>
        <v>0</v>
      </c>
      <c r="M1490" s="46" t="str">
        <f>IF(I1490="","",IF(I1490&lt;80,"Ошибка! Не соблюден минимальный заказ на сорт!",IF(MOD(I1490,40)&gt;0,"Ошибка! Не соблюдена кратность заказа на позицию!","")))</f>
        <v/>
      </c>
    </row>
    <row r="1491" spans="1:13" ht="15" customHeight="1" x14ac:dyDescent="0.25">
      <c r="A1491" s="1">
        <v>2000</v>
      </c>
      <c r="B1491" s="63" t="s">
        <v>4966</v>
      </c>
      <c r="C1491" s="63"/>
      <c r="D1491" s="64" t="s">
        <v>3559</v>
      </c>
      <c r="E1491" s="64" t="s">
        <v>5718</v>
      </c>
      <c r="F1491" s="64" t="s">
        <v>5723</v>
      </c>
      <c r="G1491" s="65" t="s">
        <v>4386</v>
      </c>
      <c r="H1491" s="66">
        <v>1.29</v>
      </c>
      <c r="I1491" s="67"/>
      <c r="J1491" s="68">
        <f>H1491*I1491</f>
        <v>0</v>
      </c>
      <c r="K1491" s="68">
        <f>IF($I$11&gt;=7000,0,H1491*0.07*I1491)</f>
        <v>0</v>
      </c>
      <c r="L1491" s="68">
        <f>J1491+K1491</f>
        <v>0</v>
      </c>
      <c r="M1491" s="46" t="str">
        <f>IF(I1491="","",IF(I1491&lt;80,"Ошибка! Не соблюден минимальный заказ на сорт!",IF(MOD(I1491,40)&gt;0,"Ошибка! Не соблюдена кратность заказа на позицию!","")))</f>
        <v/>
      </c>
    </row>
    <row r="1492" spans="1:13" ht="15" customHeight="1" x14ac:dyDescent="0.25">
      <c r="A1492" s="1">
        <v>500</v>
      </c>
      <c r="B1492" s="63" t="s">
        <v>4967</v>
      </c>
      <c r="C1492" s="63"/>
      <c r="D1492" s="64" t="s">
        <v>3559</v>
      </c>
      <c r="E1492" s="64" t="s">
        <v>5718</v>
      </c>
      <c r="F1492" s="64" t="s">
        <v>5724</v>
      </c>
      <c r="G1492" s="65" t="s">
        <v>4386</v>
      </c>
      <c r="H1492" s="66">
        <v>1.29</v>
      </c>
      <c r="I1492" s="67"/>
      <c r="J1492" s="68">
        <f>H1492*I1492</f>
        <v>0</v>
      </c>
      <c r="K1492" s="68">
        <f>IF($I$11&gt;=7000,0,H1492*0.07*I1492)</f>
        <v>0</v>
      </c>
      <c r="L1492" s="68">
        <f>J1492+K1492</f>
        <v>0</v>
      </c>
      <c r="M1492" s="46" t="str">
        <f>IF(I1492="","",IF(I1492&lt;80,"Ошибка! Не соблюден минимальный заказ на сорт!",IF(MOD(I1492,40)&gt;0,"Ошибка! Не соблюдена кратность заказа на позицию!","")))</f>
        <v/>
      </c>
    </row>
    <row r="1493" spans="1:13" ht="15" customHeight="1" x14ac:dyDescent="0.25">
      <c r="A1493" s="1">
        <v>500</v>
      </c>
      <c r="B1493" s="63" t="s">
        <v>4968</v>
      </c>
      <c r="C1493" s="63"/>
      <c r="D1493" s="64" t="s">
        <v>3559</v>
      </c>
      <c r="E1493" s="64" t="s">
        <v>5718</v>
      </c>
      <c r="F1493" s="64" t="s">
        <v>5725</v>
      </c>
      <c r="G1493" s="65" t="s">
        <v>4386</v>
      </c>
      <c r="H1493" s="66">
        <v>1.29</v>
      </c>
      <c r="I1493" s="67"/>
      <c r="J1493" s="68">
        <f>H1493*I1493</f>
        <v>0</v>
      </c>
      <c r="K1493" s="68">
        <f>IF($I$11&gt;=7000,0,H1493*0.07*I1493)</f>
        <v>0</v>
      </c>
      <c r="L1493" s="68">
        <f>J1493+K1493</f>
        <v>0</v>
      </c>
      <c r="M1493" s="46" t="str">
        <f>IF(I1493="","",IF(I1493&lt;80,"Ошибка! Не соблюден минимальный заказ на сорт!",IF(MOD(I1493,40)&gt;0,"Ошибка! Не соблюдена кратность заказа на позицию!","")))</f>
        <v/>
      </c>
    </row>
    <row r="1494" spans="1:13" ht="15" customHeight="1" x14ac:dyDescent="0.25">
      <c r="A1494" s="1">
        <v>500</v>
      </c>
      <c r="B1494" s="63" t="s">
        <v>4949</v>
      </c>
      <c r="C1494" s="63" t="s">
        <v>6234</v>
      </c>
      <c r="D1494" s="64" t="s">
        <v>6333</v>
      </c>
      <c r="E1494" s="64" t="s">
        <v>6334</v>
      </c>
      <c r="F1494" s="64" t="s">
        <v>6335</v>
      </c>
      <c r="G1494" s="65" t="s">
        <v>4386</v>
      </c>
      <c r="H1494" s="66">
        <v>1.29</v>
      </c>
      <c r="I1494" s="67"/>
      <c r="J1494" s="68">
        <f>H1494*I1494</f>
        <v>0</v>
      </c>
      <c r="K1494" s="68">
        <f>IF($I$11&gt;=7000,0,H1494*0.07*I1494)</f>
        <v>0</v>
      </c>
      <c r="L1494" s="68">
        <f>J1494+K1494</f>
        <v>0</v>
      </c>
      <c r="M1494" s="46" t="str">
        <f>IF(I1494="","",IF(I1494&lt;80,"Ошибка! Не соблюден минимальный заказ на сорт!",IF(MOD(I1494,40)&gt;0,"Ошибка! Не соблюдена кратность заказа на позицию!","")))</f>
        <v/>
      </c>
    </row>
    <row r="1495" spans="1:13" ht="15" customHeight="1" x14ac:dyDescent="0.25">
      <c r="A1495" s="1">
        <v>1500</v>
      </c>
      <c r="B1495" s="63" t="s">
        <v>4969</v>
      </c>
      <c r="C1495" s="63"/>
      <c r="D1495" s="64" t="s">
        <v>5496</v>
      </c>
      <c r="E1495" s="64" t="s">
        <v>2571</v>
      </c>
      <c r="F1495" s="64" t="s">
        <v>4259</v>
      </c>
      <c r="G1495" s="65" t="s">
        <v>69</v>
      </c>
      <c r="H1495" s="66">
        <v>2.59</v>
      </c>
      <c r="I1495" s="67"/>
      <c r="J1495" s="68">
        <f>H1495*I1495</f>
        <v>0</v>
      </c>
      <c r="K1495" s="68">
        <f>IF($I$11&gt;=7000,0,H1495*0.07*I1495)</f>
        <v>0</v>
      </c>
      <c r="L1495" s="68">
        <f>J1495+K1495</f>
        <v>0</v>
      </c>
      <c r="M1495" s="30" t="str">
        <f>IF(I1495="","",IF(I1495&lt;75,"Ошибка! Не соблюден минимальный заказ на сорт!",IF(MOD(I1495,25)&gt;0,"Ошибка! Не соблюдена кратность заказа на позицию!","")))</f>
        <v/>
      </c>
    </row>
    <row r="1496" spans="1:13" ht="15" customHeight="1" x14ac:dyDescent="0.25">
      <c r="A1496" s="1">
        <v>500</v>
      </c>
      <c r="B1496" s="63" t="s">
        <v>3766</v>
      </c>
      <c r="C1496" s="63" t="s">
        <v>3951</v>
      </c>
      <c r="D1496" s="64" t="s">
        <v>5496</v>
      </c>
      <c r="E1496" s="64" t="s">
        <v>2571</v>
      </c>
      <c r="F1496" s="64" t="s">
        <v>4259</v>
      </c>
      <c r="G1496" s="65" t="s">
        <v>22</v>
      </c>
      <c r="H1496" s="66">
        <v>7.9399999999999995</v>
      </c>
      <c r="I1496" s="67"/>
      <c r="J1496" s="68">
        <f>H1496*I1496</f>
        <v>0</v>
      </c>
      <c r="K1496" s="68">
        <f>IF($I$11&gt;=7000,0,H1496*0.07*I1496)</f>
        <v>0</v>
      </c>
      <c r="L1496" s="68">
        <f>J1496+K1496</f>
        <v>0</v>
      </c>
      <c r="M1496" s="30" t="str">
        <f>IF(I1496="","",IF(I1496&lt;80,"Ошибка! Не соблюден минимальный заказ на сорт!",IF(MOD(I1496,40)&gt;0,"Ошибка! Не соблюдена кратность заказа на позицию!","")))</f>
        <v/>
      </c>
    </row>
    <row r="1497" spans="1:13" ht="15" customHeight="1" x14ac:dyDescent="0.25">
      <c r="A1497" s="1">
        <v>1000</v>
      </c>
      <c r="B1497" s="63" t="s">
        <v>2569</v>
      </c>
      <c r="C1497" s="63" t="s">
        <v>2570</v>
      </c>
      <c r="D1497" s="64" t="s">
        <v>5496</v>
      </c>
      <c r="E1497" s="64" t="s">
        <v>2571</v>
      </c>
      <c r="F1497" s="64" t="s">
        <v>2572</v>
      </c>
      <c r="G1497" s="65" t="s">
        <v>69</v>
      </c>
      <c r="H1497" s="66">
        <v>2.59</v>
      </c>
      <c r="I1497" s="67"/>
      <c r="J1497" s="68">
        <f>H1497*I1497</f>
        <v>0</v>
      </c>
      <c r="K1497" s="68">
        <f>IF($I$11&gt;=7000,0,H1497*0.07*I1497)</f>
        <v>0</v>
      </c>
      <c r="L1497" s="68">
        <f>J1497+K1497</f>
        <v>0</v>
      </c>
      <c r="M1497" s="30" t="str">
        <f>IF(I1497="","",IF(I1497&lt;75,"Ошибка! Не соблюден минимальный заказ на сорт!",IF(MOD(I1497,25)&gt;0,"Ошибка! Не соблюдена кратность заказа на позицию!","")))</f>
        <v/>
      </c>
    </row>
    <row r="1498" spans="1:13" ht="15" customHeight="1" x14ac:dyDescent="0.25">
      <c r="A1498" s="1">
        <v>1000</v>
      </c>
      <c r="B1498" s="63" t="s">
        <v>4970</v>
      </c>
      <c r="C1498" s="63"/>
      <c r="D1498" s="64" t="s">
        <v>5496</v>
      </c>
      <c r="E1498" s="64" t="s">
        <v>2571</v>
      </c>
      <c r="F1498" s="162" t="s">
        <v>5726</v>
      </c>
      <c r="G1498" s="65" t="s">
        <v>4386</v>
      </c>
      <c r="H1498" s="66">
        <v>1.73</v>
      </c>
      <c r="I1498" s="67"/>
      <c r="J1498" s="68">
        <f>H1498*I1498</f>
        <v>0</v>
      </c>
      <c r="K1498" s="68">
        <f>IF($I$11&gt;=7000,0,H1498*0.07*I1498)</f>
        <v>0</v>
      </c>
      <c r="L1498" s="68">
        <f>J1498+K1498</f>
        <v>0</v>
      </c>
      <c r="M1498" s="46" t="str">
        <f>IF(I1498="","",IF(I1498&lt;80,"Ошибка! Не соблюден минимальный заказ на сорт!",IF(MOD(I1498,40)&gt;0,"Ошибка! Не соблюдена кратность заказа на позицию!","")))</f>
        <v/>
      </c>
    </row>
    <row r="1499" spans="1:13" ht="15" customHeight="1" x14ac:dyDescent="0.25">
      <c r="A1499" s="1">
        <v>2000</v>
      </c>
      <c r="B1499" s="63" t="s">
        <v>4972</v>
      </c>
      <c r="C1499" s="63"/>
      <c r="D1499" s="64" t="s">
        <v>5496</v>
      </c>
      <c r="E1499" s="64" t="s">
        <v>2571</v>
      </c>
      <c r="F1499" s="64" t="s">
        <v>68</v>
      </c>
      <c r="G1499" s="65" t="s">
        <v>4386</v>
      </c>
      <c r="H1499" s="66">
        <v>1.73</v>
      </c>
      <c r="I1499" s="67"/>
      <c r="J1499" s="68">
        <f>H1499*I1499</f>
        <v>0</v>
      </c>
      <c r="K1499" s="68">
        <f>IF($I$11&gt;=7000,0,H1499*0.07*I1499)</f>
        <v>0</v>
      </c>
      <c r="L1499" s="68">
        <f>J1499+K1499</f>
        <v>0</v>
      </c>
      <c r="M1499" s="46" t="str">
        <f>IF(I1499="","",IF(I1499&lt;80,"Ошибка! Не соблюден минимальный заказ на сорт!",IF(MOD(I1499,40)&gt;0,"Ошибка! Не соблюдена кратность заказа на позицию!","")))</f>
        <v/>
      </c>
    </row>
    <row r="1500" spans="1:13" ht="15" customHeight="1" x14ac:dyDescent="0.25">
      <c r="A1500" s="1">
        <v>10000</v>
      </c>
      <c r="B1500" s="63" t="s">
        <v>66</v>
      </c>
      <c r="C1500" s="63" t="s">
        <v>67</v>
      </c>
      <c r="D1500" s="64" t="s">
        <v>5496</v>
      </c>
      <c r="E1500" s="64" t="s">
        <v>2571</v>
      </c>
      <c r="F1500" s="64" t="s">
        <v>68</v>
      </c>
      <c r="G1500" s="65" t="s">
        <v>69</v>
      </c>
      <c r="H1500" s="66">
        <v>2.59</v>
      </c>
      <c r="I1500" s="67"/>
      <c r="J1500" s="68">
        <f>H1500*I1500</f>
        <v>0</v>
      </c>
      <c r="K1500" s="68">
        <f>IF($I$11&gt;=7000,0,H1500*0.07*I1500)</f>
        <v>0</v>
      </c>
      <c r="L1500" s="68">
        <f>J1500+K1500</f>
        <v>0</v>
      </c>
      <c r="M1500" s="30" t="str">
        <f>IF(I1500="","",IF(I1500&lt;75,"Ошибка! Не соблюден минимальный заказ на сорт!",IF(MOD(I1500,25)&gt;0,"Ошибка! Не соблюдена кратность заказа на позицию!","")))</f>
        <v/>
      </c>
    </row>
    <row r="1501" spans="1:13" ht="15" customHeight="1" x14ac:dyDescent="0.25">
      <c r="A1501" s="1">
        <v>2000</v>
      </c>
      <c r="B1501" s="63" t="s">
        <v>3768</v>
      </c>
      <c r="C1501" s="63" t="s">
        <v>3953</v>
      </c>
      <c r="D1501" s="64" t="s">
        <v>5496</v>
      </c>
      <c r="E1501" s="64" t="s">
        <v>2571</v>
      </c>
      <c r="F1501" s="64" t="s">
        <v>68</v>
      </c>
      <c r="G1501" s="65" t="s">
        <v>16</v>
      </c>
      <c r="H1501" s="66">
        <v>6.44</v>
      </c>
      <c r="I1501" s="67"/>
      <c r="J1501" s="68">
        <f>H1501*I1501</f>
        <v>0</v>
      </c>
      <c r="K1501" s="68">
        <f>IF($I$11&gt;=7000,0,H1501*0.07*I1501)</f>
        <v>0</v>
      </c>
      <c r="L1501" s="68">
        <f>J1501+K1501</f>
        <v>0</v>
      </c>
      <c r="M1501" s="108" t="str">
        <f>IF(I1501="","",IF(I1501&lt;50,"Ошибка! Не соблюден минимальный заказ на сорт!",""))</f>
        <v/>
      </c>
    </row>
    <row r="1502" spans="1:13" ht="15" customHeight="1" x14ac:dyDescent="0.25">
      <c r="A1502" s="1">
        <v>1500</v>
      </c>
      <c r="B1502" s="63" t="s">
        <v>2573</v>
      </c>
      <c r="C1502" s="63" t="s">
        <v>2574</v>
      </c>
      <c r="D1502" s="64" t="s">
        <v>5496</v>
      </c>
      <c r="E1502" s="64" t="s">
        <v>2571</v>
      </c>
      <c r="F1502" s="64" t="s">
        <v>68</v>
      </c>
      <c r="G1502" s="65" t="s">
        <v>22</v>
      </c>
      <c r="H1502" s="66">
        <v>7.9399999999999995</v>
      </c>
      <c r="I1502" s="67"/>
      <c r="J1502" s="68">
        <f>H1502*I1502</f>
        <v>0</v>
      </c>
      <c r="K1502" s="68">
        <f>IF($I$11&gt;=7000,0,H1502*0.07*I1502)</f>
        <v>0</v>
      </c>
      <c r="L1502" s="68">
        <f>J1502+K1502</f>
        <v>0</v>
      </c>
      <c r="M1502" s="30" t="str">
        <f>IF(I1502="","",IF(I1502&lt;80,"Ошибка! Не соблюден минимальный заказ на сорт!",IF(MOD(I1502,40)&gt;0,"Ошибка! Не соблюдена кратность заказа на позицию!","")))</f>
        <v/>
      </c>
    </row>
    <row r="1503" spans="1:13" ht="15" customHeight="1" x14ac:dyDescent="0.25">
      <c r="A1503" s="1">
        <v>500</v>
      </c>
      <c r="B1503" s="63" t="s">
        <v>4973</v>
      </c>
      <c r="C1503" s="63"/>
      <c r="D1503" s="64" t="s">
        <v>5496</v>
      </c>
      <c r="E1503" s="64" t="s">
        <v>2571</v>
      </c>
      <c r="F1503" s="64" t="s">
        <v>5727</v>
      </c>
      <c r="G1503" s="65" t="s">
        <v>22</v>
      </c>
      <c r="H1503" s="66">
        <v>7.9399999999999995</v>
      </c>
      <c r="I1503" s="67"/>
      <c r="J1503" s="68">
        <f>H1503*I1503</f>
        <v>0</v>
      </c>
      <c r="K1503" s="68">
        <f>IF($I$11&gt;=7000,0,H1503*0.07*I1503)</f>
        <v>0</v>
      </c>
      <c r="L1503" s="68">
        <f>J1503+K1503</f>
        <v>0</v>
      </c>
      <c r="M1503" s="30" t="str">
        <f>IF(I1503="","",IF(I1503&lt;80,"Ошибка! Не соблюден минимальный заказ на сорт!",IF(MOD(I1503,40)&gt;0,"Ошибка! Не соблюдена кратность заказа на позицию!","")))</f>
        <v/>
      </c>
    </row>
    <row r="1504" spans="1:13" ht="15" customHeight="1" x14ac:dyDescent="0.25">
      <c r="A1504" s="1">
        <v>1000</v>
      </c>
      <c r="B1504" s="63" t="s">
        <v>3769</v>
      </c>
      <c r="C1504" s="63" t="s">
        <v>3954</v>
      </c>
      <c r="D1504" s="64" t="s">
        <v>5496</v>
      </c>
      <c r="E1504" s="64" t="s">
        <v>2571</v>
      </c>
      <c r="F1504" s="64" t="s">
        <v>83</v>
      </c>
      <c r="G1504" s="65" t="s">
        <v>16</v>
      </c>
      <c r="H1504" s="66">
        <v>6.44</v>
      </c>
      <c r="I1504" s="67"/>
      <c r="J1504" s="68">
        <f>H1504*I1504</f>
        <v>0</v>
      </c>
      <c r="K1504" s="68">
        <f>IF($I$11&gt;=7000,0,H1504*0.07*I1504)</f>
        <v>0</v>
      </c>
      <c r="L1504" s="68">
        <f>J1504+K1504</f>
        <v>0</v>
      </c>
      <c r="M1504" s="108" t="str">
        <f>IF(I1504="","",IF(I1504&lt;50,"Ошибка! Не соблюден минимальный заказ на сорт!",""))</f>
        <v/>
      </c>
    </row>
    <row r="1505" spans="1:13" ht="15" customHeight="1" x14ac:dyDescent="0.25">
      <c r="A1505" s="1">
        <v>800</v>
      </c>
      <c r="B1505" s="63" t="s">
        <v>81</v>
      </c>
      <c r="C1505" s="63" t="s">
        <v>82</v>
      </c>
      <c r="D1505" s="64" t="s">
        <v>5496</v>
      </c>
      <c r="E1505" s="64" t="s">
        <v>2571</v>
      </c>
      <c r="F1505" s="64" t="s">
        <v>83</v>
      </c>
      <c r="G1505" s="65" t="s">
        <v>22</v>
      </c>
      <c r="H1505" s="66">
        <v>7.9399999999999995</v>
      </c>
      <c r="I1505" s="67"/>
      <c r="J1505" s="68">
        <f>H1505*I1505</f>
        <v>0</v>
      </c>
      <c r="K1505" s="68">
        <f>IF($I$11&gt;=7000,0,H1505*0.07*I1505)</f>
        <v>0</v>
      </c>
      <c r="L1505" s="68">
        <f>J1505+K1505</f>
        <v>0</v>
      </c>
      <c r="M1505" s="30" t="str">
        <f>IF(I1505="","",IF(I1505&lt;80,"Ошибка! Не соблюден минимальный заказ на сорт!",IF(MOD(I1505,40)&gt;0,"Ошибка! Не соблюдена кратность заказа на позицию!","")))</f>
        <v/>
      </c>
    </row>
    <row r="1506" spans="1:13" ht="15" customHeight="1" x14ac:dyDescent="0.25">
      <c r="A1506" s="1">
        <v>1000</v>
      </c>
      <c r="B1506" s="63" t="s">
        <v>70</v>
      </c>
      <c r="C1506" s="63" t="s">
        <v>71</v>
      </c>
      <c r="D1506" s="64" t="s">
        <v>5496</v>
      </c>
      <c r="E1506" s="64" t="s">
        <v>2571</v>
      </c>
      <c r="F1506" s="64" t="s">
        <v>72</v>
      </c>
      <c r="G1506" s="65" t="s">
        <v>69</v>
      </c>
      <c r="H1506" s="66">
        <v>2.59</v>
      </c>
      <c r="I1506" s="67"/>
      <c r="J1506" s="68">
        <f>H1506*I1506</f>
        <v>0</v>
      </c>
      <c r="K1506" s="68">
        <f>IF($I$11&gt;=7000,0,H1506*0.07*I1506)</f>
        <v>0</v>
      </c>
      <c r="L1506" s="68">
        <f>J1506+K1506</f>
        <v>0</v>
      </c>
      <c r="M1506" s="30" t="str">
        <f>IF(I1506="","",IF(I1506&lt;75,"Ошибка! Не соблюден минимальный заказ на сорт!",IF(MOD(I1506,25)&gt;0,"Ошибка! Не соблюдена кратность заказа на позицию!","")))</f>
        <v/>
      </c>
    </row>
    <row r="1507" spans="1:13" ht="15" customHeight="1" x14ac:dyDescent="0.25">
      <c r="A1507" s="1">
        <v>800</v>
      </c>
      <c r="B1507" s="63" t="s">
        <v>2575</v>
      </c>
      <c r="C1507" s="63" t="s">
        <v>2576</v>
      </c>
      <c r="D1507" s="64" t="s">
        <v>5496</v>
      </c>
      <c r="E1507" s="64" t="s">
        <v>2571</v>
      </c>
      <c r="F1507" s="64" t="s">
        <v>72</v>
      </c>
      <c r="G1507" s="65" t="s">
        <v>22</v>
      </c>
      <c r="H1507" s="66">
        <v>7.9399999999999995</v>
      </c>
      <c r="I1507" s="67"/>
      <c r="J1507" s="68">
        <f>H1507*I1507</f>
        <v>0</v>
      </c>
      <c r="K1507" s="68">
        <f>IF($I$11&gt;=7000,0,H1507*0.07*I1507)</f>
        <v>0</v>
      </c>
      <c r="L1507" s="68">
        <f>J1507+K1507</f>
        <v>0</v>
      </c>
      <c r="M1507" s="30" t="str">
        <f>IF(I1507="","",IF(I1507&lt;80,"Ошибка! Не соблюден минимальный заказ на сорт!",IF(MOD(I1507,40)&gt;0,"Ошибка! Не соблюдена кратность заказа на позицию!","")))</f>
        <v/>
      </c>
    </row>
    <row r="1508" spans="1:13" ht="15" customHeight="1" x14ac:dyDescent="0.25">
      <c r="A1508" s="1">
        <v>250</v>
      </c>
      <c r="B1508" s="63" t="s">
        <v>4974</v>
      </c>
      <c r="C1508" s="63"/>
      <c r="D1508" s="64" t="s">
        <v>5496</v>
      </c>
      <c r="E1508" s="64" t="s">
        <v>2571</v>
      </c>
      <c r="F1508" s="64" t="s">
        <v>5728</v>
      </c>
      <c r="G1508" s="65" t="s">
        <v>4386</v>
      </c>
      <c r="H1508" s="66">
        <v>1.73</v>
      </c>
      <c r="I1508" s="67"/>
      <c r="J1508" s="68">
        <f>H1508*I1508</f>
        <v>0</v>
      </c>
      <c r="K1508" s="68">
        <f>IF($I$11&gt;=7000,0,H1508*0.07*I1508)</f>
        <v>0</v>
      </c>
      <c r="L1508" s="68">
        <f>J1508+K1508</f>
        <v>0</v>
      </c>
      <c r="M1508" s="46" t="str">
        <f>IF(I1508="","",IF(I1508&lt;80,"Ошибка! Не соблюден минимальный заказ на сорт!",IF(MOD(I1508,40)&gt;0,"Ошибка! Не соблюдена кратность заказа на позицию!","")))</f>
        <v/>
      </c>
    </row>
    <row r="1509" spans="1:13" ht="15" customHeight="1" x14ac:dyDescent="0.25">
      <c r="A1509" s="1">
        <v>1500</v>
      </c>
      <c r="B1509" s="63" t="s">
        <v>2577</v>
      </c>
      <c r="C1509" s="63" t="s">
        <v>2578</v>
      </c>
      <c r="D1509" s="64" t="s">
        <v>5496</v>
      </c>
      <c r="E1509" s="64" t="s">
        <v>2571</v>
      </c>
      <c r="F1509" s="64" t="s">
        <v>2579</v>
      </c>
      <c r="G1509" s="65" t="s">
        <v>69</v>
      </c>
      <c r="H1509" s="66">
        <v>2.59</v>
      </c>
      <c r="I1509" s="67"/>
      <c r="J1509" s="68">
        <f>H1509*I1509</f>
        <v>0</v>
      </c>
      <c r="K1509" s="68">
        <f>IF($I$11&gt;=7000,0,H1509*0.07*I1509)</f>
        <v>0</v>
      </c>
      <c r="L1509" s="68">
        <f>J1509+K1509</f>
        <v>0</v>
      </c>
      <c r="M1509" s="30" t="str">
        <f>IF(I1509="","",IF(I1509&lt;75,"Ошибка! Не соблюден минимальный заказ на сорт!",IF(MOD(I1509,25)&gt;0,"Ошибка! Не соблюдена кратность заказа на позицию!","")))</f>
        <v/>
      </c>
    </row>
    <row r="1510" spans="1:13" ht="15" customHeight="1" x14ac:dyDescent="0.25">
      <c r="A1510" s="1">
        <v>1000</v>
      </c>
      <c r="B1510" s="63" t="s">
        <v>2580</v>
      </c>
      <c r="C1510" s="63" t="s">
        <v>2581</v>
      </c>
      <c r="D1510" s="64" t="s">
        <v>5496</v>
      </c>
      <c r="E1510" s="64" t="s">
        <v>2571</v>
      </c>
      <c r="F1510" s="64" t="s">
        <v>2579</v>
      </c>
      <c r="G1510" s="65" t="s">
        <v>22</v>
      </c>
      <c r="H1510" s="66">
        <v>7.9399999999999995</v>
      </c>
      <c r="I1510" s="67"/>
      <c r="J1510" s="68">
        <f>H1510*I1510</f>
        <v>0</v>
      </c>
      <c r="K1510" s="68">
        <f>IF($I$11&gt;=7000,0,H1510*0.07*I1510)</f>
        <v>0</v>
      </c>
      <c r="L1510" s="68">
        <f>J1510+K1510</f>
        <v>0</v>
      </c>
      <c r="M1510" s="30" t="str">
        <f>IF(I1510="","",IF(I1510&lt;80,"Ошибка! Не соблюден минимальный заказ на сорт!",IF(MOD(I1510,40)&gt;0,"Ошибка! Не соблюдена кратность заказа на позицию!","")))</f>
        <v/>
      </c>
    </row>
    <row r="1511" spans="1:13" ht="15" customHeight="1" x14ac:dyDescent="0.25">
      <c r="A1511" s="1">
        <v>500</v>
      </c>
      <c r="B1511" s="63" t="s">
        <v>4975</v>
      </c>
      <c r="C1511" s="63"/>
      <c r="D1511" s="64" t="s">
        <v>5496</v>
      </c>
      <c r="E1511" s="64" t="s">
        <v>2571</v>
      </c>
      <c r="F1511" s="64" t="s">
        <v>5729</v>
      </c>
      <c r="G1511" s="65" t="s">
        <v>22</v>
      </c>
      <c r="H1511" s="66">
        <v>7.9399999999999995</v>
      </c>
      <c r="I1511" s="67"/>
      <c r="J1511" s="68">
        <f>H1511*I1511</f>
        <v>0</v>
      </c>
      <c r="K1511" s="68">
        <f>IF($I$11&gt;=7000,0,H1511*0.07*I1511)</f>
        <v>0</v>
      </c>
      <c r="L1511" s="68">
        <f>J1511+K1511</f>
        <v>0</v>
      </c>
      <c r="M1511" s="30" t="str">
        <f>IF(I1511="","",IF(I1511&lt;80,"Ошибка! Не соблюден минимальный заказ на сорт!",IF(MOD(I1511,40)&gt;0,"Ошибка! Не соблюдена кратность заказа на позицию!","")))</f>
        <v/>
      </c>
    </row>
    <row r="1512" spans="1:13" ht="15" customHeight="1" x14ac:dyDescent="0.25">
      <c r="A1512" s="1">
        <v>1000</v>
      </c>
      <c r="B1512" s="63" t="s">
        <v>4976</v>
      </c>
      <c r="C1512" s="63"/>
      <c r="D1512" s="64" t="s">
        <v>5496</v>
      </c>
      <c r="E1512" s="64" t="s">
        <v>2571</v>
      </c>
      <c r="F1512" s="64" t="s">
        <v>86</v>
      </c>
      <c r="G1512" s="65" t="s">
        <v>4386</v>
      </c>
      <c r="H1512" s="66">
        <v>1.73</v>
      </c>
      <c r="I1512" s="67"/>
      <c r="J1512" s="68">
        <f>H1512*I1512</f>
        <v>0</v>
      </c>
      <c r="K1512" s="68">
        <f>IF($I$11&gt;=7000,0,H1512*0.07*I1512)</f>
        <v>0</v>
      </c>
      <c r="L1512" s="68">
        <f>J1512+K1512</f>
        <v>0</v>
      </c>
      <c r="M1512" s="46" t="str">
        <f>IF(I1512="","",IF(I1512&lt;80,"Ошибка! Не соблюден минимальный заказ на сорт!",IF(MOD(I1512,40)&gt;0,"Ошибка! Не соблюдена кратность заказа на позицию!","")))</f>
        <v/>
      </c>
    </row>
    <row r="1513" spans="1:13" ht="15" customHeight="1" x14ac:dyDescent="0.25">
      <c r="A1513" s="1">
        <v>10000</v>
      </c>
      <c r="B1513" s="63" t="s">
        <v>84</v>
      </c>
      <c r="C1513" s="63" t="s">
        <v>85</v>
      </c>
      <c r="D1513" s="64" t="s">
        <v>5496</v>
      </c>
      <c r="E1513" s="64" t="s">
        <v>2571</v>
      </c>
      <c r="F1513" s="64" t="s">
        <v>86</v>
      </c>
      <c r="G1513" s="65" t="s">
        <v>69</v>
      </c>
      <c r="H1513" s="66">
        <v>2.59</v>
      </c>
      <c r="I1513" s="67"/>
      <c r="J1513" s="68">
        <f>H1513*I1513</f>
        <v>0</v>
      </c>
      <c r="K1513" s="68">
        <f>IF($I$11&gt;=7000,0,H1513*0.07*I1513)</f>
        <v>0</v>
      </c>
      <c r="L1513" s="68">
        <f>J1513+K1513</f>
        <v>0</v>
      </c>
      <c r="M1513" s="30" t="str">
        <f>IF(I1513="","",IF(I1513&lt;75,"Ошибка! Не соблюден минимальный заказ на сорт!",IF(MOD(I1513,25)&gt;0,"Ошибка! Не соблюдена кратность заказа на позицию!","")))</f>
        <v/>
      </c>
    </row>
    <row r="1514" spans="1:13" ht="15" customHeight="1" x14ac:dyDescent="0.25">
      <c r="A1514" s="1">
        <v>2000</v>
      </c>
      <c r="B1514" s="63" t="s">
        <v>3770</v>
      </c>
      <c r="C1514" s="63" t="s">
        <v>3955</v>
      </c>
      <c r="D1514" s="64" t="s">
        <v>5496</v>
      </c>
      <c r="E1514" s="64" t="s">
        <v>2571</v>
      </c>
      <c r="F1514" s="64" t="s">
        <v>86</v>
      </c>
      <c r="G1514" s="65" t="s">
        <v>16</v>
      </c>
      <c r="H1514" s="66">
        <v>6.44</v>
      </c>
      <c r="I1514" s="67"/>
      <c r="J1514" s="68">
        <f>H1514*I1514</f>
        <v>0</v>
      </c>
      <c r="K1514" s="68">
        <f>IF($I$11&gt;=7000,0,H1514*0.07*I1514)</f>
        <v>0</v>
      </c>
      <c r="L1514" s="68">
        <f>J1514+K1514</f>
        <v>0</v>
      </c>
      <c r="M1514" s="108" t="str">
        <f>IF(I1514="","",IF(I1514&lt;50,"Ошибка! Не соблюден минимальный заказ на сорт!",""))</f>
        <v/>
      </c>
    </row>
    <row r="1515" spans="1:13" ht="15" customHeight="1" x14ac:dyDescent="0.25">
      <c r="A1515" s="1">
        <v>1500</v>
      </c>
      <c r="B1515" s="63" t="s">
        <v>2582</v>
      </c>
      <c r="C1515" s="63" t="s">
        <v>2583</v>
      </c>
      <c r="D1515" s="64" t="s">
        <v>5496</v>
      </c>
      <c r="E1515" s="64" t="s">
        <v>2571</v>
      </c>
      <c r="F1515" s="64" t="s">
        <v>86</v>
      </c>
      <c r="G1515" s="65" t="s">
        <v>22</v>
      </c>
      <c r="H1515" s="66">
        <v>7.9399999999999995</v>
      </c>
      <c r="I1515" s="67"/>
      <c r="J1515" s="68">
        <f>H1515*I1515</f>
        <v>0</v>
      </c>
      <c r="K1515" s="68">
        <f>IF($I$11&gt;=7000,0,H1515*0.07*I1515)</f>
        <v>0</v>
      </c>
      <c r="L1515" s="68">
        <f>J1515+K1515</f>
        <v>0</v>
      </c>
      <c r="M1515" s="30" t="str">
        <f>IF(I1515="","",IF(I1515&lt;80,"Ошибка! Не соблюден минимальный заказ на сорт!",IF(MOD(I1515,40)&gt;0,"Ошибка! Не соблюдена кратность заказа на позицию!","")))</f>
        <v/>
      </c>
    </row>
    <row r="1516" spans="1:13" ht="15" customHeight="1" x14ac:dyDescent="0.25">
      <c r="A1516" s="1">
        <v>1000</v>
      </c>
      <c r="B1516" s="63" t="s">
        <v>3765</v>
      </c>
      <c r="C1516" s="63" t="s">
        <v>3950</v>
      </c>
      <c r="D1516" s="64" t="s">
        <v>5496</v>
      </c>
      <c r="E1516" s="64" t="s">
        <v>2571</v>
      </c>
      <c r="F1516" s="64" t="s">
        <v>4257</v>
      </c>
      <c r="G1516" s="65" t="s">
        <v>16</v>
      </c>
      <c r="H1516" s="66">
        <v>6.44</v>
      </c>
      <c r="I1516" s="67"/>
      <c r="J1516" s="68">
        <f>H1516*I1516</f>
        <v>0</v>
      </c>
      <c r="K1516" s="68">
        <f>IF($I$11&gt;=7000,0,H1516*0.07*I1516)</f>
        <v>0</v>
      </c>
      <c r="L1516" s="68">
        <f>J1516+K1516</f>
        <v>0</v>
      </c>
      <c r="M1516" s="108" t="str">
        <f>IF(I1516="","",IF(I1516&lt;50,"Ошибка! Не соблюден минимальный заказ на сорт!",""))</f>
        <v/>
      </c>
    </row>
    <row r="1517" spans="1:13" ht="15" customHeight="1" x14ac:dyDescent="0.25">
      <c r="A1517" s="1">
        <v>750</v>
      </c>
      <c r="B1517" s="63" t="s">
        <v>3772</v>
      </c>
      <c r="C1517" s="63" t="s">
        <v>3957</v>
      </c>
      <c r="D1517" s="64" t="s">
        <v>5496</v>
      </c>
      <c r="E1517" s="64" t="s">
        <v>2571</v>
      </c>
      <c r="F1517" s="64" t="s">
        <v>4261</v>
      </c>
      <c r="G1517" s="65" t="s">
        <v>22</v>
      </c>
      <c r="H1517" s="66">
        <v>7.9399999999999995</v>
      </c>
      <c r="I1517" s="67"/>
      <c r="J1517" s="68">
        <f>H1517*I1517</f>
        <v>0</v>
      </c>
      <c r="K1517" s="68">
        <f>IF($I$11&gt;=7000,0,H1517*0.07*I1517)</f>
        <v>0</v>
      </c>
      <c r="L1517" s="68">
        <f>J1517+K1517</f>
        <v>0</v>
      </c>
      <c r="M1517" s="30" t="str">
        <f>IF(I1517="","",IF(I1517&lt;80,"Ошибка! Не соблюден минимальный заказ на сорт!",IF(MOD(I1517,40)&gt;0,"Ошибка! Не соблюдена кратность заказа на позицию!","")))</f>
        <v/>
      </c>
    </row>
    <row r="1518" spans="1:13" ht="15" customHeight="1" x14ac:dyDescent="0.25">
      <c r="A1518" s="1">
        <v>700</v>
      </c>
      <c r="B1518" s="63" t="s">
        <v>2584</v>
      </c>
      <c r="C1518" s="63" t="s">
        <v>2585</v>
      </c>
      <c r="D1518" s="64" t="s">
        <v>5496</v>
      </c>
      <c r="E1518" s="64" t="s">
        <v>2571</v>
      </c>
      <c r="F1518" s="64" t="s">
        <v>2586</v>
      </c>
      <c r="G1518" s="65" t="s">
        <v>69</v>
      </c>
      <c r="H1518" s="66">
        <v>2.59</v>
      </c>
      <c r="I1518" s="67"/>
      <c r="J1518" s="68">
        <f>H1518*I1518</f>
        <v>0</v>
      </c>
      <c r="K1518" s="68">
        <f>IF($I$11&gt;=7000,0,H1518*0.07*I1518)</f>
        <v>0</v>
      </c>
      <c r="L1518" s="68">
        <f>J1518+K1518</f>
        <v>0</v>
      </c>
      <c r="M1518" s="30" t="str">
        <f>IF(I1518="","",IF(I1518&lt;75,"Ошибка! Не соблюден минимальный заказ на сорт!",IF(MOD(I1518,25)&gt;0,"Ошибка! Не соблюдена кратность заказа на позицию!","")))</f>
        <v/>
      </c>
    </row>
    <row r="1519" spans="1:13" ht="15" customHeight="1" x14ac:dyDescent="0.25">
      <c r="A1519" s="1">
        <v>750</v>
      </c>
      <c r="B1519" s="63" t="s">
        <v>4978</v>
      </c>
      <c r="C1519" s="63"/>
      <c r="D1519" s="64" t="s">
        <v>5496</v>
      </c>
      <c r="E1519" s="64" t="s">
        <v>2571</v>
      </c>
      <c r="F1519" s="64" t="s">
        <v>5730</v>
      </c>
      <c r="G1519" s="65" t="s">
        <v>69</v>
      </c>
      <c r="H1519" s="66">
        <v>2.59</v>
      </c>
      <c r="I1519" s="67"/>
      <c r="J1519" s="68">
        <f>H1519*I1519</f>
        <v>0</v>
      </c>
      <c r="K1519" s="68">
        <f>IF($I$11&gt;=7000,0,H1519*0.07*I1519)</f>
        <v>0</v>
      </c>
      <c r="L1519" s="68">
        <f>J1519+K1519</f>
        <v>0</v>
      </c>
      <c r="M1519" s="30" t="str">
        <f>IF(I1519="","",IF(I1519&lt;75,"Ошибка! Не соблюден минимальный заказ на сорт!",IF(MOD(I1519,25)&gt;0,"Ошибка! Не соблюдена кратность заказа на позицию!","")))</f>
        <v/>
      </c>
    </row>
    <row r="1520" spans="1:13" ht="15" customHeight="1" x14ac:dyDescent="0.25">
      <c r="A1520" s="1">
        <v>500</v>
      </c>
      <c r="B1520" s="63" t="s">
        <v>3774</v>
      </c>
      <c r="C1520" s="63" t="s">
        <v>3959</v>
      </c>
      <c r="D1520" s="64" t="s">
        <v>5496</v>
      </c>
      <c r="E1520" s="64" t="s">
        <v>2571</v>
      </c>
      <c r="F1520" s="64" t="s">
        <v>4262</v>
      </c>
      <c r="G1520" s="65" t="s">
        <v>22</v>
      </c>
      <c r="H1520" s="66">
        <v>7.9399999999999995</v>
      </c>
      <c r="I1520" s="67"/>
      <c r="J1520" s="68">
        <f>H1520*I1520</f>
        <v>0</v>
      </c>
      <c r="K1520" s="68">
        <f>IF($I$11&gt;=7000,0,H1520*0.07*I1520)</f>
        <v>0</v>
      </c>
      <c r="L1520" s="68">
        <f>J1520+K1520</f>
        <v>0</v>
      </c>
      <c r="M1520" s="30" t="str">
        <f>IF(I1520="","",IF(I1520&lt;80,"Ошибка! Не соблюден минимальный заказ на сорт!",IF(MOD(I1520,40)&gt;0,"Ошибка! Не соблюдена кратность заказа на позицию!","")))</f>
        <v/>
      </c>
    </row>
    <row r="1521" spans="1:13" ht="15" customHeight="1" x14ac:dyDescent="0.25">
      <c r="A1521" s="1">
        <v>500</v>
      </c>
      <c r="B1521" s="63" t="s">
        <v>4979</v>
      </c>
      <c r="C1521" s="63"/>
      <c r="D1521" s="64" t="s">
        <v>5496</v>
      </c>
      <c r="E1521" s="64" t="s">
        <v>2571</v>
      </c>
      <c r="F1521" s="64" t="s">
        <v>5731</v>
      </c>
      <c r="G1521" s="65" t="s">
        <v>22</v>
      </c>
      <c r="H1521" s="66">
        <v>7.9399999999999995</v>
      </c>
      <c r="I1521" s="67"/>
      <c r="J1521" s="68">
        <f>H1521*I1521</f>
        <v>0</v>
      </c>
      <c r="K1521" s="68">
        <f>IF($I$11&gt;=7000,0,H1521*0.07*I1521)</f>
        <v>0</v>
      </c>
      <c r="L1521" s="68">
        <f>J1521+K1521</f>
        <v>0</v>
      </c>
      <c r="M1521" s="30" t="str">
        <f>IF(I1521="","",IF(I1521&lt;80,"Ошибка! Не соблюден минимальный заказ на сорт!",IF(MOD(I1521,40)&gt;0,"Ошибка! Не соблюдена кратность заказа на позицию!","")))</f>
        <v/>
      </c>
    </row>
    <row r="1522" spans="1:13" ht="15" customHeight="1" x14ac:dyDescent="0.25">
      <c r="A1522" s="1">
        <v>3000</v>
      </c>
      <c r="B1522" s="63" t="s">
        <v>87</v>
      </c>
      <c r="C1522" s="63" t="s">
        <v>88</v>
      </c>
      <c r="D1522" s="64" t="s">
        <v>89</v>
      </c>
      <c r="E1522" s="64" t="s">
        <v>5497</v>
      </c>
      <c r="F1522" s="64" t="s">
        <v>2591</v>
      </c>
      <c r="G1522" s="65" t="s">
        <v>69</v>
      </c>
      <c r="H1522" s="66">
        <v>2.59</v>
      </c>
      <c r="I1522" s="67"/>
      <c r="J1522" s="68">
        <f>H1522*I1522</f>
        <v>0</v>
      </c>
      <c r="K1522" s="68">
        <f>IF($I$11&gt;=7000,0,H1522*0.07*I1522)</f>
        <v>0</v>
      </c>
      <c r="L1522" s="68">
        <f>J1522+K1522</f>
        <v>0</v>
      </c>
      <c r="M1522" s="30" t="str">
        <f>IF(I1522="","",IF(I1522&lt;75,"Ошибка! Не соблюден минимальный заказ на сорт!",IF(MOD(I1522,25)&gt;0,"Ошибка! Не соблюдена кратность заказа на позицию!","")))</f>
        <v/>
      </c>
    </row>
    <row r="1523" spans="1:13" ht="15" customHeight="1" x14ac:dyDescent="0.25">
      <c r="A1523" s="1">
        <v>1500</v>
      </c>
      <c r="B1523" s="63" t="s">
        <v>2589</v>
      </c>
      <c r="C1523" s="63" t="s">
        <v>2590</v>
      </c>
      <c r="D1523" s="64" t="s">
        <v>89</v>
      </c>
      <c r="E1523" s="64" t="s">
        <v>5497</v>
      </c>
      <c r="F1523" s="64" t="s">
        <v>2591</v>
      </c>
      <c r="G1523" s="65" t="s">
        <v>22</v>
      </c>
      <c r="H1523" s="66">
        <v>7.9399999999999995</v>
      </c>
      <c r="I1523" s="67"/>
      <c r="J1523" s="68">
        <f>H1523*I1523</f>
        <v>0</v>
      </c>
      <c r="K1523" s="68">
        <f>IF($I$11&gt;=7000,0,H1523*0.07*I1523)</f>
        <v>0</v>
      </c>
      <c r="L1523" s="68">
        <f>J1523+K1523</f>
        <v>0</v>
      </c>
      <c r="M1523" s="30" t="str">
        <f>IF(I1523="","",IF(I1523&lt;80,"Ошибка! Не соблюден минимальный заказ на сорт!",IF(MOD(I1523,40)&gt;0,"Ошибка! Не соблюдена кратность заказа на позицию!","")))</f>
        <v/>
      </c>
    </row>
    <row r="1524" spans="1:13" ht="15" customHeight="1" x14ac:dyDescent="0.25">
      <c r="A1524" s="1">
        <v>2000</v>
      </c>
      <c r="B1524" s="63" t="s">
        <v>4971</v>
      </c>
      <c r="C1524" s="63"/>
      <c r="D1524" s="64" t="s">
        <v>89</v>
      </c>
      <c r="E1524" s="64" t="s">
        <v>5497</v>
      </c>
      <c r="F1524" s="64" t="s">
        <v>4260</v>
      </c>
      <c r="G1524" s="65" t="s">
        <v>4386</v>
      </c>
      <c r="H1524" s="66">
        <v>1.73</v>
      </c>
      <c r="I1524" s="67"/>
      <c r="J1524" s="68">
        <f>H1524*I1524</f>
        <v>0</v>
      </c>
      <c r="K1524" s="68">
        <f>IF($I$11&gt;=7000,0,H1524*0.07*I1524)</f>
        <v>0</v>
      </c>
      <c r="L1524" s="68">
        <f>J1524+K1524</f>
        <v>0</v>
      </c>
      <c r="M1524" s="46" t="str">
        <f>IF(I1524="","",IF(I1524&lt;80,"Ошибка! Не соблюден минимальный заказ на сорт!",IF(MOD(I1524,40)&gt;0,"Ошибка! Не соблюдена кратность заказа на позицию!","")))</f>
        <v/>
      </c>
    </row>
    <row r="1525" spans="1:13" ht="15" customHeight="1" x14ac:dyDescent="0.25">
      <c r="A1525" s="1">
        <v>10000</v>
      </c>
      <c r="B1525" s="63" t="s">
        <v>90</v>
      </c>
      <c r="C1525" s="63" t="s">
        <v>91</v>
      </c>
      <c r="D1525" s="64" t="s">
        <v>89</v>
      </c>
      <c r="E1525" s="64" t="s">
        <v>5497</v>
      </c>
      <c r="F1525" s="64" t="s">
        <v>4260</v>
      </c>
      <c r="G1525" s="65" t="s">
        <v>69</v>
      </c>
      <c r="H1525" s="66">
        <v>2.59</v>
      </c>
      <c r="I1525" s="67"/>
      <c r="J1525" s="68">
        <f>H1525*I1525</f>
        <v>0</v>
      </c>
      <c r="K1525" s="68">
        <f>IF($I$11&gt;=7000,0,H1525*0.07*I1525)</f>
        <v>0</v>
      </c>
      <c r="L1525" s="68">
        <f>J1525+K1525</f>
        <v>0</v>
      </c>
      <c r="M1525" s="30" t="str">
        <f>IF(I1525="","",IF(I1525&lt;75,"Ошибка! Не соблюден минимальный заказ на сорт!",IF(MOD(I1525,25)&gt;0,"Ошибка! Не соблюдена кратность заказа на позицию!","")))</f>
        <v/>
      </c>
    </row>
    <row r="1526" spans="1:13" ht="15" customHeight="1" x14ac:dyDescent="0.25">
      <c r="A1526" s="1">
        <v>1000</v>
      </c>
      <c r="B1526" s="63" t="s">
        <v>3767</v>
      </c>
      <c r="C1526" s="63" t="s">
        <v>3952</v>
      </c>
      <c r="D1526" s="64" t="s">
        <v>89</v>
      </c>
      <c r="E1526" s="64" t="s">
        <v>5497</v>
      </c>
      <c r="F1526" s="64" t="s">
        <v>4260</v>
      </c>
      <c r="G1526" s="65" t="s">
        <v>16</v>
      </c>
      <c r="H1526" s="66">
        <v>6.44</v>
      </c>
      <c r="I1526" s="67"/>
      <c r="J1526" s="68">
        <f>H1526*I1526</f>
        <v>0</v>
      </c>
      <c r="K1526" s="68">
        <f>IF($I$11&gt;=7000,0,H1526*0.07*I1526)</f>
        <v>0</v>
      </c>
      <c r="L1526" s="68">
        <f>J1526+K1526</f>
        <v>0</v>
      </c>
      <c r="M1526" s="108" t="str">
        <f>IF(I1526="","",IF(I1526&lt;50,"Ошибка! Не соблюден минимальный заказ на сорт!",""))</f>
        <v/>
      </c>
    </row>
    <row r="1527" spans="1:13" ht="15" customHeight="1" x14ac:dyDescent="0.25">
      <c r="A1527" s="1">
        <v>1500</v>
      </c>
      <c r="B1527" s="63" t="s">
        <v>92</v>
      </c>
      <c r="C1527" s="63" t="s">
        <v>93</v>
      </c>
      <c r="D1527" s="64" t="s">
        <v>89</v>
      </c>
      <c r="E1527" s="64" t="s">
        <v>5497</v>
      </c>
      <c r="F1527" s="64" t="s">
        <v>4260</v>
      </c>
      <c r="G1527" s="65" t="s">
        <v>22</v>
      </c>
      <c r="H1527" s="66">
        <v>7.9399999999999995</v>
      </c>
      <c r="I1527" s="67"/>
      <c r="J1527" s="68">
        <f>H1527*I1527</f>
        <v>0</v>
      </c>
      <c r="K1527" s="68">
        <f>IF($I$11&gt;=7000,0,H1527*0.07*I1527)</f>
        <v>0</v>
      </c>
      <c r="L1527" s="68">
        <f>J1527+K1527</f>
        <v>0</v>
      </c>
      <c r="M1527" s="30" t="str">
        <f>IF(I1527="","",IF(I1527&lt;80,"Ошибка! Не соблюден минимальный заказ на сорт!",IF(MOD(I1527,40)&gt;0,"Ошибка! Не соблюдена кратность заказа на позицию!","")))</f>
        <v/>
      </c>
    </row>
    <row r="1528" spans="1:13" ht="15" customHeight="1" x14ac:dyDescent="0.25">
      <c r="A1528" s="1">
        <v>2000</v>
      </c>
      <c r="B1528" s="63" t="s">
        <v>4977</v>
      </c>
      <c r="C1528" s="63"/>
      <c r="D1528" s="64" t="s">
        <v>89</v>
      </c>
      <c r="E1528" s="64" t="s">
        <v>5497</v>
      </c>
      <c r="F1528" s="64" t="s">
        <v>96</v>
      </c>
      <c r="G1528" s="65" t="s">
        <v>4386</v>
      </c>
      <c r="H1528" s="66">
        <v>1.73</v>
      </c>
      <c r="I1528" s="67"/>
      <c r="J1528" s="68">
        <f>H1528*I1528</f>
        <v>0</v>
      </c>
      <c r="K1528" s="68">
        <f>IF($I$11&gt;=7000,0,H1528*0.07*I1528)</f>
        <v>0</v>
      </c>
      <c r="L1528" s="68">
        <f>J1528+K1528</f>
        <v>0</v>
      </c>
      <c r="M1528" s="46" t="str">
        <f>IF(I1528="","",IF(I1528&lt;80,"Ошибка! Не соблюден минимальный заказ на сорт!",IF(MOD(I1528,40)&gt;0,"Ошибка! Не соблюдена кратность заказа на позицию!","")))</f>
        <v/>
      </c>
    </row>
    <row r="1529" spans="1:13" ht="15" customHeight="1" x14ac:dyDescent="0.25">
      <c r="A1529" s="1">
        <v>10000</v>
      </c>
      <c r="B1529" s="63" t="s">
        <v>94</v>
      </c>
      <c r="C1529" s="63" t="s">
        <v>95</v>
      </c>
      <c r="D1529" s="64" t="s">
        <v>89</v>
      </c>
      <c r="E1529" s="64" t="s">
        <v>5497</v>
      </c>
      <c r="F1529" s="64" t="s">
        <v>96</v>
      </c>
      <c r="G1529" s="65" t="s">
        <v>69</v>
      </c>
      <c r="H1529" s="66">
        <v>2.59</v>
      </c>
      <c r="I1529" s="67"/>
      <c r="J1529" s="68">
        <f>H1529*I1529</f>
        <v>0</v>
      </c>
      <c r="K1529" s="68">
        <f>IF($I$11&gt;=7000,0,H1529*0.07*I1529)</f>
        <v>0</v>
      </c>
      <c r="L1529" s="68">
        <f>J1529+K1529</f>
        <v>0</v>
      </c>
      <c r="M1529" s="30" t="str">
        <f>IF(I1529="","",IF(I1529&lt;75,"Ошибка! Не соблюден минимальный заказ на сорт!",IF(MOD(I1529,25)&gt;0,"Ошибка! Не соблюдена кратность заказа на позицию!","")))</f>
        <v/>
      </c>
    </row>
    <row r="1530" spans="1:13" ht="15" customHeight="1" x14ac:dyDescent="0.25">
      <c r="A1530" s="1">
        <v>1000</v>
      </c>
      <c r="B1530" s="63" t="s">
        <v>3773</v>
      </c>
      <c r="C1530" s="63" t="s">
        <v>3958</v>
      </c>
      <c r="D1530" s="64" t="s">
        <v>89</v>
      </c>
      <c r="E1530" s="64" t="s">
        <v>5497</v>
      </c>
      <c r="F1530" s="64" t="s">
        <v>96</v>
      </c>
      <c r="G1530" s="65" t="s">
        <v>16</v>
      </c>
      <c r="H1530" s="66">
        <v>6.44</v>
      </c>
      <c r="I1530" s="67"/>
      <c r="J1530" s="68">
        <f>H1530*I1530</f>
        <v>0</v>
      </c>
      <c r="K1530" s="68">
        <f>IF($I$11&gt;=7000,0,H1530*0.07*I1530)</f>
        <v>0</v>
      </c>
      <c r="L1530" s="68">
        <f>J1530+K1530</f>
        <v>0</v>
      </c>
      <c r="M1530" s="108" t="str">
        <f>IF(I1530="","",IF(I1530&lt;50,"Ошибка! Не соблюден минимальный заказ на сорт!",""))</f>
        <v/>
      </c>
    </row>
    <row r="1531" spans="1:13" ht="15" customHeight="1" x14ac:dyDescent="0.25">
      <c r="A1531" s="1">
        <v>500</v>
      </c>
      <c r="B1531" s="63" t="s">
        <v>2587</v>
      </c>
      <c r="C1531" s="63" t="s">
        <v>2588</v>
      </c>
      <c r="D1531" s="64" t="s">
        <v>89</v>
      </c>
      <c r="E1531" s="64" t="s">
        <v>5497</v>
      </c>
      <c r="F1531" s="64" t="s">
        <v>96</v>
      </c>
      <c r="G1531" s="65" t="s">
        <v>22</v>
      </c>
      <c r="H1531" s="66">
        <v>7.9399999999999995</v>
      </c>
      <c r="I1531" s="67"/>
      <c r="J1531" s="68">
        <f>H1531*I1531</f>
        <v>0</v>
      </c>
      <c r="K1531" s="68">
        <f>IF($I$11&gt;=7000,0,H1531*0.07*I1531)</f>
        <v>0</v>
      </c>
      <c r="L1531" s="68">
        <f>J1531+K1531</f>
        <v>0</v>
      </c>
      <c r="M1531" s="30" t="str">
        <f>IF(I1531="","",IF(I1531&lt;80,"Ошибка! Не соблюден минимальный заказ на сорт!",IF(MOD(I1531,40)&gt;0,"Ошибка! Не соблюдена кратность заказа на позицию!","")))</f>
        <v/>
      </c>
    </row>
    <row r="1532" spans="1:13" ht="15" customHeight="1" x14ac:dyDescent="0.25">
      <c r="A1532" s="1">
        <v>750</v>
      </c>
      <c r="B1532" s="63" t="s">
        <v>2592</v>
      </c>
      <c r="C1532" s="63" t="s">
        <v>2593</v>
      </c>
      <c r="D1532" s="64" t="s">
        <v>5494</v>
      </c>
      <c r="E1532" s="64" t="s">
        <v>2594</v>
      </c>
      <c r="F1532" s="64" t="s">
        <v>1564</v>
      </c>
      <c r="G1532" s="65" t="s">
        <v>69</v>
      </c>
      <c r="H1532" s="66">
        <v>2.59</v>
      </c>
      <c r="I1532" s="67"/>
      <c r="J1532" s="68">
        <f>H1532*I1532</f>
        <v>0</v>
      </c>
      <c r="K1532" s="68">
        <f>IF($I$11&gt;=7000,0,H1532*0.07*I1532)</f>
        <v>0</v>
      </c>
      <c r="L1532" s="68">
        <f>J1532+K1532</f>
        <v>0</v>
      </c>
      <c r="M1532" s="30" t="str">
        <f>IF(I1532="","",IF(I1532&lt;75,"Ошибка! Не соблюден минимальный заказ на сорт!",IF(MOD(I1532,25)&gt;0,"Ошибка! Не соблюдена кратность заказа на позицию!","")))</f>
        <v/>
      </c>
    </row>
    <row r="1533" spans="1:13" ht="15" customHeight="1" x14ac:dyDescent="0.25">
      <c r="A1533" s="1">
        <v>700</v>
      </c>
      <c r="B1533" s="63" t="s">
        <v>2595</v>
      </c>
      <c r="C1533" s="63" t="s">
        <v>2596</v>
      </c>
      <c r="D1533" s="64" t="s">
        <v>5495</v>
      </c>
      <c r="E1533" s="64" t="s">
        <v>2597</v>
      </c>
      <c r="F1533" s="64" t="s">
        <v>2598</v>
      </c>
      <c r="G1533" s="65" t="s">
        <v>22</v>
      </c>
      <c r="H1533" s="66">
        <v>7.82</v>
      </c>
      <c r="I1533" s="67"/>
      <c r="J1533" s="68">
        <f>H1533*I1533</f>
        <v>0</v>
      </c>
      <c r="K1533" s="68">
        <f>IF($I$11&gt;=7000,0,H1533*0.07*I1533)</f>
        <v>0</v>
      </c>
      <c r="L1533" s="68">
        <f>J1533+K1533</f>
        <v>0</v>
      </c>
      <c r="M1533" s="30" t="str">
        <f>IF(I1533="","",IF(I1533&lt;80,"Ошибка! Не соблюден минимальный заказ на сорт!",IF(MOD(I1533,40)&gt;0,"Ошибка! Не соблюдена кратность заказа на позицию!","")))</f>
        <v/>
      </c>
    </row>
    <row r="1534" spans="1:13" ht="15" customHeight="1" x14ac:dyDescent="0.25">
      <c r="A1534" s="1">
        <v>1000</v>
      </c>
      <c r="B1534" s="63" t="s">
        <v>73</v>
      </c>
      <c r="C1534" s="63" t="s">
        <v>74</v>
      </c>
      <c r="D1534" s="64" t="s">
        <v>99</v>
      </c>
      <c r="E1534" s="64" t="s">
        <v>2599</v>
      </c>
      <c r="F1534" s="64" t="s">
        <v>75</v>
      </c>
      <c r="G1534" s="65" t="s">
        <v>69</v>
      </c>
      <c r="H1534" s="66">
        <v>2.59</v>
      </c>
      <c r="I1534" s="67"/>
      <c r="J1534" s="68">
        <f>H1534*I1534</f>
        <v>0</v>
      </c>
      <c r="K1534" s="68">
        <f>IF($I$11&gt;=7000,0,H1534*0.07*I1534)</f>
        <v>0</v>
      </c>
      <c r="L1534" s="68">
        <f>J1534+K1534</f>
        <v>0</v>
      </c>
      <c r="M1534" s="30" t="str">
        <f>IF(I1534="","",IF(I1534&lt;75,"Ошибка! Не соблюден минимальный заказ на сорт!",IF(MOD(I1534,25)&gt;0,"Ошибка! Не соблюдена кратность заказа на позицию!","")))</f>
        <v/>
      </c>
    </row>
    <row r="1535" spans="1:13" ht="15" customHeight="1" x14ac:dyDescent="0.25">
      <c r="A1535" s="1">
        <v>400</v>
      </c>
      <c r="B1535" s="63" t="s">
        <v>2600</v>
      </c>
      <c r="C1535" s="63" t="s">
        <v>2601</v>
      </c>
      <c r="D1535" s="64" t="s">
        <v>99</v>
      </c>
      <c r="E1535" s="64" t="s">
        <v>2599</v>
      </c>
      <c r="F1535" s="64" t="s">
        <v>2602</v>
      </c>
      <c r="G1535" s="65" t="s">
        <v>22</v>
      </c>
      <c r="H1535" s="66">
        <v>7.9399999999999995</v>
      </c>
      <c r="I1535" s="67"/>
      <c r="J1535" s="68">
        <f>H1535*I1535</f>
        <v>0</v>
      </c>
      <c r="K1535" s="68">
        <f>IF($I$11&gt;=7000,0,H1535*0.07*I1535)</f>
        <v>0</v>
      </c>
      <c r="L1535" s="68">
        <f>J1535+K1535</f>
        <v>0</v>
      </c>
      <c r="M1535" s="30" t="str">
        <f>IF(I1535="","",IF(I1535&lt;80,"Ошибка! Не соблюден минимальный заказ на сорт!",IF(MOD(I1535,40)&gt;0,"Ошибка! Не соблюдена кратность заказа на позицию!","")))</f>
        <v/>
      </c>
    </row>
    <row r="1536" spans="1:13" ht="15" customHeight="1" x14ac:dyDescent="0.25">
      <c r="A1536" s="1">
        <v>1000</v>
      </c>
      <c r="B1536" s="63" t="s">
        <v>97</v>
      </c>
      <c r="C1536" s="63" t="s">
        <v>98</v>
      </c>
      <c r="D1536" s="64" t="s">
        <v>99</v>
      </c>
      <c r="E1536" s="64" t="s">
        <v>2599</v>
      </c>
      <c r="F1536" s="64" t="s">
        <v>100</v>
      </c>
      <c r="G1536" s="65" t="s">
        <v>69</v>
      </c>
      <c r="H1536" s="66">
        <v>2.59</v>
      </c>
      <c r="I1536" s="67"/>
      <c r="J1536" s="68">
        <f>H1536*I1536</f>
        <v>0</v>
      </c>
      <c r="K1536" s="68">
        <f>IF($I$11&gt;=7000,0,H1536*0.07*I1536)</f>
        <v>0</v>
      </c>
      <c r="L1536" s="68">
        <f>J1536+K1536</f>
        <v>0</v>
      </c>
      <c r="M1536" s="30" t="str">
        <f>IF(I1536="","",IF(I1536&lt;75,"Ошибка! Не соблюден минимальный заказ на сорт!",IF(MOD(I1536,25)&gt;0,"Ошибка! Не соблюдена кратность заказа на позицию!","")))</f>
        <v/>
      </c>
    </row>
    <row r="1537" spans="1:13" ht="15" customHeight="1" x14ac:dyDescent="0.25">
      <c r="A1537" s="1">
        <v>400</v>
      </c>
      <c r="B1537" s="63" t="s">
        <v>2603</v>
      </c>
      <c r="C1537" s="63" t="s">
        <v>2604</v>
      </c>
      <c r="D1537" s="64" t="s">
        <v>99</v>
      </c>
      <c r="E1537" s="64" t="s">
        <v>2599</v>
      </c>
      <c r="F1537" s="64" t="s">
        <v>100</v>
      </c>
      <c r="G1537" s="65" t="s">
        <v>22</v>
      </c>
      <c r="H1537" s="66">
        <v>7.9399999999999995</v>
      </c>
      <c r="I1537" s="67"/>
      <c r="J1537" s="68">
        <f>H1537*I1537</f>
        <v>0</v>
      </c>
      <c r="K1537" s="68">
        <f>IF($I$11&gt;=7000,0,H1537*0.07*I1537)</f>
        <v>0</v>
      </c>
      <c r="L1537" s="68">
        <f>J1537+K1537</f>
        <v>0</v>
      </c>
      <c r="M1537" s="30" t="str">
        <f>IF(I1537="","",IF(I1537&lt;80,"Ошибка! Не соблюден минимальный заказ на сорт!",IF(MOD(I1537,40)&gt;0,"Ошибка! Не соблюдена кратность заказа на позицию!","")))</f>
        <v/>
      </c>
    </row>
    <row r="1538" spans="1:13" ht="15" customHeight="1" x14ac:dyDescent="0.25">
      <c r="A1538" s="1">
        <v>1000</v>
      </c>
      <c r="B1538" s="63" t="s">
        <v>76</v>
      </c>
      <c r="C1538" s="63" t="s">
        <v>77</v>
      </c>
      <c r="D1538" s="64" t="s">
        <v>99</v>
      </c>
      <c r="E1538" s="64" t="s">
        <v>2599</v>
      </c>
      <c r="F1538" s="64" t="s">
        <v>78</v>
      </c>
      <c r="G1538" s="65" t="s">
        <v>69</v>
      </c>
      <c r="H1538" s="66">
        <v>2.59</v>
      </c>
      <c r="I1538" s="67"/>
      <c r="J1538" s="68">
        <f>H1538*I1538</f>
        <v>0</v>
      </c>
      <c r="K1538" s="68">
        <f>IF($I$11&gt;=7000,0,H1538*0.07*I1538)</f>
        <v>0</v>
      </c>
      <c r="L1538" s="68">
        <f>J1538+K1538</f>
        <v>0</v>
      </c>
      <c r="M1538" s="30" t="str">
        <f>IF(I1538="","",IF(I1538&lt;75,"Ошибка! Не соблюден минимальный заказ на сорт!",IF(MOD(I1538,25)&gt;0,"Ошибка! Не соблюдена кратность заказа на позицию!","")))</f>
        <v/>
      </c>
    </row>
    <row r="1539" spans="1:13" ht="15" customHeight="1" x14ac:dyDescent="0.25">
      <c r="A1539" s="1">
        <v>1250</v>
      </c>
      <c r="B1539" s="63" t="s">
        <v>101</v>
      </c>
      <c r="C1539" s="63" t="s">
        <v>102</v>
      </c>
      <c r="D1539" s="64" t="s">
        <v>99</v>
      </c>
      <c r="E1539" s="64" t="s">
        <v>2599</v>
      </c>
      <c r="F1539" s="64" t="s">
        <v>103</v>
      </c>
      <c r="G1539" s="65" t="s">
        <v>69</v>
      </c>
      <c r="H1539" s="66">
        <v>2.59</v>
      </c>
      <c r="I1539" s="67"/>
      <c r="J1539" s="68">
        <f>H1539*I1539</f>
        <v>0</v>
      </c>
      <c r="K1539" s="68">
        <f>IF($I$11&gt;=7000,0,H1539*0.07*I1539)</f>
        <v>0</v>
      </c>
      <c r="L1539" s="68">
        <f>J1539+K1539</f>
        <v>0</v>
      </c>
      <c r="M1539" s="30" t="str">
        <f>IF(I1539="","",IF(I1539&lt;75,"Ошибка! Не соблюден минимальный заказ на сорт!",IF(MOD(I1539,25)&gt;0,"Ошибка! Не соблюдена кратность заказа на позицию!","")))</f>
        <v/>
      </c>
    </row>
    <row r="1540" spans="1:13" ht="15" customHeight="1" x14ac:dyDescent="0.25">
      <c r="A1540" s="1">
        <v>1500</v>
      </c>
      <c r="B1540" s="63" t="s">
        <v>3771</v>
      </c>
      <c r="C1540" s="63" t="s">
        <v>3956</v>
      </c>
      <c r="D1540" s="64" t="s">
        <v>99</v>
      </c>
      <c r="E1540" s="64" t="s">
        <v>2599</v>
      </c>
      <c r="F1540" s="64" t="s">
        <v>103</v>
      </c>
      <c r="G1540" s="65" t="s">
        <v>16</v>
      </c>
      <c r="H1540" s="66">
        <v>6.44</v>
      </c>
      <c r="I1540" s="67"/>
      <c r="J1540" s="68">
        <f>H1540*I1540</f>
        <v>0</v>
      </c>
      <c r="K1540" s="68">
        <f>IF($I$11&gt;=7000,0,H1540*0.07*I1540)</f>
        <v>0</v>
      </c>
      <c r="L1540" s="68">
        <f>J1540+K1540</f>
        <v>0</v>
      </c>
      <c r="M1540" s="108" t="str">
        <f>IF(I1540="","",IF(I1540&lt;50,"Ошибка! Не соблюден минимальный заказ на сорт!",""))</f>
        <v/>
      </c>
    </row>
    <row r="1541" spans="1:13" ht="15" customHeight="1" x14ac:dyDescent="0.25">
      <c r="A1541" s="1">
        <v>400</v>
      </c>
      <c r="B1541" s="63" t="s">
        <v>2605</v>
      </c>
      <c r="C1541" s="63" t="s">
        <v>2606</v>
      </c>
      <c r="D1541" s="64" t="s">
        <v>99</v>
      </c>
      <c r="E1541" s="64" t="s">
        <v>2599</v>
      </c>
      <c r="F1541" s="64" t="s">
        <v>2607</v>
      </c>
      <c r="G1541" s="65" t="s">
        <v>22</v>
      </c>
      <c r="H1541" s="66">
        <v>7.9399999999999995</v>
      </c>
      <c r="I1541" s="67"/>
      <c r="J1541" s="68">
        <f>H1541*I1541</f>
        <v>0</v>
      </c>
      <c r="K1541" s="68">
        <f>IF($I$11&gt;=7000,0,H1541*0.07*I1541)</f>
        <v>0</v>
      </c>
      <c r="L1541" s="68">
        <f>J1541+K1541</f>
        <v>0</v>
      </c>
      <c r="M1541" s="30" t="str">
        <f>IF(I1541="","",IF(I1541&lt;80,"Ошибка! Не соблюден минимальный заказ на сорт!",IF(MOD(I1541,40)&gt;0,"Ошибка! Не соблюдена кратность заказа на позицию!","")))</f>
        <v/>
      </c>
    </row>
    <row r="1542" spans="1:13" ht="15" customHeight="1" x14ac:dyDescent="0.25">
      <c r="A1542" s="1">
        <v>1000</v>
      </c>
      <c r="B1542" s="63" t="s">
        <v>79</v>
      </c>
      <c r="C1542" s="63" t="s">
        <v>80</v>
      </c>
      <c r="D1542" s="64" t="s">
        <v>99</v>
      </c>
      <c r="E1542" s="64" t="s">
        <v>2599</v>
      </c>
      <c r="F1542" s="64" t="s">
        <v>4258</v>
      </c>
      <c r="G1542" s="65" t="s">
        <v>69</v>
      </c>
      <c r="H1542" s="66">
        <v>2.59</v>
      </c>
      <c r="I1542" s="67"/>
      <c r="J1542" s="68">
        <f>H1542*I1542</f>
        <v>0</v>
      </c>
      <c r="K1542" s="68">
        <f>IF($I$11&gt;=7000,0,H1542*0.07*I1542)</f>
        <v>0</v>
      </c>
      <c r="L1542" s="68">
        <f>J1542+K1542</f>
        <v>0</v>
      </c>
      <c r="M1542" s="30" t="str">
        <f>IF(I1542="","",IF(I1542&lt;75,"Ошибка! Не соблюден минимальный заказ на сорт!",IF(MOD(I1542,25)&gt;0,"Ошибка! Не соблюдена кратность заказа на позицию!","")))</f>
        <v/>
      </c>
    </row>
    <row r="1543" spans="1:13" ht="15" customHeight="1" x14ac:dyDescent="0.25">
      <c r="A1543" s="1">
        <v>9412</v>
      </c>
      <c r="B1543" s="63" t="s">
        <v>5154</v>
      </c>
      <c r="C1543" s="63"/>
      <c r="D1543" s="64" t="s">
        <v>5516</v>
      </c>
      <c r="E1543" s="64" t="s">
        <v>5779</v>
      </c>
      <c r="F1543" s="64" t="s">
        <v>5780</v>
      </c>
      <c r="G1543" s="65" t="s">
        <v>63</v>
      </c>
      <c r="H1543" s="66">
        <v>1.84</v>
      </c>
      <c r="I1543" s="67"/>
      <c r="J1543" s="68">
        <f>H1543*I1543</f>
        <v>0</v>
      </c>
      <c r="K1543" s="68">
        <f>IF($I$11&gt;=7000,0,H1543*0.07*I1543)</f>
        <v>0</v>
      </c>
      <c r="L1543" s="68">
        <f>J1543+K1543</f>
        <v>0</v>
      </c>
      <c r="M1543" s="46" t="str">
        <f>IF(I1543="","",IF(I1543&lt;80,"Ошибка! Не соблюден минимальный заказ на сорт!",IF(MOD(I1543,40)&gt;0,"Ошибка! Не соблюдена кратность заказа на позицию!","")))</f>
        <v/>
      </c>
    </row>
    <row r="1544" spans="1:13" ht="15" customHeight="1" x14ac:dyDescent="0.25">
      <c r="A1544" s="1">
        <v>9895</v>
      </c>
      <c r="B1544" s="63" t="s">
        <v>5156</v>
      </c>
      <c r="C1544" s="63"/>
      <c r="D1544" s="64" t="s">
        <v>5516</v>
      </c>
      <c r="E1544" s="64" t="s">
        <v>5779</v>
      </c>
      <c r="F1544" s="64" t="s">
        <v>5780</v>
      </c>
      <c r="G1544" s="65" t="s">
        <v>154</v>
      </c>
      <c r="H1544" s="66">
        <v>2.19</v>
      </c>
      <c r="I1544" s="67"/>
      <c r="J1544" s="68">
        <f>H1544*I1544</f>
        <v>0</v>
      </c>
      <c r="K1544" s="68">
        <f>IF($I$11&gt;=7000,0,H1544*0.07*I1544)</f>
        <v>0</v>
      </c>
      <c r="L1544" s="68">
        <f>J1544+K1544</f>
        <v>0</v>
      </c>
      <c r="M1544" s="46" t="str">
        <f>IF(I1544="","",IF(I1544&lt;75,"Ошибка! Не соблюден минимальный заказ на сорт!",IF(MOD(I1544,25)&gt;0,"Ошибка! Не соблюдена кратность заказа на позицию!","")))</f>
        <v/>
      </c>
    </row>
    <row r="1545" spans="1:13" ht="15" customHeight="1" x14ac:dyDescent="0.25">
      <c r="A1545" s="1">
        <v>6370</v>
      </c>
      <c r="B1545" s="63" t="s">
        <v>5155</v>
      </c>
      <c r="C1545" s="63"/>
      <c r="D1545" s="64" t="s">
        <v>5516</v>
      </c>
      <c r="E1545" s="64" t="s">
        <v>5779</v>
      </c>
      <c r="F1545" s="64" t="s">
        <v>5780</v>
      </c>
      <c r="G1545" s="65" t="s">
        <v>421</v>
      </c>
      <c r="H1545" s="66">
        <v>3.17</v>
      </c>
      <c r="I1545" s="67"/>
      <c r="J1545" s="68">
        <f>H1545*I1545</f>
        <v>0</v>
      </c>
      <c r="K1545" s="68">
        <f>IF($I$11&gt;=7000,0,H1545*0.07*I1545)</f>
        <v>0</v>
      </c>
      <c r="L1545" s="68">
        <f>J1545+K1545</f>
        <v>0</v>
      </c>
      <c r="M1545" s="108" t="str">
        <f>IF(I1545="","",IF(I1545&lt;80,"Ошибка! Не соблюден минимальный заказ на сорт!",IF(MOD(I1545,40)&gt;0,"Ошибка! Не соблюдена кратность заказа на позицию!","")))</f>
        <v/>
      </c>
    </row>
    <row r="1546" spans="1:13" ht="15" customHeight="1" x14ac:dyDescent="0.25">
      <c r="A1546" s="1">
        <v>995</v>
      </c>
      <c r="B1546" s="63" t="s">
        <v>3792</v>
      </c>
      <c r="C1546" s="63" t="s">
        <v>3986</v>
      </c>
      <c r="D1546" s="64" t="s">
        <v>5516</v>
      </c>
      <c r="E1546" s="64" t="s">
        <v>5517</v>
      </c>
      <c r="F1546" s="64" t="s">
        <v>4295</v>
      </c>
      <c r="G1546" s="65" t="s">
        <v>154</v>
      </c>
      <c r="H1546" s="66">
        <v>2.0699999999999998</v>
      </c>
      <c r="I1546" s="67"/>
      <c r="J1546" s="68">
        <f>H1546*I1546</f>
        <v>0</v>
      </c>
      <c r="K1546" s="68">
        <f>IF($I$11&gt;=7000,0,H1546*0.07*I1546)</f>
        <v>0</v>
      </c>
      <c r="L1546" s="68">
        <f>J1546+K1546</f>
        <v>0</v>
      </c>
      <c r="M1546" s="46" t="str">
        <f>IF(I1546="","",IF(I1546&lt;75,"Ошибка! Не соблюден минимальный заказ на сорт!",IF(MOD(I1546,25)&gt;0,"Ошибка! Не соблюдена кратность заказа на позицию!","")))</f>
        <v/>
      </c>
    </row>
    <row r="1547" spans="1:13" ht="15" customHeight="1" x14ac:dyDescent="0.25">
      <c r="A1547" s="1">
        <v>72</v>
      </c>
      <c r="B1547" s="63" t="s">
        <v>5160</v>
      </c>
      <c r="C1547" s="63"/>
      <c r="D1547" s="64" t="s">
        <v>5516</v>
      </c>
      <c r="E1547" s="64" t="s">
        <v>5517</v>
      </c>
      <c r="F1547" s="64" t="s">
        <v>5781</v>
      </c>
      <c r="G1547" s="65" t="s">
        <v>154</v>
      </c>
      <c r="H1547" s="66">
        <v>2.0699999999999998</v>
      </c>
      <c r="I1547" s="67"/>
      <c r="J1547" s="68">
        <f>H1547*I1547</f>
        <v>0</v>
      </c>
      <c r="K1547" s="68">
        <f>IF($I$11&gt;=7000,0,H1547*0.07*I1547)</f>
        <v>0</v>
      </c>
      <c r="L1547" s="68">
        <f>J1547+K1547</f>
        <v>0</v>
      </c>
      <c r="M1547" s="46" t="str">
        <f>IF(I1547="","",IF(I1547&lt;75,"Ошибка! Не соблюден минимальный заказ на сорт!",IF(MOD(I1547,25)&gt;0,"Ошибка! Не соблюдена кратность заказа на позицию!","")))</f>
        <v/>
      </c>
    </row>
    <row r="1548" spans="1:13" ht="15" customHeight="1" x14ac:dyDescent="0.25">
      <c r="A1548" s="1">
        <v>122</v>
      </c>
      <c r="B1548" s="63" t="s">
        <v>3793</v>
      </c>
      <c r="C1548" s="63" t="s">
        <v>3987</v>
      </c>
      <c r="D1548" s="64" t="s">
        <v>5516</v>
      </c>
      <c r="E1548" s="64" t="s">
        <v>5517</v>
      </c>
      <c r="F1548" s="64" t="s">
        <v>4296</v>
      </c>
      <c r="G1548" s="65" t="s">
        <v>154</v>
      </c>
      <c r="H1548" s="66">
        <v>2.0699999999999998</v>
      </c>
      <c r="I1548" s="67"/>
      <c r="J1548" s="68">
        <f>H1548*I1548</f>
        <v>0</v>
      </c>
      <c r="K1548" s="68">
        <f>IF($I$11&gt;=7000,0,H1548*0.07*I1548)</f>
        <v>0</v>
      </c>
      <c r="L1548" s="68">
        <f>J1548+K1548</f>
        <v>0</v>
      </c>
      <c r="M1548" s="46" t="str">
        <f>IF(I1548="","",IF(I1548&lt;75,"Ошибка! Не соблюден минимальный заказ на сорт!",IF(MOD(I1548,25)&gt;0,"Ошибка! Не соблюдена кратность заказа на позицию!","")))</f>
        <v/>
      </c>
    </row>
    <row r="1549" spans="1:13" ht="15" customHeight="1" x14ac:dyDescent="0.25">
      <c r="A1549" s="1">
        <v>11432</v>
      </c>
      <c r="B1549" s="63" t="s">
        <v>2608</v>
      </c>
      <c r="C1549" s="63" t="s">
        <v>2609</v>
      </c>
      <c r="D1549" s="64" t="s">
        <v>4098</v>
      </c>
      <c r="E1549" s="64" t="s">
        <v>4099</v>
      </c>
      <c r="F1549" s="64" t="s">
        <v>4291</v>
      </c>
      <c r="G1549" s="65" t="s">
        <v>63</v>
      </c>
      <c r="H1549" s="66">
        <v>1.79</v>
      </c>
      <c r="I1549" s="67"/>
      <c r="J1549" s="68">
        <f>H1549*I1549</f>
        <v>0</v>
      </c>
      <c r="K1549" s="68">
        <f>IF($I$11&gt;=7000,0,H1549*0.07*I1549)</f>
        <v>0</v>
      </c>
      <c r="L1549" s="68">
        <f>J1549+K1549</f>
        <v>0</v>
      </c>
      <c r="M1549" s="46" t="str">
        <f>IF(I1549="","",IF(I1549&lt;80,"Ошибка! Не соблюден минимальный заказ на сорт!",IF(MOD(I1549,40)&gt;0,"Ошибка! Не соблюдена кратность заказа на позицию!","")))</f>
        <v/>
      </c>
    </row>
    <row r="1550" spans="1:13" ht="15" customHeight="1" x14ac:dyDescent="0.25">
      <c r="A1550" s="1">
        <v>9347</v>
      </c>
      <c r="B1550" s="63" t="s">
        <v>2610</v>
      </c>
      <c r="C1550" s="63" t="s">
        <v>2611</v>
      </c>
      <c r="D1550" s="64" t="s">
        <v>4098</v>
      </c>
      <c r="E1550" s="64" t="s">
        <v>4099</v>
      </c>
      <c r="F1550" s="64" t="s">
        <v>4291</v>
      </c>
      <c r="G1550" s="65" t="s">
        <v>154</v>
      </c>
      <c r="H1550" s="66">
        <v>2.0699999999999998</v>
      </c>
      <c r="I1550" s="67"/>
      <c r="J1550" s="68">
        <f>H1550*I1550</f>
        <v>0</v>
      </c>
      <c r="K1550" s="68">
        <f>IF($I$11&gt;=7000,0,H1550*0.07*I1550)</f>
        <v>0</v>
      </c>
      <c r="L1550" s="68">
        <f>J1550+K1550</f>
        <v>0</v>
      </c>
      <c r="M1550" s="46" t="str">
        <f>IF(I1550="","",IF(I1550&lt;75,"Ошибка! Не соблюден минимальный заказ на сорт!",IF(MOD(I1550,25)&gt;0,"Ошибка! Не соблюдена кратность заказа на позицию!","")))</f>
        <v/>
      </c>
    </row>
    <row r="1551" spans="1:13" ht="15" customHeight="1" x14ac:dyDescent="0.25">
      <c r="A1551" s="1">
        <v>3839</v>
      </c>
      <c r="B1551" s="63" t="s">
        <v>2619</v>
      </c>
      <c r="C1551" s="63" t="s">
        <v>2620</v>
      </c>
      <c r="D1551" s="64" t="s">
        <v>4100</v>
      </c>
      <c r="E1551" s="64" t="s">
        <v>4101</v>
      </c>
      <c r="F1551" s="64" t="s">
        <v>4292</v>
      </c>
      <c r="G1551" s="65" t="s">
        <v>63</v>
      </c>
      <c r="H1551" s="66">
        <v>0.99</v>
      </c>
      <c r="I1551" s="67"/>
      <c r="J1551" s="68">
        <f>H1551*I1551</f>
        <v>0</v>
      </c>
      <c r="K1551" s="68">
        <f>IF($I$11&gt;=7000,0,H1551*0.07*I1551)</f>
        <v>0</v>
      </c>
      <c r="L1551" s="68">
        <f>J1551+K1551</f>
        <v>0</v>
      </c>
      <c r="M1551" s="46" t="str">
        <f>IF(I1551="","",IF(I1551&lt;80,"Ошибка! Не соблюден минимальный заказ на сорт!",IF(MOD(I1551,40)&gt;0,"Ошибка! Не соблюдена кратность заказа на позицию!","")))</f>
        <v/>
      </c>
    </row>
    <row r="1552" spans="1:13" ht="15" customHeight="1" x14ac:dyDescent="0.25">
      <c r="A1552" s="1">
        <v>4579</v>
      </c>
      <c r="B1552" s="63" t="s">
        <v>2617</v>
      </c>
      <c r="C1552" s="63" t="s">
        <v>2618</v>
      </c>
      <c r="D1552" s="64" t="s">
        <v>4100</v>
      </c>
      <c r="E1552" s="64" t="s">
        <v>4101</v>
      </c>
      <c r="F1552" s="64" t="s">
        <v>4292</v>
      </c>
      <c r="G1552" s="65" t="s">
        <v>154</v>
      </c>
      <c r="H1552" s="66">
        <v>1.1499999999999999</v>
      </c>
      <c r="I1552" s="67"/>
      <c r="J1552" s="68">
        <f>H1552*I1552</f>
        <v>0</v>
      </c>
      <c r="K1552" s="68">
        <f>IF($I$11&gt;=7000,0,H1552*0.07*I1552)</f>
        <v>0</v>
      </c>
      <c r="L1552" s="68">
        <f>J1552+K1552</f>
        <v>0</v>
      </c>
      <c r="M1552" s="46" t="str">
        <f>IF(I1552="","",IF(I1552&lt;75,"Ошибка! Не соблюден минимальный заказ на сорт!",IF(MOD(I1552,25)&gt;0,"Ошибка! Не соблюдена кратность заказа на позицию!","")))</f>
        <v/>
      </c>
    </row>
    <row r="1553" spans="1:13" ht="15" customHeight="1" x14ac:dyDescent="0.25">
      <c r="A1553" s="1">
        <v>1406</v>
      </c>
      <c r="B1553" s="63" t="s">
        <v>5157</v>
      </c>
      <c r="C1553" s="63" t="s">
        <v>4633</v>
      </c>
      <c r="D1553" s="64" t="s">
        <v>4100</v>
      </c>
      <c r="E1553" s="64" t="s">
        <v>4101</v>
      </c>
      <c r="F1553" s="64" t="s">
        <v>5515</v>
      </c>
      <c r="G1553" s="65" t="s">
        <v>63</v>
      </c>
      <c r="H1553" s="66">
        <v>0.99</v>
      </c>
      <c r="I1553" s="67"/>
      <c r="J1553" s="68">
        <f>H1553*I1553</f>
        <v>0</v>
      </c>
      <c r="K1553" s="68">
        <f>IF($I$11&gt;=7000,0,H1553*0.07*I1553)</f>
        <v>0</v>
      </c>
      <c r="L1553" s="68">
        <f>J1553+K1553</f>
        <v>0</v>
      </c>
      <c r="M1553" s="46" t="str">
        <f>IF(I1553="","",IF(I1553&lt;80,"Ошибка! Не соблюден минимальный заказ на сорт!",IF(MOD(I1553,40)&gt;0,"Ошибка! Не соблюдена кратность заказа на позицию!","")))</f>
        <v/>
      </c>
    </row>
    <row r="1554" spans="1:13" ht="15" customHeight="1" x14ac:dyDescent="0.25">
      <c r="A1554" s="1">
        <v>1425</v>
      </c>
      <c r="B1554" s="63" t="s">
        <v>5158</v>
      </c>
      <c r="C1554" s="63"/>
      <c r="D1554" s="64" t="s">
        <v>4100</v>
      </c>
      <c r="E1554" s="64" t="s">
        <v>4101</v>
      </c>
      <c r="F1554" s="64" t="s">
        <v>5515</v>
      </c>
      <c r="G1554" s="65" t="s">
        <v>154</v>
      </c>
      <c r="H1554" s="66">
        <v>1.1499999999999999</v>
      </c>
      <c r="I1554" s="67"/>
      <c r="J1554" s="68">
        <f>H1554*I1554</f>
        <v>0</v>
      </c>
      <c r="K1554" s="68">
        <f>IF($I$11&gt;=7000,0,H1554*0.07*I1554)</f>
        <v>0</v>
      </c>
      <c r="L1554" s="68">
        <f>J1554+K1554</f>
        <v>0</v>
      </c>
      <c r="M1554" s="46" t="str">
        <f>IF(I1554="","",IF(I1554&lt;75,"Ошибка! Не соблюден минимальный заказ на сорт!",IF(MOD(I1554,25)&gt;0,"Ошибка! Не соблюдена кратность заказа на позицию!","")))</f>
        <v/>
      </c>
    </row>
    <row r="1555" spans="1:13" ht="15" customHeight="1" x14ac:dyDescent="0.25">
      <c r="A1555" s="1">
        <v>2817</v>
      </c>
      <c r="B1555" s="63" t="s">
        <v>2625</v>
      </c>
      <c r="C1555" s="63" t="s">
        <v>2626</v>
      </c>
      <c r="D1555" s="64" t="s">
        <v>4100</v>
      </c>
      <c r="E1555" s="64" t="s">
        <v>4101</v>
      </c>
      <c r="F1555" s="64" t="s">
        <v>4294</v>
      </c>
      <c r="G1555" s="65" t="s">
        <v>154</v>
      </c>
      <c r="H1555" s="66">
        <v>1.1499999999999999</v>
      </c>
      <c r="I1555" s="67"/>
      <c r="J1555" s="68">
        <f>H1555*I1555</f>
        <v>0</v>
      </c>
      <c r="K1555" s="68">
        <f>IF($I$11&gt;=7000,0,H1555*0.07*I1555)</f>
        <v>0</v>
      </c>
      <c r="L1555" s="68">
        <f>J1555+K1555</f>
        <v>0</v>
      </c>
      <c r="M1555" s="46" t="str">
        <f>IF(I1555="","",IF(I1555&lt;75,"Ошибка! Не соблюден минимальный заказ на сорт!",IF(MOD(I1555,25)&gt;0,"Ошибка! Не соблюдена кратность заказа на позицию!","")))</f>
        <v/>
      </c>
    </row>
    <row r="1556" spans="1:13" ht="15" customHeight="1" x14ac:dyDescent="0.25">
      <c r="A1556" s="1">
        <v>866</v>
      </c>
      <c r="B1556" s="63" t="s">
        <v>5159</v>
      </c>
      <c r="C1556" s="63" t="s">
        <v>4634</v>
      </c>
      <c r="D1556" s="64" t="s">
        <v>4100</v>
      </c>
      <c r="E1556" s="64" t="s">
        <v>4101</v>
      </c>
      <c r="F1556" s="64" t="s">
        <v>2633</v>
      </c>
      <c r="G1556" s="65" t="s">
        <v>63</v>
      </c>
      <c r="H1556" s="66">
        <v>0.99</v>
      </c>
      <c r="I1556" s="67"/>
      <c r="J1556" s="68">
        <f>H1556*I1556</f>
        <v>0</v>
      </c>
      <c r="K1556" s="68">
        <f>IF($I$11&gt;=7000,0,H1556*0.07*I1556)</f>
        <v>0</v>
      </c>
      <c r="L1556" s="68">
        <f>J1556+K1556</f>
        <v>0</v>
      </c>
      <c r="M1556" s="46" t="str">
        <f>IF(I1556="","",IF(I1556&lt;80,"Ошибка! Не соблюден минимальный заказ на сорт!",IF(MOD(I1556,40)&gt;0,"Ошибка! Не соблюдена кратность заказа на позицию!","")))</f>
        <v/>
      </c>
    </row>
    <row r="1557" spans="1:13" ht="15" customHeight="1" x14ac:dyDescent="0.25">
      <c r="A1557" s="1">
        <v>2084</v>
      </c>
      <c r="B1557" s="63" t="s">
        <v>2634</v>
      </c>
      <c r="C1557" s="63" t="s">
        <v>2635</v>
      </c>
      <c r="D1557" s="64" t="s">
        <v>4100</v>
      </c>
      <c r="E1557" s="64" t="s">
        <v>4101</v>
      </c>
      <c r="F1557" s="64" t="s">
        <v>2633</v>
      </c>
      <c r="G1557" s="65" t="s">
        <v>154</v>
      </c>
      <c r="H1557" s="66">
        <v>1.1499999999999999</v>
      </c>
      <c r="I1557" s="67"/>
      <c r="J1557" s="68">
        <f>H1557*I1557</f>
        <v>0</v>
      </c>
      <c r="K1557" s="68">
        <f>IF($I$11&gt;=7000,0,H1557*0.07*I1557)</f>
        <v>0</v>
      </c>
      <c r="L1557" s="68">
        <f>J1557+K1557</f>
        <v>0</v>
      </c>
      <c r="M1557" s="46" t="str">
        <f>IF(I1557="","",IF(I1557&lt;75,"Ошибка! Не соблюден минимальный заказ на сорт!",IF(MOD(I1557,25)&gt;0,"Ошибка! Не соблюдена кратность заказа на позицию!","")))</f>
        <v/>
      </c>
    </row>
    <row r="1558" spans="1:13" ht="15" customHeight="1" x14ac:dyDescent="0.25">
      <c r="A1558" s="1">
        <v>4099</v>
      </c>
      <c r="B1558" s="63" t="s">
        <v>3791</v>
      </c>
      <c r="C1558" s="63" t="s">
        <v>3985</v>
      </c>
      <c r="D1558" s="64" t="s">
        <v>4102</v>
      </c>
      <c r="E1558" s="64" t="s">
        <v>4103</v>
      </c>
      <c r="F1558" s="64" t="s">
        <v>2627</v>
      </c>
      <c r="G1558" s="65" t="s">
        <v>154</v>
      </c>
      <c r="H1558" s="66">
        <v>1.1499999999999999</v>
      </c>
      <c r="I1558" s="67"/>
      <c r="J1558" s="68">
        <f>H1558*I1558</f>
        <v>0</v>
      </c>
      <c r="K1558" s="68">
        <f>IF($I$11&gt;=7000,0,H1558*0.07*I1558)</f>
        <v>0</v>
      </c>
      <c r="L1558" s="68">
        <f>J1558+K1558</f>
        <v>0</v>
      </c>
      <c r="M1558" s="46" t="str">
        <f>IF(I1558="","",IF(I1558&lt;75,"Ошибка! Не соблюден минимальный заказ на сорт!",IF(MOD(I1558,25)&gt;0,"Ошибка! Не соблюдена кратность заказа на позицию!","")))</f>
        <v/>
      </c>
    </row>
    <row r="1559" spans="1:13" ht="15" customHeight="1" x14ac:dyDescent="0.25">
      <c r="A1559" s="1">
        <v>2276</v>
      </c>
      <c r="B1559" s="63" t="s">
        <v>2628</v>
      </c>
      <c r="C1559" s="63" t="s">
        <v>2629</v>
      </c>
      <c r="D1559" s="64" t="s">
        <v>4102</v>
      </c>
      <c r="E1559" s="64" t="s">
        <v>4103</v>
      </c>
      <c r="F1559" s="64" t="s">
        <v>2630</v>
      </c>
      <c r="G1559" s="65" t="s">
        <v>63</v>
      </c>
      <c r="H1559" s="66">
        <v>0.99</v>
      </c>
      <c r="I1559" s="67"/>
      <c r="J1559" s="68">
        <f>H1559*I1559</f>
        <v>0</v>
      </c>
      <c r="K1559" s="68">
        <f>IF($I$11&gt;=7000,0,H1559*0.07*I1559)</f>
        <v>0</v>
      </c>
      <c r="L1559" s="68">
        <f>J1559+K1559</f>
        <v>0</v>
      </c>
      <c r="M1559" s="46" t="str">
        <f>IF(I1559="","",IF(I1559&lt;80,"Ошибка! Не соблюден минимальный заказ на сорт!",IF(MOD(I1559,40)&gt;0,"Ошибка! Не соблюдена кратность заказа на позицию!","")))</f>
        <v/>
      </c>
    </row>
    <row r="1560" spans="1:13" ht="15" customHeight="1" x14ac:dyDescent="0.25">
      <c r="A1560" s="1">
        <v>1894</v>
      </c>
      <c r="B1560" s="63" t="s">
        <v>2631</v>
      </c>
      <c r="C1560" s="63" t="s">
        <v>2632</v>
      </c>
      <c r="D1560" s="64" t="s">
        <v>4102</v>
      </c>
      <c r="E1560" s="64" t="s">
        <v>4103</v>
      </c>
      <c r="F1560" s="64" t="s">
        <v>2630</v>
      </c>
      <c r="G1560" s="65" t="s">
        <v>154</v>
      </c>
      <c r="H1560" s="66">
        <v>1.1499999999999999</v>
      </c>
      <c r="I1560" s="67"/>
      <c r="J1560" s="68">
        <f>H1560*I1560</f>
        <v>0</v>
      </c>
      <c r="K1560" s="68">
        <f>IF($I$11&gt;=7000,0,H1560*0.07*I1560)</f>
        <v>0</v>
      </c>
      <c r="L1560" s="68">
        <f>J1560+K1560</f>
        <v>0</v>
      </c>
      <c r="M1560" s="46" t="str">
        <f>IF(I1560="","",IF(I1560&lt;75,"Ошибка! Не соблюден минимальный заказ на сорт!",IF(MOD(I1560,25)&gt;0,"Ошибка! Не соблюдена кратность заказа на позицию!","")))</f>
        <v/>
      </c>
    </row>
    <row r="1561" spans="1:13" ht="15" customHeight="1" x14ac:dyDescent="0.25">
      <c r="A1561" s="1">
        <v>1312</v>
      </c>
      <c r="B1561" s="63" t="s">
        <v>2621</v>
      </c>
      <c r="C1561" s="63" t="s">
        <v>2622</v>
      </c>
      <c r="D1561" s="64" t="s">
        <v>4102</v>
      </c>
      <c r="E1561" s="64" t="s">
        <v>4103</v>
      </c>
      <c r="F1561" s="64" t="s">
        <v>4293</v>
      </c>
      <c r="G1561" s="65" t="s">
        <v>63</v>
      </c>
      <c r="H1561" s="66">
        <v>0.99</v>
      </c>
      <c r="I1561" s="67"/>
      <c r="J1561" s="68">
        <f>H1561*I1561</f>
        <v>0</v>
      </c>
      <c r="K1561" s="68">
        <f>IF($I$11&gt;=7000,0,H1561*0.07*I1561)</f>
        <v>0</v>
      </c>
      <c r="L1561" s="68">
        <f>J1561+K1561</f>
        <v>0</v>
      </c>
      <c r="M1561" s="46" t="str">
        <f>IF(I1561="","",IF(I1561&lt;80,"Ошибка! Не соблюден минимальный заказ на сорт!",IF(MOD(I1561,40)&gt;0,"Ошибка! Не соблюдена кратность заказа на позицию!","")))</f>
        <v/>
      </c>
    </row>
    <row r="1562" spans="1:13" ht="15" customHeight="1" x14ac:dyDescent="0.25">
      <c r="A1562" s="1">
        <v>2723</v>
      </c>
      <c r="B1562" s="63" t="s">
        <v>2623</v>
      </c>
      <c r="C1562" s="63" t="s">
        <v>2624</v>
      </c>
      <c r="D1562" s="64" t="s">
        <v>4102</v>
      </c>
      <c r="E1562" s="64" t="s">
        <v>4103</v>
      </c>
      <c r="F1562" s="64" t="s">
        <v>4293</v>
      </c>
      <c r="G1562" s="65" t="s">
        <v>154</v>
      </c>
      <c r="H1562" s="66">
        <v>1.1499999999999999</v>
      </c>
      <c r="I1562" s="67"/>
      <c r="J1562" s="68">
        <f>H1562*I1562</f>
        <v>0</v>
      </c>
      <c r="K1562" s="68">
        <f>IF($I$11&gt;=7000,0,H1562*0.07*I1562)</f>
        <v>0</v>
      </c>
      <c r="L1562" s="68">
        <f>J1562+K1562</f>
        <v>0</v>
      </c>
      <c r="M1562" s="46" t="str">
        <f>IF(I1562="","",IF(I1562&lt;75,"Ошибка! Не соблюден минимальный заказ на сорт!",IF(MOD(I1562,25)&gt;0,"Ошибка! Не соблюдена кратность заказа на позицию!","")))</f>
        <v/>
      </c>
    </row>
    <row r="1563" spans="1:13" ht="15" customHeight="1" x14ac:dyDescent="0.25">
      <c r="A1563" s="1">
        <v>2912</v>
      </c>
      <c r="B1563" s="63" t="s">
        <v>2615</v>
      </c>
      <c r="C1563" s="63" t="s">
        <v>2616</v>
      </c>
      <c r="D1563" s="64" t="s">
        <v>2638</v>
      </c>
      <c r="E1563" s="64" t="s">
        <v>2639</v>
      </c>
      <c r="F1563" s="64" t="s">
        <v>2614</v>
      </c>
      <c r="G1563" s="65" t="s">
        <v>63</v>
      </c>
      <c r="H1563" s="66">
        <v>1.75</v>
      </c>
      <c r="I1563" s="67"/>
      <c r="J1563" s="68">
        <f>H1563*I1563</f>
        <v>0</v>
      </c>
      <c r="K1563" s="68">
        <f>IF($I$11&gt;=7000,0,H1563*0.07*I1563)</f>
        <v>0</v>
      </c>
      <c r="L1563" s="68">
        <f>J1563+K1563</f>
        <v>0</v>
      </c>
      <c r="M1563" s="46" t="str">
        <f>IF(I1563="","",IF(I1563&lt;80,"Ошибка! Не соблюден минимальный заказ на сорт!",IF(MOD(I1563,40)&gt;0,"Ошибка! Не соблюдена кратность заказа на позицию!","")))</f>
        <v/>
      </c>
    </row>
    <row r="1564" spans="1:13" ht="15" customHeight="1" x14ac:dyDescent="0.25">
      <c r="A1564" s="1">
        <v>2696</v>
      </c>
      <c r="B1564" s="63" t="s">
        <v>2612</v>
      </c>
      <c r="C1564" s="63" t="s">
        <v>2613</v>
      </c>
      <c r="D1564" s="64" t="s">
        <v>2638</v>
      </c>
      <c r="E1564" s="64" t="s">
        <v>2639</v>
      </c>
      <c r="F1564" s="64" t="s">
        <v>2614</v>
      </c>
      <c r="G1564" s="65" t="s">
        <v>154</v>
      </c>
      <c r="H1564" s="66">
        <v>2.0699999999999998</v>
      </c>
      <c r="I1564" s="67"/>
      <c r="J1564" s="68">
        <f>H1564*I1564</f>
        <v>0</v>
      </c>
      <c r="K1564" s="68">
        <f>IF($I$11&gt;=7000,0,H1564*0.07*I1564)</f>
        <v>0</v>
      </c>
      <c r="L1564" s="68">
        <f>J1564+K1564</f>
        <v>0</v>
      </c>
      <c r="M1564" s="46" t="str">
        <f>IF(I1564="","",IF(I1564&lt;75,"Ошибка! Не соблюден минимальный заказ на сорт!",IF(MOD(I1564,25)&gt;0,"Ошибка! Не соблюдена кратность заказа на позицию!","")))</f>
        <v/>
      </c>
    </row>
    <row r="1565" spans="1:13" ht="15" customHeight="1" x14ac:dyDescent="0.25">
      <c r="A1565" s="1">
        <v>2349</v>
      </c>
      <c r="B1565" s="63" t="s">
        <v>2636</v>
      </c>
      <c r="C1565" s="63" t="s">
        <v>2637</v>
      </c>
      <c r="D1565" s="64" t="s">
        <v>2638</v>
      </c>
      <c r="E1565" s="64" t="s">
        <v>2639</v>
      </c>
      <c r="F1565" s="64" t="s">
        <v>2640</v>
      </c>
      <c r="G1565" s="65" t="s">
        <v>63</v>
      </c>
      <c r="H1565" s="66">
        <v>0.99</v>
      </c>
      <c r="I1565" s="67"/>
      <c r="J1565" s="68">
        <f>H1565*I1565</f>
        <v>0</v>
      </c>
      <c r="K1565" s="68">
        <f>IF($I$11&gt;=7000,0,H1565*0.07*I1565)</f>
        <v>0</v>
      </c>
      <c r="L1565" s="68">
        <f>J1565+K1565</f>
        <v>0</v>
      </c>
      <c r="M1565" s="46" t="str">
        <f>IF(I1565="","",IF(I1565&lt;80,"Ошибка! Не соблюден минимальный заказ на сорт!",IF(MOD(I1565,40)&gt;0,"Ошибка! Не соблюдена кратность заказа на позицию!","")))</f>
        <v/>
      </c>
    </row>
    <row r="1566" spans="1:13" ht="15" customHeight="1" x14ac:dyDescent="0.25">
      <c r="A1566" s="1">
        <v>2653</v>
      </c>
      <c r="B1566" s="63" t="s">
        <v>2641</v>
      </c>
      <c r="C1566" s="63" t="s">
        <v>2642</v>
      </c>
      <c r="D1566" s="64" t="s">
        <v>2638</v>
      </c>
      <c r="E1566" s="64" t="s">
        <v>2639</v>
      </c>
      <c r="F1566" s="64" t="s">
        <v>2640</v>
      </c>
      <c r="G1566" s="65" t="s">
        <v>154</v>
      </c>
      <c r="H1566" s="66">
        <v>1.1499999999999999</v>
      </c>
      <c r="I1566" s="67"/>
      <c r="J1566" s="68">
        <f>H1566*I1566</f>
        <v>0</v>
      </c>
      <c r="K1566" s="68">
        <f>IF($I$11&gt;=7000,0,H1566*0.07*I1566)</f>
        <v>0</v>
      </c>
      <c r="L1566" s="68">
        <f>J1566+K1566</f>
        <v>0</v>
      </c>
      <c r="M1566" s="46" t="str">
        <f>IF(I1566="","",IF(I1566&lt;75,"Ошибка! Не соблюден минимальный заказ на сорт!",IF(MOD(I1566,25)&gt;0,"Ошибка! Не соблюдена кратность заказа на позицию!","")))</f>
        <v/>
      </c>
    </row>
    <row r="1567" spans="1:13" ht="15" customHeight="1" x14ac:dyDescent="0.25">
      <c r="A1567" s="1">
        <v>1540</v>
      </c>
      <c r="B1567" s="63" t="s">
        <v>2643</v>
      </c>
      <c r="C1567" s="63" t="s">
        <v>2644</v>
      </c>
      <c r="D1567" s="64" t="s">
        <v>2645</v>
      </c>
      <c r="E1567" s="64" t="s">
        <v>2646</v>
      </c>
      <c r="F1567" s="64" t="s">
        <v>2647</v>
      </c>
      <c r="G1567" s="65" t="s">
        <v>63</v>
      </c>
      <c r="H1567" s="66">
        <v>1.21</v>
      </c>
      <c r="I1567" s="67"/>
      <c r="J1567" s="68">
        <f>H1567*I1567</f>
        <v>0</v>
      </c>
      <c r="K1567" s="68">
        <f>IF($I$11&gt;=7000,0,H1567*0.07*I1567)</f>
        <v>0</v>
      </c>
      <c r="L1567" s="68">
        <f>J1567+K1567</f>
        <v>0</v>
      </c>
      <c r="M1567" s="46" t="str">
        <f>IF(I1567="","",IF(I1567&lt;80,"Ошибка! Не соблюден минимальный заказ на сорт!",IF(MOD(I1567,40)&gt;0,"Ошибка! Не соблюдена кратность заказа на позицию!","")))</f>
        <v/>
      </c>
    </row>
    <row r="1568" spans="1:13" ht="15" customHeight="1" x14ac:dyDescent="0.25">
      <c r="A1568" s="1">
        <v>1428</v>
      </c>
      <c r="B1568" s="63" t="s">
        <v>3841</v>
      </c>
      <c r="C1568" s="63" t="s">
        <v>2648</v>
      </c>
      <c r="D1568" s="64" t="s">
        <v>2645</v>
      </c>
      <c r="E1568" s="64" t="s">
        <v>2646</v>
      </c>
      <c r="F1568" s="64" t="s">
        <v>2649</v>
      </c>
      <c r="G1568" s="65" t="s">
        <v>63</v>
      </c>
      <c r="H1568" s="66">
        <v>1.04</v>
      </c>
      <c r="I1568" s="67"/>
      <c r="J1568" s="68">
        <f>H1568*I1568</f>
        <v>0</v>
      </c>
      <c r="K1568" s="68">
        <f>IF($I$11&gt;=7000,0,H1568*0.07*I1568)</f>
        <v>0</v>
      </c>
      <c r="L1568" s="68">
        <f>J1568+K1568</f>
        <v>0</v>
      </c>
      <c r="M1568" s="46" t="str">
        <f>IF(I1568="","",IF(I1568&lt;80,"Ошибка! Не соблюден минимальный заказ на сорт!",IF(MOD(I1568,40)&gt;0,"Ошибка! Не соблюдена кратность заказа на позицию!","")))</f>
        <v/>
      </c>
    </row>
    <row r="1569" spans="1:13" ht="15" customHeight="1" x14ac:dyDescent="0.25">
      <c r="A1569" s="1">
        <v>937</v>
      </c>
      <c r="B1569" s="63" t="s">
        <v>4907</v>
      </c>
      <c r="C1569" s="63" t="s">
        <v>6211</v>
      </c>
      <c r="D1569" s="64" t="s">
        <v>2645</v>
      </c>
      <c r="E1569" s="64" t="s">
        <v>2646</v>
      </c>
      <c r="F1569" s="64" t="s">
        <v>5690</v>
      </c>
      <c r="G1569" s="65" t="s">
        <v>63</v>
      </c>
      <c r="H1569" s="66">
        <v>1.1499999999999999</v>
      </c>
      <c r="I1569" s="67"/>
      <c r="J1569" s="68">
        <f>H1569*I1569</f>
        <v>0</v>
      </c>
      <c r="K1569" s="68">
        <f>IF($I$11&gt;=7000,0,H1569*0.07*I1569)</f>
        <v>0</v>
      </c>
      <c r="L1569" s="68">
        <f>J1569+K1569</f>
        <v>0</v>
      </c>
      <c r="M1569" s="46" t="str">
        <f>IF(I1569="","",IF(I1569&lt;80,"Ошибка! Не соблюден минимальный заказ на сорт!",IF(MOD(I1569,40)&gt;0,"Ошибка! Не соблюдена кратность заказа на позицию!","")))</f>
        <v/>
      </c>
    </row>
    <row r="1570" spans="1:13" ht="15" customHeight="1" x14ac:dyDescent="0.25">
      <c r="A1570" s="1">
        <v>937</v>
      </c>
      <c r="B1570" s="63" t="s">
        <v>5398</v>
      </c>
      <c r="C1570" s="63"/>
      <c r="D1570" s="64" t="s">
        <v>2645</v>
      </c>
      <c r="E1570" s="64" t="s">
        <v>2646</v>
      </c>
      <c r="F1570" s="64" t="s">
        <v>5992</v>
      </c>
      <c r="G1570" s="65" t="s">
        <v>63</v>
      </c>
      <c r="H1570" s="66">
        <v>0.92</v>
      </c>
      <c r="I1570" s="67"/>
      <c r="J1570" s="68">
        <f>H1570*I1570</f>
        <v>0</v>
      </c>
      <c r="K1570" s="68">
        <f>IF($I$11&gt;=7000,0,H1570*0.07*I1570)</f>
        <v>0</v>
      </c>
      <c r="L1570" s="68">
        <f>J1570+K1570</f>
        <v>0</v>
      </c>
      <c r="M1570" s="46" t="str">
        <f>IF(I1570="","",IF(I1570&lt;80,"Ошибка! Не соблюден минимальный заказ на сорт!",IF(MOD(I1570,40)&gt;0,"Ошибка! Не соблюдена кратность заказа на позицию!","")))</f>
        <v/>
      </c>
    </row>
    <row r="1571" spans="1:13" ht="15" customHeight="1" x14ac:dyDescent="0.25">
      <c r="A1571" s="1">
        <v>972</v>
      </c>
      <c r="B1571" s="63" t="s">
        <v>5399</v>
      </c>
      <c r="C1571" s="63"/>
      <c r="D1571" s="64" t="s">
        <v>2645</v>
      </c>
      <c r="E1571" s="64" t="s">
        <v>2646</v>
      </c>
      <c r="F1571" s="64" t="s">
        <v>5993</v>
      </c>
      <c r="G1571" s="65" t="s">
        <v>63</v>
      </c>
      <c r="H1571" s="66">
        <v>0.92</v>
      </c>
      <c r="I1571" s="67"/>
      <c r="J1571" s="68">
        <f>H1571*I1571</f>
        <v>0</v>
      </c>
      <c r="K1571" s="68">
        <f>IF($I$11&gt;=7000,0,H1571*0.07*I1571)</f>
        <v>0</v>
      </c>
      <c r="L1571" s="68">
        <f>J1571+K1571</f>
        <v>0</v>
      </c>
      <c r="M1571" s="46" t="str">
        <f>IF(I1571="","",IF(I1571&lt;80,"Ошибка! Не соблюден минимальный заказ на сорт!",IF(MOD(I1571,40)&gt;0,"Ошибка! Не соблюдена кратность заказа на позицию!","")))</f>
        <v/>
      </c>
    </row>
    <row r="1572" spans="1:13" ht="15" customHeight="1" x14ac:dyDescent="0.25">
      <c r="A1572" s="1">
        <v>2469</v>
      </c>
      <c r="B1572" s="63" t="s">
        <v>2650</v>
      </c>
      <c r="C1572" s="63" t="s">
        <v>2651</v>
      </c>
      <c r="D1572" s="64" t="s">
        <v>2645</v>
      </c>
      <c r="E1572" s="64" t="s">
        <v>2646</v>
      </c>
      <c r="F1572" s="64"/>
      <c r="G1572" s="65" t="s">
        <v>63</v>
      </c>
      <c r="H1572" s="66">
        <v>0.92</v>
      </c>
      <c r="I1572" s="67"/>
      <c r="J1572" s="68">
        <f>H1572*I1572</f>
        <v>0</v>
      </c>
      <c r="K1572" s="68">
        <f>IF($I$11&gt;=7000,0,H1572*0.07*I1572)</f>
        <v>0</v>
      </c>
      <c r="L1572" s="68">
        <f>J1572+K1572</f>
        <v>0</v>
      </c>
      <c r="M1572" s="46" t="str">
        <f>IF(I1572="","",IF(I1572&lt;80,"Ошибка! Не соблюден минимальный заказ на сорт!",IF(MOD(I1572,40)&gt;0,"Ошибка! Не соблюдена кратность заказа на позицию!","")))</f>
        <v/>
      </c>
    </row>
    <row r="1573" spans="1:13" ht="15" customHeight="1" x14ac:dyDescent="0.25">
      <c r="A1573" s="1">
        <v>525</v>
      </c>
      <c r="B1573" s="63" t="s">
        <v>5400</v>
      </c>
      <c r="C1573" s="63" t="s">
        <v>4664</v>
      </c>
      <c r="D1573" s="64" t="s">
        <v>2652</v>
      </c>
      <c r="E1573" s="64" t="s">
        <v>2653</v>
      </c>
      <c r="F1573" s="64" t="s">
        <v>2654</v>
      </c>
      <c r="G1573" s="65" t="s">
        <v>63</v>
      </c>
      <c r="H1573" s="66">
        <v>1.1000000000000001</v>
      </c>
      <c r="I1573" s="67"/>
      <c r="J1573" s="68">
        <f>H1573*I1573</f>
        <v>0</v>
      </c>
      <c r="K1573" s="68">
        <f>IF($I$11&gt;=7000,0,H1573*0.07*I1573)</f>
        <v>0</v>
      </c>
      <c r="L1573" s="68">
        <f>J1573+K1573</f>
        <v>0</v>
      </c>
      <c r="M1573" s="46" t="str">
        <f>IF(I1573="","",IF(I1573&lt;80,"Ошибка! Не соблюден минимальный заказ на сорт!",IF(MOD(I1573,40)&gt;0,"Ошибка! Не соблюдена кратность заказа на позицию!","")))</f>
        <v/>
      </c>
    </row>
    <row r="1574" spans="1:13" ht="15" customHeight="1" x14ac:dyDescent="0.25">
      <c r="A1574" s="1">
        <v>1495</v>
      </c>
      <c r="B1574" s="63" t="s">
        <v>2655</v>
      </c>
      <c r="C1574" s="63" t="s">
        <v>2656</v>
      </c>
      <c r="D1574" s="64" t="s">
        <v>4068</v>
      </c>
      <c r="E1574" s="64" t="s">
        <v>4069</v>
      </c>
      <c r="F1574" s="64" t="s">
        <v>4396</v>
      </c>
      <c r="G1574" s="65" t="s">
        <v>63</v>
      </c>
      <c r="H1574" s="66">
        <v>1.73</v>
      </c>
      <c r="I1574" s="67"/>
      <c r="J1574" s="68">
        <f>H1574*I1574</f>
        <v>0</v>
      </c>
      <c r="K1574" s="68">
        <f>IF($I$11&gt;=7000,0,H1574*0.07*I1574)</f>
        <v>0</v>
      </c>
      <c r="L1574" s="68">
        <f>J1574+K1574</f>
        <v>0</v>
      </c>
      <c r="M1574" s="46" t="str">
        <f>IF(I1574="","",IF(I1574&lt;80,"Ошибка! Не соблюден минимальный заказ на сорт!",IF(MOD(I1574,40)&gt;0,"Ошибка! Не соблюдена кратность заказа на позицию!","")))</f>
        <v/>
      </c>
    </row>
    <row r="1575" spans="1:13" ht="15" customHeight="1" x14ac:dyDescent="0.25">
      <c r="A1575" s="1">
        <v>1831</v>
      </c>
      <c r="B1575" s="63" t="s">
        <v>2657</v>
      </c>
      <c r="C1575" s="63" t="s">
        <v>2658</v>
      </c>
      <c r="D1575" s="64" t="s">
        <v>2659</v>
      </c>
      <c r="E1575" s="64" t="s">
        <v>2660</v>
      </c>
      <c r="F1575" s="64" t="s">
        <v>2661</v>
      </c>
      <c r="G1575" s="65" t="s">
        <v>63</v>
      </c>
      <c r="H1575" s="66">
        <v>1.73</v>
      </c>
      <c r="I1575" s="67"/>
      <c r="J1575" s="68">
        <f>H1575*I1575</f>
        <v>0</v>
      </c>
      <c r="K1575" s="68">
        <f>IF($I$11&gt;=7000,0,H1575*0.07*I1575)</f>
        <v>0</v>
      </c>
      <c r="L1575" s="68">
        <f>J1575+K1575</f>
        <v>0</v>
      </c>
      <c r="M1575" s="46" t="str">
        <f>IF(I1575="","",IF(I1575&lt;80,"Ошибка! Не соблюден минимальный заказ на сорт!",IF(MOD(I1575,40)&gt;0,"Ошибка! Не соблюдена кратность заказа на позицию!","")))</f>
        <v/>
      </c>
    </row>
    <row r="1576" spans="1:13" ht="15" customHeight="1" x14ac:dyDescent="0.25">
      <c r="A1576" s="1">
        <v>6734</v>
      </c>
      <c r="B1576" s="63" t="s">
        <v>2662</v>
      </c>
      <c r="C1576" s="63" t="s">
        <v>2663</v>
      </c>
      <c r="D1576" s="64" t="s">
        <v>2659</v>
      </c>
      <c r="E1576" s="64" t="s">
        <v>2660</v>
      </c>
      <c r="F1576" s="64" t="s">
        <v>4243</v>
      </c>
      <c r="G1576" s="65" t="s">
        <v>63</v>
      </c>
      <c r="H1576" s="66">
        <v>1.67</v>
      </c>
      <c r="I1576" s="67"/>
      <c r="J1576" s="68">
        <f>H1576*I1576</f>
        <v>0</v>
      </c>
      <c r="K1576" s="68">
        <f>IF($I$11&gt;=7000,0,H1576*0.07*I1576)</f>
        <v>0</v>
      </c>
      <c r="L1576" s="68">
        <f>J1576+K1576</f>
        <v>0</v>
      </c>
      <c r="M1576" s="46" t="str">
        <f>IF(I1576="","",IF(I1576&lt;80,"Ошибка! Не соблюден минимальный заказ на сорт!",IF(MOD(I1576,40)&gt;0,"Ошибка! Не соблюдена кратность заказа на позицию!","")))</f>
        <v/>
      </c>
    </row>
    <row r="1577" spans="1:13" ht="15" customHeight="1" x14ac:dyDescent="0.25">
      <c r="A1577" s="1">
        <v>2791</v>
      </c>
      <c r="B1577" s="63" t="s">
        <v>3597</v>
      </c>
      <c r="C1577" s="63" t="s">
        <v>3598</v>
      </c>
      <c r="D1577" s="64" t="s">
        <v>4123</v>
      </c>
      <c r="E1577" s="64" t="s">
        <v>3604</v>
      </c>
      <c r="F1577" s="64" t="s">
        <v>3607</v>
      </c>
      <c r="G1577" s="65" t="s">
        <v>63</v>
      </c>
      <c r="H1577" s="66">
        <v>1.03</v>
      </c>
      <c r="I1577" s="67"/>
      <c r="J1577" s="68">
        <f>H1577*I1577</f>
        <v>0</v>
      </c>
      <c r="K1577" s="68">
        <f>IF($I$11&gt;=7000,0,H1577*0.07*I1577)</f>
        <v>0</v>
      </c>
      <c r="L1577" s="68">
        <f>J1577+K1577</f>
        <v>0</v>
      </c>
      <c r="M1577" s="46" t="str">
        <f>IF(I1577="","",IF(I1577&lt;80,"Ошибка! Не соблюден минимальный заказ на сорт!",IF(MOD(I1577,40)&gt;0,"Ошибка! Не соблюдена кратность заказа на позицию!","")))</f>
        <v/>
      </c>
    </row>
    <row r="1578" spans="1:13" ht="15" customHeight="1" x14ac:dyDescent="0.25">
      <c r="A1578" s="1">
        <v>5252</v>
      </c>
      <c r="B1578" s="63" t="s">
        <v>2664</v>
      </c>
      <c r="C1578" s="63" t="s">
        <v>2665</v>
      </c>
      <c r="D1578" s="64" t="s">
        <v>2666</v>
      </c>
      <c r="E1578" s="64" t="s">
        <v>2667</v>
      </c>
      <c r="F1578" s="64" t="s">
        <v>4241</v>
      </c>
      <c r="G1578" s="65" t="s">
        <v>63</v>
      </c>
      <c r="H1578" s="66">
        <v>1.21</v>
      </c>
      <c r="I1578" s="67"/>
      <c r="J1578" s="68">
        <f>H1578*I1578</f>
        <v>0</v>
      </c>
      <c r="K1578" s="68">
        <f>IF($I$11&gt;=7000,0,H1578*0.07*I1578)</f>
        <v>0</v>
      </c>
      <c r="L1578" s="68">
        <f>J1578+K1578</f>
        <v>0</v>
      </c>
      <c r="M1578" s="46" t="str">
        <f>IF(I1578="","",IF(I1578&lt;80,"Ошибка! Не соблюден минимальный заказ на сорт!",IF(MOD(I1578,40)&gt;0,"Ошибка! Не соблюдена кратность заказа на позицию!","")))</f>
        <v/>
      </c>
    </row>
    <row r="1579" spans="1:13" ht="15" customHeight="1" x14ac:dyDescent="0.25">
      <c r="A1579" s="1">
        <v>1826</v>
      </c>
      <c r="B1579" s="63" t="s">
        <v>2668</v>
      </c>
      <c r="C1579" s="63" t="s">
        <v>2669</v>
      </c>
      <c r="D1579" s="64" t="s">
        <v>2666</v>
      </c>
      <c r="E1579" s="64" t="s">
        <v>2667</v>
      </c>
      <c r="F1579" s="64" t="s">
        <v>2670</v>
      </c>
      <c r="G1579" s="65" t="s">
        <v>63</v>
      </c>
      <c r="H1579" s="66">
        <v>1.21</v>
      </c>
      <c r="I1579" s="67"/>
      <c r="J1579" s="68">
        <f>H1579*I1579</f>
        <v>0</v>
      </c>
      <c r="K1579" s="68">
        <f>IF($I$11&gt;=7000,0,H1579*0.07*I1579)</f>
        <v>0</v>
      </c>
      <c r="L1579" s="68">
        <f>J1579+K1579</f>
        <v>0</v>
      </c>
      <c r="M1579" s="46" t="str">
        <f>IF(I1579="","",IF(I1579&lt;80,"Ошибка! Не соблюден минимальный заказ на сорт!",IF(MOD(I1579,40)&gt;0,"Ошибка! Не соблюдена кратность заказа на позицию!","")))</f>
        <v/>
      </c>
    </row>
    <row r="1580" spans="1:13" ht="15" customHeight="1" x14ac:dyDescent="0.25">
      <c r="A1580" s="1">
        <v>1534</v>
      </c>
      <c r="B1580" s="63" t="s">
        <v>2671</v>
      </c>
      <c r="C1580" s="63" t="s">
        <v>2672</v>
      </c>
      <c r="D1580" s="64" t="s">
        <v>2666</v>
      </c>
      <c r="E1580" s="64" t="s">
        <v>2667</v>
      </c>
      <c r="F1580" s="64"/>
      <c r="G1580" s="65" t="s">
        <v>63</v>
      </c>
      <c r="H1580" s="66">
        <v>1.21</v>
      </c>
      <c r="I1580" s="67"/>
      <c r="J1580" s="68">
        <f>H1580*I1580</f>
        <v>0</v>
      </c>
      <c r="K1580" s="68">
        <f>IF($I$11&gt;=7000,0,H1580*0.07*I1580)</f>
        <v>0</v>
      </c>
      <c r="L1580" s="68">
        <f>J1580+K1580</f>
        <v>0</v>
      </c>
      <c r="M1580" s="46" t="str">
        <f>IF(I1580="","",IF(I1580&lt;80,"Ошибка! Не соблюден минимальный заказ на сорт!",IF(MOD(I1580,40)&gt;0,"Ошибка! Не соблюдена кратность заказа на позицию!","")))</f>
        <v/>
      </c>
    </row>
    <row r="1581" spans="1:13" ht="15" customHeight="1" x14ac:dyDescent="0.25">
      <c r="A1581" s="1">
        <v>965</v>
      </c>
      <c r="B1581" s="63" t="s">
        <v>3749</v>
      </c>
      <c r="C1581" s="63" t="s">
        <v>3939</v>
      </c>
      <c r="D1581" s="64" t="s">
        <v>4066</v>
      </c>
      <c r="E1581" s="64" t="s">
        <v>4067</v>
      </c>
      <c r="F1581" s="64" t="s">
        <v>4242</v>
      </c>
      <c r="G1581" s="65" t="s">
        <v>63</v>
      </c>
      <c r="H1581" s="66">
        <v>1.44</v>
      </c>
      <c r="I1581" s="67"/>
      <c r="J1581" s="68">
        <f>H1581*I1581</f>
        <v>0</v>
      </c>
      <c r="K1581" s="68">
        <f>IF($I$11&gt;=7000,0,H1581*0.07*I1581)</f>
        <v>0</v>
      </c>
      <c r="L1581" s="68">
        <f>J1581+K1581</f>
        <v>0</v>
      </c>
      <c r="M1581" s="46" t="str">
        <f>IF(I1581="","",IF(I1581&lt;80,"Ошибка! Не соблюден минимальный заказ на сорт!",IF(MOD(I1581,40)&gt;0,"Ошибка! Не соблюдена кратность заказа на позицию!","")))</f>
        <v/>
      </c>
    </row>
    <row r="1582" spans="1:13" ht="15" customHeight="1" x14ac:dyDescent="0.25">
      <c r="A1582" s="1">
        <v>3359</v>
      </c>
      <c r="B1582" s="63" t="s">
        <v>5113</v>
      </c>
      <c r="C1582" s="63"/>
      <c r="D1582" s="64" t="s">
        <v>5540</v>
      </c>
      <c r="E1582" s="64" t="s">
        <v>5774</v>
      </c>
      <c r="F1582" s="64"/>
      <c r="G1582" s="65" t="s">
        <v>421</v>
      </c>
      <c r="H1582" s="66">
        <v>5.18</v>
      </c>
      <c r="I1582" s="67"/>
      <c r="J1582" s="68">
        <f>H1582*I1582</f>
        <v>0</v>
      </c>
      <c r="K1582" s="68">
        <f>IF($I$11&gt;=7000,0,H1582*0.07*I1582)</f>
        <v>0</v>
      </c>
      <c r="L1582" s="68">
        <f>J1582+K1582</f>
        <v>0</v>
      </c>
      <c r="M1582" s="108" t="str">
        <f>IF(I1582="","",IF(I1582&lt;80,"Ошибка! Не соблюден минимальный заказ на сорт!",IF(MOD(I1582,40)&gt;0,"Ошибка! Не соблюдена кратность заказа на позицию!","")))</f>
        <v/>
      </c>
    </row>
    <row r="1583" spans="1:13" ht="15" customHeight="1" x14ac:dyDescent="0.25">
      <c r="A1583" s="1">
        <v>2210</v>
      </c>
      <c r="B1583" s="63" t="s">
        <v>5407</v>
      </c>
      <c r="C1583" s="63"/>
      <c r="D1583" s="64" t="s">
        <v>5566</v>
      </c>
      <c r="E1583" s="64" t="s">
        <v>6005</v>
      </c>
      <c r="F1583" s="64"/>
      <c r="G1583" s="65" t="s">
        <v>63</v>
      </c>
      <c r="H1583" s="66">
        <v>1.04</v>
      </c>
      <c r="I1583" s="67"/>
      <c r="J1583" s="68">
        <f>H1583*I1583</f>
        <v>0</v>
      </c>
      <c r="K1583" s="68">
        <f>IF($I$11&gt;=7000,0,H1583*0.07*I1583)</f>
        <v>0</v>
      </c>
      <c r="L1583" s="68">
        <f>J1583+K1583</f>
        <v>0</v>
      </c>
      <c r="M1583" s="46" t="str">
        <f>IF(I1583="","",IF(I1583&lt;80,"Ошибка! Не соблюден минимальный заказ на сорт!",IF(MOD(I1583,40)&gt;0,"Ошибка! Не соблюдена кратность заказа на позицию!","")))</f>
        <v/>
      </c>
    </row>
    <row r="1584" spans="1:13" ht="15" customHeight="1" x14ac:dyDescent="0.25">
      <c r="A1584" s="1">
        <v>1023</v>
      </c>
      <c r="B1584" s="63" t="s">
        <v>2673</v>
      </c>
      <c r="C1584" s="63" t="s">
        <v>2674</v>
      </c>
      <c r="D1584" s="64" t="s">
        <v>2675</v>
      </c>
      <c r="E1584" s="64" t="s">
        <v>2676</v>
      </c>
      <c r="F1584" s="64" t="s">
        <v>2677</v>
      </c>
      <c r="G1584" s="65" t="s">
        <v>63</v>
      </c>
      <c r="H1584" s="66">
        <v>0.92</v>
      </c>
      <c r="I1584" s="67"/>
      <c r="J1584" s="68">
        <f>H1584*I1584</f>
        <v>0</v>
      </c>
      <c r="K1584" s="68">
        <f>IF($I$11&gt;=7000,0,H1584*0.07*I1584)</f>
        <v>0</v>
      </c>
      <c r="L1584" s="68">
        <f>J1584+K1584</f>
        <v>0</v>
      </c>
      <c r="M1584" s="46" t="str">
        <f>IF(I1584="","",IF(I1584&lt;80,"Ошибка! Не соблюден минимальный заказ на сорт!",IF(MOD(I1584,40)&gt;0,"Ошибка! Не соблюдена кратность заказа на позицию!","")))</f>
        <v/>
      </c>
    </row>
    <row r="1585" spans="1:13" ht="15" customHeight="1" x14ac:dyDescent="0.25">
      <c r="A1585" s="1">
        <v>84</v>
      </c>
      <c r="B1585" s="63" t="s">
        <v>4917</v>
      </c>
      <c r="C1585" s="63" t="s">
        <v>6219</v>
      </c>
      <c r="D1585" s="64" t="s">
        <v>6330</v>
      </c>
      <c r="E1585" s="64" t="s">
        <v>6331</v>
      </c>
      <c r="F1585" s="64" t="s">
        <v>5694</v>
      </c>
      <c r="G1585" s="65" t="s">
        <v>14</v>
      </c>
      <c r="H1585" s="66">
        <v>5.18</v>
      </c>
      <c r="I1585" s="67"/>
      <c r="J1585" s="68">
        <f>H1585*I1585</f>
        <v>0</v>
      </c>
      <c r="K1585" s="68">
        <f>IF($I$11&gt;=7000,0,H1585*0.07*I1585)</f>
        <v>0</v>
      </c>
      <c r="L1585" s="68">
        <f>J1585+K1585</f>
        <v>0</v>
      </c>
      <c r="M1585" s="30" t="str">
        <f>IF(I1585="","",IF(I1585&lt;80,"Ошибка! Не соблюден минимальный заказ на сорт!",IF(MOD(I1585,40)&gt;0,"Ошибка! Не соблюдена кратность заказа на позицию!","")))</f>
        <v/>
      </c>
    </row>
    <row r="1586" spans="1:13" ht="15" customHeight="1" x14ac:dyDescent="0.25">
      <c r="A1586" s="1">
        <v>6651</v>
      </c>
      <c r="B1586" s="63" t="s">
        <v>2678</v>
      </c>
      <c r="C1586" s="63" t="s">
        <v>2679</v>
      </c>
      <c r="D1586" s="64" t="s">
        <v>2680</v>
      </c>
      <c r="E1586" s="64" t="s">
        <v>2681</v>
      </c>
      <c r="F1586" s="64"/>
      <c r="G1586" s="65" t="s">
        <v>63</v>
      </c>
      <c r="H1586" s="66">
        <v>1.38</v>
      </c>
      <c r="I1586" s="67"/>
      <c r="J1586" s="68">
        <f>H1586*I1586</f>
        <v>0</v>
      </c>
      <c r="K1586" s="68">
        <f>IF($I$11&gt;=7000,0,H1586*0.07*I1586)</f>
        <v>0</v>
      </c>
      <c r="L1586" s="68">
        <f>J1586+K1586</f>
        <v>0</v>
      </c>
      <c r="M1586" s="46" t="str">
        <f>IF(I1586="","",IF(I1586&lt;80,"Ошибка! Не соблюден минимальный заказ на сорт!",IF(MOD(I1586,40)&gt;0,"Ошибка! Не соблюдена кратность заказа на позицию!","")))</f>
        <v/>
      </c>
    </row>
    <row r="1587" spans="1:13" ht="15" customHeight="1" x14ac:dyDescent="0.25">
      <c r="A1587" s="1">
        <v>1217</v>
      </c>
      <c r="B1587" s="63" t="s">
        <v>2682</v>
      </c>
      <c r="C1587" s="63" t="s">
        <v>2683</v>
      </c>
      <c r="D1587" s="64" t="s">
        <v>2684</v>
      </c>
      <c r="E1587" s="64" t="s">
        <v>2685</v>
      </c>
      <c r="F1587" s="64" t="s">
        <v>2686</v>
      </c>
      <c r="G1587" s="65" t="s">
        <v>63</v>
      </c>
      <c r="H1587" s="66">
        <v>1.48</v>
      </c>
      <c r="I1587" s="67"/>
      <c r="J1587" s="68">
        <f>H1587*I1587</f>
        <v>0</v>
      </c>
      <c r="K1587" s="68">
        <f>IF($I$11&gt;=7000,0,H1587*0.07*I1587)</f>
        <v>0</v>
      </c>
      <c r="L1587" s="68">
        <f>J1587+K1587</f>
        <v>0</v>
      </c>
      <c r="M1587" s="46" t="str">
        <f>IF(I1587="","",IF(I1587&lt;80,"Ошибка! Не соблюден минимальный заказ на сорт!",IF(MOD(I1587,40)&gt;0,"Ошибка! Не соблюдена кратность заказа на позицию!","")))</f>
        <v/>
      </c>
    </row>
    <row r="1588" spans="1:13" ht="15" customHeight="1" x14ac:dyDescent="0.25">
      <c r="A1588" s="1">
        <v>722</v>
      </c>
      <c r="B1588" s="63" t="s">
        <v>2687</v>
      </c>
      <c r="C1588" s="63" t="s">
        <v>2688</v>
      </c>
      <c r="D1588" s="64" t="s">
        <v>2684</v>
      </c>
      <c r="E1588" s="64" t="s">
        <v>2685</v>
      </c>
      <c r="F1588" s="64" t="s">
        <v>4246</v>
      </c>
      <c r="G1588" s="65" t="s">
        <v>63</v>
      </c>
      <c r="H1588" s="66">
        <v>1.48</v>
      </c>
      <c r="I1588" s="67"/>
      <c r="J1588" s="68">
        <f>H1588*I1588</f>
        <v>0</v>
      </c>
      <c r="K1588" s="68">
        <f>IF($I$11&gt;=7000,0,H1588*0.07*I1588)</f>
        <v>0</v>
      </c>
      <c r="L1588" s="68">
        <f>J1588+K1588</f>
        <v>0</v>
      </c>
      <c r="M1588" s="46" t="str">
        <f>IF(I1588="","",IF(I1588&lt;80,"Ошибка! Не соблюден минимальный заказ на сорт!",IF(MOD(I1588,40)&gt;0,"Ошибка! Не соблюдена кратность заказа на позицию!","")))</f>
        <v/>
      </c>
    </row>
    <row r="1589" spans="1:13" ht="15" customHeight="1" x14ac:dyDescent="0.25">
      <c r="A1589" s="1">
        <v>4290</v>
      </c>
      <c r="B1589" s="63" t="s">
        <v>2715</v>
      </c>
      <c r="C1589" s="63" t="s">
        <v>2716</v>
      </c>
      <c r="D1589" s="64" t="s">
        <v>4076</v>
      </c>
      <c r="E1589" s="64" t="s">
        <v>4077</v>
      </c>
      <c r="F1589" s="64" t="s">
        <v>2719</v>
      </c>
      <c r="G1589" s="65" t="s">
        <v>63</v>
      </c>
      <c r="H1589" s="66">
        <v>1.61</v>
      </c>
      <c r="I1589" s="67"/>
      <c r="J1589" s="68">
        <f>H1589*I1589</f>
        <v>0</v>
      </c>
      <c r="K1589" s="68">
        <f>IF($I$11&gt;=7000,0,H1589*0.07*I1589)</f>
        <v>0</v>
      </c>
      <c r="L1589" s="68">
        <f>J1589+K1589</f>
        <v>0</v>
      </c>
      <c r="M1589" s="46" t="str">
        <f>IF(I1589="","",IF(I1589&lt;80,"Ошибка! Не соблюден минимальный заказ на сорт!",IF(MOD(I1589,40)&gt;0,"Ошибка! Не соблюдена кратность заказа на позицию!","")))</f>
        <v/>
      </c>
    </row>
    <row r="1590" spans="1:13" ht="15" customHeight="1" x14ac:dyDescent="0.25">
      <c r="A1590" s="1">
        <v>1777</v>
      </c>
      <c r="B1590" s="63" t="s">
        <v>2689</v>
      </c>
      <c r="C1590" s="63" t="s">
        <v>2690</v>
      </c>
      <c r="D1590" s="64" t="s">
        <v>2691</v>
      </c>
      <c r="E1590" s="64" t="s">
        <v>2692</v>
      </c>
      <c r="F1590" s="64" t="s">
        <v>2693</v>
      </c>
      <c r="G1590" s="65" t="s">
        <v>63</v>
      </c>
      <c r="H1590" s="66">
        <v>1.44</v>
      </c>
      <c r="I1590" s="67"/>
      <c r="J1590" s="68">
        <f>H1590*I1590</f>
        <v>0</v>
      </c>
      <c r="K1590" s="68">
        <f>IF($I$11&gt;=7000,0,H1590*0.07*I1590)</f>
        <v>0</v>
      </c>
      <c r="L1590" s="68">
        <f>J1590+K1590</f>
        <v>0</v>
      </c>
      <c r="M1590" s="46" t="str">
        <f>IF(I1590="","",IF(I1590&lt;80,"Ошибка! Не соблюден минимальный заказ на сорт!",IF(MOD(I1590,40)&gt;0,"Ошибка! Не соблюдена кратность заказа на позицию!","")))</f>
        <v/>
      </c>
    </row>
    <row r="1591" spans="1:13" ht="15" customHeight="1" x14ac:dyDescent="0.25">
      <c r="A1591" s="1">
        <v>7471</v>
      </c>
      <c r="B1591" s="63" t="s">
        <v>3751</v>
      </c>
      <c r="C1591" s="63" t="s">
        <v>2694</v>
      </c>
      <c r="D1591" s="64" t="s">
        <v>2695</v>
      </c>
      <c r="E1591" s="64" t="s">
        <v>2696</v>
      </c>
      <c r="F1591" s="64" t="s">
        <v>2697</v>
      </c>
      <c r="G1591" s="65" t="s">
        <v>63</v>
      </c>
      <c r="H1591" s="66">
        <v>2.0999999999999996</v>
      </c>
      <c r="I1591" s="67"/>
      <c r="J1591" s="68">
        <f>H1591*I1591</f>
        <v>0</v>
      </c>
      <c r="K1591" s="68">
        <f>IF($I$11&gt;=7000,0,H1591*0.07*I1591)</f>
        <v>0</v>
      </c>
      <c r="L1591" s="68">
        <f>J1591+K1591</f>
        <v>0</v>
      </c>
      <c r="M1591" s="46" t="str">
        <f>IF(I1591="","",IF(I1591&lt;80,"Ошибка! Не соблюден минимальный заказ на сорт!",IF(MOD(I1591,40)&gt;0,"Ошибка! Не соблюдена кратность заказа на позицию!","")))</f>
        <v/>
      </c>
    </row>
    <row r="1592" spans="1:13" ht="15" customHeight="1" x14ac:dyDescent="0.25">
      <c r="A1592" s="1">
        <v>7142</v>
      </c>
      <c r="B1592" s="63" t="s">
        <v>3752</v>
      </c>
      <c r="C1592" s="63" t="s">
        <v>2698</v>
      </c>
      <c r="D1592" s="64" t="s">
        <v>2695</v>
      </c>
      <c r="E1592" s="64" t="s">
        <v>2696</v>
      </c>
      <c r="F1592" s="64" t="s">
        <v>2699</v>
      </c>
      <c r="G1592" s="65" t="s">
        <v>63</v>
      </c>
      <c r="H1592" s="66">
        <v>2.0999999999999996</v>
      </c>
      <c r="I1592" s="67"/>
      <c r="J1592" s="68">
        <f>H1592*I1592</f>
        <v>0</v>
      </c>
      <c r="K1592" s="68">
        <f>IF($I$11&gt;=7000,0,H1592*0.07*I1592)</f>
        <v>0</v>
      </c>
      <c r="L1592" s="68">
        <f>J1592+K1592</f>
        <v>0</v>
      </c>
      <c r="M1592" s="46" t="str">
        <f>IF(I1592="","",IF(I1592&lt;80,"Ошибка! Не соблюден минимальный заказ на сорт!",IF(MOD(I1592,40)&gt;0,"Ошибка! Не соблюдена кратность заказа на позицию!","")))</f>
        <v/>
      </c>
    </row>
    <row r="1593" spans="1:13" ht="15" customHeight="1" x14ac:dyDescent="0.25">
      <c r="A1593" s="1">
        <v>3806</v>
      </c>
      <c r="B1593" s="63" t="s">
        <v>3753</v>
      </c>
      <c r="C1593" s="63" t="s">
        <v>2700</v>
      </c>
      <c r="D1593" s="64" t="s">
        <v>2695</v>
      </c>
      <c r="E1593" s="64" t="s">
        <v>2696</v>
      </c>
      <c r="F1593" s="64" t="s">
        <v>2701</v>
      </c>
      <c r="G1593" s="65" t="s">
        <v>63</v>
      </c>
      <c r="H1593" s="66">
        <v>2.0999999999999996</v>
      </c>
      <c r="I1593" s="67"/>
      <c r="J1593" s="68">
        <f>H1593*I1593</f>
        <v>0</v>
      </c>
      <c r="K1593" s="68">
        <f>IF($I$11&gt;=7000,0,H1593*0.07*I1593)</f>
        <v>0</v>
      </c>
      <c r="L1593" s="68">
        <f>J1593+K1593</f>
        <v>0</v>
      </c>
      <c r="M1593" s="46" t="str">
        <f>IF(I1593="","",IF(I1593&lt;80,"Ошибка! Не соблюден минимальный заказ на сорт!",IF(MOD(I1593,40)&gt;0,"Ошибка! Не соблюдена кратность заказа на позицию!","")))</f>
        <v/>
      </c>
    </row>
    <row r="1594" spans="1:13" ht="15" customHeight="1" x14ac:dyDescent="0.25">
      <c r="A1594" s="1">
        <v>647</v>
      </c>
      <c r="B1594" s="63" t="s">
        <v>4920</v>
      </c>
      <c r="C1594" s="63" t="s">
        <v>6221</v>
      </c>
      <c r="D1594" s="64" t="s">
        <v>2695</v>
      </c>
      <c r="E1594" s="64" t="s">
        <v>2696</v>
      </c>
      <c r="F1594" s="64" t="s">
        <v>5695</v>
      </c>
      <c r="G1594" s="65" t="s">
        <v>63</v>
      </c>
      <c r="H1594" s="66">
        <v>2.0699999999999998</v>
      </c>
      <c r="I1594" s="67"/>
      <c r="J1594" s="68">
        <f>H1594*I1594</f>
        <v>0</v>
      </c>
      <c r="K1594" s="68">
        <f>IF($I$11&gt;=7000,0,H1594*0.07*I1594)</f>
        <v>0</v>
      </c>
      <c r="L1594" s="68">
        <f>J1594+K1594</f>
        <v>0</v>
      </c>
      <c r="M1594" s="46" t="str">
        <f>IF(I1594="","",IF(I1594&lt;80,"Ошибка! Не соблюден минимальный заказ на сорт!",IF(MOD(I1594,40)&gt;0,"Ошибка! Не соблюдена кратность заказа на позицию!","")))</f>
        <v/>
      </c>
    </row>
    <row r="1595" spans="1:13" ht="15" customHeight="1" x14ac:dyDescent="0.25">
      <c r="A1595" s="1">
        <v>9371</v>
      </c>
      <c r="B1595" s="63" t="s">
        <v>2705</v>
      </c>
      <c r="C1595" s="63" t="s">
        <v>2706</v>
      </c>
      <c r="D1595" s="64" t="s">
        <v>2695</v>
      </c>
      <c r="E1595" s="64" t="s">
        <v>2696</v>
      </c>
      <c r="F1595" s="64" t="s">
        <v>2707</v>
      </c>
      <c r="G1595" s="65" t="s">
        <v>63</v>
      </c>
      <c r="H1595" s="66">
        <v>1.44</v>
      </c>
      <c r="I1595" s="67"/>
      <c r="J1595" s="68">
        <f>H1595*I1595</f>
        <v>0</v>
      </c>
      <c r="K1595" s="68">
        <f>IF($I$11&gt;=7000,0,H1595*0.07*I1595)</f>
        <v>0</v>
      </c>
      <c r="L1595" s="68">
        <f>J1595+K1595</f>
        <v>0</v>
      </c>
      <c r="M1595" s="46" t="str">
        <f>IF(I1595="","",IF(I1595&lt;80,"Ошибка! Не соблюден минимальный заказ на сорт!",IF(MOD(I1595,40)&gt;0,"Ошибка! Не соблюдена кратность заказа на позицию!","")))</f>
        <v/>
      </c>
    </row>
    <row r="1596" spans="1:13" ht="15" customHeight="1" x14ac:dyDescent="0.25">
      <c r="A1596" s="1">
        <v>2741</v>
      </c>
      <c r="B1596" s="63" t="s">
        <v>2708</v>
      </c>
      <c r="C1596" s="63" t="s">
        <v>2709</v>
      </c>
      <c r="D1596" s="64" t="s">
        <v>2695</v>
      </c>
      <c r="E1596" s="64" t="s">
        <v>2696</v>
      </c>
      <c r="F1596" s="64" t="s">
        <v>2710</v>
      </c>
      <c r="G1596" s="65" t="s">
        <v>63</v>
      </c>
      <c r="H1596" s="66">
        <v>2.2999999999999998</v>
      </c>
      <c r="I1596" s="67"/>
      <c r="J1596" s="68">
        <f>H1596*I1596</f>
        <v>0</v>
      </c>
      <c r="K1596" s="68">
        <f>IF($I$11&gt;=7000,0,H1596*0.07*I1596)</f>
        <v>0</v>
      </c>
      <c r="L1596" s="68">
        <f>J1596+K1596</f>
        <v>0</v>
      </c>
      <c r="M1596" s="46" t="str">
        <f>IF(I1596="","",IF(I1596&lt;80,"Ошибка! Не соблюден минимальный заказ на сорт!",IF(MOD(I1596,40)&gt;0,"Ошибка! Не соблюдена кратность заказа на позицию!","")))</f>
        <v/>
      </c>
    </row>
    <row r="1597" spans="1:13" ht="15" customHeight="1" x14ac:dyDescent="0.25">
      <c r="A1597" s="1">
        <v>4838</v>
      </c>
      <c r="B1597" s="63" t="s">
        <v>2711</v>
      </c>
      <c r="C1597" s="63" t="s">
        <v>2712</v>
      </c>
      <c r="D1597" s="64" t="s">
        <v>2713</v>
      </c>
      <c r="E1597" s="64" t="s">
        <v>2714</v>
      </c>
      <c r="F1597" s="64" t="s">
        <v>197</v>
      </c>
      <c r="G1597" s="65" t="s">
        <v>63</v>
      </c>
      <c r="H1597" s="66">
        <v>1.44</v>
      </c>
      <c r="I1597" s="67"/>
      <c r="J1597" s="68">
        <f>H1597*I1597</f>
        <v>0</v>
      </c>
      <c r="K1597" s="68">
        <f>IF($I$11&gt;=7000,0,H1597*0.07*I1597)</f>
        <v>0</v>
      </c>
      <c r="L1597" s="68">
        <f>J1597+K1597</f>
        <v>0</v>
      </c>
      <c r="M1597" s="46" t="str">
        <f>IF(I1597="","",IF(I1597&lt;80,"Ошибка! Не соблюден минимальный заказ на сорт!",IF(MOD(I1597,40)&gt;0,"Ошибка! Не соблюдена кратность заказа на позицию!","")))</f>
        <v/>
      </c>
    </row>
    <row r="1598" spans="1:13" ht="15" customHeight="1" x14ac:dyDescent="0.25">
      <c r="A1598" s="1">
        <v>9594</v>
      </c>
      <c r="B1598" s="63" t="s">
        <v>2720</v>
      </c>
      <c r="C1598" s="63" t="s">
        <v>2721</v>
      </c>
      <c r="D1598" s="64" t="s">
        <v>2717</v>
      </c>
      <c r="E1598" s="64" t="s">
        <v>2718</v>
      </c>
      <c r="F1598" s="64" t="s">
        <v>875</v>
      </c>
      <c r="G1598" s="65" t="s">
        <v>63</v>
      </c>
      <c r="H1598" s="66">
        <v>1.48</v>
      </c>
      <c r="I1598" s="67"/>
      <c r="J1598" s="68">
        <f>H1598*I1598</f>
        <v>0</v>
      </c>
      <c r="K1598" s="68">
        <f>IF($I$11&gt;=7000,0,H1598*0.07*I1598)</f>
        <v>0</v>
      </c>
      <c r="L1598" s="68">
        <f>J1598+K1598</f>
        <v>0</v>
      </c>
      <c r="M1598" s="46" t="str">
        <f>IF(I1598="","",IF(I1598&lt;80,"Ошибка! Не соблюден минимальный заказ на сорт!",IF(MOD(I1598,40)&gt;0,"Ошибка! Не соблюдена кратность заказа на позицию!","")))</f>
        <v/>
      </c>
    </row>
    <row r="1599" spans="1:13" ht="15" customHeight="1" x14ac:dyDescent="0.25">
      <c r="A1599" s="1">
        <v>5635</v>
      </c>
      <c r="B1599" s="63" t="s">
        <v>2722</v>
      </c>
      <c r="C1599" s="63" t="s">
        <v>2723</v>
      </c>
      <c r="D1599" s="64" t="s">
        <v>2717</v>
      </c>
      <c r="E1599" s="64" t="s">
        <v>2718</v>
      </c>
      <c r="F1599" s="64" t="s">
        <v>2724</v>
      </c>
      <c r="G1599" s="65" t="s">
        <v>63</v>
      </c>
      <c r="H1599" s="66">
        <v>1.48</v>
      </c>
      <c r="I1599" s="67"/>
      <c r="J1599" s="68">
        <f>H1599*I1599</f>
        <v>0</v>
      </c>
      <c r="K1599" s="68">
        <f>IF($I$11&gt;=7000,0,H1599*0.07*I1599)</f>
        <v>0</v>
      </c>
      <c r="L1599" s="68">
        <f>J1599+K1599</f>
        <v>0</v>
      </c>
      <c r="M1599" s="46" t="str">
        <f>IF(I1599="","",IF(I1599&lt;80,"Ошибка! Не соблюден минимальный заказ на сорт!",IF(MOD(I1599,40)&gt;0,"Ошибка! Не соблюдена кратность заказа на позицию!","")))</f>
        <v/>
      </c>
    </row>
    <row r="1600" spans="1:13" ht="15" customHeight="1" x14ac:dyDescent="0.25">
      <c r="A1600" s="1">
        <v>4163</v>
      </c>
      <c r="B1600" s="63" t="s">
        <v>2725</v>
      </c>
      <c r="C1600" s="63" t="s">
        <v>2726</v>
      </c>
      <c r="D1600" s="64" t="s">
        <v>2717</v>
      </c>
      <c r="E1600" s="64" t="s">
        <v>2718</v>
      </c>
      <c r="F1600" s="64" t="s">
        <v>2727</v>
      </c>
      <c r="G1600" s="65" t="s">
        <v>63</v>
      </c>
      <c r="H1600" s="66">
        <v>1.48</v>
      </c>
      <c r="I1600" s="67"/>
      <c r="J1600" s="68">
        <f>H1600*I1600</f>
        <v>0</v>
      </c>
      <c r="K1600" s="68">
        <f>IF($I$11&gt;=7000,0,H1600*0.07*I1600)</f>
        <v>0</v>
      </c>
      <c r="L1600" s="68">
        <f>J1600+K1600</f>
        <v>0</v>
      </c>
      <c r="M1600" s="46" t="str">
        <f>IF(I1600="","",IF(I1600&lt;80,"Ошибка! Не соблюден минимальный заказ на сорт!",IF(MOD(I1600,40)&gt;0,"Ошибка! Не соблюдена кратность заказа на позицию!","")))</f>
        <v/>
      </c>
    </row>
    <row r="1601" spans="1:13" ht="15" customHeight="1" x14ac:dyDescent="0.25">
      <c r="A1601" s="1">
        <v>7468</v>
      </c>
      <c r="B1601" s="63" t="s">
        <v>3755</v>
      </c>
      <c r="C1601" s="63" t="s">
        <v>2728</v>
      </c>
      <c r="D1601" s="64" t="s">
        <v>2717</v>
      </c>
      <c r="E1601" s="64" t="s">
        <v>2718</v>
      </c>
      <c r="F1601" s="64" t="s">
        <v>2729</v>
      </c>
      <c r="G1601" s="65" t="s">
        <v>63</v>
      </c>
      <c r="H1601" s="66">
        <v>1.48</v>
      </c>
      <c r="I1601" s="67"/>
      <c r="J1601" s="68">
        <f>H1601*I1601</f>
        <v>0</v>
      </c>
      <c r="K1601" s="68">
        <f>IF($I$11&gt;=7000,0,H1601*0.07*I1601)</f>
        <v>0</v>
      </c>
      <c r="L1601" s="68">
        <f>J1601+K1601</f>
        <v>0</v>
      </c>
      <c r="M1601" s="46" t="str">
        <f>IF(I1601="","",IF(I1601&lt;80,"Ошибка! Не соблюден минимальный заказ на сорт!",IF(MOD(I1601,40)&gt;0,"Ошибка! Не соблюдена кратность заказа на позицию!","")))</f>
        <v/>
      </c>
    </row>
    <row r="1602" spans="1:13" ht="15" customHeight="1" x14ac:dyDescent="0.25">
      <c r="A1602" s="1">
        <v>3498</v>
      </c>
      <c r="B1602" s="63" t="s">
        <v>2730</v>
      </c>
      <c r="C1602" s="63" t="s">
        <v>2731</v>
      </c>
      <c r="D1602" s="64" t="s">
        <v>2717</v>
      </c>
      <c r="E1602" s="64" t="s">
        <v>2718</v>
      </c>
      <c r="F1602" s="64" t="s">
        <v>2732</v>
      </c>
      <c r="G1602" s="65" t="s">
        <v>63</v>
      </c>
      <c r="H1602" s="66">
        <v>1.48</v>
      </c>
      <c r="I1602" s="67"/>
      <c r="J1602" s="68">
        <f>H1602*I1602</f>
        <v>0</v>
      </c>
      <c r="K1602" s="68">
        <f>IF($I$11&gt;=7000,0,H1602*0.07*I1602)</f>
        <v>0</v>
      </c>
      <c r="L1602" s="68">
        <f>J1602+K1602</f>
        <v>0</v>
      </c>
      <c r="M1602" s="46" t="str">
        <f>IF(I1602="","",IF(I1602&lt;80,"Ошибка! Не соблюден минимальный заказ на сорт!",IF(MOD(I1602,40)&gt;0,"Ошибка! Не соблюдена кратность заказа на позицию!","")))</f>
        <v/>
      </c>
    </row>
    <row r="1603" spans="1:13" ht="15" customHeight="1" x14ac:dyDescent="0.25">
      <c r="A1603" s="1">
        <v>1297</v>
      </c>
      <c r="B1603" s="63" t="s">
        <v>3754</v>
      </c>
      <c r="C1603" s="63" t="s">
        <v>3941</v>
      </c>
      <c r="D1603" s="64" t="s">
        <v>2717</v>
      </c>
      <c r="E1603" s="64" t="s">
        <v>2718</v>
      </c>
      <c r="F1603" s="64" t="s">
        <v>4247</v>
      </c>
      <c r="G1603" s="65" t="s">
        <v>63</v>
      </c>
      <c r="H1603" s="66">
        <v>2.0999999999999996</v>
      </c>
      <c r="I1603" s="67"/>
      <c r="J1603" s="68">
        <f>H1603*I1603</f>
        <v>0</v>
      </c>
      <c r="K1603" s="68">
        <f>IF($I$11&gt;=7000,0,H1603*0.07*I1603)</f>
        <v>0</v>
      </c>
      <c r="L1603" s="68">
        <f>J1603+K1603</f>
        <v>0</v>
      </c>
      <c r="M1603" s="46" t="str">
        <f>IF(I1603="","",IF(I1603&lt;80,"Ошибка! Не соблюден минимальный заказ на сорт!",IF(MOD(I1603,40)&gt;0,"Ошибка! Не соблюдена кратность заказа на позицию!","")))</f>
        <v/>
      </c>
    </row>
    <row r="1604" spans="1:13" ht="15" customHeight="1" x14ac:dyDescent="0.25">
      <c r="A1604" s="1">
        <v>4060</v>
      </c>
      <c r="B1604" s="63" t="s">
        <v>2733</v>
      </c>
      <c r="C1604" s="63" t="s">
        <v>2734</v>
      </c>
      <c r="D1604" s="64" t="s">
        <v>2717</v>
      </c>
      <c r="E1604" s="64" t="s">
        <v>2718</v>
      </c>
      <c r="F1604" s="64" t="s">
        <v>2735</v>
      </c>
      <c r="G1604" s="65" t="s">
        <v>63</v>
      </c>
      <c r="H1604" s="66">
        <v>1.48</v>
      </c>
      <c r="I1604" s="67"/>
      <c r="J1604" s="68">
        <f>H1604*I1604</f>
        <v>0</v>
      </c>
      <c r="K1604" s="68">
        <f>IF($I$11&gt;=7000,0,H1604*0.07*I1604)</f>
        <v>0</v>
      </c>
      <c r="L1604" s="68">
        <f>J1604+K1604</f>
        <v>0</v>
      </c>
      <c r="M1604" s="46" t="str">
        <f>IF(I1604="","",IF(I1604&lt;80,"Ошибка! Не соблюден минимальный заказ на сорт!",IF(MOD(I1604,40)&gt;0,"Ошибка! Не соблюдена кратность заказа на позицию!","")))</f>
        <v/>
      </c>
    </row>
    <row r="1605" spans="1:13" ht="15" customHeight="1" x14ac:dyDescent="0.25">
      <c r="A1605" s="1">
        <v>4470</v>
      </c>
      <c r="B1605" s="63" t="s">
        <v>2702</v>
      </c>
      <c r="C1605" s="63" t="s">
        <v>2703</v>
      </c>
      <c r="D1605" s="64" t="s">
        <v>2717</v>
      </c>
      <c r="E1605" s="64" t="s">
        <v>2718</v>
      </c>
      <c r="F1605" s="64" t="s">
        <v>2704</v>
      </c>
      <c r="G1605" s="65" t="s">
        <v>63</v>
      </c>
      <c r="H1605" s="66">
        <v>1.44</v>
      </c>
      <c r="I1605" s="67"/>
      <c r="J1605" s="68">
        <f>H1605*I1605</f>
        <v>0</v>
      </c>
      <c r="K1605" s="68">
        <f>IF($I$11&gt;=7000,0,H1605*0.07*I1605)</f>
        <v>0</v>
      </c>
      <c r="L1605" s="68">
        <f>J1605+K1605</f>
        <v>0</v>
      </c>
      <c r="M1605" s="46" t="str">
        <f>IF(I1605="","",IF(I1605&lt;80,"Ошибка! Не соблюден минимальный заказ на сорт!",IF(MOD(I1605,40)&gt;0,"Ошибка! Не соблюдена кратность заказа на позицию!","")))</f>
        <v/>
      </c>
    </row>
    <row r="1606" spans="1:13" ht="15" customHeight="1" x14ac:dyDescent="0.25">
      <c r="A1606" s="1">
        <v>4723</v>
      </c>
      <c r="B1606" s="63" t="s">
        <v>2736</v>
      </c>
      <c r="C1606" s="63" t="s">
        <v>2737</v>
      </c>
      <c r="D1606" s="64" t="s">
        <v>2717</v>
      </c>
      <c r="E1606" s="64" t="s">
        <v>2718</v>
      </c>
      <c r="F1606" s="64" t="s">
        <v>2738</v>
      </c>
      <c r="G1606" s="65" t="s">
        <v>63</v>
      </c>
      <c r="H1606" s="66">
        <v>1.48</v>
      </c>
      <c r="I1606" s="67"/>
      <c r="J1606" s="68">
        <f>H1606*I1606</f>
        <v>0</v>
      </c>
      <c r="K1606" s="68">
        <f>IF($I$11&gt;=7000,0,H1606*0.07*I1606)</f>
        <v>0</v>
      </c>
      <c r="L1606" s="68">
        <f>J1606+K1606</f>
        <v>0</v>
      </c>
      <c r="M1606" s="46" t="str">
        <f>IF(I1606="","",IF(I1606&lt;80,"Ошибка! Не соблюден минимальный заказ на сорт!",IF(MOD(I1606,40)&gt;0,"Ошибка! Не соблюдена кратность заказа на позицию!","")))</f>
        <v/>
      </c>
    </row>
    <row r="1607" spans="1:13" ht="15" customHeight="1" x14ac:dyDescent="0.25">
      <c r="A1607" s="1">
        <v>432</v>
      </c>
      <c r="B1607" s="63" t="s">
        <v>3756</v>
      </c>
      <c r="C1607" s="63" t="s">
        <v>3942</v>
      </c>
      <c r="D1607" s="64" t="s">
        <v>2717</v>
      </c>
      <c r="E1607" s="64" t="s">
        <v>2718</v>
      </c>
      <c r="F1607" s="64" t="s">
        <v>4248</v>
      </c>
      <c r="G1607" s="65" t="s">
        <v>63</v>
      </c>
      <c r="H1607" s="66">
        <v>2.0999999999999996</v>
      </c>
      <c r="I1607" s="67"/>
      <c r="J1607" s="68">
        <f>H1607*I1607</f>
        <v>0</v>
      </c>
      <c r="K1607" s="68">
        <f>IF($I$11&gt;=7000,0,H1607*0.07*I1607)</f>
        <v>0</v>
      </c>
      <c r="L1607" s="68">
        <f>J1607+K1607</f>
        <v>0</v>
      </c>
      <c r="M1607" s="46" t="str">
        <f>IF(I1607="","",IF(I1607&lt;80,"Ошибка! Не соблюден минимальный заказ на сорт!",IF(MOD(I1607,40)&gt;0,"Ошибка! Не соблюдена кратность заказа на позицию!","")))</f>
        <v/>
      </c>
    </row>
    <row r="1608" spans="1:13" ht="15" customHeight="1" x14ac:dyDescent="0.25">
      <c r="A1608" s="1">
        <v>7341</v>
      </c>
      <c r="B1608" s="63" t="s">
        <v>2747</v>
      </c>
      <c r="C1608" s="63" t="s">
        <v>2748</v>
      </c>
      <c r="D1608" s="64" t="s">
        <v>2717</v>
      </c>
      <c r="E1608" s="64" t="s">
        <v>2718</v>
      </c>
      <c r="F1608" s="64" t="s">
        <v>4249</v>
      </c>
      <c r="G1608" s="65" t="s">
        <v>63</v>
      </c>
      <c r="H1608" s="66">
        <v>1.48</v>
      </c>
      <c r="I1608" s="67"/>
      <c r="J1608" s="68">
        <f>H1608*I1608</f>
        <v>0</v>
      </c>
      <c r="K1608" s="68">
        <f>IF($I$11&gt;=7000,0,H1608*0.07*I1608)</f>
        <v>0</v>
      </c>
      <c r="L1608" s="68">
        <f>J1608+K1608</f>
        <v>0</v>
      </c>
      <c r="M1608" s="46" t="str">
        <f>IF(I1608="","",IF(I1608&lt;80,"Ошибка! Не соблюден минимальный заказ на сорт!",IF(MOD(I1608,40)&gt;0,"Ошибка! Не соблюдена кратность заказа на позицию!","")))</f>
        <v/>
      </c>
    </row>
    <row r="1609" spans="1:13" ht="15" customHeight="1" x14ac:dyDescent="0.25">
      <c r="A1609" s="1">
        <v>2511</v>
      </c>
      <c r="B1609" s="63" t="s">
        <v>2741</v>
      </c>
      <c r="C1609" s="63" t="s">
        <v>2742</v>
      </c>
      <c r="D1609" s="64" t="s">
        <v>2717</v>
      </c>
      <c r="E1609" s="64" t="s">
        <v>2718</v>
      </c>
      <c r="F1609" s="64" t="s">
        <v>2743</v>
      </c>
      <c r="G1609" s="65" t="s">
        <v>63</v>
      </c>
      <c r="H1609" s="66">
        <v>1.48</v>
      </c>
      <c r="I1609" s="67"/>
      <c r="J1609" s="68">
        <f>H1609*I1609</f>
        <v>0</v>
      </c>
      <c r="K1609" s="68">
        <f>IF($I$11&gt;=7000,0,H1609*0.07*I1609)</f>
        <v>0</v>
      </c>
      <c r="L1609" s="68">
        <f>J1609+K1609</f>
        <v>0</v>
      </c>
      <c r="M1609" s="46" t="str">
        <f>IF(I1609="","",IF(I1609&lt;80,"Ошибка! Не соблюден минимальный заказ на сорт!",IF(MOD(I1609,40)&gt;0,"Ошибка! Не соблюдена кратность заказа на позицию!","")))</f>
        <v/>
      </c>
    </row>
    <row r="1610" spans="1:13" ht="15" customHeight="1" x14ac:dyDescent="0.25">
      <c r="A1610" s="1">
        <v>2812</v>
      </c>
      <c r="B1610" s="63" t="s">
        <v>3757</v>
      </c>
      <c r="C1610" s="63" t="s">
        <v>6018</v>
      </c>
      <c r="D1610" s="64" t="s">
        <v>2717</v>
      </c>
      <c r="E1610" s="64" t="s">
        <v>2718</v>
      </c>
      <c r="F1610" s="64" t="s">
        <v>5693</v>
      </c>
      <c r="G1610" s="65" t="s">
        <v>63</v>
      </c>
      <c r="H1610" s="66">
        <v>1.48</v>
      </c>
      <c r="I1610" s="67"/>
      <c r="J1610" s="68">
        <f>H1610*I1610</f>
        <v>0</v>
      </c>
      <c r="K1610" s="68">
        <f>IF($I$11&gt;=7000,0,H1610*0.07*I1610)</f>
        <v>0</v>
      </c>
      <c r="L1610" s="68">
        <f>J1610+K1610</f>
        <v>0</v>
      </c>
      <c r="M1610" s="46" t="str">
        <f>IF(I1610="","",IF(I1610&lt;80,"Ошибка! Не соблюден минимальный заказ на сорт!",IF(MOD(I1610,40)&gt;0,"Ошибка! Не соблюдена кратность заказа на позицию!","")))</f>
        <v/>
      </c>
    </row>
    <row r="1611" spans="1:13" ht="15" customHeight="1" x14ac:dyDescent="0.25">
      <c r="A1611" s="1">
        <v>2120</v>
      </c>
      <c r="B1611" s="63" t="s">
        <v>2744</v>
      </c>
      <c r="C1611" s="63" t="s">
        <v>2745</v>
      </c>
      <c r="D1611" s="64" t="s">
        <v>2717</v>
      </c>
      <c r="E1611" s="64" t="s">
        <v>2718</v>
      </c>
      <c r="F1611" s="64" t="s">
        <v>2746</v>
      </c>
      <c r="G1611" s="65" t="s">
        <v>63</v>
      </c>
      <c r="H1611" s="66">
        <v>1.48</v>
      </c>
      <c r="I1611" s="67"/>
      <c r="J1611" s="68">
        <f>H1611*I1611</f>
        <v>0</v>
      </c>
      <c r="K1611" s="68">
        <f>IF($I$11&gt;=7000,0,H1611*0.07*I1611)</f>
        <v>0</v>
      </c>
      <c r="L1611" s="68">
        <f>J1611+K1611</f>
        <v>0</v>
      </c>
      <c r="M1611" s="46" t="str">
        <f>IF(I1611="","",IF(I1611&lt;80,"Ошибка! Не соблюден минимальный заказ на сорт!",IF(MOD(I1611,40)&gt;0,"Ошибка! Не соблюдена кратность заказа на позицию!","")))</f>
        <v/>
      </c>
    </row>
    <row r="1612" spans="1:13" ht="15" customHeight="1" x14ac:dyDescent="0.25">
      <c r="A1612" s="1">
        <v>7602</v>
      </c>
      <c r="B1612" s="63" t="s">
        <v>2749</v>
      </c>
      <c r="C1612" s="63" t="s">
        <v>2750</v>
      </c>
      <c r="D1612" s="64" t="s">
        <v>2717</v>
      </c>
      <c r="E1612" s="64" t="s">
        <v>2718</v>
      </c>
      <c r="F1612" s="64" t="s">
        <v>2753</v>
      </c>
      <c r="G1612" s="65" t="s">
        <v>63</v>
      </c>
      <c r="H1612" s="66">
        <v>1.48</v>
      </c>
      <c r="I1612" s="67"/>
      <c r="J1612" s="68">
        <f>H1612*I1612</f>
        <v>0</v>
      </c>
      <c r="K1612" s="68">
        <f>IF($I$11&gt;=7000,0,H1612*0.07*I1612)</f>
        <v>0</v>
      </c>
      <c r="L1612" s="68">
        <f>J1612+K1612</f>
        <v>0</v>
      </c>
      <c r="M1612" s="46" t="str">
        <f>IF(I1612="","",IF(I1612&lt;80,"Ошибка! Не соблюден минимальный заказ на сорт!",IF(MOD(I1612,40)&gt;0,"Ошибка! Не соблюдена кратность заказа на позицию!","")))</f>
        <v/>
      </c>
    </row>
    <row r="1613" spans="1:13" ht="15" customHeight="1" x14ac:dyDescent="0.25">
      <c r="A1613" s="1">
        <v>919</v>
      </c>
      <c r="B1613" s="63" t="s">
        <v>2751</v>
      </c>
      <c r="C1613" s="63" t="s">
        <v>2752</v>
      </c>
      <c r="D1613" s="64" t="s">
        <v>2717</v>
      </c>
      <c r="E1613" s="64" t="s">
        <v>2718</v>
      </c>
      <c r="F1613" s="64" t="s">
        <v>2753</v>
      </c>
      <c r="G1613" s="65" t="s">
        <v>63</v>
      </c>
      <c r="H1613" s="66">
        <v>1.48</v>
      </c>
      <c r="I1613" s="67"/>
      <c r="J1613" s="68">
        <f>H1613*I1613</f>
        <v>0</v>
      </c>
      <c r="K1613" s="68">
        <f>IF($I$11&gt;=7000,0,H1613*0.07*I1613)</f>
        <v>0</v>
      </c>
      <c r="L1613" s="68">
        <f>J1613+K1613</f>
        <v>0</v>
      </c>
      <c r="M1613" s="46" t="str">
        <f>IF(I1613="","",IF(I1613&lt;80,"Ошибка! Не соблюден минимальный заказ на сорт!",IF(MOD(I1613,40)&gt;0,"Ошибка! Не соблюдена кратность заказа на позицию!","")))</f>
        <v/>
      </c>
    </row>
    <row r="1614" spans="1:13" ht="15" customHeight="1" x14ac:dyDescent="0.25">
      <c r="A1614" s="1">
        <v>1325</v>
      </c>
      <c r="B1614" s="63" t="s">
        <v>2754</v>
      </c>
      <c r="C1614" s="63" t="s">
        <v>2755</v>
      </c>
      <c r="D1614" s="64" t="s">
        <v>2717</v>
      </c>
      <c r="E1614" s="64" t="s">
        <v>2718</v>
      </c>
      <c r="F1614" s="64" t="s">
        <v>2756</v>
      </c>
      <c r="G1614" s="65" t="s">
        <v>63</v>
      </c>
      <c r="H1614" s="66">
        <v>1.48</v>
      </c>
      <c r="I1614" s="67"/>
      <c r="J1614" s="68">
        <f>H1614*I1614</f>
        <v>0</v>
      </c>
      <c r="K1614" s="68">
        <f>IF($I$11&gt;=7000,0,H1614*0.07*I1614)</f>
        <v>0</v>
      </c>
      <c r="L1614" s="68">
        <f>J1614+K1614</f>
        <v>0</v>
      </c>
      <c r="M1614" s="46" t="str">
        <f>IF(I1614="","",IF(I1614&lt;80,"Ошибка! Не соблюден минимальный заказ на сорт!",IF(MOD(I1614,40)&gt;0,"Ошибка! Не соблюдена кратность заказа на позицию!","")))</f>
        <v/>
      </c>
    </row>
    <row r="1615" spans="1:13" ht="15" customHeight="1" x14ac:dyDescent="0.25">
      <c r="A1615" s="1">
        <v>4718</v>
      </c>
      <c r="B1615" s="63" t="s">
        <v>2757</v>
      </c>
      <c r="C1615" s="63" t="s">
        <v>2758</v>
      </c>
      <c r="D1615" s="64" t="s">
        <v>2717</v>
      </c>
      <c r="E1615" s="64" t="s">
        <v>2718</v>
      </c>
      <c r="F1615" s="64" t="s">
        <v>4397</v>
      </c>
      <c r="G1615" s="65" t="s">
        <v>63</v>
      </c>
      <c r="H1615" s="66">
        <v>1.48</v>
      </c>
      <c r="I1615" s="67"/>
      <c r="J1615" s="68">
        <f>H1615*I1615</f>
        <v>0</v>
      </c>
      <c r="K1615" s="68">
        <f>IF($I$11&gt;=7000,0,H1615*0.07*I1615)</f>
        <v>0</v>
      </c>
      <c r="L1615" s="68">
        <f>J1615+K1615</f>
        <v>0</v>
      </c>
      <c r="M1615" s="46" t="str">
        <f>IF(I1615="","",IF(I1615&lt;80,"Ошибка! Не соблюден минимальный заказ на сорт!",IF(MOD(I1615,40)&gt;0,"Ошибка! Не соблюдена кратность заказа на позицию!","")))</f>
        <v/>
      </c>
    </row>
    <row r="1616" spans="1:13" ht="15" customHeight="1" x14ac:dyDescent="0.25">
      <c r="A1616" s="1">
        <v>1611</v>
      </c>
      <c r="B1616" s="63" t="s">
        <v>2759</v>
      </c>
      <c r="C1616" s="63" t="s">
        <v>2760</v>
      </c>
      <c r="D1616" s="64" t="s">
        <v>2717</v>
      </c>
      <c r="E1616" s="64" t="s">
        <v>2718</v>
      </c>
      <c r="F1616" s="64" t="s">
        <v>5477</v>
      </c>
      <c r="G1616" s="65" t="s">
        <v>63</v>
      </c>
      <c r="H1616" s="66">
        <v>1.48</v>
      </c>
      <c r="I1616" s="67"/>
      <c r="J1616" s="68">
        <f>H1616*I1616</f>
        <v>0</v>
      </c>
      <c r="K1616" s="68">
        <f>IF($I$11&gt;=7000,0,H1616*0.07*I1616)</f>
        <v>0</v>
      </c>
      <c r="L1616" s="68">
        <f>J1616+K1616</f>
        <v>0</v>
      </c>
      <c r="M1616" s="46" t="str">
        <f>IF(I1616="","",IF(I1616&lt;80,"Ошибка! Не соблюден минимальный заказ на сорт!",IF(MOD(I1616,40)&gt;0,"Ошибка! Не соблюдена кратность заказа на позицию!","")))</f>
        <v/>
      </c>
    </row>
    <row r="1617" spans="1:13" ht="15" customHeight="1" x14ac:dyDescent="0.25">
      <c r="A1617" s="1">
        <v>1960</v>
      </c>
      <c r="B1617" s="63" t="s">
        <v>2761</v>
      </c>
      <c r="C1617" s="63" t="s">
        <v>2762</v>
      </c>
      <c r="D1617" s="64" t="s">
        <v>2717</v>
      </c>
      <c r="E1617" s="64" t="s">
        <v>2718</v>
      </c>
      <c r="F1617" s="64" t="s">
        <v>2763</v>
      </c>
      <c r="G1617" s="65" t="s">
        <v>63</v>
      </c>
      <c r="H1617" s="66">
        <v>1.48</v>
      </c>
      <c r="I1617" s="67"/>
      <c r="J1617" s="68">
        <f>H1617*I1617</f>
        <v>0</v>
      </c>
      <c r="K1617" s="68">
        <f>IF($I$11&gt;=7000,0,H1617*0.07*I1617)</f>
        <v>0</v>
      </c>
      <c r="L1617" s="68">
        <f>J1617+K1617</f>
        <v>0</v>
      </c>
      <c r="M1617" s="46" t="str">
        <f>IF(I1617="","",IF(I1617&lt;80,"Ошибка! Не соблюден минимальный заказ на сорт!",IF(MOD(I1617,40)&gt;0,"Ошибка! Не соблюдена кратность заказа на позицию!","")))</f>
        <v/>
      </c>
    </row>
    <row r="1618" spans="1:13" ht="15" customHeight="1" x14ac:dyDescent="0.25">
      <c r="A1618" s="1">
        <v>2555</v>
      </c>
      <c r="B1618" s="63" t="s">
        <v>3758</v>
      </c>
      <c r="C1618" s="63" t="s">
        <v>3943</v>
      </c>
      <c r="D1618" s="64" t="s">
        <v>2717</v>
      </c>
      <c r="E1618" s="64" t="s">
        <v>2718</v>
      </c>
      <c r="F1618" s="64" t="s">
        <v>4250</v>
      </c>
      <c r="G1618" s="65" t="s">
        <v>63</v>
      </c>
      <c r="H1618" s="66">
        <v>1.48</v>
      </c>
      <c r="I1618" s="67"/>
      <c r="J1618" s="68">
        <f>H1618*I1618</f>
        <v>0</v>
      </c>
      <c r="K1618" s="68">
        <f>IF($I$11&gt;=7000,0,H1618*0.07*I1618)</f>
        <v>0</v>
      </c>
      <c r="L1618" s="68">
        <f>J1618+K1618</f>
        <v>0</v>
      </c>
      <c r="M1618" s="46" t="str">
        <f>IF(I1618="","",IF(I1618&lt;80,"Ошибка! Не соблюден минимальный заказ на сорт!",IF(MOD(I1618,40)&gt;0,"Ошибка! Не соблюдена кратность заказа на позицию!","")))</f>
        <v/>
      </c>
    </row>
    <row r="1619" spans="1:13" ht="15" customHeight="1" x14ac:dyDescent="0.25">
      <c r="A1619" s="1">
        <v>4700</v>
      </c>
      <c r="B1619" s="63" t="s">
        <v>2764</v>
      </c>
      <c r="C1619" s="63" t="s">
        <v>2765</v>
      </c>
      <c r="D1619" s="64" t="s">
        <v>2717</v>
      </c>
      <c r="E1619" s="64" t="s">
        <v>2718</v>
      </c>
      <c r="F1619" s="64" t="s">
        <v>2766</v>
      </c>
      <c r="G1619" s="65" t="s">
        <v>63</v>
      </c>
      <c r="H1619" s="66">
        <v>1.48</v>
      </c>
      <c r="I1619" s="67"/>
      <c r="J1619" s="68">
        <f>H1619*I1619</f>
        <v>0</v>
      </c>
      <c r="K1619" s="68">
        <f>IF($I$11&gt;=7000,0,H1619*0.07*I1619)</f>
        <v>0</v>
      </c>
      <c r="L1619" s="68">
        <f>J1619+K1619</f>
        <v>0</v>
      </c>
      <c r="M1619" s="46" t="str">
        <f>IF(I1619="","",IF(I1619&lt;80,"Ошибка! Не соблюден минимальный заказ на сорт!",IF(MOD(I1619,40)&gt;0,"Ошибка! Не соблюдена кратность заказа на позицию!","")))</f>
        <v/>
      </c>
    </row>
    <row r="1620" spans="1:13" ht="15" customHeight="1" x14ac:dyDescent="0.25">
      <c r="A1620" s="1">
        <v>964</v>
      </c>
      <c r="B1620" s="63" t="s">
        <v>3759</v>
      </c>
      <c r="C1620" s="63" t="s">
        <v>3944</v>
      </c>
      <c r="D1620" s="64" t="s">
        <v>2717</v>
      </c>
      <c r="E1620" s="64" t="s">
        <v>2718</v>
      </c>
      <c r="F1620" s="64" t="s">
        <v>4251</v>
      </c>
      <c r="G1620" s="65" t="s">
        <v>63</v>
      </c>
      <c r="H1620" s="66">
        <v>1.48</v>
      </c>
      <c r="I1620" s="67"/>
      <c r="J1620" s="68">
        <f>H1620*I1620</f>
        <v>0</v>
      </c>
      <c r="K1620" s="68">
        <f>IF($I$11&gt;=7000,0,H1620*0.07*I1620)</f>
        <v>0</v>
      </c>
      <c r="L1620" s="68">
        <f>J1620+K1620</f>
        <v>0</v>
      </c>
      <c r="M1620" s="46" t="str">
        <f>IF(I1620="","",IF(I1620&lt;80,"Ошибка! Не соблюден минимальный заказ на сорт!",IF(MOD(I1620,40)&gt;0,"Ошибка! Не соблюдена кратность заказа на позицию!","")))</f>
        <v/>
      </c>
    </row>
    <row r="1621" spans="1:13" ht="15" customHeight="1" x14ac:dyDescent="0.25">
      <c r="A1621" s="1">
        <v>5567</v>
      </c>
      <c r="B1621" s="63" t="s">
        <v>3760</v>
      </c>
      <c r="C1621" s="63" t="s">
        <v>3945</v>
      </c>
      <c r="D1621" s="64" t="s">
        <v>2717</v>
      </c>
      <c r="E1621" s="64" t="s">
        <v>2718</v>
      </c>
      <c r="F1621" s="64" t="s">
        <v>4252</v>
      </c>
      <c r="G1621" s="65" t="s">
        <v>63</v>
      </c>
      <c r="H1621" s="66">
        <v>1.75</v>
      </c>
      <c r="I1621" s="67"/>
      <c r="J1621" s="68">
        <f>H1621*I1621</f>
        <v>0</v>
      </c>
      <c r="K1621" s="68">
        <f>IF($I$11&gt;=7000,0,H1621*0.07*I1621)</f>
        <v>0</v>
      </c>
      <c r="L1621" s="68">
        <f>J1621+K1621</f>
        <v>0</v>
      </c>
      <c r="M1621" s="46" t="str">
        <f>IF(I1621="","",IF(I1621&lt;80,"Ошибка! Не соблюден минимальный заказ на сорт!",IF(MOD(I1621,40)&gt;0,"Ошибка! Не соблюдена кратность заказа на позицию!","")))</f>
        <v/>
      </c>
    </row>
    <row r="1622" spans="1:13" ht="15" customHeight="1" x14ac:dyDescent="0.25">
      <c r="A1622" s="1">
        <v>286</v>
      </c>
      <c r="B1622" s="63" t="s">
        <v>2770</v>
      </c>
      <c r="C1622" s="63" t="s">
        <v>2771</v>
      </c>
      <c r="D1622" s="64" t="s">
        <v>2717</v>
      </c>
      <c r="E1622" s="64" t="s">
        <v>2718</v>
      </c>
      <c r="F1622" s="64" t="s">
        <v>2772</v>
      </c>
      <c r="G1622" s="65" t="s">
        <v>63</v>
      </c>
      <c r="H1622" s="66">
        <v>1.48</v>
      </c>
      <c r="I1622" s="67"/>
      <c r="J1622" s="68">
        <f>H1622*I1622</f>
        <v>0</v>
      </c>
      <c r="K1622" s="68">
        <f>IF($I$11&gt;=7000,0,H1622*0.07*I1622)</f>
        <v>0</v>
      </c>
      <c r="L1622" s="68">
        <f>J1622+K1622</f>
        <v>0</v>
      </c>
      <c r="M1622" s="46" t="str">
        <f>IF(I1622="","",IF(I1622&lt;80,"Ошибка! Не соблюден минимальный заказ на сорт!",IF(MOD(I1622,40)&gt;0,"Ошибка! Не соблюдена кратность заказа на позицию!","")))</f>
        <v/>
      </c>
    </row>
    <row r="1623" spans="1:13" ht="15" customHeight="1" x14ac:dyDescent="0.25">
      <c r="A1623" s="1">
        <v>982</v>
      </c>
      <c r="B1623" s="63" t="s">
        <v>2773</v>
      </c>
      <c r="C1623" s="63" t="s">
        <v>2774</v>
      </c>
      <c r="D1623" s="64" t="s">
        <v>2717</v>
      </c>
      <c r="E1623" s="64" t="s">
        <v>2718</v>
      </c>
      <c r="F1623" s="64" t="s">
        <v>2775</v>
      </c>
      <c r="G1623" s="65" t="s">
        <v>63</v>
      </c>
      <c r="H1623" s="66">
        <v>1.48</v>
      </c>
      <c r="I1623" s="67"/>
      <c r="J1623" s="68">
        <f>H1623*I1623</f>
        <v>0</v>
      </c>
      <c r="K1623" s="68">
        <f>IF($I$11&gt;=7000,0,H1623*0.07*I1623)</f>
        <v>0</v>
      </c>
      <c r="L1623" s="68">
        <f>J1623+K1623</f>
        <v>0</v>
      </c>
      <c r="M1623" s="46" t="str">
        <f>IF(I1623="","",IF(I1623&lt;80,"Ошибка! Не соблюден минимальный заказ на сорт!",IF(MOD(I1623,40)&gt;0,"Ошибка! Не соблюдена кратность заказа на позицию!","")))</f>
        <v/>
      </c>
    </row>
    <row r="1624" spans="1:13" ht="15" customHeight="1" x14ac:dyDescent="0.25">
      <c r="A1624" s="1">
        <v>5268</v>
      </c>
      <c r="B1624" s="63" t="s">
        <v>2778</v>
      </c>
      <c r="C1624" s="63" t="s">
        <v>2779</v>
      </c>
      <c r="D1624" s="64" t="s">
        <v>2717</v>
      </c>
      <c r="E1624" s="64" t="s">
        <v>2718</v>
      </c>
      <c r="F1624" s="64" t="s">
        <v>4398</v>
      </c>
      <c r="G1624" s="65" t="s">
        <v>63</v>
      </c>
      <c r="H1624" s="66">
        <v>1.48</v>
      </c>
      <c r="I1624" s="67"/>
      <c r="J1624" s="68">
        <f>H1624*I1624</f>
        <v>0</v>
      </c>
      <c r="K1624" s="68">
        <f>IF($I$11&gt;=7000,0,H1624*0.07*I1624)</f>
        <v>0</v>
      </c>
      <c r="L1624" s="68">
        <f>J1624+K1624</f>
        <v>0</v>
      </c>
      <c r="M1624" s="46" t="str">
        <f>IF(I1624="","",IF(I1624&lt;80,"Ошибка! Не соблюден минимальный заказ на сорт!",IF(MOD(I1624,40)&gt;0,"Ошибка! Не соблюдена кратность заказа на позицию!","")))</f>
        <v/>
      </c>
    </row>
    <row r="1625" spans="1:13" ht="15" customHeight="1" x14ac:dyDescent="0.25">
      <c r="A1625" s="1">
        <v>2846</v>
      </c>
      <c r="B1625" s="63" t="s">
        <v>2780</v>
      </c>
      <c r="C1625" s="63" t="s">
        <v>2781</v>
      </c>
      <c r="D1625" s="64" t="s">
        <v>2717</v>
      </c>
      <c r="E1625" s="64" t="s">
        <v>2718</v>
      </c>
      <c r="F1625" s="64"/>
      <c r="G1625" s="65" t="s">
        <v>63</v>
      </c>
      <c r="H1625" s="66">
        <v>1.04</v>
      </c>
      <c r="I1625" s="67"/>
      <c r="J1625" s="68">
        <f>H1625*I1625</f>
        <v>0</v>
      </c>
      <c r="K1625" s="68">
        <f>IF($I$11&gt;=7000,0,H1625*0.07*I1625)</f>
        <v>0</v>
      </c>
      <c r="L1625" s="68">
        <f>J1625+K1625</f>
        <v>0</v>
      </c>
      <c r="M1625" s="46" t="str">
        <f>IF(I1625="","",IF(I1625&lt;80,"Ошибка! Не соблюден минимальный заказ на сорт!",IF(MOD(I1625,40)&gt;0,"Ошибка! Не соблюдена кратность заказа на позицию!","")))</f>
        <v/>
      </c>
    </row>
    <row r="1626" spans="1:13" ht="15" customHeight="1" x14ac:dyDescent="0.25">
      <c r="A1626" s="1">
        <v>1402</v>
      </c>
      <c r="B1626" s="63" t="s">
        <v>2739</v>
      </c>
      <c r="C1626" s="63" t="s">
        <v>2740</v>
      </c>
      <c r="D1626" s="64" t="s">
        <v>2717</v>
      </c>
      <c r="E1626" s="64" t="s">
        <v>2718</v>
      </c>
      <c r="F1626" s="64"/>
      <c r="G1626" s="65" t="s">
        <v>63</v>
      </c>
      <c r="H1626" s="66">
        <v>1.48</v>
      </c>
      <c r="I1626" s="67"/>
      <c r="J1626" s="68">
        <f>H1626*I1626</f>
        <v>0</v>
      </c>
      <c r="K1626" s="68">
        <f>IF($I$11&gt;=7000,0,H1626*0.07*I1626)</f>
        <v>0</v>
      </c>
      <c r="L1626" s="68">
        <f>J1626+K1626</f>
        <v>0</v>
      </c>
      <c r="M1626" s="46" t="str">
        <f>IF(I1626="","",IF(I1626&lt;80,"Ошибка! Не соблюден минимальный заказ на сорт!",IF(MOD(I1626,40)&gt;0,"Ошибка! Не соблюдена кратность заказа на позицию!","")))</f>
        <v/>
      </c>
    </row>
    <row r="1627" spans="1:13" ht="15" customHeight="1" x14ac:dyDescent="0.25">
      <c r="A1627" s="1">
        <v>368</v>
      </c>
      <c r="B1627" s="63" t="s">
        <v>2776</v>
      </c>
      <c r="C1627" s="63" t="s">
        <v>2777</v>
      </c>
      <c r="D1627" s="64" t="s">
        <v>2717</v>
      </c>
      <c r="E1627" s="64" t="s">
        <v>2718</v>
      </c>
      <c r="F1627" s="64"/>
      <c r="G1627" s="65" t="s">
        <v>63</v>
      </c>
      <c r="H1627" s="66">
        <v>1.48</v>
      </c>
      <c r="I1627" s="67"/>
      <c r="J1627" s="68">
        <f>H1627*I1627</f>
        <v>0</v>
      </c>
      <c r="K1627" s="68">
        <f>IF($I$11&gt;=7000,0,H1627*0.07*I1627)</f>
        <v>0</v>
      </c>
      <c r="L1627" s="68">
        <f>J1627+K1627</f>
        <v>0</v>
      </c>
      <c r="M1627" s="46" t="str">
        <f>IF(I1627="","",IF(I1627&lt;80,"Ошибка! Не соблюден минимальный заказ на сорт!",IF(MOD(I1627,40)&gt;0,"Ошибка! Не соблюдена кратность заказа на позицию!","")))</f>
        <v/>
      </c>
    </row>
    <row r="1628" spans="1:13" ht="15" customHeight="1" x14ac:dyDescent="0.25">
      <c r="A1628" s="1">
        <v>639</v>
      </c>
      <c r="B1628" s="63" t="s">
        <v>4918</v>
      </c>
      <c r="C1628" s="63" t="s">
        <v>6220</v>
      </c>
      <c r="D1628" s="64" t="s">
        <v>4078</v>
      </c>
      <c r="E1628" s="64" t="s">
        <v>4079</v>
      </c>
      <c r="F1628" s="64" t="s">
        <v>672</v>
      </c>
      <c r="G1628" s="65" t="s">
        <v>63</v>
      </c>
      <c r="H1628" s="66">
        <v>1.61</v>
      </c>
      <c r="I1628" s="67"/>
      <c r="J1628" s="68">
        <f>H1628*I1628</f>
        <v>0</v>
      </c>
      <c r="K1628" s="68">
        <f>IF($I$11&gt;=7000,0,H1628*0.07*I1628)</f>
        <v>0</v>
      </c>
      <c r="L1628" s="68">
        <f>J1628+K1628</f>
        <v>0</v>
      </c>
      <c r="M1628" s="46" t="str">
        <f>IF(I1628="","",IF(I1628&lt;80,"Ошибка! Не соблюден минимальный заказ на сорт!",IF(MOD(I1628,40)&gt;0,"Ошибка! Не соблюдена кратность заказа на позицию!","")))</f>
        <v/>
      </c>
    </row>
    <row r="1629" spans="1:13" ht="15" customHeight="1" x14ac:dyDescent="0.25">
      <c r="A1629" s="1">
        <v>396</v>
      </c>
      <c r="B1629" s="63" t="s">
        <v>4919</v>
      </c>
      <c r="C1629" s="63" t="s">
        <v>4602</v>
      </c>
      <c r="D1629" s="64" t="s">
        <v>4078</v>
      </c>
      <c r="E1629" s="64" t="s">
        <v>4079</v>
      </c>
      <c r="F1629" s="64" t="s">
        <v>5478</v>
      </c>
      <c r="G1629" s="65" t="s">
        <v>63</v>
      </c>
      <c r="H1629" s="66">
        <v>1.61</v>
      </c>
      <c r="I1629" s="67"/>
      <c r="J1629" s="68">
        <f>H1629*I1629</f>
        <v>0</v>
      </c>
      <c r="K1629" s="68">
        <f>IF($I$11&gt;=7000,0,H1629*0.07*I1629)</f>
        <v>0</v>
      </c>
      <c r="L1629" s="68">
        <f>J1629+K1629</f>
        <v>0</v>
      </c>
      <c r="M1629" s="46" t="str">
        <f>IF(I1629="","",IF(I1629&lt;80,"Ошибка! Не соблюден минимальный заказ на сорт!",IF(MOD(I1629,40)&gt;0,"Ошибка! Не соблюдена кратность заказа на позицию!","")))</f>
        <v/>
      </c>
    </row>
    <row r="1630" spans="1:13" ht="15" customHeight="1" x14ac:dyDescent="0.25">
      <c r="A1630" s="1">
        <v>491</v>
      </c>
      <c r="B1630" s="63" t="s">
        <v>2767</v>
      </c>
      <c r="C1630" s="63" t="s">
        <v>2768</v>
      </c>
      <c r="D1630" s="64" t="s">
        <v>4078</v>
      </c>
      <c r="E1630" s="64" t="s">
        <v>4079</v>
      </c>
      <c r="F1630" s="64" t="s">
        <v>2769</v>
      </c>
      <c r="G1630" s="65" t="s">
        <v>63</v>
      </c>
      <c r="H1630" s="66">
        <v>1.61</v>
      </c>
      <c r="I1630" s="67"/>
      <c r="J1630" s="68">
        <f>H1630*I1630</f>
        <v>0</v>
      </c>
      <c r="K1630" s="68">
        <f>IF($I$11&gt;=7000,0,H1630*0.07*I1630)</f>
        <v>0</v>
      </c>
      <c r="L1630" s="68">
        <f>J1630+K1630</f>
        <v>0</v>
      </c>
      <c r="M1630" s="46" t="str">
        <f>IF(I1630="","",IF(I1630&lt;80,"Ошибка! Не соблюден минимальный заказ на сорт!",IF(MOD(I1630,40)&gt;0,"Ошибка! Не соблюдена кратность заказа на позицию!","")))</f>
        <v/>
      </c>
    </row>
    <row r="1631" spans="1:13" ht="15" customHeight="1" x14ac:dyDescent="0.25">
      <c r="A1631" s="1">
        <v>7729</v>
      </c>
      <c r="B1631" s="63" t="s">
        <v>2782</v>
      </c>
      <c r="C1631" s="63" t="s">
        <v>2783</v>
      </c>
      <c r="D1631" s="64" t="s">
        <v>4074</v>
      </c>
      <c r="E1631" s="64" t="s">
        <v>4075</v>
      </c>
      <c r="F1631" s="64" t="s">
        <v>2784</v>
      </c>
      <c r="G1631" s="65" t="s">
        <v>63</v>
      </c>
      <c r="H1631" s="66">
        <v>1.44</v>
      </c>
      <c r="I1631" s="67"/>
      <c r="J1631" s="68">
        <f>H1631*I1631</f>
        <v>0</v>
      </c>
      <c r="K1631" s="68">
        <f>IF($I$11&gt;=7000,0,H1631*0.07*I1631)</f>
        <v>0</v>
      </c>
      <c r="L1631" s="68">
        <f>J1631+K1631</f>
        <v>0</v>
      </c>
      <c r="M1631" s="46" t="str">
        <f>IF(I1631="","",IF(I1631&lt;80,"Ошибка! Не соблюден минимальный заказ на сорт!",IF(MOD(I1631,40)&gt;0,"Ошибка! Не соблюдена кратность заказа на позицию!","")))</f>
        <v/>
      </c>
    </row>
    <row r="1632" spans="1:13" ht="15" customHeight="1" x14ac:dyDescent="0.25">
      <c r="A1632" s="1">
        <v>558</v>
      </c>
      <c r="B1632" s="63" t="s">
        <v>5249</v>
      </c>
      <c r="C1632" s="63"/>
      <c r="D1632" s="64" t="s">
        <v>5553</v>
      </c>
      <c r="E1632" s="64" t="s">
        <v>5874</v>
      </c>
      <c r="F1632" s="64" t="s">
        <v>5875</v>
      </c>
      <c r="G1632" s="65" t="s">
        <v>63</v>
      </c>
      <c r="H1632" s="66">
        <v>1.21</v>
      </c>
      <c r="I1632" s="67"/>
      <c r="J1632" s="68">
        <f>H1632*I1632</f>
        <v>0</v>
      </c>
      <c r="K1632" s="68">
        <f>IF($I$11&gt;=7000,0,H1632*0.07*I1632)</f>
        <v>0</v>
      </c>
      <c r="L1632" s="68">
        <f>J1632+K1632</f>
        <v>0</v>
      </c>
      <c r="M1632" s="46" t="str">
        <f>IF(I1632="","",IF(I1632&lt;80,"Ошибка! Не соблюден минимальный заказ на сорт!",IF(MOD(I1632,40)&gt;0,"Ошибка! Не соблюдена кратность заказа на позицию!","")))</f>
        <v/>
      </c>
    </row>
    <row r="1633" spans="1:13" ht="15" customHeight="1" x14ac:dyDescent="0.25">
      <c r="A1633" s="1">
        <v>246</v>
      </c>
      <c r="B1633" s="63" t="s">
        <v>4747</v>
      </c>
      <c r="C1633" s="63" t="s">
        <v>4577</v>
      </c>
      <c r="D1633" s="64" t="s">
        <v>2785</v>
      </c>
      <c r="E1633" s="64" t="s">
        <v>2786</v>
      </c>
      <c r="F1633" s="64" t="s">
        <v>5430</v>
      </c>
      <c r="G1633" s="65" t="s">
        <v>63</v>
      </c>
      <c r="H1633" s="66">
        <v>2.76</v>
      </c>
      <c r="I1633" s="67"/>
      <c r="J1633" s="68">
        <f>H1633*I1633</f>
        <v>0</v>
      </c>
      <c r="K1633" s="68">
        <f>IF($I$11&gt;=7000,0,H1633*0.07*I1633)</f>
        <v>0</v>
      </c>
      <c r="L1633" s="68">
        <f>J1633+K1633</f>
        <v>0</v>
      </c>
      <c r="M1633" s="46" t="str">
        <f>IF(I1633="","",IF(I1633&lt;80,"Ошибка! Не соблюден минимальный заказ на сорт!",IF(MOD(I1633,40)&gt;0,"Ошибка! Не соблюдена кратность заказа на позицию!","")))</f>
        <v/>
      </c>
    </row>
    <row r="1634" spans="1:13" ht="15" customHeight="1" x14ac:dyDescent="0.25">
      <c r="A1634" s="1">
        <v>8845</v>
      </c>
      <c r="B1634" s="63" t="s">
        <v>4748</v>
      </c>
      <c r="C1634" s="63" t="s">
        <v>4578</v>
      </c>
      <c r="D1634" s="64" t="s">
        <v>2785</v>
      </c>
      <c r="E1634" s="64" t="s">
        <v>2786</v>
      </c>
      <c r="F1634" s="64" t="s">
        <v>5431</v>
      </c>
      <c r="G1634" s="65" t="s">
        <v>63</v>
      </c>
      <c r="H1634" s="66">
        <v>2.76</v>
      </c>
      <c r="I1634" s="67"/>
      <c r="J1634" s="68">
        <f>H1634*I1634</f>
        <v>0</v>
      </c>
      <c r="K1634" s="68">
        <f>IF($I$11&gt;=7000,0,H1634*0.07*I1634)</f>
        <v>0</v>
      </c>
      <c r="L1634" s="68">
        <f>J1634+K1634</f>
        <v>0</v>
      </c>
      <c r="M1634" s="46" t="str">
        <f>IF(I1634="","",IF(I1634&lt;80,"Ошибка! Не соблюден минимальный заказ на сорт!",IF(MOD(I1634,40)&gt;0,"Ошибка! Не соблюдена кратность заказа на позицию!","")))</f>
        <v/>
      </c>
    </row>
    <row r="1635" spans="1:13" ht="15" customHeight="1" x14ac:dyDescent="0.25">
      <c r="A1635" s="1">
        <v>1755</v>
      </c>
      <c r="B1635" s="63" t="s">
        <v>4750</v>
      </c>
      <c r="C1635" s="63" t="s">
        <v>6079</v>
      </c>
      <c r="D1635" s="64" t="s">
        <v>2785</v>
      </c>
      <c r="E1635" s="64" t="s">
        <v>2786</v>
      </c>
      <c r="F1635" s="64" t="s">
        <v>5612</v>
      </c>
      <c r="G1635" s="65" t="s">
        <v>63</v>
      </c>
      <c r="H1635" s="66">
        <v>2.76</v>
      </c>
      <c r="I1635" s="67"/>
      <c r="J1635" s="68">
        <f>H1635*I1635</f>
        <v>0</v>
      </c>
      <c r="K1635" s="68">
        <f>IF($I$11&gt;=7000,0,H1635*0.07*I1635)</f>
        <v>0</v>
      </c>
      <c r="L1635" s="68">
        <f>J1635+K1635</f>
        <v>0</v>
      </c>
      <c r="M1635" s="46" t="str">
        <f>IF(I1635="","",IF(I1635&lt;80,"Ошибка! Не соблюден минимальный заказ на сорт!",IF(MOD(I1635,40)&gt;0,"Ошибка! Не соблюдена кратность заказа на позицию!","")))</f>
        <v/>
      </c>
    </row>
    <row r="1636" spans="1:13" ht="15" customHeight="1" x14ac:dyDescent="0.25">
      <c r="A1636" s="1">
        <v>727</v>
      </c>
      <c r="B1636" s="63" t="s">
        <v>3653</v>
      </c>
      <c r="C1636" s="63" t="s">
        <v>3859</v>
      </c>
      <c r="D1636" s="64" t="s">
        <v>2785</v>
      </c>
      <c r="E1636" s="64" t="s">
        <v>2786</v>
      </c>
      <c r="F1636" s="64" t="s">
        <v>4145</v>
      </c>
      <c r="G1636" s="65" t="s">
        <v>63</v>
      </c>
      <c r="H1636" s="66">
        <v>2.76</v>
      </c>
      <c r="I1636" s="67"/>
      <c r="J1636" s="68">
        <f>H1636*I1636</f>
        <v>0</v>
      </c>
      <c r="K1636" s="68">
        <f>IF($I$11&gt;=7000,0,H1636*0.07*I1636)</f>
        <v>0</v>
      </c>
      <c r="L1636" s="68">
        <f>J1636+K1636</f>
        <v>0</v>
      </c>
      <c r="M1636" s="46" t="str">
        <f>IF(I1636="","",IF(I1636&lt;80,"Ошибка! Не соблюден минимальный заказ на сорт!",IF(MOD(I1636,40)&gt;0,"Ошибка! Не соблюдена кратность заказа на позицию!","")))</f>
        <v/>
      </c>
    </row>
    <row r="1637" spans="1:13" ht="15" customHeight="1" x14ac:dyDescent="0.25">
      <c r="A1637" s="1">
        <v>900</v>
      </c>
      <c r="B1637" s="63" t="s">
        <v>4751</v>
      </c>
      <c r="C1637" s="63" t="s">
        <v>4579</v>
      </c>
      <c r="D1637" s="64" t="s">
        <v>2785</v>
      </c>
      <c r="E1637" s="64" t="s">
        <v>2786</v>
      </c>
      <c r="F1637" s="64" t="s">
        <v>5432</v>
      </c>
      <c r="G1637" s="65" t="s">
        <v>63</v>
      </c>
      <c r="H1637" s="66">
        <v>2.76</v>
      </c>
      <c r="I1637" s="67"/>
      <c r="J1637" s="68">
        <f>H1637*I1637</f>
        <v>0</v>
      </c>
      <c r="K1637" s="68">
        <f>IF($I$11&gt;=7000,0,H1637*0.07*I1637)</f>
        <v>0</v>
      </c>
      <c r="L1637" s="68">
        <f>J1637+K1637</f>
        <v>0</v>
      </c>
      <c r="M1637" s="46" t="str">
        <f>IF(I1637="","",IF(I1637&lt;80,"Ошибка! Не соблюден минимальный заказ на сорт!",IF(MOD(I1637,40)&gt;0,"Ошибка! Не соблюдена кратность заказа на позицию!","")))</f>
        <v/>
      </c>
    </row>
    <row r="1638" spans="1:13" ht="15" customHeight="1" x14ac:dyDescent="0.25">
      <c r="A1638" s="1">
        <v>531</v>
      </c>
      <c r="B1638" s="63" t="s">
        <v>4752</v>
      </c>
      <c r="C1638" s="63" t="s">
        <v>4580</v>
      </c>
      <c r="D1638" s="64" t="s">
        <v>2785</v>
      </c>
      <c r="E1638" s="64" t="s">
        <v>2786</v>
      </c>
      <c r="F1638" s="64" t="s">
        <v>5433</v>
      </c>
      <c r="G1638" s="65" t="s">
        <v>63</v>
      </c>
      <c r="H1638" s="66">
        <v>2.76</v>
      </c>
      <c r="I1638" s="67"/>
      <c r="J1638" s="68">
        <f>H1638*I1638</f>
        <v>0</v>
      </c>
      <c r="K1638" s="68">
        <f>IF($I$11&gt;=7000,0,H1638*0.07*I1638)</f>
        <v>0</v>
      </c>
      <c r="L1638" s="68">
        <f>J1638+K1638</f>
        <v>0</v>
      </c>
      <c r="M1638" s="46" t="str">
        <f>IF(I1638="","",IF(I1638&lt;80,"Ошибка! Не соблюден минимальный заказ на сорт!",IF(MOD(I1638,40)&gt;0,"Ошибка! Не соблюдена кратность заказа на позицию!","")))</f>
        <v/>
      </c>
    </row>
    <row r="1639" spans="1:13" ht="15" customHeight="1" x14ac:dyDescent="0.25">
      <c r="A1639" s="1">
        <v>210</v>
      </c>
      <c r="B1639" s="63" t="s">
        <v>4753</v>
      </c>
      <c r="C1639" s="63" t="s">
        <v>6080</v>
      </c>
      <c r="D1639" s="64" t="s">
        <v>2785</v>
      </c>
      <c r="E1639" s="64" t="s">
        <v>2786</v>
      </c>
      <c r="F1639" s="64" t="s">
        <v>5613</v>
      </c>
      <c r="G1639" s="65" t="s">
        <v>63</v>
      </c>
      <c r="H1639" s="66">
        <v>2.76</v>
      </c>
      <c r="I1639" s="67"/>
      <c r="J1639" s="68">
        <f>H1639*I1639</f>
        <v>0</v>
      </c>
      <c r="K1639" s="68">
        <f>IF($I$11&gt;=7000,0,H1639*0.07*I1639)</f>
        <v>0</v>
      </c>
      <c r="L1639" s="68">
        <f>J1639+K1639</f>
        <v>0</v>
      </c>
      <c r="M1639" s="46" t="str">
        <f>IF(I1639="","",IF(I1639&lt;80,"Ошибка! Не соблюден минимальный заказ на сорт!",IF(MOD(I1639,40)&gt;0,"Ошибка! Не соблюдена кратность заказа на позицию!","")))</f>
        <v/>
      </c>
    </row>
    <row r="1640" spans="1:13" ht="15" customHeight="1" x14ac:dyDescent="0.25">
      <c r="A1640" s="1">
        <v>179</v>
      </c>
      <c r="B1640" s="63" t="s">
        <v>4754</v>
      </c>
      <c r="C1640" s="63" t="s">
        <v>6081</v>
      </c>
      <c r="D1640" s="64" t="s">
        <v>2785</v>
      </c>
      <c r="E1640" s="64" t="s">
        <v>2786</v>
      </c>
      <c r="F1640" s="64" t="s">
        <v>5614</v>
      </c>
      <c r="G1640" s="65" t="s">
        <v>63</v>
      </c>
      <c r="H1640" s="66">
        <v>2.76</v>
      </c>
      <c r="I1640" s="67"/>
      <c r="J1640" s="68">
        <f>H1640*I1640</f>
        <v>0</v>
      </c>
      <c r="K1640" s="68">
        <f>IF($I$11&gt;=7000,0,H1640*0.07*I1640)</f>
        <v>0</v>
      </c>
      <c r="L1640" s="68">
        <f>J1640+K1640</f>
        <v>0</v>
      </c>
      <c r="M1640" s="46" t="str">
        <f>IF(I1640="","",IF(I1640&lt;80,"Ошибка! Не соблюден минимальный заказ на сорт!",IF(MOD(I1640,40)&gt;0,"Ошибка! Не соблюдена кратность заказа на позицию!","")))</f>
        <v/>
      </c>
    </row>
    <row r="1641" spans="1:13" ht="15" customHeight="1" x14ac:dyDescent="0.25">
      <c r="A1641" s="1">
        <v>10286</v>
      </c>
      <c r="B1641" s="63" t="s">
        <v>2787</v>
      </c>
      <c r="C1641" s="63" t="s">
        <v>2788</v>
      </c>
      <c r="D1641" s="64" t="s">
        <v>2785</v>
      </c>
      <c r="E1641" s="64" t="s">
        <v>2786</v>
      </c>
      <c r="F1641" s="64" t="s">
        <v>2018</v>
      </c>
      <c r="G1641" s="65" t="s">
        <v>63</v>
      </c>
      <c r="H1641" s="66">
        <v>2.0699999999999998</v>
      </c>
      <c r="I1641" s="67"/>
      <c r="J1641" s="68">
        <f>H1641*I1641</f>
        <v>0</v>
      </c>
      <c r="K1641" s="68">
        <f>IF($I$11&gt;=7000,0,H1641*0.07*I1641)</f>
        <v>0</v>
      </c>
      <c r="L1641" s="68">
        <f>J1641+K1641</f>
        <v>0</v>
      </c>
      <c r="M1641" s="46" t="str">
        <f>IF(I1641="","",IF(I1641&lt;80,"Ошибка! Не соблюден минимальный заказ на сорт!",IF(MOD(I1641,40)&gt;0,"Ошибка! Не соблюдена кратность заказа на позицию!","")))</f>
        <v/>
      </c>
    </row>
    <row r="1642" spans="1:13" ht="15" customHeight="1" x14ac:dyDescent="0.25">
      <c r="A1642" s="1">
        <v>1114</v>
      </c>
      <c r="B1642" s="63" t="s">
        <v>4749</v>
      </c>
      <c r="C1642" s="63" t="s">
        <v>6078</v>
      </c>
      <c r="D1642" s="64" t="s">
        <v>2785</v>
      </c>
      <c r="E1642" s="64" t="s">
        <v>2786</v>
      </c>
      <c r="F1642" s="64" t="s">
        <v>5611</v>
      </c>
      <c r="G1642" s="65" t="s">
        <v>63</v>
      </c>
      <c r="H1642" s="66">
        <v>2.76</v>
      </c>
      <c r="I1642" s="67"/>
      <c r="J1642" s="68">
        <f>H1642*I1642</f>
        <v>0</v>
      </c>
      <c r="K1642" s="68">
        <f>IF($I$11&gt;=7000,0,H1642*0.07*I1642)</f>
        <v>0</v>
      </c>
      <c r="L1642" s="68">
        <f>J1642+K1642</f>
        <v>0</v>
      </c>
      <c r="M1642" s="46" t="str">
        <f>IF(I1642="","",IF(I1642&lt;80,"Ошибка! Не соблюден минимальный заказ на сорт!",IF(MOD(I1642,40)&gt;0,"Ошибка! Не соблюдена кратность заказа на позицию!","")))</f>
        <v/>
      </c>
    </row>
    <row r="1643" spans="1:13" ht="15" customHeight="1" x14ac:dyDescent="0.25">
      <c r="A1643" s="1">
        <v>958</v>
      </c>
      <c r="B1643" s="63" t="s">
        <v>2789</v>
      </c>
      <c r="C1643" s="63" t="s">
        <v>2790</v>
      </c>
      <c r="D1643" s="64" t="s">
        <v>2791</v>
      </c>
      <c r="E1643" s="64" t="s">
        <v>2792</v>
      </c>
      <c r="F1643" s="64"/>
      <c r="G1643" s="65" t="s">
        <v>421</v>
      </c>
      <c r="H1643" s="66">
        <v>2.19</v>
      </c>
      <c r="I1643" s="67"/>
      <c r="J1643" s="68">
        <f>H1643*I1643</f>
        <v>0</v>
      </c>
      <c r="K1643" s="68">
        <f>IF($I$11&gt;=7000,0,H1643*0.07*I1643)</f>
        <v>0</v>
      </c>
      <c r="L1643" s="68">
        <f>J1643+K1643</f>
        <v>0</v>
      </c>
      <c r="M1643" s="108" t="str">
        <f>IF(I1643="","",IF(I1643&lt;80,"Ошибка! Не соблюден минимальный заказ на сорт!",IF(MOD(I1643,40)&gt;0,"Ошибка! Не соблюдена кратность заказа на позицию!","")))</f>
        <v/>
      </c>
    </row>
    <row r="1644" spans="1:13" ht="15" customHeight="1" x14ac:dyDescent="0.25">
      <c r="A1644" s="1">
        <v>3426</v>
      </c>
      <c r="B1644" s="63" t="s">
        <v>2796</v>
      </c>
      <c r="C1644" s="63" t="s">
        <v>2797</v>
      </c>
      <c r="D1644" s="64" t="s">
        <v>2798</v>
      </c>
      <c r="E1644" s="64" t="s">
        <v>2799</v>
      </c>
      <c r="F1644" s="64" t="s">
        <v>2800</v>
      </c>
      <c r="G1644" s="65" t="s">
        <v>63</v>
      </c>
      <c r="H1644" s="66">
        <v>1.06</v>
      </c>
      <c r="I1644" s="67"/>
      <c r="J1644" s="68">
        <f>H1644*I1644</f>
        <v>0</v>
      </c>
      <c r="K1644" s="68">
        <f>IF($I$11&gt;=7000,0,H1644*0.07*I1644)</f>
        <v>0</v>
      </c>
      <c r="L1644" s="68">
        <f>J1644+K1644</f>
        <v>0</v>
      </c>
      <c r="M1644" s="46" t="str">
        <f>IF(I1644="","",IF(I1644&lt;80,"Ошибка! Не соблюден минимальный заказ на сорт!",IF(MOD(I1644,40)&gt;0,"Ошибка! Не соблюдена кратность заказа на позицию!","")))</f>
        <v/>
      </c>
    </row>
    <row r="1645" spans="1:13" ht="15" customHeight="1" x14ac:dyDescent="0.25">
      <c r="A1645" s="1">
        <v>937</v>
      </c>
      <c r="B1645" s="63" t="s">
        <v>2805</v>
      </c>
      <c r="C1645" s="63" t="s">
        <v>2806</v>
      </c>
      <c r="D1645" s="64" t="s">
        <v>4105</v>
      </c>
      <c r="E1645" s="64" t="s">
        <v>4106</v>
      </c>
      <c r="F1645" s="64" t="s">
        <v>2807</v>
      </c>
      <c r="G1645" s="65" t="s">
        <v>63</v>
      </c>
      <c r="H1645" s="66">
        <v>1.02</v>
      </c>
      <c r="I1645" s="67"/>
      <c r="J1645" s="68">
        <f>H1645*I1645</f>
        <v>0</v>
      </c>
      <c r="K1645" s="68">
        <f>IF($I$11&gt;=7000,0,H1645*0.07*I1645)</f>
        <v>0</v>
      </c>
      <c r="L1645" s="68">
        <f>J1645+K1645</f>
        <v>0</v>
      </c>
      <c r="M1645" s="46" t="str">
        <f>IF(I1645="","",IF(I1645&lt;80,"Ошибка! Не соблюден минимальный заказ на сорт!",IF(MOD(I1645,40)&gt;0,"Ошибка! Не соблюдена кратность заказа на позицию!","")))</f>
        <v/>
      </c>
    </row>
    <row r="1646" spans="1:13" ht="15" customHeight="1" x14ac:dyDescent="0.25">
      <c r="A1646" s="1">
        <v>3393</v>
      </c>
      <c r="B1646" s="63" t="s">
        <v>2801</v>
      </c>
      <c r="C1646" s="63" t="s">
        <v>2802</v>
      </c>
      <c r="D1646" s="64" t="s">
        <v>2803</v>
      </c>
      <c r="E1646" s="64" t="s">
        <v>2804</v>
      </c>
      <c r="F1646" s="64" t="s">
        <v>4298</v>
      </c>
      <c r="G1646" s="65" t="s">
        <v>63</v>
      </c>
      <c r="H1646" s="66">
        <v>1.02</v>
      </c>
      <c r="I1646" s="67"/>
      <c r="J1646" s="68">
        <f>H1646*I1646</f>
        <v>0</v>
      </c>
      <c r="K1646" s="68">
        <f>IF($I$11&gt;=7000,0,H1646*0.07*I1646)</f>
        <v>0</v>
      </c>
      <c r="L1646" s="68">
        <f>J1646+K1646</f>
        <v>0</v>
      </c>
      <c r="M1646" s="46" t="str">
        <f>IF(I1646="","",IF(I1646&lt;80,"Ошибка! Не соблюден минимальный заказ на сорт!",IF(MOD(I1646,40)&gt;0,"Ошибка! Не соблюдена кратность заказа на позицию!","")))</f>
        <v/>
      </c>
    </row>
    <row r="1647" spans="1:13" ht="15" customHeight="1" x14ac:dyDescent="0.25">
      <c r="A1647" s="1">
        <v>279</v>
      </c>
      <c r="B1647" s="63" t="s">
        <v>3795</v>
      </c>
      <c r="C1647" s="63" t="s">
        <v>3989</v>
      </c>
      <c r="D1647" s="64" t="s">
        <v>2803</v>
      </c>
      <c r="E1647" s="64" t="s">
        <v>2804</v>
      </c>
      <c r="F1647" s="64" t="s">
        <v>341</v>
      </c>
      <c r="G1647" s="65" t="s">
        <v>63</v>
      </c>
      <c r="H1647" s="66">
        <v>1.02</v>
      </c>
      <c r="I1647" s="67"/>
      <c r="J1647" s="68">
        <f>H1647*I1647</f>
        <v>0</v>
      </c>
      <c r="K1647" s="68">
        <f>IF($I$11&gt;=7000,0,H1647*0.07*I1647)</f>
        <v>0</v>
      </c>
      <c r="L1647" s="68">
        <f>J1647+K1647</f>
        <v>0</v>
      </c>
      <c r="M1647" s="46" t="str">
        <f>IF(I1647="","",IF(I1647&lt;80,"Ошибка! Не соблюден минимальный заказ на сорт!",IF(MOD(I1647,40)&gt;0,"Ошибка! Не соблюдена кратность заказа на позицию!","")))</f>
        <v/>
      </c>
    </row>
    <row r="1648" spans="1:13" ht="15" customHeight="1" x14ac:dyDescent="0.25">
      <c r="A1648" s="1">
        <v>1094</v>
      </c>
      <c r="B1648" s="63" t="s">
        <v>5161</v>
      </c>
      <c r="C1648" s="63"/>
      <c r="D1648" s="64" t="s">
        <v>2803</v>
      </c>
      <c r="E1648" s="64" t="s">
        <v>2804</v>
      </c>
      <c r="F1648" s="64" t="s">
        <v>5783</v>
      </c>
      <c r="G1648" s="65" t="s">
        <v>63</v>
      </c>
      <c r="H1648" s="66">
        <v>1.02</v>
      </c>
      <c r="I1648" s="67"/>
      <c r="J1648" s="68">
        <f>H1648*I1648</f>
        <v>0</v>
      </c>
      <c r="K1648" s="68">
        <f>IF($I$11&gt;=7000,0,H1648*0.07*I1648)</f>
        <v>0</v>
      </c>
      <c r="L1648" s="68">
        <f>J1648+K1648</f>
        <v>0</v>
      </c>
      <c r="M1648" s="46" t="str">
        <f>IF(I1648="","",IF(I1648&lt;80,"Ошибка! Не соблюден минимальный заказ на сорт!",IF(MOD(I1648,40)&gt;0,"Ошибка! Не соблюдена кратность заказа на позицию!","")))</f>
        <v/>
      </c>
    </row>
    <row r="1649" spans="1:13" ht="15" customHeight="1" x14ac:dyDescent="0.25">
      <c r="A1649" s="1">
        <v>2706</v>
      </c>
      <c r="B1649" s="63" t="s">
        <v>2808</v>
      </c>
      <c r="C1649" s="63" t="s">
        <v>2809</v>
      </c>
      <c r="D1649" s="64" t="s">
        <v>2803</v>
      </c>
      <c r="E1649" s="64" t="s">
        <v>2804</v>
      </c>
      <c r="F1649" s="64" t="s">
        <v>2810</v>
      </c>
      <c r="G1649" s="65" t="s">
        <v>63</v>
      </c>
      <c r="H1649" s="66">
        <v>1.02</v>
      </c>
      <c r="I1649" s="67"/>
      <c r="J1649" s="68">
        <f>H1649*I1649</f>
        <v>0</v>
      </c>
      <c r="K1649" s="68">
        <f>IF($I$11&gt;=7000,0,H1649*0.07*I1649)</f>
        <v>0</v>
      </c>
      <c r="L1649" s="68">
        <f>J1649+K1649</f>
        <v>0</v>
      </c>
      <c r="M1649" s="46" t="str">
        <f>IF(I1649="","",IF(I1649&lt;80,"Ошибка! Не соблюден минимальный заказ на сорт!",IF(MOD(I1649,40)&gt;0,"Ошибка! Не соблюдена кратность заказа на позицию!","")))</f>
        <v/>
      </c>
    </row>
    <row r="1650" spans="1:13" ht="15" customHeight="1" x14ac:dyDescent="0.25">
      <c r="A1650" s="1">
        <v>1831</v>
      </c>
      <c r="B1650" s="63" t="s">
        <v>3745</v>
      </c>
      <c r="C1650" s="63" t="s">
        <v>3935</v>
      </c>
      <c r="D1650" s="64" t="s">
        <v>2813</v>
      </c>
      <c r="E1650" s="64" t="s">
        <v>2814</v>
      </c>
      <c r="F1650" s="64" t="s">
        <v>4232</v>
      </c>
      <c r="G1650" s="65" t="s">
        <v>63</v>
      </c>
      <c r="H1650" s="66">
        <v>2.0699999999999998</v>
      </c>
      <c r="I1650" s="67"/>
      <c r="J1650" s="68">
        <f>H1650*I1650</f>
        <v>0</v>
      </c>
      <c r="K1650" s="68">
        <f>IF($I$11&gt;=7000,0,H1650*0.07*I1650)</f>
        <v>0</v>
      </c>
      <c r="L1650" s="68">
        <f>J1650+K1650</f>
        <v>0</v>
      </c>
      <c r="M1650" s="46" t="str">
        <f>IF(I1650="","",IF(I1650&lt;80,"Ошибка! Не соблюден минимальный заказ на сорт!",IF(MOD(I1650,40)&gt;0,"Ошибка! Не соблюдена кратность заказа на позицию!","")))</f>
        <v/>
      </c>
    </row>
    <row r="1651" spans="1:13" ht="15" customHeight="1" x14ac:dyDescent="0.25">
      <c r="A1651" s="1">
        <v>1272</v>
      </c>
      <c r="B1651" s="63" t="s">
        <v>2811</v>
      </c>
      <c r="C1651" s="63" t="s">
        <v>2812</v>
      </c>
      <c r="D1651" s="64" t="s">
        <v>2813</v>
      </c>
      <c r="E1651" s="64" t="s">
        <v>2814</v>
      </c>
      <c r="F1651" s="64" t="s">
        <v>2815</v>
      </c>
      <c r="G1651" s="65" t="s">
        <v>63</v>
      </c>
      <c r="H1651" s="66">
        <v>1.06</v>
      </c>
      <c r="I1651" s="67"/>
      <c r="J1651" s="68">
        <f>H1651*I1651</f>
        <v>0</v>
      </c>
      <c r="K1651" s="68">
        <f>IF($I$11&gt;=7000,0,H1651*0.07*I1651)</f>
        <v>0</v>
      </c>
      <c r="L1651" s="68">
        <f>J1651+K1651</f>
        <v>0</v>
      </c>
      <c r="M1651" s="46" t="str">
        <f>IF(I1651="","",IF(I1651&lt;80,"Ошибка! Не соблюден минимальный заказ на сорт!",IF(MOD(I1651,40)&gt;0,"Ошибка! Не соблюдена кратность заказа на позицию!","")))</f>
        <v/>
      </c>
    </row>
    <row r="1652" spans="1:13" ht="15" customHeight="1" x14ac:dyDescent="0.25">
      <c r="A1652" s="1">
        <v>119</v>
      </c>
      <c r="B1652" s="63" t="s">
        <v>3746</v>
      </c>
      <c r="C1652" s="63" t="s">
        <v>3936</v>
      </c>
      <c r="D1652" s="64" t="s">
        <v>2813</v>
      </c>
      <c r="E1652" s="64" t="s">
        <v>2814</v>
      </c>
      <c r="F1652" s="64" t="s">
        <v>4233</v>
      </c>
      <c r="G1652" s="65" t="s">
        <v>63</v>
      </c>
      <c r="H1652" s="66">
        <v>2.0699999999999998</v>
      </c>
      <c r="I1652" s="67"/>
      <c r="J1652" s="68">
        <f>H1652*I1652</f>
        <v>0</v>
      </c>
      <c r="K1652" s="68">
        <f>IF($I$11&gt;=7000,0,H1652*0.07*I1652)</f>
        <v>0</v>
      </c>
      <c r="L1652" s="68">
        <f>J1652+K1652</f>
        <v>0</v>
      </c>
      <c r="M1652" s="46" t="str">
        <f>IF(I1652="","",IF(I1652&lt;80,"Ошибка! Не соблюден минимальный заказ на сорт!",IF(MOD(I1652,40)&gt;0,"Ошибка! Не соблюдена кратность заказа на позицию!","")))</f>
        <v/>
      </c>
    </row>
    <row r="1653" spans="1:13" ht="15" customHeight="1" x14ac:dyDescent="0.25">
      <c r="A1653" s="1">
        <v>558</v>
      </c>
      <c r="B1653" s="63" t="s">
        <v>3794</v>
      </c>
      <c r="C1653" s="63" t="s">
        <v>3988</v>
      </c>
      <c r="D1653" s="64" t="s">
        <v>2818</v>
      </c>
      <c r="E1653" s="64" t="s">
        <v>2819</v>
      </c>
      <c r="F1653" s="64" t="s">
        <v>4297</v>
      </c>
      <c r="G1653" s="65" t="s">
        <v>63</v>
      </c>
      <c r="H1653" s="66">
        <v>1.02</v>
      </c>
      <c r="I1653" s="67"/>
      <c r="J1653" s="68">
        <f>H1653*I1653</f>
        <v>0</v>
      </c>
      <c r="K1653" s="68">
        <f>IF($I$11&gt;=7000,0,H1653*0.07*I1653)</f>
        <v>0</v>
      </c>
      <c r="L1653" s="68">
        <f>J1653+K1653</f>
        <v>0</v>
      </c>
      <c r="M1653" s="46" t="str">
        <f>IF(I1653="","",IF(I1653&lt;80,"Ошибка! Не соблюден минимальный заказ на сорт!",IF(MOD(I1653,40)&gt;0,"Ошибка! Не соблюдена кратность заказа на позицию!","")))</f>
        <v/>
      </c>
    </row>
    <row r="1654" spans="1:13" ht="15" customHeight="1" x14ac:dyDescent="0.25">
      <c r="A1654" s="1">
        <v>3215</v>
      </c>
      <c r="B1654" s="63" t="s">
        <v>2816</v>
      </c>
      <c r="C1654" s="63" t="s">
        <v>2817</v>
      </c>
      <c r="D1654" s="64" t="s">
        <v>2818</v>
      </c>
      <c r="E1654" s="64" t="s">
        <v>2819</v>
      </c>
      <c r="F1654" s="64" t="s">
        <v>2820</v>
      </c>
      <c r="G1654" s="65" t="s">
        <v>63</v>
      </c>
      <c r="H1654" s="66">
        <v>1.02</v>
      </c>
      <c r="I1654" s="67"/>
      <c r="J1654" s="68">
        <f>H1654*I1654</f>
        <v>0</v>
      </c>
      <c r="K1654" s="68">
        <f>IF($I$11&gt;=7000,0,H1654*0.07*I1654)</f>
        <v>0</v>
      </c>
      <c r="L1654" s="68">
        <f>J1654+K1654</f>
        <v>0</v>
      </c>
      <c r="M1654" s="46" t="str">
        <f>IF(I1654="","",IF(I1654&lt;80,"Ошибка! Не соблюден минимальный заказ на сорт!",IF(MOD(I1654,40)&gt;0,"Ошибка! Не соблюдена кратность заказа на позицию!","")))</f>
        <v/>
      </c>
    </row>
    <row r="1655" spans="1:13" ht="15" customHeight="1" x14ac:dyDescent="0.25">
      <c r="A1655" s="1">
        <v>5597</v>
      </c>
      <c r="B1655" s="63" t="s">
        <v>4916</v>
      </c>
      <c r="C1655" s="63" t="s">
        <v>6218</v>
      </c>
      <c r="D1655" s="64" t="s">
        <v>6328</v>
      </c>
      <c r="E1655" s="64" t="s">
        <v>6329</v>
      </c>
      <c r="F1655" s="64" t="s">
        <v>5692</v>
      </c>
      <c r="G1655" s="65" t="s">
        <v>63</v>
      </c>
      <c r="H1655" s="66">
        <v>1.73</v>
      </c>
      <c r="I1655" s="67"/>
      <c r="J1655" s="68">
        <f>H1655*I1655</f>
        <v>0</v>
      </c>
      <c r="K1655" s="68">
        <f>IF($I$11&gt;=7000,0,H1655*0.07*I1655)</f>
        <v>0</v>
      </c>
      <c r="L1655" s="68">
        <f>J1655+K1655</f>
        <v>0</v>
      </c>
      <c r="M1655" s="46" t="str">
        <f>IF(I1655="","",IF(I1655&lt;80,"Ошибка! Не соблюден минимальный заказ на сорт!",IF(MOD(I1655,40)&gt;0,"Ошибка! Не соблюдена кратность заказа на позицию!","")))</f>
        <v/>
      </c>
    </row>
    <row r="1656" spans="1:13" ht="15" customHeight="1" x14ac:dyDescent="0.25">
      <c r="A1656" s="1">
        <v>933</v>
      </c>
      <c r="B1656" s="63" t="s">
        <v>4915</v>
      </c>
      <c r="C1656" s="63" t="s">
        <v>6217</v>
      </c>
      <c r="D1656" s="64" t="s">
        <v>6328</v>
      </c>
      <c r="E1656" s="64" t="s">
        <v>6329</v>
      </c>
      <c r="F1656" s="64" t="s">
        <v>5692</v>
      </c>
      <c r="G1656" s="65" t="s">
        <v>14</v>
      </c>
      <c r="H1656" s="66">
        <v>3.45</v>
      </c>
      <c r="I1656" s="67"/>
      <c r="J1656" s="68">
        <f>H1656*I1656</f>
        <v>0</v>
      </c>
      <c r="K1656" s="68">
        <f>IF($I$11&gt;=7000,0,H1656*0.07*I1656)</f>
        <v>0</v>
      </c>
      <c r="L1656" s="68">
        <f>J1656+K1656</f>
        <v>0</v>
      </c>
      <c r="M1656" s="30" t="str">
        <f>IF(I1656="","",IF(I1656&lt;80,"Ошибка! Не соблюден минимальный заказ на сорт!",IF(MOD(I1656,40)&gt;0,"Ошибка! Не соблюдена кратность заказа на позицию!","")))</f>
        <v/>
      </c>
    </row>
    <row r="1657" spans="1:13" ht="15" customHeight="1" x14ac:dyDescent="0.25">
      <c r="A1657" s="1">
        <v>1607</v>
      </c>
      <c r="B1657" s="63" t="s">
        <v>2821</v>
      </c>
      <c r="C1657" s="63" t="s">
        <v>2822</v>
      </c>
      <c r="D1657" s="64" t="s">
        <v>4072</v>
      </c>
      <c r="E1657" s="64" t="s">
        <v>4073</v>
      </c>
      <c r="F1657" s="64" t="s">
        <v>2823</v>
      </c>
      <c r="G1657" s="65" t="s">
        <v>63</v>
      </c>
      <c r="H1657" s="66">
        <v>1.33</v>
      </c>
      <c r="I1657" s="67"/>
      <c r="J1657" s="68">
        <f>H1657*I1657</f>
        <v>0</v>
      </c>
      <c r="K1657" s="68">
        <f>IF($I$11&gt;=7000,0,H1657*0.07*I1657)</f>
        <v>0</v>
      </c>
      <c r="L1657" s="68">
        <f>J1657+K1657</f>
        <v>0</v>
      </c>
      <c r="M1657" s="46" t="str">
        <f>IF(I1657="","",IF(I1657&lt;80,"Ошибка! Не соблюден минимальный заказ на сорт!",IF(MOD(I1657,40)&gt;0,"Ошибка! Не соблюдена кратность заказа на позицию!","")))</f>
        <v/>
      </c>
    </row>
    <row r="1658" spans="1:13" ht="15" customHeight="1" x14ac:dyDescent="0.25">
      <c r="A1658" s="1">
        <v>1172</v>
      </c>
      <c r="B1658" s="63" t="s">
        <v>2824</v>
      </c>
      <c r="C1658" s="63" t="s">
        <v>2825</v>
      </c>
      <c r="D1658" s="64" t="s">
        <v>4072</v>
      </c>
      <c r="E1658" s="64" t="s">
        <v>4073</v>
      </c>
      <c r="F1658" s="64" t="s">
        <v>2826</v>
      </c>
      <c r="G1658" s="65" t="s">
        <v>63</v>
      </c>
      <c r="H1658" s="66">
        <v>1.33</v>
      </c>
      <c r="I1658" s="67"/>
      <c r="J1658" s="68">
        <f>H1658*I1658</f>
        <v>0</v>
      </c>
      <c r="K1658" s="68">
        <f>IF($I$11&gt;=7000,0,H1658*0.07*I1658)</f>
        <v>0</v>
      </c>
      <c r="L1658" s="68">
        <f>J1658+K1658</f>
        <v>0</v>
      </c>
      <c r="M1658" s="46" t="str">
        <f>IF(I1658="","",IF(I1658&lt;80,"Ошибка! Не соблюден минимальный заказ на сорт!",IF(MOD(I1658,40)&gt;0,"Ошибка! Не соблюдена кратность заказа на позицию!","")))</f>
        <v/>
      </c>
    </row>
    <row r="1659" spans="1:13" ht="15" customHeight="1" x14ac:dyDescent="0.25">
      <c r="A1659" s="1">
        <v>566</v>
      </c>
      <c r="B1659" s="63" t="s">
        <v>2827</v>
      </c>
      <c r="C1659" s="63" t="s">
        <v>2828</v>
      </c>
      <c r="D1659" s="64" t="s">
        <v>4072</v>
      </c>
      <c r="E1659" s="64" t="s">
        <v>4073</v>
      </c>
      <c r="F1659" s="64" t="s">
        <v>2829</v>
      </c>
      <c r="G1659" s="65" t="s">
        <v>63</v>
      </c>
      <c r="H1659" s="66">
        <v>1.33</v>
      </c>
      <c r="I1659" s="67"/>
      <c r="J1659" s="68">
        <f>H1659*I1659</f>
        <v>0</v>
      </c>
      <c r="K1659" s="68">
        <f>IF($I$11&gt;=7000,0,H1659*0.07*I1659)</f>
        <v>0</v>
      </c>
      <c r="L1659" s="68">
        <f>J1659+K1659</f>
        <v>0</v>
      </c>
      <c r="M1659" s="46" t="str">
        <f>IF(I1659="","",IF(I1659&lt;80,"Ошибка! Не соблюден минимальный заказ на сорт!",IF(MOD(I1659,40)&gt;0,"Ошибка! Не соблюдена кратность заказа на позицию!","")))</f>
        <v/>
      </c>
    </row>
    <row r="1660" spans="1:13" ht="15" customHeight="1" x14ac:dyDescent="0.25">
      <c r="A1660" s="1">
        <v>1674</v>
      </c>
      <c r="B1660" s="63" t="s">
        <v>2830</v>
      </c>
      <c r="C1660" s="63" t="s">
        <v>2831</v>
      </c>
      <c r="D1660" s="64" t="s">
        <v>2832</v>
      </c>
      <c r="E1660" s="64" t="s">
        <v>2833</v>
      </c>
      <c r="F1660" s="64" t="s">
        <v>2834</v>
      </c>
      <c r="G1660" s="65" t="s">
        <v>63</v>
      </c>
      <c r="H1660" s="66">
        <v>0.83</v>
      </c>
      <c r="I1660" s="67"/>
      <c r="J1660" s="68">
        <f>H1660*I1660</f>
        <v>0</v>
      </c>
      <c r="K1660" s="68">
        <f>IF($I$11&gt;=7000,0,H1660*0.07*I1660)</f>
        <v>0</v>
      </c>
      <c r="L1660" s="68">
        <f>J1660+K1660</f>
        <v>0</v>
      </c>
      <c r="M1660" s="46" t="str">
        <f>IF(I1660="","",IF(I1660&lt;80,"Ошибка! Не соблюден минимальный заказ на сорт!",IF(MOD(I1660,40)&gt;0,"Ошибка! Не соблюдена кратность заказа на позицию!","")))</f>
        <v/>
      </c>
    </row>
    <row r="1661" spans="1:13" ht="15" customHeight="1" x14ac:dyDescent="0.25">
      <c r="A1661" s="1">
        <v>759</v>
      </c>
      <c r="B1661" s="63" t="s">
        <v>2835</v>
      </c>
      <c r="C1661" s="63" t="s">
        <v>2836</v>
      </c>
      <c r="D1661" s="64" t="s">
        <v>2832</v>
      </c>
      <c r="E1661" s="64" t="s">
        <v>2833</v>
      </c>
      <c r="F1661" s="64" t="s">
        <v>2837</v>
      </c>
      <c r="G1661" s="65" t="s">
        <v>63</v>
      </c>
      <c r="H1661" s="66">
        <v>1.33</v>
      </c>
      <c r="I1661" s="67"/>
      <c r="J1661" s="68">
        <f>H1661*I1661</f>
        <v>0</v>
      </c>
      <c r="K1661" s="68">
        <f>IF($I$11&gt;=7000,0,H1661*0.07*I1661)</f>
        <v>0</v>
      </c>
      <c r="L1661" s="68">
        <f>J1661+K1661</f>
        <v>0</v>
      </c>
      <c r="M1661" s="46" t="str">
        <f>IF(I1661="","",IF(I1661&lt;80,"Ошибка! Не соблюден минимальный заказ на сорт!",IF(MOD(I1661,40)&gt;0,"Ошибка! Не соблюдена кратность заказа на позицию!","")))</f>
        <v/>
      </c>
    </row>
    <row r="1662" spans="1:13" ht="15" customHeight="1" x14ac:dyDescent="0.25">
      <c r="A1662" s="1">
        <v>480</v>
      </c>
      <c r="B1662" s="63" t="s">
        <v>2838</v>
      </c>
      <c r="C1662" s="63" t="s">
        <v>2839</v>
      </c>
      <c r="D1662" s="64" t="s">
        <v>2832</v>
      </c>
      <c r="E1662" s="64" t="s">
        <v>2833</v>
      </c>
      <c r="F1662" s="64" t="s">
        <v>2840</v>
      </c>
      <c r="G1662" s="65" t="s">
        <v>63</v>
      </c>
      <c r="H1662" s="66">
        <v>1.33</v>
      </c>
      <c r="I1662" s="67"/>
      <c r="J1662" s="68">
        <f>H1662*I1662</f>
        <v>0</v>
      </c>
      <c r="K1662" s="68">
        <f>IF($I$11&gt;=7000,0,H1662*0.07*I1662)</f>
        <v>0</v>
      </c>
      <c r="L1662" s="68">
        <f>J1662+K1662</f>
        <v>0</v>
      </c>
      <c r="M1662" s="46" t="str">
        <f>IF(I1662="","",IF(I1662&lt;80,"Ошибка! Не соблюден минимальный заказ на сорт!",IF(MOD(I1662,40)&gt;0,"Ошибка! Не соблюдена кратность заказа на позицию!","")))</f>
        <v/>
      </c>
    </row>
    <row r="1663" spans="1:13" ht="15" customHeight="1" x14ac:dyDescent="0.25">
      <c r="A1663" s="1">
        <v>814</v>
      </c>
      <c r="B1663" s="63" t="s">
        <v>2841</v>
      </c>
      <c r="C1663" s="63" t="s">
        <v>2842</v>
      </c>
      <c r="D1663" s="64" t="s">
        <v>2832</v>
      </c>
      <c r="E1663" s="64" t="s">
        <v>2833</v>
      </c>
      <c r="F1663" s="64" t="s">
        <v>2843</v>
      </c>
      <c r="G1663" s="65" t="s">
        <v>63</v>
      </c>
      <c r="H1663" s="66">
        <v>1.33</v>
      </c>
      <c r="I1663" s="67"/>
      <c r="J1663" s="68">
        <f>H1663*I1663</f>
        <v>0</v>
      </c>
      <c r="K1663" s="68">
        <f>IF($I$11&gt;=7000,0,H1663*0.07*I1663)</f>
        <v>0</v>
      </c>
      <c r="L1663" s="68">
        <f>J1663+K1663</f>
        <v>0</v>
      </c>
      <c r="M1663" s="46" t="str">
        <f>IF(I1663="","",IF(I1663&lt;80,"Ошибка! Не соблюден минимальный заказ на сорт!",IF(MOD(I1663,40)&gt;0,"Ошибка! Не соблюдена кратность заказа на позицию!","")))</f>
        <v/>
      </c>
    </row>
    <row r="1664" spans="1:13" ht="15" customHeight="1" x14ac:dyDescent="0.25">
      <c r="A1664" s="1">
        <v>848</v>
      </c>
      <c r="B1664" s="63" t="s">
        <v>4914</v>
      </c>
      <c r="C1664" s="63" t="s">
        <v>6262</v>
      </c>
      <c r="D1664" s="64" t="s">
        <v>2832</v>
      </c>
      <c r="E1664" s="64" t="s">
        <v>2833</v>
      </c>
      <c r="F1664" s="64" t="s">
        <v>6327</v>
      </c>
      <c r="G1664" s="65" t="s">
        <v>63</v>
      </c>
      <c r="H1664" s="66">
        <v>1.33</v>
      </c>
      <c r="I1664" s="67"/>
      <c r="J1664" s="68">
        <f>H1664*I1664</f>
        <v>0</v>
      </c>
      <c r="K1664" s="68">
        <f>IF($I$11&gt;=7000,0,H1664*0.07*I1664)</f>
        <v>0</v>
      </c>
      <c r="L1664" s="68">
        <f>J1664+K1664</f>
        <v>0</v>
      </c>
      <c r="M1664" s="46" t="str">
        <f>IF(I1664="","",IF(I1664&lt;80,"Ошибка! Не соблюден минимальный заказ на сорт!",IF(MOD(I1664,40)&gt;0,"Ошибка! Не соблюдена кратность заказа на позицию!","")))</f>
        <v/>
      </c>
    </row>
    <row r="1665" spans="1:13" ht="15" customHeight="1" x14ac:dyDescent="0.25">
      <c r="A1665" s="1">
        <v>876</v>
      </c>
      <c r="B1665" s="63" t="s">
        <v>2844</v>
      </c>
      <c r="C1665" s="63" t="s">
        <v>2845</v>
      </c>
      <c r="D1665" s="64" t="s">
        <v>2832</v>
      </c>
      <c r="E1665" s="64" t="s">
        <v>2833</v>
      </c>
      <c r="F1665" s="64" t="s">
        <v>2846</v>
      </c>
      <c r="G1665" s="65" t="s">
        <v>63</v>
      </c>
      <c r="H1665" s="66">
        <v>1.33</v>
      </c>
      <c r="I1665" s="67"/>
      <c r="J1665" s="68">
        <f>H1665*I1665</f>
        <v>0</v>
      </c>
      <c r="K1665" s="68">
        <f>IF($I$11&gt;=7000,0,H1665*0.07*I1665)</f>
        <v>0</v>
      </c>
      <c r="L1665" s="68">
        <f>J1665+K1665</f>
        <v>0</v>
      </c>
      <c r="M1665" s="46" t="str">
        <f>IF(I1665="","",IF(I1665&lt;80,"Ошибка! Не соблюден минимальный заказ на сорт!",IF(MOD(I1665,40)&gt;0,"Ошибка! Не соблюдена кратность заказа на позицию!","")))</f>
        <v/>
      </c>
    </row>
    <row r="1666" spans="1:13" ht="15" customHeight="1" x14ac:dyDescent="0.25">
      <c r="A1666" s="1">
        <v>960</v>
      </c>
      <c r="B1666" s="63" t="s">
        <v>2847</v>
      </c>
      <c r="C1666" s="63" t="s">
        <v>2848</v>
      </c>
      <c r="D1666" s="64" t="s">
        <v>2832</v>
      </c>
      <c r="E1666" s="64" t="s">
        <v>2833</v>
      </c>
      <c r="F1666" s="64" t="s">
        <v>2849</v>
      </c>
      <c r="G1666" s="65" t="s">
        <v>63</v>
      </c>
      <c r="H1666" s="66">
        <v>1.33</v>
      </c>
      <c r="I1666" s="67"/>
      <c r="J1666" s="68">
        <f>H1666*I1666</f>
        <v>0</v>
      </c>
      <c r="K1666" s="68">
        <f>IF($I$11&gt;=7000,0,H1666*0.07*I1666)</f>
        <v>0</v>
      </c>
      <c r="L1666" s="68">
        <f>J1666+K1666</f>
        <v>0</v>
      </c>
      <c r="M1666" s="46" t="str">
        <f>IF(I1666="","",IF(I1666&lt;80,"Ошибка! Не соблюден минимальный заказ на сорт!",IF(MOD(I1666,40)&gt;0,"Ошибка! Не соблюдена кратность заказа на позицию!","")))</f>
        <v/>
      </c>
    </row>
    <row r="1667" spans="1:13" ht="15" customHeight="1" x14ac:dyDescent="0.25">
      <c r="A1667" s="1">
        <v>826</v>
      </c>
      <c r="B1667" s="63" t="s">
        <v>4913</v>
      </c>
      <c r="C1667" s="63" t="s">
        <v>4601</v>
      </c>
      <c r="D1667" s="64" t="s">
        <v>2832</v>
      </c>
      <c r="E1667" s="64" t="s">
        <v>2833</v>
      </c>
      <c r="F1667" s="64" t="s">
        <v>5476</v>
      </c>
      <c r="G1667" s="65" t="s">
        <v>63</v>
      </c>
      <c r="H1667" s="66">
        <v>1.33</v>
      </c>
      <c r="I1667" s="67"/>
      <c r="J1667" s="68">
        <f>H1667*I1667</f>
        <v>0</v>
      </c>
      <c r="K1667" s="68">
        <f>IF($I$11&gt;=7000,0,H1667*0.07*I1667)</f>
        <v>0</v>
      </c>
      <c r="L1667" s="68">
        <f>J1667+K1667</f>
        <v>0</v>
      </c>
      <c r="M1667" s="46" t="str">
        <f>IF(I1667="","",IF(I1667&lt;80,"Ошибка! Не соблюден минимальный заказ на сорт!",IF(MOD(I1667,40)&gt;0,"Ошибка! Не соблюдена кратность заказа на позицию!","")))</f>
        <v/>
      </c>
    </row>
    <row r="1668" spans="1:13" ht="15" customHeight="1" x14ac:dyDescent="0.25">
      <c r="A1668" s="1">
        <v>480</v>
      </c>
      <c r="B1668" s="63" t="s">
        <v>2850</v>
      </c>
      <c r="C1668" s="63" t="s">
        <v>2851</v>
      </c>
      <c r="D1668" s="64" t="s">
        <v>2832</v>
      </c>
      <c r="E1668" s="64" t="s">
        <v>2833</v>
      </c>
      <c r="F1668" s="64" t="s">
        <v>2852</v>
      </c>
      <c r="G1668" s="65" t="s">
        <v>63</v>
      </c>
      <c r="H1668" s="66">
        <v>1.33</v>
      </c>
      <c r="I1668" s="67"/>
      <c r="J1668" s="68">
        <f>H1668*I1668</f>
        <v>0</v>
      </c>
      <c r="K1668" s="68">
        <f>IF($I$11&gt;=7000,0,H1668*0.07*I1668)</f>
        <v>0</v>
      </c>
      <c r="L1668" s="68">
        <f>J1668+K1668</f>
        <v>0</v>
      </c>
      <c r="M1668" s="46" t="str">
        <f>IF(I1668="","",IF(I1668&lt;80,"Ошибка! Не соблюден минимальный заказ на сорт!",IF(MOD(I1668,40)&gt;0,"Ошибка! Не соблюдена кратность заказа на позицию!","")))</f>
        <v/>
      </c>
    </row>
    <row r="1669" spans="1:13" ht="15" customHeight="1" x14ac:dyDescent="0.25">
      <c r="A1669" s="1">
        <v>257</v>
      </c>
      <c r="B1669" s="63" t="s">
        <v>2853</v>
      </c>
      <c r="C1669" s="63" t="s">
        <v>2854</v>
      </c>
      <c r="D1669" s="64" t="s">
        <v>2832</v>
      </c>
      <c r="E1669" s="64" t="s">
        <v>2833</v>
      </c>
      <c r="F1669" s="64" t="s">
        <v>2855</v>
      </c>
      <c r="G1669" s="65" t="s">
        <v>63</v>
      </c>
      <c r="H1669" s="66">
        <v>1.33</v>
      </c>
      <c r="I1669" s="67"/>
      <c r="J1669" s="68">
        <f>H1669*I1669</f>
        <v>0</v>
      </c>
      <c r="K1669" s="68">
        <f>IF($I$11&gt;=7000,0,H1669*0.07*I1669)</f>
        <v>0</v>
      </c>
      <c r="L1669" s="68">
        <f>J1669+K1669</f>
        <v>0</v>
      </c>
      <c r="M1669" s="46" t="str">
        <f>IF(I1669="","",IF(I1669&lt;80,"Ошибка! Не соблюден минимальный заказ на сорт!",IF(MOD(I1669,40)&gt;0,"Ошибка! Не соблюдена кратность заказа на позицию!","")))</f>
        <v/>
      </c>
    </row>
    <row r="1670" spans="1:13" ht="15" customHeight="1" x14ac:dyDescent="0.25">
      <c r="A1670" s="1">
        <v>1607</v>
      </c>
      <c r="B1670" s="63" t="s">
        <v>2856</v>
      </c>
      <c r="C1670" s="63" t="s">
        <v>2857</v>
      </c>
      <c r="D1670" s="64" t="s">
        <v>2832</v>
      </c>
      <c r="E1670" s="64" t="s">
        <v>2833</v>
      </c>
      <c r="F1670" s="64" t="s">
        <v>2858</v>
      </c>
      <c r="G1670" s="65" t="s">
        <v>63</v>
      </c>
      <c r="H1670" s="66">
        <v>1.33</v>
      </c>
      <c r="I1670" s="67"/>
      <c r="J1670" s="68">
        <f>H1670*I1670</f>
        <v>0</v>
      </c>
      <c r="K1670" s="68">
        <f>IF($I$11&gt;=7000,0,H1670*0.07*I1670)</f>
        <v>0</v>
      </c>
      <c r="L1670" s="68">
        <f>J1670+K1670</f>
        <v>0</v>
      </c>
      <c r="M1670" s="46" t="str">
        <f>IF(I1670="","",IF(I1670&lt;80,"Ошибка! Не соблюден минимальный заказ на сорт!",IF(MOD(I1670,40)&gt;0,"Ошибка! Не соблюдена кратность заказа на позицию!","")))</f>
        <v/>
      </c>
    </row>
    <row r="1671" spans="1:13" ht="15" customHeight="1" x14ac:dyDescent="0.25">
      <c r="A1671" s="1">
        <v>406</v>
      </c>
      <c r="B1671" s="63" t="s">
        <v>2859</v>
      </c>
      <c r="C1671" s="63" t="s">
        <v>2860</v>
      </c>
      <c r="D1671" s="64" t="s">
        <v>2832</v>
      </c>
      <c r="E1671" s="64" t="s">
        <v>2833</v>
      </c>
      <c r="F1671" s="64" t="s">
        <v>2861</v>
      </c>
      <c r="G1671" s="65" t="s">
        <v>63</v>
      </c>
      <c r="H1671" s="66">
        <v>0.83</v>
      </c>
      <c r="I1671" s="67"/>
      <c r="J1671" s="68">
        <f>H1671*I1671</f>
        <v>0</v>
      </c>
      <c r="K1671" s="68">
        <f>IF($I$11&gt;=7000,0,H1671*0.07*I1671)</f>
        <v>0</v>
      </c>
      <c r="L1671" s="68">
        <f>J1671+K1671</f>
        <v>0</v>
      </c>
      <c r="M1671" s="46" t="str">
        <f>IF(I1671="","",IF(I1671&lt;80,"Ошибка! Не соблюден минимальный заказ на сорт!",IF(MOD(I1671,40)&gt;0,"Ошибка! Не соблюдена кратность заказа на позицию!","")))</f>
        <v/>
      </c>
    </row>
    <row r="1672" spans="1:13" ht="15" customHeight="1" x14ac:dyDescent="0.25">
      <c r="A1672" s="1">
        <v>1016</v>
      </c>
      <c r="B1672" s="63" t="s">
        <v>2862</v>
      </c>
      <c r="C1672" s="63" t="s">
        <v>2863</v>
      </c>
      <c r="D1672" s="64" t="s">
        <v>2864</v>
      </c>
      <c r="E1672" s="64" t="s">
        <v>2865</v>
      </c>
      <c r="F1672" s="64" t="s">
        <v>2866</v>
      </c>
      <c r="G1672" s="65" t="s">
        <v>63</v>
      </c>
      <c r="H1672" s="66">
        <v>1.33</v>
      </c>
      <c r="I1672" s="67"/>
      <c r="J1672" s="68">
        <f>H1672*I1672</f>
        <v>0</v>
      </c>
      <c r="K1672" s="68">
        <f>IF($I$11&gt;=7000,0,H1672*0.07*I1672)</f>
        <v>0</v>
      </c>
      <c r="L1672" s="68">
        <f>J1672+K1672</f>
        <v>0</v>
      </c>
      <c r="M1672" s="46" t="str">
        <f>IF(I1672="","",IF(I1672&lt;80,"Ошибка! Не соблюден минимальный заказ на сорт!",IF(MOD(I1672,40)&gt;0,"Ошибка! Не соблюдена кратность заказа на позицию!","")))</f>
        <v/>
      </c>
    </row>
    <row r="1673" spans="1:13" ht="15" customHeight="1" x14ac:dyDescent="0.25">
      <c r="A1673" s="1">
        <v>2299</v>
      </c>
      <c r="B1673" s="63" t="s">
        <v>2867</v>
      </c>
      <c r="C1673" s="63" t="s">
        <v>2868</v>
      </c>
      <c r="D1673" s="64" t="s">
        <v>4071</v>
      </c>
      <c r="E1673" s="64" t="s">
        <v>2869</v>
      </c>
      <c r="F1673" s="64" t="s">
        <v>2870</v>
      </c>
      <c r="G1673" s="65" t="s">
        <v>63</v>
      </c>
      <c r="H1673" s="66">
        <v>0.83</v>
      </c>
      <c r="I1673" s="67"/>
      <c r="J1673" s="68">
        <f>H1673*I1673</f>
        <v>0</v>
      </c>
      <c r="K1673" s="68">
        <f>IF($I$11&gt;=7000,0,H1673*0.07*I1673)</f>
        <v>0</v>
      </c>
      <c r="L1673" s="68">
        <f>J1673+K1673</f>
        <v>0</v>
      </c>
      <c r="M1673" s="46" t="str">
        <f>IF(I1673="","",IF(I1673&lt;80,"Ошибка! Не соблюден минимальный заказ на сорт!",IF(MOD(I1673,40)&gt;0,"Ошибка! Не соблюдена кратность заказа на позицию!","")))</f>
        <v/>
      </c>
    </row>
    <row r="1674" spans="1:13" ht="15" customHeight="1" x14ac:dyDescent="0.25">
      <c r="A1674" s="1">
        <v>1652</v>
      </c>
      <c r="B1674" s="63" t="s">
        <v>5408</v>
      </c>
      <c r="C1674" s="63"/>
      <c r="D1674" s="64" t="s">
        <v>5563</v>
      </c>
      <c r="E1674" s="64" t="s">
        <v>6006</v>
      </c>
      <c r="F1674" s="64" t="s">
        <v>6001</v>
      </c>
      <c r="G1674" s="65" t="s">
        <v>63</v>
      </c>
      <c r="H1674" s="66">
        <v>3.11</v>
      </c>
      <c r="I1674" s="67"/>
      <c r="J1674" s="68">
        <f>H1674*I1674</f>
        <v>0</v>
      </c>
      <c r="K1674" s="68">
        <f>IF($I$11&gt;=7000,0,H1674*0.07*I1674)</f>
        <v>0</v>
      </c>
      <c r="L1674" s="68">
        <f>J1674+K1674</f>
        <v>0</v>
      </c>
      <c r="M1674" s="46" t="str">
        <f>IF(I1674="","",IF(I1674&lt;80,"Ошибка! Не соблюден минимальный заказ на сорт!",IF(MOD(I1674,40)&gt;0,"Ошибка! Не соблюдена кратность заказа на позицию!","")))</f>
        <v/>
      </c>
    </row>
    <row r="1675" spans="1:13" ht="15" customHeight="1" x14ac:dyDescent="0.25">
      <c r="A1675" s="1">
        <v>293</v>
      </c>
      <c r="B1675" s="63" t="s">
        <v>5038</v>
      </c>
      <c r="C1675" s="63" t="s">
        <v>6013</v>
      </c>
      <c r="D1675" s="64" t="s">
        <v>2871</v>
      </c>
      <c r="E1675" s="64" t="s">
        <v>2872</v>
      </c>
      <c r="F1675" s="64" t="s">
        <v>199</v>
      </c>
      <c r="G1675" s="65" t="s">
        <v>421</v>
      </c>
      <c r="H1675" s="66">
        <v>6.33</v>
      </c>
      <c r="I1675" s="67"/>
      <c r="J1675" s="68">
        <f>H1675*I1675</f>
        <v>0</v>
      </c>
      <c r="K1675" s="68">
        <f>IF($I$11&gt;=7000,0,H1675*0.07*I1675)</f>
        <v>0</v>
      </c>
      <c r="L1675" s="68">
        <f>J1675+K1675</f>
        <v>0</v>
      </c>
      <c r="M1675" s="108" t="str">
        <f>IF(I1675="","",IF(I1675&lt;80,"Ошибка! Не соблюден минимальный заказ на сорт!",IF(MOD(I1675,40)&gt;0,"Ошибка! Не соблюдена кратность заказа на позицию!","")))</f>
        <v/>
      </c>
    </row>
    <row r="1676" spans="1:13" ht="15" customHeight="1" x14ac:dyDescent="0.25">
      <c r="A1676" s="1">
        <v>423</v>
      </c>
      <c r="B1676" s="63" t="s">
        <v>5039</v>
      </c>
      <c r="C1676" s="63" t="s">
        <v>3973</v>
      </c>
      <c r="D1676" s="64" t="s">
        <v>2871</v>
      </c>
      <c r="E1676" s="64" t="s">
        <v>2872</v>
      </c>
      <c r="F1676" s="64" t="s">
        <v>4277</v>
      </c>
      <c r="G1676" s="65" t="s">
        <v>421</v>
      </c>
      <c r="H1676" s="66">
        <v>6.33</v>
      </c>
      <c r="I1676" s="67"/>
      <c r="J1676" s="68">
        <f>H1676*I1676</f>
        <v>0</v>
      </c>
      <c r="K1676" s="68">
        <f>IF($I$11&gt;=7000,0,H1676*0.07*I1676)</f>
        <v>0</v>
      </c>
      <c r="L1676" s="68">
        <f>J1676+K1676</f>
        <v>0</v>
      </c>
      <c r="M1676" s="108" t="str">
        <f>IF(I1676="","",IF(I1676&lt;80,"Ошибка! Не соблюден минимальный заказ на сорт!",IF(MOD(I1676,40)&gt;0,"Ошибка! Не соблюдена кратность заказа на позицию!","")))</f>
        <v/>
      </c>
    </row>
    <row r="1677" spans="1:13" ht="15" customHeight="1" x14ac:dyDescent="0.25">
      <c r="A1677" s="1">
        <v>465</v>
      </c>
      <c r="B1677" s="63" t="s">
        <v>5036</v>
      </c>
      <c r="C1677" s="63"/>
      <c r="D1677" s="64" t="s">
        <v>2871</v>
      </c>
      <c r="E1677" s="64" t="s">
        <v>2872</v>
      </c>
      <c r="F1677" s="64" t="s">
        <v>5753</v>
      </c>
      <c r="G1677" s="65" t="s">
        <v>5414</v>
      </c>
      <c r="H1677" s="66">
        <v>7.4799999999999995</v>
      </c>
      <c r="I1677" s="67"/>
      <c r="J1677" s="68">
        <f>H1677*I1677</f>
        <v>0</v>
      </c>
      <c r="K1677" s="68">
        <f>IF($I$11&gt;=7000,0,H1677*0.07*I1677)</f>
        <v>0</v>
      </c>
      <c r="L1677" s="68">
        <f>J1677+K1677</f>
        <v>0</v>
      </c>
      <c r="M1677" s="30" t="str">
        <f>IF(I1677="","",IF(I1677&lt;80,"Ошибка! Не соблюден минимальный заказ на сорт!",IF(MOD(I1677,40)&gt;0,"Ошибка! Не соблюдена кратность заказа на позицию!","")))</f>
        <v/>
      </c>
    </row>
    <row r="1678" spans="1:13" ht="15" customHeight="1" x14ac:dyDescent="0.25">
      <c r="A1678" s="1">
        <v>673</v>
      </c>
      <c r="B1678" s="63" t="s">
        <v>5091</v>
      </c>
      <c r="C1678" s="63" t="s">
        <v>2873</v>
      </c>
      <c r="D1678" s="64" t="s">
        <v>2874</v>
      </c>
      <c r="E1678" s="64" t="s">
        <v>2875</v>
      </c>
      <c r="F1678" s="64" t="s">
        <v>2876</v>
      </c>
      <c r="G1678" s="65" t="s">
        <v>421</v>
      </c>
      <c r="H1678" s="66">
        <v>6.62</v>
      </c>
      <c r="I1678" s="67"/>
      <c r="J1678" s="68">
        <f>H1678*I1678</f>
        <v>0</v>
      </c>
      <c r="K1678" s="68">
        <f>IF($I$11&gt;=7000,0,H1678*0.07*I1678)</f>
        <v>0</v>
      </c>
      <c r="L1678" s="68">
        <f>J1678+K1678</f>
        <v>0</v>
      </c>
      <c r="M1678" s="108" t="str">
        <f>IF(I1678="","",IF(I1678&lt;80,"Ошибка! Не соблюден минимальный заказ на сорт!",IF(MOD(I1678,40)&gt;0,"Ошибка! Не соблюдена кратность заказа на позицию!","")))</f>
        <v/>
      </c>
    </row>
    <row r="1679" spans="1:13" ht="15" customHeight="1" x14ac:dyDescent="0.25">
      <c r="A1679" s="1">
        <v>756</v>
      </c>
      <c r="B1679" s="63" t="s">
        <v>5092</v>
      </c>
      <c r="C1679" s="63" t="s">
        <v>2877</v>
      </c>
      <c r="D1679" s="64" t="s">
        <v>2874</v>
      </c>
      <c r="E1679" s="64" t="s">
        <v>2875</v>
      </c>
      <c r="F1679" s="64" t="s">
        <v>2878</v>
      </c>
      <c r="G1679" s="65" t="s">
        <v>421</v>
      </c>
      <c r="H1679" s="66">
        <v>6.62</v>
      </c>
      <c r="I1679" s="67"/>
      <c r="J1679" s="68">
        <f>H1679*I1679</f>
        <v>0</v>
      </c>
      <c r="K1679" s="68">
        <f>IF($I$11&gt;=7000,0,H1679*0.07*I1679)</f>
        <v>0</v>
      </c>
      <c r="L1679" s="68">
        <f>J1679+K1679</f>
        <v>0</v>
      </c>
      <c r="M1679" s="108" t="str">
        <f>IF(I1679="","",IF(I1679&lt;80,"Ошибка! Не соблюден минимальный заказ на сорт!",IF(MOD(I1679,40)&gt;0,"Ошибка! Не соблюдена кратность заказа на позицию!","")))</f>
        <v/>
      </c>
    </row>
    <row r="1680" spans="1:13" ht="15" customHeight="1" x14ac:dyDescent="0.25">
      <c r="A1680" s="1">
        <v>943</v>
      </c>
      <c r="B1680" s="63" t="s">
        <v>5093</v>
      </c>
      <c r="C1680" s="63" t="s">
        <v>6014</v>
      </c>
      <c r="D1680" s="64" t="s">
        <v>2874</v>
      </c>
      <c r="E1680" s="64" t="s">
        <v>2875</v>
      </c>
      <c r="F1680" s="64" t="s">
        <v>2879</v>
      </c>
      <c r="G1680" s="65" t="s">
        <v>421</v>
      </c>
      <c r="H1680" s="66">
        <v>6.62</v>
      </c>
      <c r="I1680" s="67"/>
      <c r="J1680" s="68">
        <f>H1680*I1680</f>
        <v>0</v>
      </c>
      <c r="K1680" s="68">
        <f>IF($I$11&gt;=7000,0,H1680*0.07*I1680)</f>
        <v>0</v>
      </c>
      <c r="L1680" s="68">
        <f>J1680+K1680</f>
        <v>0</v>
      </c>
      <c r="M1680" s="108" t="str">
        <f>IF(I1680="","",IF(I1680&lt;80,"Ошибка! Не соблюден минимальный заказ на сорт!",IF(MOD(I1680,40)&gt;0,"Ошибка! Не соблюдена кратность заказа на позицию!","")))</f>
        <v/>
      </c>
    </row>
    <row r="1681" spans="1:13" ht="15" customHeight="1" x14ac:dyDescent="0.25">
      <c r="A1681" s="1">
        <v>148</v>
      </c>
      <c r="B1681" s="63" t="s">
        <v>5094</v>
      </c>
      <c r="C1681" s="63" t="s">
        <v>2880</v>
      </c>
      <c r="D1681" s="64" t="s">
        <v>2874</v>
      </c>
      <c r="E1681" s="64" t="s">
        <v>2875</v>
      </c>
      <c r="F1681" s="64" t="s">
        <v>2881</v>
      </c>
      <c r="G1681" s="65" t="s">
        <v>421</v>
      </c>
      <c r="H1681" s="66">
        <v>6.62</v>
      </c>
      <c r="I1681" s="67"/>
      <c r="J1681" s="68">
        <f>H1681*I1681</f>
        <v>0</v>
      </c>
      <c r="K1681" s="68">
        <f>IF($I$11&gt;=7000,0,H1681*0.07*I1681)</f>
        <v>0</v>
      </c>
      <c r="L1681" s="68">
        <f>J1681+K1681</f>
        <v>0</v>
      </c>
      <c r="M1681" s="108" t="str">
        <f>IF(I1681="","",IF(I1681&lt;80,"Ошибка! Не соблюден минимальный заказ на сорт!",IF(MOD(I1681,40)&gt;0,"Ошибка! Не соблюдена кратность заказа на позицию!","")))</f>
        <v/>
      </c>
    </row>
    <row r="1682" spans="1:13" ht="15" customHeight="1" x14ac:dyDescent="0.25">
      <c r="A1682" s="1">
        <v>974</v>
      </c>
      <c r="B1682" s="63" t="s">
        <v>5095</v>
      </c>
      <c r="C1682" s="63" t="s">
        <v>2882</v>
      </c>
      <c r="D1682" s="64" t="s">
        <v>2874</v>
      </c>
      <c r="E1682" s="64" t="s">
        <v>2875</v>
      </c>
      <c r="F1682" s="64" t="s">
        <v>2883</v>
      </c>
      <c r="G1682" s="65" t="s">
        <v>421</v>
      </c>
      <c r="H1682" s="66">
        <v>6.62</v>
      </c>
      <c r="I1682" s="67"/>
      <c r="J1682" s="68">
        <f>H1682*I1682</f>
        <v>0</v>
      </c>
      <c r="K1682" s="68">
        <f>IF($I$11&gt;=7000,0,H1682*0.07*I1682)</f>
        <v>0</v>
      </c>
      <c r="L1682" s="68">
        <f>J1682+K1682</f>
        <v>0</v>
      </c>
      <c r="M1682" s="108" t="str">
        <f>IF(I1682="","",IF(I1682&lt;80,"Ошибка! Не соблюден минимальный заказ на сорт!",IF(MOD(I1682,40)&gt;0,"Ошибка! Не соблюдена кратность заказа на позицию!","")))</f>
        <v/>
      </c>
    </row>
    <row r="1683" spans="1:13" ht="15" customHeight="1" x14ac:dyDescent="0.25">
      <c r="A1683" s="1">
        <v>264</v>
      </c>
      <c r="B1683" s="63" t="s">
        <v>5096</v>
      </c>
      <c r="C1683" s="63" t="s">
        <v>4623</v>
      </c>
      <c r="D1683" s="64" t="s">
        <v>2874</v>
      </c>
      <c r="E1683" s="64" t="s">
        <v>2875</v>
      </c>
      <c r="F1683" s="64" t="s">
        <v>5511</v>
      </c>
      <c r="G1683" s="65" t="s">
        <v>421</v>
      </c>
      <c r="H1683" s="66">
        <v>6.62</v>
      </c>
      <c r="I1683" s="67"/>
      <c r="J1683" s="68">
        <f>H1683*I1683</f>
        <v>0</v>
      </c>
      <c r="K1683" s="68">
        <f>IF($I$11&gt;=7000,0,H1683*0.07*I1683)</f>
        <v>0</v>
      </c>
      <c r="L1683" s="68">
        <f>J1683+K1683</f>
        <v>0</v>
      </c>
      <c r="M1683" s="108" t="str">
        <f>IF(I1683="","",IF(I1683&lt;80,"Ошибка! Не соблюден минимальный заказ на сорт!",IF(MOD(I1683,40)&gt;0,"Ошибка! Не соблюдена кратность заказа на позицию!","")))</f>
        <v/>
      </c>
    </row>
    <row r="1684" spans="1:13" ht="15" customHeight="1" x14ac:dyDescent="0.25">
      <c r="A1684" s="1">
        <v>653</v>
      </c>
      <c r="B1684" s="63" t="s">
        <v>5097</v>
      </c>
      <c r="C1684" s="63"/>
      <c r="D1684" s="64" t="s">
        <v>2874</v>
      </c>
      <c r="E1684" s="64" t="s">
        <v>2875</v>
      </c>
      <c r="F1684" s="64" t="s">
        <v>5765</v>
      </c>
      <c r="G1684" s="65" t="s">
        <v>421</v>
      </c>
      <c r="H1684" s="66">
        <v>6.62</v>
      </c>
      <c r="I1684" s="67"/>
      <c r="J1684" s="68">
        <f>H1684*I1684</f>
        <v>0</v>
      </c>
      <c r="K1684" s="68">
        <f>IF($I$11&gt;=7000,0,H1684*0.07*I1684)</f>
        <v>0</v>
      </c>
      <c r="L1684" s="68">
        <f>J1684+K1684</f>
        <v>0</v>
      </c>
      <c r="M1684" s="108" t="str">
        <f>IF(I1684="","",IF(I1684&lt;80,"Ошибка! Не соблюден минимальный заказ на сорт!",IF(MOD(I1684,40)&gt;0,"Ошибка! Не соблюдена кратность заказа на позицию!","")))</f>
        <v/>
      </c>
    </row>
    <row r="1685" spans="1:13" ht="15" customHeight="1" x14ac:dyDescent="0.25">
      <c r="A1685" s="1">
        <v>3712</v>
      </c>
      <c r="B1685" s="63" t="s">
        <v>5090</v>
      </c>
      <c r="C1685" s="63"/>
      <c r="D1685" s="64" t="s">
        <v>2874</v>
      </c>
      <c r="E1685" s="64" t="s">
        <v>2875</v>
      </c>
      <c r="F1685" s="64"/>
      <c r="G1685" s="65" t="s">
        <v>63</v>
      </c>
      <c r="H1685" s="66">
        <v>1.1000000000000001</v>
      </c>
      <c r="I1685" s="67"/>
      <c r="J1685" s="68">
        <f>H1685*I1685</f>
        <v>0</v>
      </c>
      <c r="K1685" s="68">
        <f>IF($I$11&gt;=7000,0,H1685*0.07*I1685)</f>
        <v>0</v>
      </c>
      <c r="L1685" s="68">
        <f>J1685+K1685</f>
        <v>0</v>
      </c>
      <c r="M1685" s="46" t="str">
        <f>IF(I1685="","",IF(I1685&lt;80,"Ошибка! Не соблюден минимальный заказ на сорт!",IF(MOD(I1685,40)&gt;0,"Ошибка! Не соблюдена кратность заказа на позицию!","")))</f>
        <v/>
      </c>
    </row>
    <row r="1686" spans="1:13" ht="15" customHeight="1" x14ac:dyDescent="0.25">
      <c r="A1686" s="1">
        <v>1631</v>
      </c>
      <c r="B1686" s="63" t="s">
        <v>5035</v>
      </c>
      <c r="C1686" s="63"/>
      <c r="D1686" s="64" t="s">
        <v>5538</v>
      </c>
      <c r="E1686" s="64" t="s">
        <v>5509</v>
      </c>
      <c r="F1686" s="64" t="s">
        <v>5752</v>
      </c>
      <c r="G1686" s="65" t="s">
        <v>421</v>
      </c>
      <c r="H1686" s="66">
        <v>6.33</v>
      </c>
      <c r="I1686" s="67"/>
      <c r="J1686" s="68">
        <f>H1686*I1686</f>
        <v>0</v>
      </c>
      <c r="K1686" s="68">
        <f>IF($I$11&gt;=7000,0,H1686*0.07*I1686)</f>
        <v>0</v>
      </c>
      <c r="L1686" s="68">
        <f>J1686+K1686</f>
        <v>0</v>
      </c>
      <c r="M1686" s="108" t="str">
        <f>IF(I1686="","",IF(I1686&lt;80,"Ошибка! Не соблюден минимальный заказ на сорт!",IF(MOD(I1686,40)&gt;0,"Ошибка! Не соблюдена кратность заказа на позицию!","")))</f>
        <v/>
      </c>
    </row>
    <row r="1687" spans="1:13" ht="15" customHeight="1" x14ac:dyDescent="0.25">
      <c r="A1687" s="1">
        <v>787</v>
      </c>
      <c r="B1687" s="63" t="s">
        <v>5078</v>
      </c>
      <c r="C1687" s="63" t="s">
        <v>4622</v>
      </c>
      <c r="D1687" s="64" t="s">
        <v>4094</v>
      </c>
      <c r="E1687" s="64" t="s">
        <v>5509</v>
      </c>
      <c r="F1687" s="64" t="s">
        <v>2884</v>
      </c>
      <c r="G1687" s="65" t="s">
        <v>421</v>
      </c>
      <c r="H1687" s="66">
        <v>6.33</v>
      </c>
      <c r="I1687" s="67"/>
      <c r="J1687" s="68">
        <f>H1687*I1687</f>
        <v>0</v>
      </c>
      <c r="K1687" s="68">
        <f>IF($I$11&gt;=7000,0,H1687*0.07*I1687)</f>
        <v>0</v>
      </c>
      <c r="L1687" s="68">
        <f>J1687+K1687</f>
        <v>0</v>
      </c>
      <c r="M1687" s="108" t="str">
        <f>IF(I1687="","",IF(I1687&lt;80,"Ошибка! Не соблюден минимальный заказ на сорт!",IF(MOD(I1687,40)&gt;0,"Ошибка! Не соблюдена кратность заказа на позицию!","")))</f>
        <v/>
      </c>
    </row>
    <row r="1688" spans="1:13" ht="15" customHeight="1" x14ac:dyDescent="0.25">
      <c r="A1688" s="1">
        <v>1534</v>
      </c>
      <c r="B1688" s="63" t="s">
        <v>5037</v>
      </c>
      <c r="C1688" s="63"/>
      <c r="D1688" s="64" t="s">
        <v>5538</v>
      </c>
      <c r="E1688" s="64" t="s">
        <v>5509</v>
      </c>
      <c r="F1688" s="64" t="s">
        <v>5753</v>
      </c>
      <c r="G1688" s="65" t="s">
        <v>421</v>
      </c>
      <c r="H1688" s="66">
        <v>6.33</v>
      </c>
      <c r="I1688" s="67"/>
      <c r="J1688" s="68">
        <f>H1688*I1688</f>
        <v>0</v>
      </c>
      <c r="K1688" s="68">
        <f>IF($I$11&gt;=7000,0,H1688*0.07*I1688)</f>
        <v>0</v>
      </c>
      <c r="L1688" s="68">
        <f>J1688+K1688</f>
        <v>0</v>
      </c>
      <c r="M1688" s="108" t="str">
        <f>IF(I1688="","",IF(I1688&lt;80,"Ошибка! Не соблюден минимальный заказ на сорт!",IF(MOD(I1688,40)&gt;0,"Ошибка! Не соблюдена кратность заказа на позицию!","")))</f>
        <v/>
      </c>
    </row>
    <row r="1689" spans="1:13" ht="15" customHeight="1" x14ac:dyDescent="0.25">
      <c r="A1689" s="1">
        <v>473</v>
      </c>
      <c r="B1689" s="63" t="s">
        <v>5034</v>
      </c>
      <c r="C1689" s="63"/>
      <c r="D1689" s="64" t="s">
        <v>5537</v>
      </c>
      <c r="E1689" s="64" t="s">
        <v>5754</v>
      </c>
      <c r="F1689" s="64" t="s">
        <v>5751</v>
      </c>
      <c r="G1689" s="65" t="s">
        <v>421</v>
      </c>
      <c r="H1689" s="66">
        <v>6.33</v>
      </c>
      <c r="I1689" s="67"/>
      <c r="J1689" s="68">
        <f>H1689*I1689</f>
        <v>0</v>
      </c>
      <c r="K1689" s="68">
        <f>IF($I$11&gt;=7000,0,H1689*0.07*I1689)</f>
        <v>0</v>
      </c>
      <c r="L1689" s="68">
        <f>J1689+K1689</f>
        <v>0</v>
      </c>
      <c r="M1689" s="108" t="str">
        <f>IF(I1689="","",IF(I1689&lt;80,"Ошибка! Не соблюден минимальный заказ на сорт!",IF(MOD(I1689,40)&gt;0,"Ошибка! Не соблюдена кратность заказа на позицию!","")))</f>
        <v/>
      </c>
    </row>
    <row r="1690" spans="1:13" ht="15" customHeight="1" x14ac:dyDescent="0.25">
      <c r="A1690" s="1">
        <v>4656</v>
      </c>
      <c r="B1690" s="63" t="s">
        <v>2887</v>
      </c>
      <c r="C1690" s="63" t="s">
        <v>2888</v>
      </c>
      <c r="D1690" s="64" t="s">
        <v>2889</v>
      </c>
      <c r="E1690" s="64" t="s">
        <v>2890</v>
      </c>
      <c r="F1690" s="64"/>
      <c r="G1690" s="65" t="s">
        <v>63</v>
      </c>
      <c r="H1690" s="66">
        <v>1.1200000000000001</v>
      </c>
      <c r="I1690" s="67"/>
      <c r="J1690" s="68">
        <f>H1690*I1690</f>
        <v>0</v>
      </c>
      <c r="K1690" s="68">
        <f>IF($I$11&gt;=7000,0,H1690*0.07*I1690)</f>
        <v>0</v>
      </c>
      <c r="L1690" s="68">
        <f>J1690+K1690</f>
        <v>0</v>
      </c>
      <c r="M1690" s="46" t="str">
        <f>IF(I1690="","",IF(I1690&lt;80,"Ошибка! Не соблюден минимальный заказ на сорт!",IF(MOD(I1690,40)&gt;0,"Ошибка! Не соблюдена кратность заказа на позицию!","")))</f>
        <v/>
      </c>
    </row>
    <row r="1691" spans="1:13" ht="15" customHeight="1" x14ac:dyDescent="0.25">
      <c r="A1691" s="1">
        <v>1574</v>
      </c>
      <c r="B1691" s="63" t="s">
        <v>5049</v>
      </c>
      <c r="C1691" s="63" t="s">
        <v>2891</v>
      </c>
      <c r="D1691" s="64" t="s">
        <v>2900</v>
      </c>
      <c r="E1691" s="64" t="s">
        <v>2892</v>
      </c>
      <c r="F1691" s="64" t="s">
        <v>2893</v>
      </c>
      <c r="G1691" s="65" t="s">
        <v>421</v>
      </c>
      <c r="H1691" s="66">
        <v>6.33</v>
      </c>
      <c r="I1691" s="67"/>
      <c r="J1691" s="68">
        <f>H1691*I1691</f>
        <v>0</v>
      </c>
      <c r="K1691" s="68">
        <f>IF($I$11&gt;=7000,0,H1691*0.07*I1691)</f>
        <v>0</v>
      </c>
      <c r="L1691" s="68">
        <f>J1691+K1691</f>
        <v>0</v>
      </c>
      <c r="M1691" s="108" t="str">
        <f>IF(I1691="","",IF(I1691&lt;80,"Ошибка! Не соблюден минимальный заказ на сорт!",IF(MOD(I1691,40)&gt;0,"Ошибка! Не соблюдена кратность заказа на позицию!","")))</f>
        <v/>
      </c>
    </row>
    <row r="1692" spans="1:13" ht="15" customHeight="1" x14ac:dyDescent="0.25">
      <c r="A1692" s="1">
        <v>356</v>
      </c>
      <c r="B1692" s="63" t="s">
        <v>5050</v>
      </c>
      <c r="C1692" s="63" t="s">
        <v>4620</v>
      </c>
      <c r="D1692" s="64" t="s">
        <v>2900</v>
      </c>
      <c r="E1692" s="64" t="s">
        <v>2892</v>
      </c>
      <c r="F1692" s="64" t="s">
        <v>5507</v>
      </c>
      <c r="G1692" s="65" t="s">
        <v>421</v>
      </c>
      <c r="H1692" s="66">
        <v>6.33</v>
      </c>
      <c r="I1692" s="67"/>
      <c r="J1692" s="68">
        <f>H1692*I1692</f>
        <v>0</v>
      </c>
      <c r="K1692" s="68">
        <f>IF($I$11&gt;=7000,0,H1692*0.07*I1692)</f>
        <v>0</v>
      </c>
      <c r="L1692" s="68">
        <f>J1692+K1692</f>
        <v>0</v>
      </c>
      <c r="M1692" s="108" t="str">
        <f>IF(I1692="","",IF(I1692&lt;80,"Ошибка! Не соблюден минимальный заказ на сорт!",IF(MOD(I1692,40)&gt;0,"Ошибка! Не соблюдена кратность заказа на позицию!","")))</f>
        <v/>
      </c>
    </row>
    <row r="1693" spans="1:13" ht="15" customHeight="1" x14ac:dyDescent="0.25">
      <c r="A1693" s="1">
        <v>860</v>
      </c>
      <c r="B1693" s="63" t="s">
        <v>5051</v>
      </c>
      <c r="C1693" s="63" t="s">
        <v>3974</v>
      </c>
      <c r="D1693" s="64" t="s">
        <v>2900</v>
      </c>
      <c r="E1693" s="64" t="s">
        <v>2892</v>
      </c>
      <c r="F1693" s="64" t="s">
        <v>3606</v>
      </c>
      <c r="G1693" s="65" t="s">
        <v>421</v>
      </c>
      <c r="H1693" s="66">
        <v>6.33</v>
      </c>
      <c r="I1693" s="67"/>
      <c r="J1693" s="68">
        <f>H1693*I1693</f>
        <v>0</v>
      </c>
      <c r="K1693" s="68">
        <f>IF($I$11&gt;=7000,0,H1693*0.07*I1693)</f>
        <v>0</v>
      </c>
      <c r="L1693" s="68">
        <f>J1693+K1693</f>
        <v>0</v>
      </c>
      <c r="M1693" s="108" t="str">
        <f>IF(I1693="","",IF(I1693&lt;80,"Ошибка! Не соблюден минимальный заказ на сорт!",IF(MOD(I1693,40)&gt;0,"Ошибка! Не соблюдена кратность заказа на позицию!","")))</f>
        <v/>
      </c>
    </row>
    <row r="1694" spans="1:13" ht="15" customHeight="1" x14ac:dyDescent="0.25">
      <c r="A1694" s="1">
        <v>1526</v>
      </c>
      <c r="B1694" s="63" t="s">
        <v>5052</v>
      </c>
      <c r="C1694" s="63" t="s">
        <v>2894</v>
      </c>
      <c r="D1694" s="64" t="s">
        <v>2900</v>
      </c>
      <c r="E1694" s="64" t="s">
        <v>2892</v>
      </c>
      <c r="F1694" s="64" t="s">
        <v>2895</v>
      </c>
      <c r="G1694" s="65" t="s">
        <v>421</v>
      </c>
      <c r="H1694" s="66">
        <v>6.33</v>
      </c>
      <c r="I1694" s="67"/>
      <c r="J1694" s="68">
        <f>H1694*I1694</f>
        <v>0</v>
      </c>
      <c r="K1694" s="68">
        <f>IF($I$11&gt;=7000,0,H1694*0.07*I1694)</f>
        <v>0</v>
      </c>
      <c r="L1694" s="68">
        <f>J1694+K1694</f>
        <v>0</v>
      </c>
      <c r="M1694" s="108" t="str">
        <f>IF(I1694="","",IF(I1694&lt;80,"Ошибка! Не соблюден минимальный заказ на сорт!",IF(MOD(I1694,40)&gt;0,"Ошибка! Не соблюдена кратность заказа на позицию!","")))</f>
        <v/>
      </c>
    </row>
    <row r="1695" spans="1:13" ht="15" customHeight="1" x14ac:dyDescent="0.25">
      <c r="A1695" s="1">
        <v>807</v>
      </c>
      <c r="B1695" s="63" t="s">
        <v>5053</v>
      </c>
      <c r="C1695" s="63" t="s">
        <v>2896</v>
      </c>
      <c r="D1695" s="64" t="s">
        <v>2900</v>
      </c>
      <c r="E1695" s="64" t="s">
        <v>2892</v>
      </c>
      <c r="F1695" s="64" t="s">
        <v>2897</v>
      </c>
      <c r="G1695" s="65" t="s">
        <v>421</v>
      </c>
      <c r="H1695" s="66">
        <v>6.33</v>
      </c>
      <c r="I1695" s="67"/>
      <c r="J1695" s="68">
        <f>H1695*I1695</f>
        <v>0</v>
      </c>
      <c r="K1695" s="68">
        <f>IF($I$11&gt;=7000,0,H1695*0.07*I1695)</f>
        <v>0</v>
      </c>
      <c r="L1695" s="68">
        <f>J1695+K1695</f>
        <v>0</v>
      </c>
      <c r="M1695" s="108" t="str">
        <f>IF(I1695="","",IF(I1695&lt;80,"Ошибка! Не соблюден минимальный заказ на сорт!",IF(MOD(I1695,40)&gt;0,"Ошибка! Не соблюдена кратность заказа на позицию!","")))</f>
        <v/>
      </c>
    </row>
    <row r="1696" spans="1:13" ht="15" customHeight="1" x14ac:dyDescent="0.25">
      <c r="A1696" s="1">
        <v>1351</v>
      </c>
      <c r="B1696" s="63" t="s">
        <v>5054</v>
      </c>
      <c r="C1696" s="63" t="s">
        <v>2898</v>
      </c>
      <c r="D1696" s="64" t="s">
        <v>2900</v>
      </c>
      <c r="E1696" s="64" t="s">
        <v>2892</v>
      </c>
      <c r="F1696" s="64" t="s">
        <v>2899</v>
      </c>
      <c r="G1696" s="65" t="s">
        <v>421</v>
      </c>
      <c r="H1696" s="66">
        <v>6.33</v>
      </c>
      <c r="I1696" s="67"/>
      <c r="J1696" s="68">
        <f>H1696*I1696</f>
        <v>0</v>
      </c>
      <c r="K1696" s="68">
        <f>IF($I$11&gt;=7000,0,H1696*0.07*I1696)</f>
        <v>0</v>
      </c>
      <c r="L1696" s="68">
        <f>J1696+K1696</f>
        <v>0</v>
      </c>
      <c r="M1696" s="108" t="str">
        <f>IF(I1696="","",IF(I1696&lt;80,"Ошибка! Не соблюден минимальный заказ на сорт!",IF(MOD(I1696,40)&gt;0,"Ошибка! Не соблюдена кратность заказа на позицию!","")))</f>
        <v/>
      </c>
    </row>
    <row r="1697" spans="1:13" ht="15" customHeight="1" x14ac:dyDescent="0.25">
      <c r="A1697" s="1">
        <v>227</v>
      </c>
      <c r="B1697" s="63" t="s">
        <v>5055</v>
      </c>
      <c r="C1697" s="63"/>
      <c r="D1697" s="64" t="s">
        <v>2900</v>
      </c>
      <c r="E1697" s="64" t="s">
        <v>2892</v>
      </c>
      <c r="F1697" s="64" t="s">
        <v>5755</v>
      </c>
      <c r="G1697" s="65" t="s">
        <v>421</v>
      </c>
      <c r="H1697" s="66">
        <v>6.33</v>
      </c>
      <c r="I1697" s="67"/>
      <c r="J1697" s="68">
        <f>H1697*I1697</f>
        <v>0</v>
      </c>
      <c r="K1697" s="68">
        <f>IF($I$11&gt;=7000,0,H1697*0.07*I1697)</f>
        <v>0</v>
      </c>
      <c r="L1697" s="68">
        <f>J1697+K1697</f>
        <v>0</v>
      </c>
      <c r="M1697" s="108" t="str">
        <f>IF(I1697="","",IF(I1697&lt;80,"Ошибка! Не соблюден минимальный заказ на сорт!",IF(MOD(I1697,40)&gt;0,"Ошибка! Не соблюдена кратность заказа на позицию!","")))</f>
        <v/>
      </c>
    </row>
    <row r="1698" spans="1:13" ht="15" customHeight="1" x14ac:dyDescent="0.25">
      <c r="A1698" s="1">
        <v>835</v>
      </c>
      <c r="B1698" s="63" t="s">
        <v>5056</v>
      </c>
      <c r="C1698" s="63"/>
      <c r="D1698" s="64" t="s">
        <v>2900</v>
      </c>
      <c r="E1698" s="64" t="s">
        <v>2892</v>
      </c>
      <c r="F1698" s="64" t="s">
        <v>5756</v>
      </c>
      <c r="G1698" s="65" t="s">
        <v>421</v>
      </c>
      <c r="H1698" s="66">
        <v>6.33</v>
      </c>
      <c r="I1698" s="67"/>
      <c r="J1698" s="68">
        <f>H1698*I1698</f>
        <v>0</v>
      </c>
      <c r="K1698" s="68">
        <f>IF($I$11&gt;=7000,0,H1698*0.07*I1698)</f>
        <v>0</v>
      </c>
      <c r="L1698" s="68">
        <f>J1698+K1698</f>
        <v>0</v>
      </c>
      <c r="M1698" s="108" t="str">
        <f>IF(I1698="","",IF(I1698&lt;80,"Ошибка! Не соблюден минимальный заказ на сорт!",IF(MOD(I1698,40)&gt;0,"Ошибка! Не соблюдена кратность заказа на позицию!","")))</f>
        <v/>
      </c>
    </row>
    <row r="1699" spans="1:13" ht="15" customHeight="1" x14ac:dyDescent="0.25">
      <c r="A1699" s="1">
        <v>158</v>
      </c>
      <c r="B1699" s="63" t="s">
        <v>5057</v>
      </c>
      <c r="C1699" s="63"/>
      <c r="D1699" s="64" t="s">
        <v>2900</v>
      </c>
      <c r="E1699" s="64" t="s">
        <v>2892</v>
      </c>
      <c r="F1699" s="64" t="s">
        <v>281</v>
      </c>
      <c r="G1699" s="65" t="s">
        <v>421</v>
      </c>
      <c r="H1699" s="66">
        <v>6.33</v>
      </c>
      <c r="I1699" s="67"/>
      <c r="J1699" s="68">
        <f>H1699*I1699</f>
        <v>0</v>
      </c>
      <c r="K1699" s="68">
        <f>IF($I$11&gt;=7000,0,H1699*0.07*I1699)</f>
        <v>0</v>
      </c>
      <c r="L1699" s="68">
        <f>J1699+K1699</f>
        <v>0</v>
      </c>
      <c r="M1699" s="108" t="str">
        <f>IF(I1699="","",IF(I1699&lt;80,"Ошибка! Не соблюден минимальный заказ на сорт!",IF(MOD(I1699,40)&gt;0,"Ошибка! Не соблюдена кратность заказа на позицию!","")))</f>
        <v/>
      </c>
    </row>
    <row r="1700" spans="1:13" ht="15" customHeight="1" x14ac:dyDescent="0.25">
      <c r="A1700" s="1">
        <v>221</v>
      </c>
      <c r="B1700" s="63" t="s">
        <v>5058</v>
      </c>
      <c r="C1700" s="63" t="s">
        <v>6250</v>
      </c>
      <c r="D1700" s="64" t="s">
        <v>2900</v>
      </c>
      <c r="E1700" s="64" t="s">
        <v>2892</v>
      </c>
      <c r="F1700" s="64" t="s">
        <v>6343</v>
      </c>
      <c r="G1700" s="65" t="s">
        <v>421</v>
      </c>
      <c r="H1700" s="66">
        <v>6.33</v>
      </c>
      <c r="I1700" s="67"/>
      <c r="J1700" s="68">
        <f>H1700*I1700</f>
        <v>0</v>
      </c>
      <c r="K1700" s="68">
        <f>IF($I$11&gt;=7000,0,H1700*0.07*I1700)</f>
        <v>0</v>
      </c>
      <c r="L1700" s="68">
        <f>J1700+K1700</f>
        <v>0</v>
      </c>
      <c r="M1700" s="108" t="str">
        <f>IF(I1700="","",IF(I1700&lt;80,"Ошибка! Не соблюден минимальный заказ на сорт!",IF(MOD(I1700,40)&gt;0,"Ошибка! Не соблюдена кратность заказа на позицию!","")))</f>
        <v/>
      </c>
    </row>
    <row r="1701" spans="1:13" ht="15" customHeight="1" x14ac:dyDescent="0.25">
      <c r="A1701" s="1">
        <v>3284</v>
      </c>
      <c r="B1701" s="63" t="s">
        <v>5060</v>
      </c>
      <c r="C1701" s="63" t="s">
        <v>2901</v>
      </c>
      <c r="D1701" s="64" t="s">
        <v>2900</v>
      </c>
      <c r="E1701" s="64" t="s">
        <v>2892</v>
      </c>
      <c r="F1701" s="64" t="s">
        <v>2902</v>
      </c>
      <c r="G1701" s="65" t="s">
        <v>421</v>
      </c>
      <c r="H1701" s="66">
        <v>6.33</v>
      </c>
      <c r="I1701" s="67"/>
      <c r="J1701" s="68">
        <f>H1701*I1701</f>
        <v>0</v>
      </c>
      <c r="K1701" s="68">
        <f>IF($I$11&gt;=7000,0,H1701*0.07*I1701)</f>
        <v>0</v>
      </c>
      <c r="L1701" s="68">
        <f>J1701+K1701</f>
        <v>0</v>
      </c>
      <c r="M1701" s="108" t="str">
        <f>IF(I1701="","",IF(I1701&lt;80,"Ошибка! Не соблюден минимальный заказ на сорт!",IF(MOD(I1701,40)&gt;0,"Ошибка! Не соблюдена кратность заказа на позицию!","")))</f>
        <v/>
      </c>
    </row>
    <row r="1702" spans="1:13" ht="15" customHeight="1" x14ac:dyDescent="0.25">
      <c r="A1702" s="1">
        <v>711</v>
      </c>
      <c r="B1702" s="63" t="s">
        <v>5059</v>
      </c>
      <c r="C1702" s="63" t="s">
        <v>3975</v>
      </c>
      <c r="D1702" s="64" t="s">
        <v>2900</v>
      </c>
      <c r="E1702" s="64" t="s">
        <v>2892</v>
      </c>
      <c r="F1702" s="64" t="s">
        <v>4279</v>
      </c>
      <c r="G1702" s="65" t="s">
        <v>421</v>
      </c>
      <c r="H1702" s="66">
        <v>6.33</v>
      </c>
      <c r="I1702" s="67"/>
      <c r="J1702" s="68">
        <f>H1702*I1702</f>
        <v>0</v>
      </c>
      <c r="K1702" s="68">
        <f>IF($I$11&gt;=7000,0,H1702*0.07*I1702)</f>
        <v>0</v>
      </c>
      <c r="L1702" s="68">
        <f>J1702+K1702</f>
        <v>0</v>
      </c>
      <c r="M1702" s="108" t="str">
        <f>IF(I1702="","",IF(I1702&lt;80,"Ошибка! Не соблюден минимальный заказ на сорт!",IF(MOD(I1702,40)&gt;0,"Ошибка! Не соблюдена кратность заказа на позицию!","")))</f>
        <v/>
      </c>
    </row>
    <row r="1703" spans="1:13" ht="15" customHeight="1" x14ac:dyDescent="0.25">
      <c r="A1703" s="1">
        <v>246</v>
      </c>
      <c r="B1703" s="63" t="s">
        <v>5061</v>
      </c>
      <c r="C1703" s="63" t="s">
        <v>4621</v>
      </c>
      <c r="D1703" s="64" t="s">
        <v>2900</v>
      </c>
      <c r="E1703" s="64" t="s">
        <v>2892</v>
      </c>
      <c r="F1703" s="64" t="s">
        <v>5508</v>
      </c>
      <c r="G1703" s="65" t="s">
        <v>421</v>
      </c>
      <c r="H1703" s="66">
        <v>6.33</v>
      </c>
      <c r="I1703" s="67"/>
      <c r="J1703" s="68">
        <f>H1703*I1703</f>
        <v>0</v>
      </c>
      <c r="K1703" s="68">
        <f>IF($I$11&gt;=7000,0,H1703*0.07*I1703)</f>
        <v>0</v>
      </c>
      <c r="L1703" s="68">
        <f>J1703+K1703</f>
        <v>0</v>
      </c>
      <c r="M1703" s="108" t="str">
        <f>IF(I1703="","",IF(I1703&lt;80,"Ошибка! Не соблюден минимальный заказ на сорт!",IF(MOD(I1703,40)&gt;0,"Ошибка! Не соблюдена кратность заказа на позицию!","")))</f>
        <v/>
      </c>
    </row>
    <row r="1704" spans="1:13" ht="15" customHeight="1" x14ac:dyDescent="0.25">
      <c r="A1704" s="1">
        <v>875</v>
      </c>
      <c r="B1704" s="63" t="s">
        <v>5062</v>
      </c>
      <c r="C1704" s="63" t="s">
        <v>2903</v>
      </c>
      <c r="D1704" s="64" t="s">
        <v>2900</v>
      </c>
      <c r="E1704" s="64" t="s">
        <v>2892</v>
      </c>
      <c r="F1704" s="64" t="s">
        <v>2904</v>
      </c>
      <c r="G1704" s="65" t="s">
        <v>421</v>
      </c>
      <c r="H1704" s="66">
        <v>6.62</v>
      </c>
      <c r="I1704" s="67"/>
      <c r="J1704" s="68">
        <f>H1704*I1704</f>
        <v>0</v>
      </c>
      <c r="K1704" s="68">
        <f>IF($I$11&gt;=7000,0,H1704*0.07*I1704)</f>
        <v>0</v>
      </c>
      <c r="L1704" s="68">
        <f>J1704+K1704</f>
        <v>0</v>
      </c>
      <c r="M1704" s="108" t="str">
        <f>IF(I1704="","",IF(I1704&lt;80,"Ошибка! Не соблюден минимальный заказ на сорт!",IF(MOD(I1704,40)&gt;0,"Ошибка! Не соблюдена кратность заказа на позицию!","")))</f>
        <v/>
      </c>
    </row>
    <row r="1705" spans="1:13" ht="15" customHeight="1" x14ac:dyDescent="0.25">
      <c r="A1705" s="1">
        <v>63</v>
      </c>
      <c r="B1705" s="63" t="s">
        <v>5063</v>
      </c>
      <c r="C1705" s="63"/>
      <c r="D1705" s="64" t="s">
        <v>2900</v>
      </c>
      <c r="E1705" s="64" t="s">
        <v>2892</v>
      </c>
      <c r="F1705" s="64" t="s">
        <v>5757</v>
      </c>
      <c r="G1705" s="65" t="s">
        <v>421</v>
      </c>
      <c r="H1705" s="66">
        <v>6.33</v>
      </c>
      <c r="I1705" s="67"/>
      <c r="J1705" s="68">
        <f>H1705*I1705</f>
        <v>0</v>
      </c>
      <c r="K1705" s="68">
        <f>IF($I$11&gt;=7000,0,H1705*0.07*I1705)</f>
        <v>0</v>
      </c>
      <c r="L1705" s="68">
        <f>J1705+K1705</f>
        <v>0</v>
      </c>
      <c r="M1705" s="108" t="str">
        <f>IF(I1705="","",IF(I1705&lt;80,"Ошибка! Не соблюден минимальный заказ на сорт!",IF(MOD(I1705,40)&gt;0,"Ошибка! Не соблюдена кратность заказа на позицию!","")))</f>
        <v/>
      </c>
    </row>
    <row r="1706" spans="1:13" ht="15" customHeight="1" x14ac:dyDescent="0.25">
      <c r="A1706" s="1">
        <v>1640</v>
      </c>
      <c r="B1706" s="63" t="s">
        <v>5064</v>
      </c>
      <c r="C1706" s="63" t="s">
        <v>2905</v>
      </c>
      <c r="D1706" s="64" t="s">
        <v>2900</v>
      </c>
      <c r="E1706" s="64" t="s">
        <v>2892</v>
      </c>
      <c r="F1706" s="64" t="s">
        <v>2906</v>
      </c>
      <c r="G1706" s="65" t="s">
        <v>421</v>
      </c>
      <c r="H1706" s="66">
        <v>6.33</v>
      </c>
      <c r="I1706" s="67"/>
      <c r="J1706" s="68">
        <f>H1706*I1706</f>
        <v>0</v>
      </c>
      <c r="K1706" s="68">
        <f>IF($I$11&gt;=7000,0,H1706*0.07*I1706)</f>
        <v>0</v>
      </c>
      <c r="L1706" s="68">
        <f>J1706+K1706</f>
        <v>0</v>
      </c>
      <c r="M1706" s="108" t="str">
        <f>IF(I1706="","",IF(I1706&lt;80,"Ошибка! Не соблюден минимальный заказ на сорт!",IF(MOD(I1706,40)&gt;0,"Ошибка! Не соблюдена кратность заказа на позицию!","")))</f>
        <v/>
      </c>
    </row>
    <row r="1707" spans="1:13" ht="15" customHeight="1" x14ac:dyDescent="0.25">
      <c r="A1707" s="1">
        <v>47500</v>
      </c>
      <c r="B1707" s="63" t="s">
        <v>2907</v>
      </c>
      <c r="C1707" s="63" t="s">
        <v>2908</v>
      </c>
      <c r="D1707" s="64" t="s">
        <v>2900</v>
      </c>
      <c r="E1707" s="64" t="s">
        <v>2892</v>
      </c>
      <c r="F1707" s="64" t="s">
        <v>2909</v>
      </c>
      <c r="G1707" s="65" t="s">
        <v>63</v>
      </c>
      <c r="H1707" s="66">
        <v>1.04</v>
      </c>
      <c r="I1707" s="67"/>
      <c r="J1707" s="68">
        <f>H1707*I1707</f>
        <v>0</v>
      </c>
      <c r="K1707" s="68">
        <f>IF($I$11&gt;=7000,0,H1707*0.07*I1707)</f>
        <v>0</v>
      </c>
      <c r="L1707" s="68">
        <f>J1707+K1707</f>
        <v>0</v>
      </c>
      <c r="M1707" s="46" t="str">
        <f>IF(I1707="","",IF(I1707&lt;80,"Ошибка! Не соблюден минимальный заказ на сорт!",IF(MOD(I1707,40)&gt;0,"Ошибка! Не соблюдена кратность заказа на позицию!","")))</f>
        <v/>
      </c>
    </row>
    <row r="1708" spans="1:13" ht="15" customHeight="1" x14ac:dyDescent="0.25">
      <c r="A1708" s="1">
        <v>23242</v>
      </c>
      <c r="B1708" s="63" t="s">
        <v>5043</v>
      </c>
      <c r="C1708" s="63"/>
      <c r="D1708" s="64" t="s">
        <v>2900</v>
      </c>
      <c r="E1708" s="64" t="s">
        <v>2892</v>
      </c>
      <c r="F1708" s="64" t="s">
        <v>2909</v>
      </c>
      <c r="G1708" s="65" t="s">
        <v>63</v>
      </c>
      <c r="H1708" s="66">
        <v>1.21</v>
      </c>
      <c r="I1708" s="67"/>
      <c r="J1708" s="68">
        <f>H1708*I1708</f>
        <v>0</v>
      </c>
      <c r="K1708" s="68">
        <f>IF($I$11&gt;=7000,0,H1708*0.07*I1708)</f>
        <v>0</v>
      </c>
      <c r="L1708" s="68">
        <f>J1708+K1708</f>
        <v>0</v>
      </c>
      <c r="M1708" s="46" t="str">
        <f>IF(I1708="","",IF(I1708&lt;80,"Ошибка! Не соблюден минимальный заказ на сорт!",IF(MOD(I1708,40)&gt;0,"Ошибка! Не соблюдена кратность заказа на позицию!","")))</f>
        <v/>
      </c>
    </row>
    <row r="1709" spans="1:13" ht="15" customHeight="1" x14ac:dyDescent="0.25">
      <c r="A1709" s="1">
        <v>7666</v>
      </c>
      <c r="B1709" s="63" t="s">
        <v>5041</v>
      </c>
      <c r="C1709" s="63"/>
      <c r="D1709" s="64" t="s">
        <v>2900</v>
      </c>
      <c r="E1709" s="64" t="s">
        <v>2892</v>
      </c>
      <c r="F1709" s="64" t="s">
        <v>2909</v>
      </c>
      <c r="G1709" s="65" t="s">
        <v>421</v>
      </c>
      <c r="H1709" s="66">
        <v>2.13</v>
      </c>
      <c r="I1709" s="67"/>
      <c r="J1709" s="68">
        <f>H1709*I1709</f>
        <v>0</v>
      </c>
      <c r="K1709" s="68">
        <f>IF($I$11&gt;=7000,0,H1709*0.07*I1709)</f>
        <v>0</v>
      </c>
      <c r="L1709" s="68">
        <f>J1709+K1709</f>
        <v>0</v>
      </c>
      <c r="M1709" s="108" t="str">
        <f>IF(I1709="","",IF(I1709&lt;80,"Ошибка! Не соблюден минимальный заказ на сорт!",IF(MOD(I1709,40)&gt;0,"Ошибка! Не соблюдена кратность заказа на позицию!","")))</f>
        <v/>
      </c>
    </row>
    <row r="1710" spans="1:13" ht="15" customHeight="1" x14ac:dyDescent="0.25">
      <c r="A1710" s="1">
        <v>9400</v>
      </c>
      <c r="B1710" s="63" t="s">
        <v>5042</v>
      </c>
      <c r="C1710" s="63" t="s">
        <v>6245</v>
      </c>
      <c r="D1710" s="64" t="s">
        <v>2900</v>
      </c>
      <c r="E1710" s="64" t="s">
        <v>2892</v>
      </c>
      <c r="F1710" s="64" t="s">
        <v>2909</v>
      </c>
      <c r="G1710" s="65" t="s">
        <v>421</v>
      </c>
      <c r="H1710" s="66">
        <v>2.36</v>
      </c>
      <c r="I1710" s="67"/>
      <c r="J1710" s="68">
        <f>H1710*I1710</f>
        <v>0</v>
      </c>
      <c r="K1710" s="68">
        <f>IF($I$11&gt;=7000,0,H1710*0.07*I1710)</f>
        <v>0</v>
      </c>
      <c r="L1710" s="68">
        <f>J1710+K1710</f>
        <v>0</v>
      </c>
      <c r="M1710" s="108" t="str">
        <f>IF(I1710="","",IF(I1710&lt;80,"Ошибка! Не соблюден минимальный заказ на сорт!",IF(MOD(I1710,40)&gt;0,"Ошибка! Не соблюдена кратность заказа на позицию!","")))</f>
        <v/>
      </c>
    </row>
    <row r="1711" spans="1:13" ht="15" customHeight="1" x14ac:dyDescent="0.25">
      <c r="A1711" s="1">
        <v>2000</v>
      </c>
      <c r="B1711" s="63" t="s">
        <v>3590</v>
      </c>
      <c r="C1711" s="63" t="s">
        <v>3592</v>
      </c>
      <c r="D1711" s="64" t="s">
        <v>2900</v>
      </c>
      <c r="E1711" s="64" t="s">
        <v>2892</v>
      </c>
      <c r="F1711" s="64" t="s">
        <v>2909</v>
      </c>
      <c r="G1711" s="65" t="s">
        <v>16</v>
      </c>
      <c r="H1711" s="66">
        <v>6.33</v>
      </c>
      <c r="I1711" s="67"/>
      <c r="J1711" s="68">
        <f>H1711*I1711</f>
        <v>0</v>
      </c>
      <c r="K1711" s="68">
        <f>IF($I$11&gt;=7000,0,H1711*0.07*I1711)</f>
        <v>0</v>
      </c>
      <c r="L1711" s="68">
        <f>J1711+K1711</f>
        <v>0</v>
      </c>
      <c r="M1711" s="108" t="str">
        <f>IF(I1711="","",IF(I1711&lt;50,"Ошибка! Не соблюден минимальный заказ на сорт!",""))</f>
        <v/>
      </c>
    </row>
    <row r="1712" spans="1:13" ht="15" customHeight="1" x14ac:dyDescent="0.25">
      <c r="A1712" s="1">
        <v>2000</v>
      </c>
      <c r="B1712" s="63" t="s">
        <v>5040</v>
      </c>
      <c r="C1712" s="63" t="s">
        <v>6244</v>
      </c>
      <c r="D1712" s="64" t="s">
        <v>2900</v>
      </c>
      <c r="E1712" s="64" t="s">
        <v>2892</v>
      </c>
      <c r="F1712" s="64" t="s">
        <v>2909</v>
      </c>
      <c r="G1712" s="65" t="s">
        <v>22</v>
      </c>
      <c r="H1712" s="66">
        <v>8.92</v>
      </c>
      <c r="I1712" s="67"/>
      <c r="J1712" s="68">
        <f>H1712*I1712</f>
        <v>0</v>
      </c>
      <c r="K1712" s="68">
        <f>IF($I$11&gt;=7000,0,H1712*0.07*I1712)</f>
        <v>0</v>
      </c>
      <c r="L1712" s="68">
        <f>J1712+K1712</f>
        <v>0</v>
      </c>
      <c r="M1712" s="30" t="str">
        <f>IF(I1712="","",IF(I1712&lt;80,"Ошибка! Не соблюден минимальный заказ на сорт!",IF(MOD(I1712,40)&gt;0,"Ошибка! Не соблюдена кратность заказа на позицию!","")))</f>
        <v/>
      </c>
    </row>
    <row r="1713" spans="1:13" ht="15" customHeight="1" x14ac:dyDescent="0.25">
      <c r="A1713" s="1">
        <v>9322</v>
      </c>
      <c r="B1713" s="63" t="s">
        <v>2910</v>
      </c>
      <c r="C1713" s="63" t="s">
        <v>2911</v>
      </c>
      <c r="D1713" s="64" t="s">
        <v>2900</v>
      </c>
      <c r="E1713" s="64" t="s">
        <v>2892</v>
      </c>
      <c r="F1713" s="64" t="s">
        <v>4278</v>
      </c>
      <c r="G1713" s="65" t="s">
        <v>63</v>
      </c>
      <c r="H1713" s="66">
        <v>1.04</v>
      </c>
      <c r="I1713" s="67"/>
      <c r="J1713" s="68">
        <f>H1713*I1713</f>
        <v>0</v>
      </c>
      <c r="K1713" s="68">
        <f>IF($I$11&gt;=7000,0,H1713*0.07*I1713)</f>
        <v>0</v>
      </c>
      <c r="L1713" s="68">
        <f>J1713+K1713</f>
        <v>0</v>
      </c>
      <c r="M1713" s="46" t="str">
        <f>IF(I1713="","",IF(I1713&lt;80,"Ошибка! Не соблюден минимальный заказ на сорт!",IF(MOD(I1713,40)&gt;0,"Ошибка! Не соблюдена кратность заказа на позицию!","")))</f>
        <v/>
      </c>
    </row>
    <row r="1714" spans="1:13" ht="15" customHeight="1" x14ac:dyDescent="0.25">
      <c r="A1714" s="1">
        <v>32500</v>
      </c>
      <c r="B1714" s="63" t="s">
        <v>2912</v>
      </c>
      <c r="C1714" s="63" t="s">
        <v>2913</v>
      </c>
      <c r="D1714" s="64" t="s">
        <v>2900</v>
      </c>
      <c r="E1714" s="64" t="s">
        <v>2892</v>
      </c>
      <c r="F1714" s="64" t="s">
        <v>2914</v>
      </c>
      <c r="G1714" s="65" t="s">
        <v>63</v>
      </c>
      <c r="H1714" s="66">
        <v>1.04</v>
      </c>
      <c r="I1714" s="67"/>
      <c r="J1714" s="68">
        <f>H1714*I1714</f>
        <v>0</v>
      </c>
      <c r="K1714" s="68">
        <f>IF($I$11&gt;=7000,0,H1714*0.07*I1714)</f>
        <v>0</v>
      </c>
      <c r="L1714" s="68">
        <f>J1714+K1714</f>
        <v>0</v>
      </c>
      <c r="M1714" s="46" t="str">
        <f>IF(I1714="","",IF(I1714&lt;80,"Ошибка! Не соблюден минимальный заказ на сорт!",IF(MOD(I1714,40)&gt;0,"Ошибка! Не соблюдена кратность заказа на позицию!","")))</f>
        <v/>
      </c>
    </row>
    <row r="1715" spans="1:13" ht="15" customHeight="1" x14ac:dyDescent="0.25">
      <c r="A1715" s="1">
        <v>10524</v>
      </c>
      <c r="B1715" s="63" t="s">
        <v>5048</v>
      </c>
      <c r="C1715" s="63"/>
      <c r="D1715" s="64" t="s">
        <v>2900</v>
      </c>
      <c r="E1715" s="64" t="s">
        <v>2892</v>
      </c>
      <c r="F1715" s="64" t="s">
        <v>2914</v>
      </c>
      <c r="G1715" s="65" t="s">
        <v>63</v>
      </c>
      <c r="H1715" s="66">
        <v>1.21</v>
      </c>
      <c r="I1715" s="67"/>
      <c r="J1715" s="68">
        <f>H1715*I1715</f>
        <v>0</v>
      </c>
      <c r="K1715" s="68">
        <f>IF($I$11&gt;=7000,0,H1715*0.07*I1715)</f>
        <v>0</v>
      </c>
      <c r="L1715" s="68">
        <f>J1715+K1715</f>
        <v>0</v>
      </c>
      <c r="M1715" s="46" t="str">
        <f>IF(I1715="","",IF(I1715&lt;80,"Ошибка! Не соблюден минимальный заказ на сорт!",IF(MOD(I1715,40)&gt;0,"Ошибка! Не соблюдена кратность заказа на позицию!","")))</f>
        <v/>
      </c>
    </row>
    <row r="1716" spans="1:13" ht="15" customHeight="1" x14ac:dyDescent="0.25">
      <c r="A1716" s="1">
        <v>6981</v>
      </c>
      <c r="B1716" s="63" t="s">
        <v>5047</v>
      </c>
      <c r="C1716" s="63" t="s">
        <v>6249</v>
      </c>
      <c r="D1716" s="64" t="s">
        <v>2900</v>
      </c>
      <c r="E1716" s="64" t="s">
        <v>2892</v>
      </c>
      <c r="F1716" s="64" t="s">
        <v>2914</v>
      </c>
      <c r="G1716" s="65" t="s">
        <v>421</v>
      </c>
      <c r="H1716" s="66">
        <v>2.13</v>
      </c>
      <c r="I1716" s="67"/>
      <c r="J1716" s="68">
        <f>H1716*I1716</f>
        <v>0</v>
      </c>
      <c r="K1716" s="68">
        <f>IF($I$11&gt;=7000,0,H1716*0.07*I1716)</f>
        <v>0</v>
      </c>
      <c r="L1716" s="68">
        <f>J1716+K1716</f>
        <v>0</v>
      </c>
      <c r="M1716" s="108" t="str">
        <f>IF(I1716="","",IF(I1716&lt;80,"Ошибка! Не соблюден минимальный заказ на сорт!",IF(MOD(I1716,40)&gt;0,"Ошибка! Не соблюдена кратность заказа на позицию!","")))</f>
        <v/>
      </c>
    </row>
    <row r="1717" spans="1:13" ht="15" customHeight="1" x14ac:dyDescent="0.25">
      <c r="A1717" s="1">
        <v>4150</v>
      </c>
      <c r="B1717" s="63" t="s">
        <v>5044</v>
      </c>
      <c r="C1717" s="63" t="s">
        <v>6246</v>
      </c>
      <c r="D1717" s="64" t="s">
        <v>2900</v>
      </c>
      <c r="E1717" s="64" t="s">
        <v>2892</v>
      </c>
      <c r="F1717" s="64" t="s">
        <v>2914</v>
      </c>
      <c r="G1717" s="65" t="s">
        <v>14</v>
      </c>
      <c r="H1717" s="66">
        <v>2.88</v>
      </c>
      <c r="I1717" s="67"/>
      <c r="J1717" s="68">
        <f>H1717*I1717</f>
        <v>0</v>
      </c>
      <c r="K1717" s="68">
        <f>IF($I$11&gt;=7000,0,H1717*0.07*I1717)</f>
        <v>0</v>
      </c>
      <c r="L1717" s="68">
        <f>J1717+K1717</f>
        <v>0</v>
      </c>
      <c r="M1717" s="30" t="str">
        <f>IF(I1717="","",IF(I1717&lt;80,"Ошибка! Не соблюден минимальный заказ на сорт!",IF(MOD(I1717,40)&gt;0,"Ошибка! Не соблюдена кратность заказа на позицию!","")))</f>
        <v/>
      </c>
    </row>
    <row r="1718" spans="1:13" ht="15" customHeight="1" x14ac:dyDescent="0.25">
      <c r="A1718" s="1">
        <v>2000</v>
      </c>
      <c r="B1718" s="63" t="s">
        <v>5045</v>
      </c>
      <c r="C1718" s="63" t="s">
        <v>6247</v>
      </c>
      <c r="D1718" s="64" t="s">
        <v>2900</v>
      </c>
      <c r="E1718" s="64" t="s">
        <v>2892</v>
      </c>
      <c r="F1718" s="64" t="s">
        <v>2914</v>
      </c>
      <c r="G1718" s="65" t="s">
        <v>16</v>
      </c>
      <c r="H1718" s="66">
        <v>8.629999999999999</v>
      </c>
      <c r="I1718" s="67"/>
      <c r="J1718" s="68">
        <f>H1718*I1718</f>
        <v>0</v>
      </c>
      <c r="K1718" s="68">
        <f>IF($I$11&gt;=7000,0,H1718*0.07*I1718)</f>
        <v>0</v>
      </c>
      <c r="L1718" s="68">
        <f>J1718+K1718</f>
        <v>0</v>
      </c>
      <c r="M1718" s="108" t="str">
        <f>IF(I1718="","",IF(I1718&lt;50,"Ошибка! Не соблюден минимальный заказ на сорт!",""))</f>
        <v/>
      </c>
    </row>
    <row r="1719" spans="1:13" ht="15" customHeight="1" x14ac:dyDescent="0.25">
      <c r="A1719" s="1">
        <v>2000</v>
      </c>
      <c r="B1719" s="63" t="s">
        <v>5046</v>
      </c>
      <c r="C1719" s="63" t="s">
        <v>6248</v>
      </c>
      <c r="D1719" s="64" t="s">
        <v>2900</v>
      </c>
      <c r="E1719" s="64" t="s">
        <v>2892</v>
      </c>
      <c r="F1719" s="64" t="s">
        <v>2914</v>
      </c>
      <c r="G1719" s="65" t="s">
        <v>22</v>
      </c>
      <c r="H1719" s="66">
        <v>12.65</v>
      </c>
      <c r="I1719" s="67"/>
      <c r="J1719" s="68">
        <f>H1719*I1719</f>
        <v>0</v>
      </c>
      <c r="K1719" s="68">
        <f>IF($I$11&gt;=7000,0,H1719*0.07*I1719)</f>
        <v>0</v>
      </c>
      <c r="L1719" s="68">
        <f>J1719+K1719</f>
        <v>0</v>
      </c>
      <c r="M1719" s="30" t="str">
        <f>IF(I1719="","",IF(I1719&lt;80,"Ошибка! Не соблюден минимальный заказ на сорт!",IF(MOD(I1719,40)&gt;0,"Ошибка! Не соблюдена кратность заказа на позицию!","")))</f>
        <v/>
      </c>
    </row>
    <row r="1720" spans="1:13" ht="15" customHeight="1" x14ac:dyDescent="0.25">
      <c r="A1720" s="1">
        <v>1823</v>
      </c>
      <c r="B1720" s="63" t="s">
        <v>5066</v>
      </c>
      <c r="C1720" s="63" t="s">
        <v>2915</v>
      </c>
      <c r="D1720" s="64" t="s">
        <v>2900</v>
      </c>
      <c r="E1720" s="64" t="s">
        <v>2892</v>
      </c>
      <c r="F1720" s="64" t="s">
        <v>2916</v>
      </c>
      <c r="G1720" s="65" t="s">
        <v>421</v>
      </c>
      <c r="H1720" s="66">
        <v>6.33</v>
      </c>
      <c r="I1720" s="67"/>
      <c r="J1720" s="68">
        <f>H1720*I1720</f>
        <v>0</v>
      </c>
      <c r="K1720" s="68">
        <f>IF($I$11&gt;=7000,0,H1720*0.07*I1720)</f>
        <v>0</v>
      </c>
      <c r="L1720" s="68">
        <f>J1720+K1720</f>
        <v>0</v>
      </c>
      <c r="M1720" s="108" t="str">
        <f>IF(I1720="","",IF(I1720&lt;80,"Ошибка! Не соблюден минимальный заказ на сорт!",IF(MOD(I1720,40)&gt;0,"Ошибка! Не соблюдена кратность заказа на позицию!","")))</f>
        <v/>
      </c>
    </row>
    <row r="1721" spans="1:13" ht="15" customHeight="1" x14ac:dyDescent="0.25">
      <c r="A1721" s="1">
        <v>488</v>
      </c>
      <c r="B1721" s="63" t="s">
        <v>5065</v>
      </c>
      <c r="C1721" s="63" t="s">
        <v>6251</v>
      </c>
      <c r="D1721" s="64" t="s">
        <v>2900</v>
      </c>
      <c r="E1721" s="64" t="s">
        <v>2892</v>
      </c>
      <c r="F1721" s="64" t="s">
        <v>2916</v>
      </c>
      <c r="G1721" s="65" t="s">
        <v>5414</v>
      </c>
      <c r="H1721" s="66">
        <v>7.4799999999999995</v>
      </c>
      <c r="I1721" s="67"/>
      <c r="J1721" s="68">
        <f>H1721*I1721</f>
        <v>0</v>
      </c>
      <c r="K1721" s="68">
        <f>IF($I$11&gt;=7000,0,H1721*0.07*I1721)</f>
        <v>0</v>
      </c>
      <c r="L1721" s="68">
        <f>J1721+K1721</f>
        <v>0</v>
      </c>
      <c r="M1721" s="30" t="str">
        <f>IF(I1721="","",IF(I1721&lt;80,"Ошибка! Не соблюден минимальный заказ на сорт!",IF(MOD(I1721,40)&gt;0,"Ошибка! Не соблюдена кратность заказа на позицию!","")))</f>
        <v/>
      </c>
    </row>
    <row r="1722" spans="1:13" ht="15" customHeight="1" x14ac:dyDescent="0.25">
      <c r="A1722" s="1">
        <v>4951</v>
      </c>
      <c r="B1722" s="63" t="s">
        <v>5068</v>
      </c>
      <c r="C1722" s="63" t="s">
        <v>4404</v>
      </c>
      <c r="D1722" s="64" t="s">
        <v>2900</v>
      </c>
      <c r="E1722" s="64" t="s">
        <v>2892</v>
      </c>
      <c r="F1722" s="64" t="s">
        <v>3555</v>
      </c>
      <c r="G1722" s="65" t="s">
        <v>421</v>
      </c>
      <c r="H1722" s="66">
        <v>6.62</v>
      </c>
      <c r="I1722" s="67"/>
      <c r="J1722" s="68">
        <f>H1722*I1722</f>
        <v>0</v>
      </c>
      <c r="K1722" s="68">
        <f>IF($I$11&gt;=7000,0,H1722*0.07*I1722)</f>
        <v>0</v>
      </c>
      <c r="L1722" s="68">
        <f>J1722+K1722</f>
        <v>0</v>
      </c>
      <c r="M1722" s="108" t="str">
        <f>IF(I1722="","",IF(I1722&lt;80,"Ошибка! Не соблюден минимальный заказ на сорт!",IF(MOD(I1722,40)&gt;0,"Ошибка! Не соблюдена кратность заказа на позицию!","")))</f>
        <v/>
      </c>
    </row>
    <row r="1723" spans="1:13" ht="15" customHeight="1" x14ac:dyDescent="0.25">
      <c r="A1723" s="1">
        <v>475</v>
      </c>
      <c r="B1723" s="63" t="s">
        <v>5067</v>
      </c>
      <c r="C1723" s="63"/>
      <c r="D1723" s="64" t="s">
        <v>2900</v>
      </c>
      <c r="E1723" s="64" t="s">
        <v>2892</v>
      </c>
      <c r="F1723" s="64" t="s">
        <v>3555</v>
      </c>
      <c r="G1723" s="65" t="s">
        <v>5414</v>
      </c>
      <c r="H1723" s="66">
        <v>8.0500000000000007</v>
      </c>
      <c r="I1723" s="67"/>
      <c r="J1723" s="68">
        <f>H1723*I1723</f>
        <v>0</v>
      </c>
      <c r="K1723" s="68">
        <f>IF($I$11&gt;=7000,0,H1723*0.07*I1723)</f>
        <v>0</v>
      </c>
      <c r="L1723" s="68">
        <f>J1723+K1723</f>
        <v>0</v>
      </c>
      <c r="M1723" s="30" t="str">
        <f>IF(I1723="","",IF(I1723&lt;80,"Ошибка! Не соблюден минимальный заказ на сорт!",IF(MOD(I1723,40)&gt;0,"Ошибка! Не соблюдена кратность заказа на позицию!","")))</f>
        <v/>
      </c>
    </row>
    <row r="1724" spans="1:13" ht="15" customHeight="1" x14ac:dyDescent="0.25">
      <c r="A1724" s="1">
        <v>160</v>
      </c>
      <c r="B1724" s="63" t="s">
        <v>5069</v>
      </c>
      <c r="C1724" s="63"/>
      <c r="D1724" s="64" t="s">
        <v>2900</v>
      </c>
      <c r="E1724" s="64" t="s">
        <v>2892</v>
      </c>
      <c r="F1724" s="64" t="s">
        <v>5758</v>
      </c>
      <c r="G1724" s="65" t="s">
        <v>421</v>
      </c>
      <c r="H1724" s="66">
        <v>6.33</v>
      </c>
      <c r="I1724" s="67"/>
      <c r="J1724" s="68">
        <f>H1724*I1724</f>
        <v>0</v>
      </c>
      <c r="K1724" s="68">
        <f>IF($I$11&gt;=7000,0,H1724*0.07*I1724)</f>
        <v>0</v>
      </c>
      <c r="L1724" s="68">
        <f>J1724+K1724</f>
        <v>0</v>
      </c>
      <c r="M1724" s="108" t="str">
        <f>IF(I1724="","",IF(I1724&lt;80,"Ошибка! Не соблюден минимальный заказ на сорт!",IF(MOD(I1724,40)&gt;0,"Ошибка! Не соблюдена кратность заказа на позицию!","")))</f>
        <v/>
      </c>
    </row>
    <row r="1725" spans="1:13" ht="15" customHeight="1" x14ac:dyDescent="0.25">
      <c r="A1725" s="1">
        <v>116</v>
      </c>
      <c r="B1725" s="63" t="s">
        <v>5032</v>
      </c>
      <c r="C1725" s="63" t="s">
        <v>4619</v>
      </c>
      <c r="D1725" s="64" t="s">
        <v>2917</v>
      </c>
      <c r="E1725" s="64" t="s">
        <v>2918</v>
      </c>
      <c r="F1725" s="64" t="s">
        <v>5506</v>
      </c>
      <c r="G1725" s="65" t="s">
        <v>421</v>
      </c>
      <c r="H1725" s="66">
        <v>6.33</v>
      </c>
      <c r="I1725" s="67"/>
      <c r="J1725" s="68">
        <f>H1725*I1725</f>
        <v>0</v>
      </c>
      <c r="K1725" s="68">
        <f>IF($I$11&gt;=7000,0,H1725*0.07*I1725)</f>
        <v>0</v>
      </c>
      <c r="L1725" s="68">
        <f>J1725+K1725</f>
        <v>0</v>
      </c>
      <c r="M1725" s="108" t="str">
        <f>IF(I1725="","",IF(I1725&lt;80,"Ошибка! Не соблюден минимальный заказ на сорт!",IF(MOD(I1725,40)&gt;0,"Ошибка! Не соблюдена кратность заказа на позицию!","")))</f>
        <v/>
      </c>
    </row>
    <row r="1726" spans="1:13" ht="15" customHeight="1" x14ac:dyDescent="0.25">
      <c r="A1726" s="1">
        <v>154</v>
      </c>
      <c r="B1726" s="63" t="s">
        <v>5033</v>
      </c>
      <c r="C1726" s="63" t="s">
        <v>3972</v>
      </c>
      <c r="D1726" s="64" t="s">
        <v>2917</v>
      </c>
      <c r="E1726" s="64" t="s">
        <v>2918</v>
      </c>
      <c r="F1726" s="64" t="s">
        <v>4276</v>
      </c>
      <c r="G1726" s="65" t="s">
        <v>421</v>
      </c>
      <c r="H1726" s="66">
        <v>6.33</v>
      </c>
      <c r="I1726" s="67"/>
      <c r="J1726" s="68">
        <f>H1726*I1726</f>
        <v>0</v>
      </c>
      <c r="K1726" s="68">
        <f>IF($I$11&gt;=7000,0,H1726*0.07*I1726)</f>
        <v>0</v>
      </c>
      <c r="L1726" s="68">
        <f>J1726+K1726</f>
        <v>0</v>
      </c>
      <c r="M1726" s="108" t="str">
        <f>IF(I1726="","",IF(I1726&lt;80,"Ошибка! Не соблюден минимальный заказ на сорт!",IF(MOD(I1726,40)&gt;0,"Ошибка! Не соблюдена кратность заказа на позицию!","")))</f>
        <v/>
      </c>
    </row>
    <row r="1727" spans="1:13" ht="15" customHeight="1" x14ac:dyDescent="0.25">
      <c r="A1727" s="1">
        <v>1676</v>
      </c>
      <c r="B1727" s="63" t="s">
        <v>2919</v>
      </c>
      <c r="C1727" s="63" t="s">
        <v>2920</v>
      </c>
      <c r="D1727" s="64" t="s">
        <v>2921</v>
      </c>
      <c r="E1727" s="64" t="s">
        <v>2922</v>
      </c>
      <c r="F1727" s="64"/>
      <c r="G1727" s="65" t="s">
        <v>63</v>
      </c>
      <c r="H1727" s="66">
        <v>1.1499999999999999</v>
      </c>
      <c r="I1727" s="67"/>
      <c r="J1727" s="68">
        <f>H1727*I1727</f>
        <v>0</v>
      </c>
      <c r="K1727" s="68">
        <f>IF($I$11&gt;=7000,0,H1727*0.07*I1727)</f>
        <v>0</v>
      </c>
      <c r="L1727" s="68">
        <f>J1727+K1727</f>
        <v>0</v>
      </c>
      <c r="M1727" s="46" t="str">
        <f>IF(I1727="","",IF(I1727&lt;80,"Ошибка! Не соблюден минимальный заказ на сорт!",IF(MOD(I1727,40)&gt;0,"Ошибка! Не соблюдена кратность заказа на позицию!","")))</f>
        <v/>
      </c>
    </row>
    <row r="1728" spans="1:13" ht="15" customHeight="1" x14ac:dyDescent="0.25">
      <c r="A1728" s="1">
        <v>747</v>
      </c>
      <c r="B1728" s="63" t="s">
        <v>5031</v>
      </c>
      <c r="C1728" s="63" t="s">
        <v>6012</v>
      </c>
      <c r="D1728" s="64" t="s">
        <v>2925</v>
      </c>
      <c r="E1728" s="64" t="s">
        <v>2926</v>
      </c>
      <c r="F1728" s="64" t="s">
        <v>1363</v>
      </c>
      <c r="G1728" s="65" t="s">
        <v>421</v>
      </c>
      <c r="H1728" s="66">
        <v>6.33</v>
      </c>
      <c r="I1728" s="67"/>
      <c r="J1728" s="68">
        <f>H1728*I1728</f>
        <v>0</v>
      </c>
      <c r="K1728" s="68">
        <f>IF($I$11&gt;=7000,0,H1728*0.07*I1728)</f>
        <v>0</v>
      </c>
      <c r="L1728" s="68">
        <f>J1728+K1728</f>
        <v>0</v>
      </c>
      <c r="M1728" s="108" t="str">
        <f>IF(I1728="","",IF(I1728&lt;80,"Ошибка! Не соблюден минимальный заказ на сорт!",IF(MOD(I1728,40)&gt;0,"Ошибка! Не соблюдена кратность заказа на позицию!","")))</f>
        <v/>
      </c>
    </row>
    <row r="1729" spans="1:13" ht="15" customHeight="1" x14ac:dyDescent="0.25">
      <c r="A1729" s="1">
        <v>7009</v>
      </c>
      <c r="B1729" s="63" t="s">
        <v>2923</v>
      </c>
      <c r="C1729" s="63" t="s">
        <v>2924</v>
      </c>
      <c r="D1729" s="64" t="s">
        <v>2925</v>
      </c>
      <c r="E1729" s="64" t="s">
        <v>2926</v>
      </c>
      <c r="F1729" s="64"/>
      <c r="G1729" s="65" t="s">
        <v>63</v>
      </c>
      <c r="H1729" s="66">
        <v>1.1499999999999999</v>
      </c>
      <c r="I1729" s="67"/>
      <c r="J1729" s="68">
        <f>H1729*I1729</f>
        <v>0</v>
      </c>
      <c r="K1729" s="68">
        <f>IF($I$11&gt;=7000,0,H1729*0.07*I1729)</f>
        <v>0</v>
      </c>
      <c r="L1729" s="68">
        <f>J1729+K1729</f>
        <v>0</v>
      </c>
      <c r="M1729" s="46" t="str">
        <f>IF(I1729="","",IF(I1729&lt;80,"Ошибка! Не соблюден минимальный заказ на сорт!",IF(MOD(I1729,40)&gt;0,"Ошибка! Не соблюдена кратность заказа на позицию!","")))</f>
        <v/>
      </c>
    </row>
    <row r="1730" spans="1:13" ht="15" customHeight="1" x14ac:dyDescent="0.25">
      <c r="A1730" s="1">
        <v>87</v>
      </c>
      <c r="B1730" s="63" t="s">
        <v>5106</v>
      </c>
      <c r="C1730" s="63"/>
      <c r="D1730" s="64" t="s">
        <v>2928</v>
      </c>
      <c r="E1730" s="64" t="s">
        <v>2929</v>
      </c>
      <c r="F1730" s="64" t="s">
        <v>5770</v>
      </c>
      <c r="G1730" s="65" t="s">
        <v>421</v>
      </c>
      <c r="H1730" s="66">
        <v>6.33</v>
      </c>
      <c r="I1730" s="67"/>
      <c r="J1730" s="68">
        <f>H1730*I1730</f>
        <v>0</v>
      </c>
      <c r="K1730" s="68">
        <f>IF($I$11&gt;=7000,0,H1730*0.07*I1730)</f>
        <v>0</v>
      </c>
      <c r="L1730" s="68">
        <f>J1730+K1730</f>
        <v>0</v>
      </c>
      <c r="M1730" s="108" t="str">
        <f>IF(I1730="","",IF(I1730&lt;80,"Ошибка! Не соблюден минимальный заказ на сорт!",IF(MOD(I1730,40)&gt;0,"Ошибка! Не соблюдена кратность заказа на позицию!","")))</f>
        <v/>
      </c>
    </row>
    <row r="1731" spans="1:13" ht="15" customHeight="1" x14ac:dyDescent="0.25">
      <c r="A1731" s="1">
        <v>18</v>
      </c>
      <c r="B1731" s="63" t="s">
        <v>5108</v>
      </c>
      <c r="C1731" s="63" t="s">
        <v>2927</v>
      </c>
      <c r="D1731" s="64" t="s">
        <v>2928</v>
      </c>
      <c r="E1731" s="64" t="s">
        <v>2929</v>
      </c>
      <c r="F1731" s="64" t="s">
        <v>2930</v>
      </c>
      <c r="G1731" s="65" t="s">
        <v>421</v>
      </c>
      <c r="H1731" s="66">
        <v>6.33</v>
      </c>
      <c r="I1731" s="67"/>
      <c r="J1731" s="68">
        <f>H1731*I1731</f>
        <v>0</v>
      </c>
      <c r="K1731" s="68">
        <f>IF($I$11&gt;=7000,0,H1731*0.07*I1731)</f>
        <v>0</v>
      </c>
      <c r="L1731" s="68">
        <f>J1731+K1731</f>
        <v>0</v>
      </c>
      <c r="M1731" s="108" t="str">
        <f>IF(I1731="","",IF(I1731&lt;80,"Ошибка! Не соблюден минимальный заказ на сорт!",IF(MOD(I1731,40)&gt;0,"Ошибка! Не соблюдена кратность заказа на позицию!","")))</f>
        <v/>
      </c>
    </row>
    <row r="1732" spans="1:13" ht="15" customHeight="1" x14ac:dyDescent="0.25">
      <c r="A1732" s="1">
        <v>158</v>
      </c>
      <c r="B1732" s="63" t="s">
        <v>5107</v>
      </c>
      <c r="C1732" s="63"/>
      <c r="D1732" s="64" t="s">
        <v>2928</v>
      </c>
      <c r="E1732" s="64" t="s">
        <v>2929</v>
      </c>
      <c r="F1732" s="64" t="s">
        <v>2930</v>
      </c>
      <c r="G1732" s="65" t="s">
        <v>5414</v>
      </c>
      <c r="H1732" s="66">
        <v>7.4799999999999995</v>
      </c>
      <c r="I1732" s="67"/>
      <c r="J1732" s="68">
        <f>H1732*I1732</f>
        <v>0</v>
      </c>
      <c r="K1732" s="68">
        <f>IF($I$11&gt;=7000,0,H1732*0.07*I1732)</f>
        <v>0</v>
      </c>
      <c r="L1732" s="68">
        <f>J1732+K1732</f>
        <v>0</v>
      </c>
      <c r="M1732" s="30" t="str">
        <f>IF(I1732="","",IF(I1732&lt;80,"Ошибка! Не соблюден минимальный заказ на сорт!",IF(MOD(I1732,40)&gt;0,"Ошибка! Не соблюдена кратность заказа на позицию!","")))</f>
        <v/>
      </c>
    </row>
    <row r="1733" spans="1:13" ht="15" customHeight="1" x14ac:dyDescent="0.25">
      <c r="A1733" s="1">
        <v>311</v>
      </c>
      <c r="B1733" s="63" t="s">
        <v>5109</v>
      </c>
      <c r="C1733" s="63" t="s">
        <v>2931</v>
      </c>
      <c r="D1733" s="64" t="s">
        <v>2928</v>
      </c>
      <c r="E1733" s="64" t="s">
        <v>2929</v>
      </c>
      <c r="F1733" s="64" t="s">
        <v>2932</v>
      </c>
      <c r="G1733" s="65" t="s">
        <v>421</v>
      </c>
      <c r="H1733" s="66">
        <v>6.33</v>
      </c>
      <c r="I1733" s="67"/>
      <c r="J1733" s="68">
        <f>H1733*I1733</f>
        <v>0</v>
      </c>
      <c r="K1733" s="68">
        <f>IF($I$11&gt;=7000,0,H1733*0.07*I1733)</f>
        <v>0</v>
      </c>
      <c r="L1733" s="68">
        <f>J1733+K1733</f>
        <v>0</v>
      </c>
      <c r="M1733" s="108" t="str">
        <f>IF(I1733="","",IF(I1733&lt;80,"Ошибка! Не соблюден минимальный заказ на сорт!",IF(MOD(I1733,40)&gt;0,"Ошибка! Не соблюдена кратность заказа на позицию!","")))</f>
        <v/>
      </c>
    </row>
    <row r="1734" spans="1:13" ht="15" customHeight="1" x14ac:dyDescent="0.25">
      <c r="A1734" s="1">
        <v>461</v>
      </c>
      <c r="B1734" s="63" t="s">
        <v>5110</v>
      </c>
      <c r="C1734" s="63"/>
      <c r="D1734" s="64" t="s">
        <v>2928</v>
      </c>
      <c r="E1734" s="64" t="s">
        <v>2929</v>
      </c>
      <c r="F1734" s="64" t="s">
        <v>5773</v>
      </c>
      <c r="G1734" s="65" t="s">
        <v>5414</v>
      </c>
      <c r="H1734" s="66">
        <v>7.4799999999999995</v>
      </c>
      <c r="I1734" s="67"/>
      <c r="J1734" s="68">
        <f>H1734*I1734</f>
        <v>0</v>
      </c>
      <c r="K1734" s="68">
        <f>IF($I$11&gt;=7000,0,H1734*0.07*I1734)</f>
        <v>0</v>
      </c>
      <c r="L1734" s="68">
        <f>J1734+K1734</f>
        <v>0</v>
      </c>
      <c r="M1734" s="30" t="str">
        <f>IF(I1734="","",IF(I1734&lt;80,"Ошибка! Не соблюден минимальный заказ на сорт!",IF(MOD(I1734,40)&gt;0,"Ошибка! Не соблюдена кратность заказа на позицию!","")))</f>
        <v/>
      </c>
    </row>
    <row r="1735" spans="1:13" ht="15" customHeight="1" x14ac:dyDescent="0.25">
      <c r="A1735" s="1">
        <v>554</v>
      </c>
      <c r="B1735" s="63" t="s">
        <v>5085</v>
      </c>
      <c r="C1735" s="63" t="s">
        <v>3977</v>
      </c>
      <c r="D1735" s="64" t="s">
        <v>4095</v>
      </c>
      <c r="E1735" s="64" t="s">
        <v>4096</v>
      </c>
      <c r="F1735" s="64" t="s">
        <v>1363</v>
      </c>
      <c r="G1735" s="65" t="s">
        <v>421</v>
      </c>
      <c r="H1735" s="66">
        <v>6.62</v>
      </c>
      <c r="I1735" s="67"/>
      <c r="J1735" s="68">
        <f>H1735*I1735</f>
        <v>0</v>
      </c>
      <c r="K1735" s="68">
        <f>IF($I$11&gt;=7000,0,H1735*0.07*I1735)</f>
        <v>0</v>
      </c>
      <c r="L1735" s="68">
        <f>J1735+K1735</f>
        <v>0</v>
      </c>
      <c r="M1735" s="108" t="str">
        <f>IF(I1735="","",IF(I1735&lt;80,"Ошибка! Не соблюден минимальный заказ на сорт!",IF(MOD(I1735,40)&gt;0,"Ошибка! Не соблюдена кратность заказа на позицию!","")))</f>
        <v/>
      </c>
    </row>
    <row r="1736" spans="1:13" ht="15" customHeight="1" x14ac:dyDescent="0.25">
      <c r="A1736" s="1">
        <v>1351</v>
      </c>
      <c r="B1736" s="63" t="s">
        <v>5086</v>
      </c>
      <c r="C1736" s="63" t="s">
        <v>6252</v>
      </c>
      <c r="D1736" s="64" t="s">
        <v>4095</v>
      </c>
      <c r="E1736" s="64" t="s">
        <v>4096</v>
      </c>
      <c r="F1736" s="64" t="s">
        <v>6345</v>
      </c>
      <c r="G1736" s="65" t="s">
        <v>421</v>
      </c>
      <c r="H1736" s="66">
        <v>6.62</v>
      </c>
      <c r="I1736" s="67"/>
      <c r="J1736" s="68">
        <f>H1736*I1736</f>
        <v>0</v>
      </c>
      <c r="K1736" s="68">
        <f>IF($I$11&gt;=7000,0,H1736*0.07*I1736)</f>
        <v>0</v>
      </c>
      <c r="L1736" s="68">
        <f>J1736+K1736</f>
        <v>0</v>
      </c>
      <c r="M1736" s="108" t="str">
        <f>IF(I1736="","",IF(I1736&lt;80,"Ошибка! Не соблюден минимальный заказ на сорт!",IF(MOD(I1736,40)&gt;0,"Ошибка! Не соблюдена кратность заказа на позицию!","")))</f>
        <v/>
      </c>
    </row>
    <row r="1737" spans="1:13" ht="15" customHeight="1" x14ac:dyDescent="0.25">
      <c r="A1737" s="1">
        <v>68</v>
      </c>
      <c r="B1737" s="63" t="s">
        <v>5098</v>
      </c>
      <c r="C1737" s="63"/>
      <c r="D1737" s="64" t="s">
        <v>2933</v>
      </c>
      <c r="E1737" s="64" t="s">
        <v>2934</v>
      </c>
      <c r="F1737" s="64" t="s">
        <v>5766</v>
      </c>
      <c r="G1737" s="65" t="s">
        <v>421</v>
      </c>
      <c r="H1737" s="66">
        <v>6.33</v>
      </c>
      <c r="I1737" s="67"/>
      <c r="J1737" s="68">
        <f>H1737*I1737</f>
        <v>0</v>
      </c>
      <c r="K1737" s="68">
        <f>IF($I$11&gt;=7000,0,H1737*0.07*I1737)</f>
        <v>0</v>
      </c>
      <c r="L1737" s="68">
        <f>J1737+K1737</f>
        <v>0</v>
      </c>
      <c r="M1737" s="108" t="str">
        <f>IF(I1737="","",IF(I1737&lt;80,"Ошибка! Не соблюден минимальный заказ на сорт!",IF(MOD(I1737,40)&gt;0,"Ошибка! Не соблюдена кратность заказа на позицию!","")))</f>
        <v/>
      </c>
    </row>
    <row r="1738" spans="1:13" ht="15" customHeight="1" x14ac:dyDescent="0.25">
      <c r="A1738" s="1">
        <v>766</v>
      </c>
      <c r="B1738" s="63" t="s">
        <v>5099</v>
      </c>
      <c r="C1738" s="63"/>
      <c r="D1738" s="64" t="s">
        <v>2933</v>
      </c>
      <c r="E1738" s="64" t="s">
        <v>2934</v>
      </c>
      <c r="F1738" s="64" t="s">
        <v>5767</v>
      </c>
      <c r="G1738" s="65" t="s">
        <v>421</v>
      </c>
      <c r="H1738" s="66">
        <v>6.33</v>
      </c>
      <c r="I1738" s="67"/>
      <c r="J1738" s="68">
        <f>H1738*I1738</f>
        <v>0</v>
      </c>
      <c r="K1738" s="68">
        <f>IF($I$11&gt;=7000,0,H1738*0.07*I1738)</f>
        <v>0</v>
      </c>
      <c r="L1738" s="68">
        <f>J1738+K1738</f>
        <v>0</v>
      </c>
      <c r="M1738" s="108" t="str">
        <f>IF(I1738="","",IF(I1738&lt;80,"Ошибка! Не соблюден минимальный заказ на сорт!",IF(MOD(I1738,40)&gt;0,"Ошибка! Не соблюдена кратность заказа на позицию!","")))</f>
        <v/>
      </c>
    </row>
    <row r="1739" spans="1:13" ht="15" customHeight="1" x14ac:dyDescent="0.25">
      <c r="A1739" s="1">
        <v>69</v>
      </c>
      <c r="B1739" s="63" t="s">
        <v>5100</v>
      </c>
      <c r="C1739" s="63" t="s">
        <v>2935</v>
      </c>
      <c r="D1739" s="64" t="s">
        <v>2933</v>
      </c>
      <c r="E1739" s="64" t="s">
        <v>2934</v>
      </c>
      <c r="F1739" s="64" t="s">
        <v>2936</v>
      </c>
      <c r="G1739" s="65" t="s">
        <v>421</v>
      </c>
      <c r="H1739" s="66">
        <v>6.33</v>
      </c>
      <c r="I1739" s="67"/>
      <c r="J1739" s="68">
        <f>H1739*I1739</f>
        <v>0</v>
      </c>
      <c r="K1739" s="68">
        <f>IF($I$11&gt;=7000,0,H1739*0.07*I1739)</f>
        <v>0</v>
      </c>
      <c r="L1739" s="68">
        <f>J1739+K1739</f>
        <v>0</v>
      </c>
      <c r="M1739" s="108" t="str">
        <f>IF(I1739="","",IF(I1739&lt;80,"Ошибка! Не соблюден минимальный заказ на сорт!",IF(MOD(I1739,40)&gt;0,"Ошибка! Не соблюдена кратность заказа на позицию!","")))</f>
        <v/>
      </c>
    </row>
    <row r="1740" spans="1:13" ht="15" customHeight="1" x14ac:dyDescent="0.25">
      <c r="A1740" s="1">
        <v>444</v>
      </c>
      <c r="B1740" s="63" t="s">
        <v>5101</v>
      </c>
      <c r="C1740" s="63"/>
      <c r="D1740" s="64" t="s">
        <v>2933</v>
      </c>
      <c r="E1740" s="64" t="s">
        <v>2934</v>
      </c>
      <c r="F1740" s="64" t="s">
        <v>5768</v>
      </c>
      <c r="G1740" s="65" t="s">
        <v>421</v>
      </c>
      <c r="H1740" s="66">
        <v>6.33</v>
      </c>
      <c r="I1740" s="67"/>
      <c r="J1740" s="68">
        <f>H1740*I1740</f>
        <v>0</v>
      </c>
      <c r="K1740" s="68">
        <f>IF($I$11&gt;=7000,0,H1740*0.07*I1740)</f>
        <v>0</v>
      </c>
      <c r="L1740" s="68">
        <f>J1740+K1740</f>
        <v>0</v>
      </c>
      <c r="M1740" s="108" t="str">
        <f>IF(I1740="","",IF(I1740&lt;80,"Ошибка! Не соблюден минимальный заказ на сорт!",IF(MOD(I1740,40)&gt;0,"Ошибка! Не соблюдена кратность заказа на позицию!","")))</f>
        <v/>
      </c>
    </row>
    <row r="1741" spans="1:13" ht="15" customHeight="1" x14ac:dyDescent="0.25">
      <c r="A1741" s="1">
        <v>554</v>
      </c>
      <c r="B1741" s="63" t="s">
        <v>5103</v>
      </c>
      <c r="C1741" s="63" t="s">
        <v>2937</v>
      </c>
      <c r="D1741" s="64" t="s">
        <v>2933</v>
      </c>
      <c r="E1741" s="64" t="s">
        <v>2934</v>
      </c>
      <c r="F1741" s="64" t="s">
        <v>2938</v>
      </c>
      <c r="G1741" s="65" t="s">
        <v>421</v>
      </c>
      <c r="H1741" s="66">
        <v>6.33</v>
      </c>
      <c r="I1741" s="67"/>
      <c r="J1741" s="68">
        <f>H1741*I1741</f>
        <v>0</v>
      </c>
      <c r="K1741" s="68">
        <f>IF($I$11&gt;=7000,0,H1741*0.07*I1741)</f>
        <v>0</v>
      </c>
      <c r="L1741" s="68">
        <f>J1741+K1741</f>
        <v>0</v>
      </c>
      <c r="M1741" s="108" t="str">
        <f>IF(I1741="","",IF(I1741&lt;80,"Ошибка! Не соблюден минимальный заказ на сорт!",IF(MOD(I1741,40)&gt;0,"Ошибка! Не соблюдена кратность заказа на позицию!","")))</f>
        <v/>
      </c>
    </row>
    <row r="1742" spans="1:13" ht="15" customHeight="1" x14ac:dyDescent="0.25">
      <c r="A1742" s="1">
        <v>91</v>
      </c>
      <c r="B1742" s="63" t="s">
        <v>5102</v>
      </c>
      <c r="C1742" s="63"/>
      <c r="D1742" s="64" t="s">
        <v>2933</v>
      </c>
      <c r="E1742" s="64" t="s">
        <v>2934</v>
      </c>
      <c r="F1742" s="64" t="s">
        <v>2938</v>
      </c>
      <c r="G1742" s="65" t="s">
        <v>5414</v>
      </c>
      <c r="H1742" s="66">
        <v>7.4799999999999995</v>
      </c>
      <c r="I1742" s="67"/>
      <c r="J1742" s="68">
        <f>H1742*I1742</f>
        <v>0</v>
      </c>
      <c r="K1742" s="68">
        <f>IF($I$11&gt;=7000,0,H1742*0.07*I1742)</f>
        <v>0</v>
      </c>
      <c r="L1742" s="68">
        <f>J1742+K1742</f>
        <v>0</v>
      </c>
      <c r="M1742" s="30" t="str">
        <f>IF(I1742="","",IF(I1742&lt;80,"Ошибка! Не соблюден минимальный заказ на сорт!",IF(MOD(I1742,40)&gt;0,"Ошибка! Не соблюдена кратность заказа на позицию!","")))</f>
        <v/>
      </c>
    </row>
    <row r="1743" spans="1:13" ht="15" customHeight="1" x14ac:dyDescent="0.25">
      <c r="A1743" s="1">
        <v>835</v>
      </c>
      <c r="B1743" s="63" t="s">
        <v>5104</v>
      </c>
      <c r="C1743" s="63" t="s">
        <v>4624</v>
      </c>
      <c r="D1743" s="64" t="s">
        <v>2933</v>
      </c>
      <c r="E1743" s="64" t="s">
        <v>2934</v>
      </c>
      <c r="F1743" s="64" t="s">
        <v>5512</v>
      </c>
      <c r="G1743" s="65" t="s">
        <v>421</v>
      </c>
      <c r="H1743" s="66">
        <v>6.33</v>
      </c>
      <c r="I1743" s="67"/>
      <c r="J1743" s="68">
        <f>H1743*I1743</f>
        <v>0</v>
      </c>
      <c r="K1743" s="68">
        <f>IF($I$11&gt;=7000,0,H1743*0.07*I1743)</f>
        <v>0</v>
      </c>
      <c r="L1743" s="68">
        <f>J1743+K1743</f>
        <v>0</v>
      </c>
      <c r="M1743" s="108" t="str">
        <f>IF(I1743="","",IF(I1743&lt;80,"Ошибка! Не соблюден минимальный заказ на сорт!",IF(MOD(I1743,40)&gt;0,"Ошибка! Не соблюдена кратность заказа на позицию!","")))</f>
        <v/>
      </c>
    </row>
    <row r="1744" spans="1:13" ht="15" customHeight="1" x14ac:dyDescent="0.25">
      <c r="A1744" s="1">
        <v>4665</v>
      </c>
      <c r="B1744" s="63" t="s">
        <v>2939</v>
      </c>
      <c r="C1744" s="63" t="s">
        <v>2940</v>
      </c>
      <c r="D1744" s="64" t="s">
        <v>2933</v>
      </c>
      <c r="E1744" s="64" t="s">
        <v>2934</v>
      </c>
      <c r="F1744" s="64"/>
      <c r="G1744" s="65" t="s">
        <v>63</v>
      </c>
      <c r="H1744" s="66">
        <v>1.04</v>
      </c>
      <c r="I1744" s="67"/>
      <c r="J1744" s="68">
        <f>H1744*I1744</f>
        <v>0</v>
      </c>
      <c r="K1744" s="68">
        <f>IF($I$11&gt;=7000,0,H1744*0.07*I1744)</f>
        <v>0</v>
      </c>
      <c r="L1744" s="68">
        <f>J1744+K1744</f>
        <v>0</v>
      </c>
      <c r="M1744" s="46" t="str">
        <f>IF(I1744="","",IF(I1744&lt;80,"Ошибка! Не соблюден минимальный заказ на сорт!",IF(MOD(I1744,40)&gt;0,"Ошибка! Не соблюдена кратность заказа на позицию!","")))</f>
        <v/>
      </c>
    </row>
    <row r="1745" spans="1:13" ht="15" customHeight="1" x14ac:dyDescent="0.25">
      <c r="A1745" s="1">
        <v>151</v>
      </c>
      <c r="B1745" s="63" t="s">
        <v>5030</v>
      </c>
      <c r="C1745" s="63" t="s">
        <v>6011</v>
      </c>
      <c r="D1745" s="64" t="s">
        <v>6341</v>
      </c>
      <c r="E1745" s="64" t="s">
        <v>6342</v>
      </c>
      <c r="F1745" s="64" t="s">
        <v>2906</v>
      </c>
      <c r="G1745" s="65" t="s">
        <v>421</v>
      </c>
      <c r="H1745" s="66">
        <v>6.33</v>
      </c>
      <c r="I1745" s="67"/>
      <c r="J1745" s="68">
        <f>H1745*I1745</f>
        <v>0</v>
      </c>
      <c r="K1745" s="68">
        <f>IF($I$11&gt;=7000,0,H1745*0.07*I1745)</f>
        <v>0</v>
      </c>
      <c r="L1745" s="68">
        <f>J1745+K1745</f>
        <v>0</v>
      </c>
      <c r="M1745" s="108" t="str">
        <f>IF(I1745="","",IF(I1745&lt;80,"Ошибка! Не соблюден минимальный заказ на сорт!",IF(MOD(I1745,40)&gt;0,"Ошибка! Не соблюдена кратность заказа на позицию!","")))</f>
        <v/>
      </c>
    </row>
    <row r="1746" spans="1:13" ht="15" customHeight="1" x14ac:dyDescent="0.25">
      <c r="A1746" s="1">
        <v>1872</v>
      </c>
      <c r="B1746" s="63" t="s">
        <v>2941</v>
      </c>
      <c r="C1746" s="63" t="s">
        <v>2942</v>
      </c>
      <c r="D1746" s="64" t="s">
        <v>2943</v>
      </c>
      <c r="E1746" s="64" t="s">
        <v>5510</v>
      </c>
      <c r="F1746" s="64"/>
      <c r="G1746" s="65" t="s">
        <v>63</v>
      </c>
      <c r="H1746" s="66">
        <v>1.06</v>
      </c>
      <c r="I1746" s="67"/>
      <c r="J1746" s="68">
        <f>H1746*I1746</f>
        <v>0</v>
      </c>
      <c r="K1746" s="68">
        <f>IF($I$11&gt;=7000,0,H1746*0.07*I1746)</f>
        <v>0</v>
      </c>
      <c r="L1746" s="68">
        <f>J1746+K1746</f>
        <v>0</v>
      </c>
      <c r="M1746" s="46" t="str">
        <f>IF(I1746="","",IF(I1746&lt;80,"Ошибка! Не соблюден минимальный заказ на сорт!",IF(MOD(I1746,40)&gt;0,"Ошибка! Не соблюдена кратность заказа на позицию!","")))</f>
        <v/>
      </c>
    </row>
    <row r="1747" spans="1:13" ht="15" customHeight="1" x14ac:dyDescent="0.25">
      <c r="A1747" s="1">
        <v>338</v>
      </c>
      <c r="B1747" s="63" t="s">
        <v>5070</v>
      </c>
      <c r="C1747" s="63"/>
      <c r="D1747" s="64" t="s">
        <v>2944</v>
      </c>
      <c r="E1747" s="64" t="s">
        <v>2945</v>
      </c>
      <c r="F1747" s="64" t="s">
        <v>5759</v>
      </c>
      <c r="G1747" s="65" t="s">
        <v>5414</v>
      </c>
      <c r="H1747" s="66">
        <v>7.4799999999999995</v>
      </c>
      <c r="I1747" s="67"/>
      <c r="J1747" s="68">
        <f>H1747*I1747</f>
        <v>0</v>
      </c>
      <c r="K1747" s="68">
        <f>IF($I$11&gt;=7000,0,H1747*0.07*I1747)</f>
        <v>0</v>
      </c>
      <c r="L1747" s="68">
        <f>J1747+K1747</f>
        <v>0</v>
      </c>
      <c r="M1747" s="30" t="str">
        <f>IF(I1747="","",IF(I1747&lt;80,"Ошибка! Не соблюден минимальный заказ на сорт!",IF(MOD(I1747,40)&gt;0,"Ошибка! Не соблюдена кратность заказа на позицию!","")))</f>
        <v/>
      </c>
    </row>
    <row r="1748" spans="1:13" ht="15" customHeight="1" x14ac:dyDescent="0.25">
      <c r="A1748" s="1">
        <v>246</v>
      </c>
      <c r="B1748" s="63" t="s">
        <v>5071</v>
      </c>
      <c r="C1748" s="63" t="s">
        <v>6223</v>
      </c>
      <c r="D1748" s="64" t="s">
        <v>2944</v>
      </c>
      <c r="E1748" s="64" t="s">
        <v>2945</v>
      </c>
      <c r="F1748" s="64" t="s">
        <v>6344</v>
      </c>
      <c r="G1748" s="65" t="s">
        <v>5414</v>
      </c>
      <c r="H1748" s="66">
        <v>7.4799999999999995</v>
      </c>
      <c r="I1748" s="67"/>
      <c r="J1748" s="68">
        <f>H1748*I1748</f>
        <v>0</v>
      </c>
      <c r="K1748" s="68">
        <f>IF($I$11&gt;=7000,0,H1748*0.07*I1748)</f>
        <v>0</v>
      </c>
      <c r="L1748" s="68">
        <f>J1748+K1748</f>
        <v>0</v>
      </c>
      <c r="M1748" s="30" t="str">
        <f>IF(I1748="","",IF(I1748&lt;80,"Ошибка! Не соблюден минимальный заказ на сорт!",IF(MOD(I1748,40)&gt;0,"Ошибка! Не соблюдена кратность заказа на позицию!","")))</f>
        <v/>
      </c>
    </row>
    <row r="1749" spans="1:13" ht="15" customHeight="1" x14ac:dyDescent="0.25">
      <c r="A1749" s="1">
        <v>1523</v>
      </c>
      <c r="B1749" s="63" t="s">
        <v>5072</v>
      </c>
      <c r="C1749" s="63"/>
      <c r="D1749" s="64" t="s">
        <v>2944</v>
      </c>
      <c r="E1749" s="64" t="s">
        <v>2945</v>
      </c>
      <c r="F1749" s="64" t="s">
        <v>5760</v>
      </c>
      <c r="G1749" s="65" t="s">
        <v>421</v>
      </c>
      <c r="H1749" s="66">
        <v>6.62</v>
      </c>
      <c r="I1749" s="67"/>
      <c r="J1749" s="68">
        <f>H1749*I1749</f>
        <v>0</v>
      </c>
      <c r="K1749" s="68">
        <f>IF($I$11&gt;=7000,0,H1749*0.07*I1749)</f>
        <v>0</v>
      </c>
      <c r="L1749" s="68">
        <f>J1749+K1749</f>
        <v>0</v>
      </c>
      <c r="M1749" s="108" t="str">
        <f>IF(I1749="","",IF(I1749&lt;80,"Ошибка! Не соблюден минимальный заказ на сорт!",IF(MOD(I1749,40)&gt;0,"Ошибка! Не соблюдена кратность заказа на позицию!","")))</f>
        <v/>
      </c>
    </row>
    <row r="1750" spans="1:13" ht="15" customHeight="1" x14ac:dyDescent="0.25">
      <c r="A1750" s="1">
        <v>423</v>
      </c>
      <c r="B1750" s="63" t="s">
        <v>5073</v>
      </c>
      <c r="C1750" s="63" t="s">
        <v>6015</v>
      </c>
      <c r="D1750" s="64" t="s">
        <v>2944</v>
      </c>
      <c r="E1750" s="64" t="s">
        <v>2945</v>
      </c>
      <c r="F1750" s="64" t="s">
        <v>2879</v>
      </c>
      <c r="G1750" s="65" t="s">
        <v>421</v>
      </c>
      <c r="H1750" s="66">
        <v>6.33</v>
      </c>
      <c r="I1750" s="67"/>
      <c r="J1750" s="68">
        <f>H1750*I1750</f>
        <v>0</v>
      </c>
      <c r="K1750" s="68">
        <f>IF($I$11&gt;=7000,0,H1750*0.07*I1750)</f>
        <v>0</v>
      </c>
      <c r="L1750" s="68">
        <f>J1750+K1750</f>
        <v>0</v>
      </c>
      <c r="M1750" s="108" t="str">
        <f>IF(I1750="","",IF(I1750&lt;80,"Ошибка! Не соблюден минимальный заказ на сорт!",IF(MOD(I1750,40)&gt;0,"Ошибка! Не соблюдена кратность заказа на позицию!","")))</f>
        <v/>
      </c>
    </row>
    <row r="1751" spans="1:13" ht="15" customHeight="1" x14ac:dyDescent="0.25">
      <c r="A1751" s="1">
        <v>3620</v>
      </c>
      <c r="B1751" s="63" t="s">
        <v>5074</v>
      </c>
      <c r="C1751" s="63" t="s">
        <v>2946</v>
      </c>
      <c r="D1751" s="64" t="s">
        <v>2944</v>
      </c>
      <c r="E1751" s="64" t="s">
        <v>2945</v>
      </c>
      <c r="F1751" s="64" t="s">
        <v>2947</v>
      </c>
      <c r="G1751" s="65" t="s">
        <v>421</v>
      </c>
      <c r="H1751" s="66">
        <v>6.33</v>
      </c>
      <c r="I1751" s="67"/>
      <c r="J1751" s="68">
        <f>H1751*I1751</f>
        <v>0</v>
      </c>
      <c r="K1751" s="68">
        <f>IF($I$11&gt;=7000,0,H1751*0.07*I1751)</f>
        <v>0</v>
      </c>
      <c r="L1751" s="68">
        <f>J1751+K1751</f>
        <v>0</v>
      </c>
      <c r="M1751" s="108" t="str">
        <f>IF(I1751="","",IF(I1751&lt;80,"Ошибка! Не соблюден минимальный заказ на сорт!",IF(MOD(I1751,40)&gt;0,"Ошибка! Не соблюдена кратность заказа на позицию!","")))</f>
        <v/>
      </c>
    </row>
    <row r="1752" spans="1:13" ht="15" customHeight="1" x14ac:dyDescent="0.25">
      <c r="A1752" s="1">
        <v>1192</v>
      </c>
      <c r="B1752" s="63" t="s">
        <v>5075</v>
      </c>
      <c r="C1752" s="63" t="s">
        <v>2948</v>
      </c>
      <c r="D1752" s="64" t="s">
        <v>2944</v>
      </c>
      <c r="E1752" s="64" t="s">
        <v>2945</v>
      </c>
      <c r="F1752" s="64" t="s">
        <v>2949</v>
      </c>
      <c r="G1752" s="65" t="s">
        <v>421</v>
      </c>
      <c r="H1752" s="66">
        <v>6.33</v>
      </c>
      <c r="I1752" s="67"/>
      <c r="J1752" s="68">
        <f>H1752*I1752</f>
        <v>0</v>
      </c>
      <c r="K1752" s="68">
        <f>IF($I$11&gt;=7000,0,H1752*0.07*I1752)</f>
        <v>0</v>
      </c>
      <c r="L1752" s="68">
        <f>J1752+K1752</f>
        <v>0</v>
      </c>
      <c r="M1752" s="108" t="str">
        <f>IF(I1752="","",IF(I1752&lt;80,"Ошибка! Не соблюден минимальный заказ на сорт!",IF(MOD(I1752,40)&gt;0,"Ошибка! Не соблюдена кратность заказа на позицию!","")))</f>
        <v/>
      </c>
    </row>
    <row r="1753" spans="1:13" ht="15" customHeight="1" x14ac:dyDescent="0.25">
      <c r="A1753" s="1">
        <v>2985</v>
      </c>
      <c r="B1753" s="63" t="s">
        <v>5076</v>
      </c>
      <c r="C1753" s="63" t="s">
        <v>2950</v>
      </c>
      <c r="D1753" s="64" t="s">
        <v>2944</v>
      </c>
      <c r="E1753" s="64" t="s">
        <v>2945</v>
      </c>
      <c r="F1753" s="64" t="s">
        <v>2951</v>
      </c>
      <c r="G1753" s="65" t="s">
        <v>421</v>
      </c>
      <c r="H1753" s="66">
        <v>6.33</v>
      </c>
      <c r="I1753" s="67"/>
      <c r="J1753" s="68">
        <f>H1753*I1753</f>
        <v>0</v>
      </c>
      <c r="K1753" s="68">
        <f>IF($I$11&gt;=7000,0,H1753*0.07*I1753)</f>
        <v>0</v>
      </c>
      <c r="L1753" s="68">
        <f>J1753+K1753</f>
        <v>0</v>
      </c>
      <c r="M1753" s="108" t="str">
        <f>IF(I1753="","",IF(I1753&lt;80,"Ошибка! Не соблюден минимальный заказ на сорт!",IF(MOD(I1753,40)&gt;0,"Ошибка! Не соблюдена кратность заказа на позицию!","")))</f>
        <v/>
      </c>
    </row>
    <row r="1754" spans="1:13" ht="15" customHeight="1" x14ac:dyDescent="0.25">
      <c r="A1754" s="1">
        <v>988</v>
      </c>
      <c r="B1754" s="63" t="s">
        <v>5077</v>
      </c>
      <c r="C1754" s="63" t="s">
        <v>3976</v>
      </c>
      <c r="D1754" s="64" t="s">
        <v>2944</v>
      </c>
      <c r="E1754" s="64" t="s">
        <v>2945</v>
      </c>
      <c r="F1754" s="64" t="s">
        <v>4280</v>
      </c>
      <c r="G1754" s="65" t="s">
        <v>421</v>
      </c>
      <c r="H1754" s="66">
        <v>6.33</v>
      </c>
      <c r="I1754" s="67"/>
      <c r="J1754" s="68">
        <f>H1754*I1754</f>
        <v>0</v>
      </c>
      <c r="K1754" s="68">
        <f>IF($I$11&gt;=7000,0,H1754*0.07*I1754)</f>
        <v>0</v>
      </c>
      <c r="L1754" s="68">
        <f>J1754+K1754</f>
        <v>0</v>
      </c>
      <c r="M1754" s="108" t="str">
        <f>IF(I1754="","",IF(I1754&lt;80,"Ошибка! Не соблюден минимальный заказ на сорт!",IF(MOD(I1754,40)&gt;0,"Ошибка! Не соблюдена кратность заказа на позицию!","")))</f>
        <v/>
      </c>
    </row>
    <row r="1755" spans="1:13" ht="15" customHeight="1" x14ac:dyDescent="0.25">
      <c r="A1755" s="1">
        <v>89</v>
      </c>
      <c r="B1755" s="63" t="s">
        <v>5087</v>
      </c>
      <c r="C1755" s="63" t="s">
        <v>2885</v>
      </c>
      <c r="D1755" s="64" t="s">
        <v>2944</v>
      </c>
      <c r="E1755" s="64" t="s">
        <v>2945</v>
      </c>
      <c r="F1755" s="64" t="s">
        <v>2886</v>
      </c>
      <c r="G1755" s="65" t="s">
        <v>421</v>
      </c>
      <c r="H1755" s="66">
        <v>6.33</v>
      </c>
      <c r="I1755" s="67"/>
      <c r="J1755" s="68">
        <f>H1755*I1755</f>
        <v>0</v>
      </c>
      <c r="K1755" s="68">
        <f>IF($I$11&gt;=7000,0,H1755*0.07*I1755)</f>
        <v>0</v>
      </c>
      <c r="L1755" s="68">
        <f>J1755+K1755</f>
        <v>0</v>
      </c>
      <c r="M1755" s="108" t="str">
        <f>IF(I1755="","",IF(I1755&lt;80,"Ошибка! Не соблюден минимальный заказ на сорт!",IF(MOD(I1755,40)&gt;0,"Ошибка! Не соблюдена кратность заказа на позицию!","")))</f>
        <v/>
      </c>
    </row>
    <row r="1756" spans="1:13" ht="15" customHeight="1" x14ac:dyDescent="0.25">
      <c r="A1756" s="1">
        <v>760</v>
      </c>
      <c r="B1756" s="63" t="s">
        <v>5079</v>
      </c>
      <c r="C1756" s="63" t="s">
        <v>2952</v>
      </c>
      <c r="D1756" s="64" t="s">
        <v>2944</v>
      </c>
      <c r="E1756" s="64" t="s">
        <v>2945</v>
      </c>
      <c r="F1756" s="64" t="s">
        <v>199</v>
      </c>
      <c r="G1756" s="65" t="s">
        <v>421</v>
      </c>
      <c r="H1756" s="66">
        <v>6.33</v>
      </c>
      <c r="I1756" s="67"/>
      <c r="J1756" s="68">
        <f>H1756*I1756</f>
        <v>0</v>
      </c>
      <c r="K1756" s="68">
        <f>IF($I$11&gt;=7000,0,H1756*0.07*I1756)</f>
        <v>0</v>
      </c>
      <c r="L1756" s="68">
        <f>J1756+K1756</f>
        <v>0</v>
      </c>
      <c r="M1756" s="108" t="str">
        <f>IF(I1756="","",IF(I1756&lt;80,"Ошибка! Не соблюден минимальный заказ на сорт!",IF(MOD(I1756,40)&gt;0,"Ошибка! Не соблюдена кратность заказа на позицию!","")))</f>
        <v/>
      </c>
    </row>
    <row r="1757" spans="1:13" ht="15" customHeight="1" x14ac:dyDescent="0.25">
      <c r="A1757" s="1">
        <v>670</v>
      </c>
      <c r="B1757" s="63" t="s">
        <v>5080</v>
      </c>
      <c r="C1757" s="63"/>
      <c r="D1757" s="64" t="s">
        <v>2944</v>
      </c>
      <c r="E1757" s="64" t="s">
        <v>2945</v>
      </c>
      <c r="F1757" s="64" t="s">
        <v>5761</v>
      </c>
      <c r="G1757" s="65" t="s">
        <v>421</v>
      </c>
      <c r="H1757" s="66">
        <v>6.33</v>
      </c>
      <c r="I1757" s="67"/>
      <c r="J1757" s="68">
        <f>H1757*I1757</f>
        <v>0</v>
      </c>
      <c r="K1757" s="68">
        <f>IF($I$11&gt;=7000,0,H1757*0.07*I1757)</f>
        <v>0</v>
      </c>
      <c r="L1757" s="68">
        <f>J1757+K1757</f>
        <v>0</v>
      </c>
      <c r="M1757" s="108" t="str">
        <f>IF(I1757="","",IF(I1757&lt;80,"Ошибка! Не соблюден минимальный заказ на сорт!",IF(MOD(I1757,40)&gt;0,"Ошибка! Не соблюдена кратность заказа на позицию!","")))</f>
        <v/>
      </c>
    </row>
    <row r="1758" spans="1:13" ht="15" customHeight="1" x14ac:dyDescent="0.25">
      <c r="A1758" s="1">
        <v>177</v>
      </c>
      <c r="B1758" s="63" t="s">
        <v>5081</v>
      </c>
      <c r="C1758" s="63"/>
      <c r="D1758" s="64" t="s">
        <v>2944</v>
      </c>
      <c r="E1758" s="64" t="s">
        <v>2945</v>
      </c>
      <c r="F1758" s="64" t="s">
        <v>5591</v>
      </c>
      <c r="G1758" s="65" t="s">
        <v>421</v>
      </c>
      <c r="H1758" s="66">
        <v>6.33</v>
      </c>
      <c r="I1758" s="67"/>
      <c r="J1758" s="68">
        <f>H1758*I1758</f>
        <v>0</v>
      </c>
      <c r="K1758" s="68">
        <f>IF($I$11&gt;=7000,0,H1758*0.07*I1758)</f>
        <v>0</v>
      </c>
      <c r="L1758" s="68">
        <f>J1758+K1758</f>
        <v>0</v>
      </c>
      <c r="M1758" s="108" t="str">
        <f>IF(I1758="","",IF(I1758&lt;80,"Ошибка! Не соблюден минимальный заказ на сорт!",IF(MOD(I1758,40)&gt;0,"Ошибка! Не соблюдена кратность заказа на позицию!","")))</f>
        <v/>
      </c>
    </row>
    <row r="1759" spans="1:13" ht="15" customHeight="1" x14ac:dyDescent="0.25">
      <c r="A1759" s="1">
        <v>1166</v>
      </c>
      <c r="B1759" s="63" t="s">
        <v>5082</v>
      </c>
      <c r="C1759" s="63"/>
      <c r="D1759" s="64" t="s">
        <v>2944</v>
      </c>
      <c r="E1759" s="64" t="s">
        <v>2945</v>
      </c>
      <c r="F1759" s="64" t="s">
        <v>5762</v>
      </c>
      <c r="G1759" s="65" t="s">
        <v>421</v>
      </c>
      <c r="H1759" s="66">
        <v>6.33</v>
      </c>
      <c r="I1759" s="67"/>
      <c r="J1759" s="68">
        <f>H1759*I1759</f>
        <v>0</v>
      </c>
      <c r="K1759" s="68">
        <f>IF($I$11&gt;=7000,0,H1759*0.07*I1759)</f>
        <v>0</v>
      </c>
      <c r="L1759" s="68">
        <f>J1759+K1759</f>
        <v>0</v>
      </c>
      <c r="M1759" s="108" t="str">
        <f>IF(I1759="","",IF(I1759&lt;80,"Ошибка! Не соблюден минимальный заказ на сорт!",IF(MOD(I1759,40)&gt;0,"Ошибка! Не соблюдена кратность заказа на позицию!","")))</f>
        <v/>
      </c>
    </row>
    <row r="1760" spans="1:13" ht="15" customHeight="1" x14ac:dyDescent="0.25">
      <c r="A1760" s="1">
        <v>91</v>
      </c>
      <c r="B1760" s="63" t="s">
        <v>5083</v>
      </c>
      <c r="C1760" s="63"/>
      <c r="D1760" s="64" t="s">
        <v>2944</v>
      </c>
      <c r="E1760" s="64" t="s">
        <v>2945</v>
      </c>
      <c r="F1760" s="64" t="s">
        <v>5763</v>
      </c>
      <c r="G1760" s="65" t="s">
        <v>421</v>
      </c>
      <c r="H1760" s="66">
        <v>6.33</v>
      </c>
      <c r="I1760" s="67"/>
      <c r="J1760" s="68">
        <f>H1760*I1760</f>
        <v>0</v>
      </c>
      <c r="K1760" s="68">
        <f>IF($I$11&gt;=7000,0,H1760*0.07*I1760)</f>
        <v>0</v>
      </c>
      <c r="L1760" s="68">
        <f>J1760+K1760</f>
        <v>0</v>
      </c>
      <c r="M1760" s="108" t="str">
        <f>IF(I1760="","",IF(I1760&lt;80,"Ошибка! Не соблюден минимальный заказ на сорт!",IF(MOD(I1760,40)&gt;0,"Ошибка! Не соблюдена кратность заказа на позицию!","")))</f>
        <v/>
      </c>
    </row>
    <row r="1761" spans="1:13" ht="15" customHeight="1" x14ac:dyDescent="0.25">
      <c r="A1761" s="1">
        <v>315</v>
      </c>
      <c r="B1761" s="63" t="s">
        <v>5084</v>
      </c>
      <c r="C1761" s="63" t="s">
        <v>2953</v>
      </c>
      <c r="D1761" s="64" t="s">
        <v>2944</v>
      </c>
      <c r="E1761" s="64" t="s">
        <v>2945</v>
      </c>
      <c r="F1761" s="64" t="s">
        <v>2954</v>
      </c>
      <c r="G1761" s="65" t="s">
        <v>421</v>
      </c>
      <c r="H1761" s="66">
        <v>6.33</v>
      </c>
      <c r="I1761" s="67"/>
      <c r="J1761" s="68">
        <f>H1761*I1761</f>
        <v>0</v>
      </c>
      <c r="K1761" s="68">
        <f>IF($I$11&gt;=7000,0,H1761*0.07*I1761)</f>
        <v>0</v>
      </c>
      <c r="L1761" s="68">
        <f>J1761+K1761</f>
        <v>0</v>
      </c>
      <c r="M1761" s="108" t="str">
        <f>IF(I1761="","",IF(I1761&lt;80,"Ошибка! Не соблюден минимальный заказ на сорт!",IF(MOD(I1761,40)&gt;0,"Ошибка! Не соблюдена кратность заказа на позицию!","")))</f>
        <v/>
      </c>
    </row>
    <row r="1762" spans="1:13" ht="15" customHeight="1" x14ac:dyDescent="0.25">
      <c r="A1762" s="1">
        <v>11678</v>
      </c>
      <c r="B1762" s="63" t="s">
        <v>2955</v>
      </c>
      <c r="C1762" s="63" t="s">
        <v>2956</v>
      </c>
      <c r="D1762" s="64" t="s">
        <v>2944</v>
      </c>
      <c r="E1762" s="64" t="s">
        <v>2945</v>
      </c>
      <c r="F1762" s="64" t="s">
        <v>2957</v>
      </c>
      <c r="G1762" s="65" t="s">
        <v>63</v>
      </c>
      <c r="H1762" s="66">
        <v>1.1000000000000001</v>
      </c>
      <c r="I1762" s="67"/>
      <c r="J1762" s="68">
        <f>H1762*I1762</f>
        <v>0</v>
      </c>
      <c r="K1762" s="68">
        <f>IF($I$11&gt;=7000,0,H1762*0.07*I1762)</f>
        <v>0</v>
      </c>
      <c r="L1762" s="68">
        <f>J1762+K1762</f>
        <v>0</v>
      </c>
      <c r="M1762" s="46" t="str">
        <f>IF(I1762="","",IF(I1762&lt;80,"Ошибка! Не соблюден минимальный заказ на сорт!",IF(MOD(I1762,40)&gt;0,"Ошибка! Не соблюдена кратность заказа на позицию!","")))</f>
        <v/>
      </c>
    </row>
    <row r="1763" spans="1:13" ht="15" customHeight="1" x14ac:dyDescent="0.25">
      <c r="A1763" s="1">
        <v>1267</v>
      </c>
      <c r="B1763" s="63" t="s">
        <v>5089</v>
      </c>
      <c r="C1763" s="63" t="s">
        <v>6253</v>
      </c>
      <c r="D1763" s="64" t="s">
        <v>6346</v>
      </c>
      <c r="E1763" s="64" t="s">
        <v>5771</v>
      </c>
      <c r="F1763" s="64" t="s">
        <v>5764</v>
      </c>
      <c r="G1763" s="65" t="s">
        <v>421</v>
      </c>
      <c r="H1763" s="66">
        <v>6.62</v>
      </c>
      <c r="I1763" s="67"/>
      <c r="J1763" s="68">
        <f>H1763*I1763</f>
        <v>0</v>
      </c>
      <c r="K1763" s="68">
        <f>IF($I$11&gt;=7000,0,H1763*0.07*I1763)</f>
        <v>0</v>
      </c>
      <c r="L1763" s="68">
        <f>J1763+K1763</f>
        <v>0</v>
      </c>
      <c r="M1763" s="108" t="str">
        <f>IF(I1763="","",IF(I1763&lt;80,"Ошибка! Не соблюден минимальный заказ на сорт!",IF(MOD(I1763,40)&gt;0,"Ошибка! Не соблюдена кратность заказа на позицию!","")))</f>
        <v/>
      </c>
    </row>
    <row r="1764" spans="1:13" ht="15" customHeight="1" x14ac:dyDescent="0.25">
      <c r="A1764" s="1">
        <v>714</v>
      </c>
      <c r="B1764" s="63" t="s">
        <v>5088</v>
      </c>
      <c r="C1764" s="63"/>
      <c r="D1764" s="64" t="s">
        <v>5539</v>
      </c>
      <c r="E1764" s="64" t="s">
        <v>5771</v>
      </c>
      <c r="F1764" s="64"/>
      <c r="G1764" s="65" t="s">
        <v>421</v>
      </c>
      <c r="H1764" s="66">
        <v>6.62</v>
      </c>
      <c r="I1764" s="67"/>
      <c r="J1764" s="68">
        <f>H1764*I1764</f>
        <v>0</v>
      </c>
      <c r="K1764" s="68">
        <f>IF($I$11&gt;=7000,0,H1764*0.07*I1764)</f>
        <v>0</v>
      </c>
      <c r="L1764" s="68">
        <f>J1764+K1764</f>
        <v>0</v>
      </c>
      <c r="M1764" s="108" t="str">
        <f>IF(I1764="","",IF(I1764&lt;80,"Ошибка! Не соблюден минимальный заказ на сорт!",IF(MOD(I1764,40)&gt;0,"Ошибка! Не соблюдена кратность заказа на позицию!","")))</f>
        <v/>
      </c>
    </row>
    <row r="1765" spans="1:13" ht="15" customHeight="1" x14ac:dyDescent="0.25">
      <c r="A1765" s="1">
        <v>523</v>
      </c>
      <c r="B1765" s="63" t="s">
        <v>5105</v>
      </c>
      <c r="C1765" s="63"/>
      <c r="D1765" s="64" t="s">
        <v>4097</v>
      </c>
      <c r="E1765" s="64" t="s">
        <v>5772</v>
      </c>
      <c r="F1765" s="64" t="s">
        <v>5769</v>
      </c>
      <c r="G1765" s="65" t="s">
        <v>421</v>
      </c>
      <c r="H1765" s="66">
        <v>6.33</v>
      </c>
      <c r="I1765" s="67"/>
      <c r="J1765" s="68">
        <f>H1765*I1765</f>
        <v>0</v>
      </c>
      <c r="K1765" s="68">
        <f>IF($I$11&gt;=7000,0,H1765*0.07*I1765)</f>
        <v>0</v>
      </c>
      <c r="L1765" s="68">
        <f>J1765+K1765</f>
        <v>0</v>
      </c>
      <c r="M1765" s="108" t="str">
        <f>IF(I1765="","",IF(I1765&lt;80,"Ошибка! Не соблюден минимальный заказ на сорт!",IF(MOD(I1765,40)&gt;0,"Ошибка! Не соблюдена кратность заказа на позицию!","")))</f>
        <v/>
      </c>
    </row>
    <row r="1766" spans="1:13" ht="15" customHeight="1" x14ac:dyDescent="0.25">
      <c r="A1766" s="1">
        <v>2701</v>
      </c>
      <c r="B1766" s="63" t="s">
        <v>4909</v>
      </c>
      <c r="C1766" s="63" t="s">
        <v>6212</v>
      </c>
      <c r="D1766" s="64" t="s">
        <v>5534</v>
      </c>
      <c r="E1766" s="64" t="s">
        <v>6322</v>
      </c>
      <c r="F1766" s="64"/>
      <c r="G1766" s="65" t="s">
        <v>63</v>
      </c>
      <c r="H1766" s="66">
        <v>0.82000000000000006</v>
      </c>
      <c r="I1766" s="67"/>
      <c r="J1766" s="68">
        <f>H1766*I1766</f>
        <v>0</v>
      </c>
      <c r="K1766" s="68">
        <f>IF($I$11&gt;=7000,0,H1766*0.07*I1766)</f>
        <v>0</v>
      </c>
      <c r="L1766" s="68">
        <f>J1766+K1766</f>
        <v>0</v>
      </c>
      <c r="M1766" s="46" t="str">
        <f>IF(I1766="","",IF(I1766&lt;80,"Ошибка! Не соблюден минимальный заказ на сорт!",IF(MOD(I1766,40)&gt;0,"Ошибка! Не соблюдена кратность заказа на позицию!","")))</f>
        <v/>
      </c>
    </row>
    <row r="1767" spans="1:13" ht="15" customHeight="1" x14ac:dyDescent="0.25">
      <c r="A1767" s="1">
        <v>380</v>
      </c>
      <c r="B1767" s="63" t="s">
        <v>2958</v>
      </c>
      <c r="C1767" s="63" t="s">
        <v>2959</v>
      </c>
      <c r="D1767" s="64" t="s">
        <v>2960</v>
      </c>
      <c r="E1767" s="64" t="s">
        <v>2961</v>
      </c>
      <c r="F1767" s="64" t="s">
        <v>2962</v>
      </c>
      <c r="G1767" s="65" t="s">
        <v>63</v>
      </c>
      <c r="H1767" s="66">
        <v>0.82000000000000006</v>
      </c>
      <c r="I1767" s="67"/>
      <c r="J1767" s="68">
        <f>H1767*I1767</f>
        <v>0</v>
      </c>
      <c r="K1767" s="68">
        <f>IF($I$11&gt;=7000,0,H1767*0.07*I1767)</f>
        <v>0</v>
      </c>
      <c r="L1767" s="68">
        <f>J1767+K1767</f>
        <v>0</v>
      </c>
      <c r="M1767" s="46" t="str">
        <f>IF(I1767="","",IF(I1767&lt;80,"Ошибка! Не соблюден минимальный заказ на сорт!",IF(MOD(I1767,40)&gt;0,"Ошибка! Не соблюдена кратность заказа на позицию!","")))</f>
        <v/>
      </c>
    </row>
    <row r="1768" spans="1:13" ht="15" customHeight="1" x14ac:dyDescent="0.25">
      <c r="A1768" s="1">
        <v>3259</v>
      </c>
      <c r="B1768" s="63" t="s">
        <v>2963</v>
      </c>
      <c r="C1768" s="63" t="s">
        <v>2964</v>
      </c>
      <c r="D1768" s="64" t="s">
        <v>2960</v>
      </c>
      <c r="E1768" s="64" t="s">
        <v>2961</v>
      </c>
      <c r="F1768" s="64" t="s">
        <v>2965</v>
      </c>
      <c r="G1768" s="65" t="s">
        <v>63</v>
      </c>
      <c r="H1768" s="66">
        <v>1.3</v>
      </c>
      <c r="I1768" s="67"/>
      <c r="J1768" s="68">
        <f>H1768*I1768</f>
        <v>0</v>
      </c>
      <c r="K1768" s="68">
        <f>IF($I$11&gt;=7000,0,H1768*0.07*I1768)</f>
        <v>0</v>
      </c>
      <c r="L1768" s="68">
        <f>J1768+K1768</f>
        <v>0</v>
      </c>
      <c r="M1768" s="46" t="str">
        <f>IF(I1768="","",IF(I1768&lt;80,"Ошибка! Не соблюден минимальный заказ на сорт!",IF(MOD(I1768,40)&gt;0,"Ошибка! Не соблюдена кратность заказа на позицию!","")))</f>
        <v/>
      </c>
    </row>
    <row r="1769" spans="1:13" ht="15" customHeight="1" x14ac:dyDescent="0.25">
      <c r="A1769" s="1">
        <v>2433</v>
      </c>
      <c r="B1769" s="63" t="s">
        <v>2966</v>
      </c>
      <c r="C1769" s="63" t="s">
        <v>2967</v>
      </c>
      <c r="D1769" s="64" t="s">
        <v>2960</v>
      </c>
      <c r="E1769" s="64" t="s">
        <v>2961</v>
      </c>
      <c r="F1769" s="64" t="s">
        <v>2968</v>
      </c>
      <c r="G1769" s="65" t="s">
        <v>63</v>
      </c>
      <c r="H1769" s="66">
        <v>0.82000000000000006</v>
      </c>
      <c r="I1769" s="67"/>
      <c r="J1769" s="68">
        <f>H1769*I1769</f>
        <v>0</v>
      </c>
      <c r="K1769" s="68">
        <f>IF($I$11&gt;=7000,0,H1769*0.07*I1769)</f>
        <v>0</v>
      </c>
      <c r="L1769" s="68">
        <f>J1769+K1769</f>
        <v>0</v>
      </c>
      <c r="M1769" s="46" t="str">
        <f>IF(I1769="","",IF(I1769&lt;80,"Ошибка! Не соблюден минимальный заказ на сорт!",IF(MOD(I1769,40)&gt;0,"Ошибка! Не соблюдена кратность заказа на позицию!","")))</f>
        <v/>
      </c>
    </row>
    <row r="1770" spans="1:13" ht="15" customHeight="1" x14ac:dyDescent="0.25">
      <c r="A1770" s="1">
        <v>7143</v>
      </c>
      <c r="B1770" s="63" t="s">
        <v>2969</v>
      </c>
      <c r="C1770" s="63" t="s">
        <v>2970</v>
      </c>
      <c r="D1770" s="64" t="s">
        <v>2960</v>
      </c>
      <c r="E1770" s="64" t="s">
        <v>2961</v>
      </c>
      <c r="F1770" s="64" t="s">
        <v>2971</v>
      </c>
      <c r="G1770" s="65" t="s">
        <v>63</v>
      </c>
      <c r="H1770" s="66">
        <v>1.33</v>
      </c>
      <c r="I1770" s="67"/>
      <c r="J1770" s="68">
        <f>H1770*I1770</f>
        <v>0</v>
      </c>
      <c r="K1770" s="68">
        <f>IF($I$11&gt;=7000,0,H1770*0.07*I1770)</f>
        <v>0</v>
      </c>
      <c r="L1770" s="68">
        <f>J1770+K1770</f>
        <v>0</v>
      </c>
      <c r="M1770" s="46" t="str">
        <f>IF(I1770="","",IF(I1770&lt;80,"Ошибка! Не соблюден минимальный заказ на сорт!",IF(MOD(I1770,40)&gt;0,"Ошибка! Не соблюдена кратность заказа на позицию!","")))</f>
        <v/>
      </c>
    </row>
    <row r="1771" spans="1:13" ht="15" customHeight="1" x14ac:dyDescent="0.25">
      <c r="A1771" s="1">
        <v>2266</v>
      </c>
      <c r="B1771" s="63" t="s">
        <v>2972</v>
      </c>
      <c r="C1771" s="63" t="s">
        <v>2973</v>
      </c>
      <c r="D1771" s="64" t="s">
        <v>2974</v>
      </c>
      <c r="E1771" s="64" t="s">
        <v>2975</v>
      </c>
      <c r="F1771" s="64"/>
      <c r="G1771" s="65" t="s">
        <v>63</v>
      </c>
      <c r="H1771" s="66">
        <v>0.82000000000000006</v>
      </c>
      <c r="I1771" s="67"/>
      <c r="J1771" s="68">
        <f>H1771*I1771</f>
        <v>0</v>
      </c>
      <c r="K1771" s="68">
        <f>IF($I$11&gt;=7000,0,H1771*0.07*I1771)</f>
        <v>0</v>
      </c>
      <c r="L1771" s="68">
        <f>J1771+K1771</f>
        <v>0</v>
      </c>
      <c r="M1771" s="46" t="str">
        <f>IF(I1771="","",IF(I1771&lt;80,"Ошибка! Не соблюден минимальный заказ на сорт!",IF(MOD(I1771,40)&gt;0,"Ошибка! Не соблюдена кратность заказа на позицию!","")))</f>
        <v/>
      </c>
    </row>
    <row r="1772" spans="1:13" ht="15" customHeight="1" x14ac:dyDescent="0.25">
      <c r="A1772" s="1">
        <v>3348</v>
      </c>
      <c r="B1772" s="63" t="s">
        <v>2976</v>
      </c>
      <c r="C1772" s="63" t="s">
        <v>2977</v>
      </c>
      <c r="D1772" s="64" t="s">
        <v>2978</v>
      </c>
      <c r="E1772" s="64" t="s">
        <v>2979</v>
      </c>
      <c r="F1772" s="64" t="s">
        <v>2980</v>
      </c>
      <c r="G1772" s="65" t="s">
        <v>63</v>
      </c>
      <c r="H1772" s="66">
        <v>0.89</v>
      </c>
      <c r="I1772" s="67"/>
      <c r="J1772" s="68">
        <f>H1772*I1772</f>
        <v>0</v>
      </c>
      <c r="K1772" s="68">
        <f>IF($I$11&gt;=7000,0,H1772*0.07*I1772)</f>
        <v>0</v>
      </c>
      <c r="L1772" s="68">
        <f>J1772+K1772</f>
        <v>0</v>
      </c>
      <c r="M1772" s="46" t="str">
        <f>IF(I1772="","",IF(I1772&lt;80,"Ошибка! Не соблюден минимальный заказ на сорт!",IF(MOD(I1772,40)&gt;0,"Ошибка! Не соблюдена кратность заказа на позицию!","")))</f>
        <v/>
      </c>
    </row>
    <row r="1773" spans="1:13" ht="15" customHeight="1" x14ac:dyDescent="0.25">
      <c r="A1773" s="1">
        <v>3571</v>
      </c>
      <c r="B1773" s="63" t="s">
        <v>2981</v>
      </c>
      <c r="C1773" s="63" t="s">
        <v>2982</v>
      </c>
      <c r="D1773" s="64" t="s">
        <v>2978</v>
      </c>
      <c r="E1773" s="64" t="s">
        <v>2979</v>
      </c>
      <c r="F1773" s="64"/>
      <c r="G1773" s="65" t="s">
        <v>63</v>
      </c>
      <c r="H1773" s="66">
        <v>0.82000000000000006</v>
      </c>
      <c r="I1773" s="67"/>
      <c r="J1773" s="68">
        <f>H1773*I1773</f>
        <v>0</v>
      </c>
      <c r="K1773" s="68">
        <f>IF($I$11&gt;=7000,0,H1773*0.07*I1773)</f>
        <v>0</v>
      </c>
      <c r="L1773" s="68">
        <f>J1773+K1773</f>
        <v>0</v>
      </c>
      <c r="M1773" s="46" t="str">
        <f>IF(I1773="","",IF(I1773&lt;80,"Ошибка! Не соблюден минимальный заказ на сорт!",IF(MOD(I1773,40)&gt;0,"Ошибка! Не соблюдена кратность заказа на позицию!","")))</f>
        <v/>
      </c>
    </row>
    <row r="1774" spans="1:13" ht="15" customHeight="1" x14ac:dyDescent="0.25">
      <c r="A1774" s="1">
        <v>982</v>
      </c>
      <c r="B1774" s="63" t="s">
        <v>2983</v>
      </c>
      <c r="C1774" s="63" t="s">
        <v>2984</v>
      </c>
      <c r="D1774" s="64" t="s">
        <v>2985</v>
      </c>
      <c r="E1774" s="64" t="s">
        <v>2986</v>
      </c>
      <c r="F1774" s="64"/>
      <c r="G1774" s="65" t="s">
        <v>63</v>
      </c>
      <c r="H1774" s="66">
        <v>0.82000000000000006</v>
      </c>
      <c r="I1774" s="67"/>
      <c r="J1774" s="68">
        <f>H1774*I1774</f>
        <v>0</v>
      </c>
      <c r="K1774" s="68">
        <f>IF($I$11&gt;=7000,0,H1774*0.07*I1774)</f>
        <v>0</v>
      </c>
      <c r="L1774" s="68">
        <f>J1774+K1774</f>
        <v>0</v>
      </c>
      <c r="M1774" s="46" t="str">
        <f>IF(I1774="","",IF(I1774&lt;80,"Ошибка! Не соблюден минимальный заказ на сорт!",IF(MOD(I1774,40)&gt;0,"Ошибка! Не соблюдена кратность заказа на позицию!","")))</f>
        <v/>
      </c>
    </row>
    <row r="1775" spans="1:13" ht="15" customHeight="1" x14ac:dyDescent="0.25">
      <c r="A1775" s="1">
        <v>727</v>
      </c>
      <c r="B1775" s="63" t="s">
        <v>2989</v>
      </c>
      <c r="C1775" s="63" t="s">
        <v>2990</v>
      </c>
      <c r="D1775" s="64" t="s">
        <v>2987</v>
      </c>
      <c r="E1775" s="64" t="s">
        <v>2988</v>
      </c>
      <c r="F1775" s="64" t="s">
        <v>2991</v>
      </c>
      <c r="G1775" s="65" t="s">
        <v>63</v>
      </c>
      <c r="H1775" s="66">
        <v>0.82000000000000006</v>
      </c>
      <c r="I1775" s="67"/>
      <c r="J1775" s="68">
        <f>H1775*I1775</f>
        <v>0</v>
      </c>
      <c r="K1775" s="68">
        <f>IF($I$11&gt;=7000,0,H1775*0.07*I1775)</f>
        <v>0</v>
      </c>
      <c r="L1775" s="68">
        <f>J1775+K1775</f>
        <v>0</v>
      </c>
      <c r="M1775" s="46" t="str">
        <f>IF(I1775="","",IF(I1775&lt;80,"Ошибка! Не соблюден минимальный заказ на сорт!",IF(MOD(I1775,40)&gt;0,"Ошибка! Не соблюдена кратность заказа на позицию!","")))</f>
        <v/>
      </c>
    </row>
    <row r="1776" spans="1:13" ht="15" customHeight="1" x14ac:dyDescent="0.25">
      <c r="A1776" s="1">
        <v>232</v>
      </c>
      <c r="B1776" s="63" t="s">
        <v>2992</v>
      </c>
      <c r="C1776" s="63" t="s">
        <v>2993</v>
      </c>
      <c r="D1776" s="64" t="s">
        <v>2987</v>
      </c>
      <c r="E1776" s="64" t="s">
        <v>2988</v>
      </c>
      <c r="F1776" s="64" t="s">
        <v>2994</v>
      </c>
      <c r="G1776" s="65" t="s">
        <v>63</v>
      </c>
      <c r="H1776" s="66">
        <v>0.82000000000000006</v>
      </c>
      <c r="I1776" s="67"/>
      <c r="J1776" s="68">
        <f>H1776*I1776</f>
        <v>0</v>
      </c>
      <c r="K1776" s="68">
        <f>IF($I$11&gt;=7000,0,H1776*0.07*I1776)</f>
        <v>0</v>
      </c>
      <c r="L1776" s="68">
        <f>J1776+K1776</f>
        <v>0</v>
      </c>
      <c r="M1776" s="46" t="str">
        <f>IF(I1776="","",IF(I1776&lt;80,"Ошибка! Не соблюден минимальный заказ на сорт!",IF(MOD(I1776,40)&gt;0,"Ошибка! Не соблюдена кратность заказа на позицию!","")))</f>
        <v/>
      </c>
    </row>
    <row r="1777" spans="1:13" ht="15" customHeight="1" x14ac:dyDescent="0.25">
      <c r="A1777" s="1">
        <v>145</v>
      </c>
      <c r="B1777" s="63" t="s">
        <v>4910</v>
      </c>
      <c r="C1777" s="63" t="s">
        <v>6213</v>
      </c>
      <c r="D1777" s="64" t="s">
        <v>6323</v>
      </c>
      <c r="E1777" s="64" t="s">
        <v>6324</v>
      </c>
      <c r="F1777" s="64"/>
      <c r="G1777" s="65" t="s">
        <v>63</v>
      </c>
      <c r="H1777" s="66">
        <v>0.82000000000000006</v>
      </c>
      <c r="I1777" s="67"/>
      <c r="J1777" s="68">
        <f>H1777*I1777</f>
        <v>0</v>
      </c>
      <c r="K1777" s="68">
        <f>IF($I$11&gt;=7000,0,H1777*0.07*I1777)</f>
        <v>0</v>
      </c>
      <c r="L1777" s="68">
        <f>J1777+K1777</f>
        <v>0</v>
      </c>
      <c r="M1777" s="46" t="str">
        <f>IF(I1777="","",IF(I1777&lt;80,"Ошибка! Не соблюден минимальный заказ на сорт!",IF(MOD(I1777,40)&gt;0,"Ошибка! Не соблюдена кратность заказа на позицию!","")))</f>
        <v/>
      </c>
    </row>
    <row r="1778" spans="1:13" ht="15" customHeight="1" x14ac:dyDescent="0.25">
      <c r="A1778" s="1">
        <v>8799</v>
      </c>
      <c r="B1778" s="63" t="s">
        <v>2995</v>
      </c>
      <c r="C1778" s="63" t="s">
        <v>2996</v>
      </c>
      <c r="D1778" s="64" t="s">
        <v>2997</v>
      </c>
      <c r="E1778" s="64" t="s">
        <v>2998</v>
      </c>
      <c r="F1778" s="64" t="s">
        <v>2999</v>
      </c>
      <c r="G1778" s="65" t="s">
        <v>63</v>
      </c>
      <c r="H1778" s="66">
        <v>0.82000000000000006</v>
      </c>
      <c r="I1778" s="67"/>
      <c r="J1778" s="68">
        <f>H1778*I1778</f>
        <v>0</v>
      </c>
      <c r="K1778" s="68">
        <f>IF($I$11&gt;=7000,0,H1778*0.07*I1778)</f>
        <v>0</v>
      </c>
      <c r="L1778" s="68">
        <f>J1778+K1778</f>
        <v>0</v>
      </c>
      <c r="M1778" s="46" t="str">
        <f>IF(I1778="","",IF(I1778&lt;80,"Ошибка! Не соблюден минимальный заказ на сорт!",IF(MOD(I1778,40)&gt;0,"Ошибка! Не соблюдена кратность заказа на позицию!","")))</f>
        <v/>
      </c>
    </row>
    <row r="1779" spans="1:13" ht="15" customHeight="1" x14ac:dyDescent="0.25">
      <c r="A1779" s="1">
        <v>234</v>
      </c>
      <c r="B1779" s="63" t="s">
        <v>3000</v>
      </c>
      <c r="C1779" s="63" t="s">
        <v>3001</v>
      </c>
      <c r="D1779" s="64" t="s">
        <v>3002</v>
      </c>
      <c r="E1779" s="64" t="s">
        <v>3003</v>
      </c>
      <c r="F1779" s="64" t="s">
        <v>3004</v>
      </c>
      <c r="G1779" s="65" t="s">
        <v>63</v>
      </c>
      <c r="H1779" s="66">
        <v>1.38</v>
      </c>
      <c r="I1779" s="67"/>
      <c r="J1779" s="68">
        <f>H1779*I1779</f>
        <v>0</v>
      </c>
      <c r="K1779" s="68">
        <f>IF($I$11&gt;=7000,0,H1779*0.07*I1779)</f>
        <v>0</v>
      </c>
      <c r="L1779" s="68">
        <f>J1779+K1779</f>
        <v>0</v>
      </c>
      <c r="M1779" s="46" t="str">
        <f>IF(I1779="","",IF(I1779&lt;80,"Ошибка! Не соблюден минимальный заказ на сорт!",IF(MOD(I1779,40)&gt;0,"Ошибка! Не соблюдена кратность заказа на позицию!","")))</f>
        <v/>
      </c>
    </row>
    <row r="1780" spans="1:13" ht="15" customHeight="1" x14ac:dyDescent="0.25">
      <c r="A1780" s="1">
        <v>937</v>
      </c>
      <c r="B1780" s="63" t="s">
        <v>3005</v>
      </c>
      <c r="C1780" s="63" t="s">
        <v>3006</v>
      </c>
      <c r="D1780" s="64" t="s">
        <v>3007</v>
      </c>
      <c r="E1780" s="64" t="s">
        <v>3008</v>
      </c>
      <c r="F1780" s="64"/>
      <c r="G1780" s="65" t="s">
        <v>63</v>
      </c>
      <c r="H1780" s="66">
        <v>0.82000000000000006</v>
      </c>
      <c r="I1780" s="67"/>
      <c r="J1780" s="68">
        <f>H1780*I1780</f>
        <v>0</v>
      </c>
      <c r="K1780" s="68">
        <f>IF($I$11&gt;=7000,0,H1780*0.07*I1780)</f>
        <v>0</v>
      </c>
      <c r="L1780" s="68">
        <f>J1780+K1780</f>
        <v>0</v>
      </c>
      <c r="M1780" s="46" t="str">
        <f>IF(I1780="","",IF(I1780&lt;80,"Ошибка! Не соблюден минимальный заказ на сорт!",IF(MOD(I1780,40)&gt;0,"Ошибка! Не соблюдена кратность заказа на позицию!","")))</f>
        <v/>
      </c>
    </row>
    <row r="1781" spans="1:13" ht="15" customHeight="1" x14ac:dyDescent="0.25">
      <c r="A1781" s="1">
        <v>659</v>
      </c>
      <c r="B1781" s="63" t="s">
        <v>3009</v>
      </c>
      <c r="C1781" s="63" t="s">
        <v>3010</v>
      </c>
      <c r="D1781" s="64" t="s">
        <v>3011</v>
      </c>
      <c r="E1781" s="64" t="s">
        <v>3012</v>
      </c>
      <c r="F1781" s="64"/>
      <c r="G1781" s="65" t="s">
        <v>63</v>
      </c>
      <c r="H1781" s="66">
        <v>0.82000000000000006</v>
      </c>
      <c r="I1781" s="67"/>
      <c r="J1781" s="68">
        <f>H1781*I1781</f>
        <v>0</v>
      </c>
      <c r="K1781" s="68">
        <f>IF($I$11&gt;=7000,0,H1781*0.07*I1781)</f>
        <v>0</v>
      </c>
      <c r="L1781" s="68">
        <f>J1781+K1781</f>
        <v>0</v>
      </c>
      <c r="M1781" s="46" t="str">
        <f>IF(I1781="","",IF(I1781&lt;80,"Ошибка! Не соблюден минимальный заказ на сорт!",IF(MOD(I1781,40)&gt;0,"Ошибка! Не соблюдена кратность заказа на позицию!","")))</f>
        <v/>
      </c>
    </row>
    <row r="1782" spans="1:13" ht="15" customHeight="1" x14ac:dyDescent="0.25">
      <c r="A1782" s="1">
        <v>1027</v>
      </c>
      <c r="B1782" s="63" t="s">
        <v>3013</v>
      </c>
      <c r="C1782" s="63" t="s">
        <v>3014</v>
      </c>
      <c r="D1782" s="64" t="s">
        <v>3015</v>
      </c>
      <c r="E1782" s="64" t="s">
        <v>3016</v>
      </c>
      <c r="F1782" s="64" t="s">
        <v>3017</v>
      </c>
      <c r="G1782" s="65" t="s">
        <v>63</v>
      </c>
      <c r="H1782" s="66">
        <v>0.82000000000000006</v>
      </c>
      <c r="I1782" s="67"/>
      <c r="J1782" s="68">
        <f>H1782*I1782</f>
        <v>0</v>
      </c>
      <c r="K1782" s="68">
        <f>IF($I$11&gt;=7000,0,H1782*0.07*I1782)</f>
        <v>0</v>
      </c>
      <c r="L1782" s="68">
        <f>J1782+K1782</f>
        <v>0</v>
      </c>
      <c r="M1782" s="46" t="str">
        <f>IF(I1782="","",IF(I1782&lt;80,"Ошибка! Не соблюден минимальный заказ на сорт!",IF(MOD(I1782,40)&gt;0,"Ошибка! Не соблюдена кратность заказа на позицию!","")))</f>
        <v/>
      </c>
    </row>
    <row r="1783" spans="1:13" ht="15" customHeight="1" x14ac:dyDescent="0.25">
      <c r="A1783" s="1">
        <v>6496</v>
      </c>
      <c r="B1783" s="63" t="s">
        <v>3018</v>
      </c>
      <c r="C1783" s="63" t="s">
        <v>3019</v>
      </c>
      <c r="D1783" s="64" t="s">
        <v>3015</v>
      </c>
      <c r="E1783" s="64" t="s">
        <v>3016</v>
      </c>
      <c r="F1783" s="64" t="s">
        <v>3020</v>
      </c>
      <c r="G1783" s="65" t="s">
        <v>63</v>
      </c>
      <c r="H1783" s="66">
        <v>0.82000000000000006</v>
      </c>
      <c r="I1783" s="67"/>
      <c r="J1783" s="68">
        <f>H1783*I1783</f>
        <v>0</v>
      </c>
      <c r="K1783" s="68">
        <f>IF($I$11&gt;=7000,0,H1783*0.07*I1783)</f>
        <v>0</v>
      </c>
      <c r="L1783" s="68">
        <f>J1783+K1783</f>
        <v>0</v>
      </c>
      <c r="M1783" s="46" t="str">
        <f>IF(I1783="","",IF(I1783&lt;80,"Ошибка! Не соблюден минимальный заказ на сорт!",IF(MOD(I1783,40)&gt;0,"Ошибка! Не соблюдена кратность заказа на позицию!","")))</f>
        <v/>
      </c>
    </row>
    <row r="1784" spans="1:13" ht="15" customHeight="1" x14ac:dyDescent="0.25">
      <c r="A1784" s="1">
        <v>1228</v>
      </c>
      <c r="B1784" s="63" t="s">
        <v>3021</v>
      </c>
      <c r="C1784" s="63" t="s">
        <v>3022</v>
      </c>
      <c r="D1784" s="64" t="s">
        <v>3015</v>
      </c>
      <c r="E1784" s="64" t="s">
        <v>3016</v>
      </c>
      <c r="F1784" s="64" t="s">
        <v>3023</v>
      </c>
      <c r="G1784" s="65" t="s">
        <v>63</v>
      </c>
      <c r="H1784" s="66">
        <v>0.82000000000000006</v>
      </c>
      <c r="I1784" s="67"/>
      <c r="J1784" s="68">
        <f>H1784*I1784</f>
        <v>0</v>
      </c>
      <c r="K1784" s="68">
        <f>IF($I$11&gt;=7000,0,H1784*0.07*I1784)</f>
        <v>0</v>
      </c>
      <c r="L1784" s="68">
        <f>J1784+K1784</f>
        <v>0</v>
      </c>
      <c r="M1784" s="46" t="str">
        <f>IF(I1784="","",IF(I1784&lt;80,"Ошибка! Не соблюден минимальный заказ на сорт!",IF(MOD(I1784,40)&gt;0,"Ошибка! Не соблюдена кратность заказа на позицию!","")))</f>
        <v/>
      </c>
    </row>
    <row r="1785" spans="1:13" ht="15" customHeight="1" x14ac:dyDescent="0.25">
      <c r="A1785" s="1">
        <v>5214</v>
      </c>
      <c r="B1785" s="63" t="s">
        <v>3024</v>
      </c>
      <c r="C1785" s="63" t="s">
        <v>3025</v>
      </c>
      <c r="D1785" s="64" t="s">
        <v>3015</v>
      </c>
      <c r="E1785" s="64" t="s">
        <v>3016</v>
      </c>
      <c r="F1785" s="64" t="s">
        <v>3026</v>
      </c>
      <c r="G1785" s="65" t="s">
        <v>63</v>
      </c>
      <c r="H1785" s="66">
        <v>0.82000000000000006</v>
      </c>
      <c r="I1785" s="67"/>
      <c r="J1785" s="68">
        <f>H1785*I1785</f>
        <v>0</v>
      </c>
      <c r="K1785" s="68">
        <f>IF($I$11&gt;=7000,0,H1785*0.07*I1785)</f>
        <v>0</v>
      </c>
      <c r="L1785" s="68">
        <f>J1785+K1785</f>
        <v>0</v>
      </c>
      <c r="M1785" s="46" t="str">
        <f>IF(I1785="","",IF(I1785&lt;80,"Ошибка! Не соблюден минимальный заказ на сорт!",IF(MOD(I1785,40)&gt;0,"Ошибка! Не соблюдена кратность заказа на позицию!","")))</f>
        <v/>
      </c>
    </row>
    <row r="1786" spans="1:13" ht="15" customHeight="1" x14ac:dyDescent="0.25">
      <c r="A1786" s="1">
        <v>2667</v>
      </c>
      <c r="B1786" s="63" t="s">
        <v>3027</v>
      </c>
      <c r="C1786" s="63" t="s">
        <v>3028</v>
      </c>
      <c r="D1786" s="64" t="s">
        <v>3015</v>
      </c>
      <c r="E1786" s="64" t="s">
        <v>3016</v>
      </c>
      <c r="F1786" s="64" t="s">
        <v>2444</v>
      </c>
      <c r="G1786" s="65" t="s">
        <v>63</v>
      </c>
      <c r="H1786" s="66">
        <v>0.82000000000000006</v>
      </c>
      <c r="I1786" s="67"/>
      <c r="J1786" s="68">
        <f>H1786*I1786</f>
        <v>0</v>
      </c>
      <c r="K1786" s="68">
        <f>IF($I$11&gt;=7000,0,H1786*0.07*I1786)</f>
        <v>0</v>
      </c>
      <c r="L1786" s="68">
        <f>J1786+K1786</f>
        <v>0</v>
      </c>
      <c r="M1786" s="46" t="str">
        <f>IF(I1786="","",IF(I1786&lt;80,"Ошибка! Не соблюден минимальный заказ на сорт!",IF(MOD(I1786,40)&gt;0,"Ошибка! Не соблюдена кратность заказа на позицию!","")))</f>
        <v/>
      </c>
    </row>
    <row r="1787" spans="1:13" ht="15" customHeight="1" x14ac:dyDescent="0.25">
      <c r="A1787" s="1">
        <v>2332</v>
      </c>
      <c r="B1787" s="63" t="s">
        <v>3029</v>
      </c>
      <c r="C1787" s="63" t="s">
        <v>3030</v>
      </c>
      <c r="D1787" s="64" t="s">
        <v>3015</v>
      </c>
      <c r="E1787" s="64" t="s">
        <v>3016</v>
      </c>
      <c r="F1787" s="64" t="s">
        <v>3031</v>
      </c>
      <c r="G1787" s="65" t="s">
        <v>63</v>
      </c>
      <c r="H1787" s="66">
        <v>0.82000000000000006</v>
      </c>
      <c r="I1787" s="67"/>
      <c r="J1787" s="68">
        <f>H1787*I1787</f>
        <v>0</v>
      </c>
      <c r="K1787" s="68">
        <f>IF($I$11&gt;=7000,0,H1787*0.07*I1787)</f>
        <v>0</v>
      </c>
      <c r="L1787" s="68">
        <f>J1787+K1787</f>
        <v>0</v>
      </c>
      <c r="M1787" s="46" t="str">
        <f>IF(I1787="","",IF(I1787&lt;80,"Ошибка! Не соблюден минимальный заказ на сорт!",IF(MOD(I1787,40)&gt;0,"Ошибка! Не соблюдена кратность заказа на позицию!","")))</f>
        <v/>
      </c>
    </row>
    <row r="1788" spans="1:13" ht="15" customHeight="1" x14ac:dyDescent="0.25">
      <c r="A1788" s="1">
        <v>4584</v>
      </c>
      <c r="B1788" s="63" t="s">
        <v>3032</v>
      </c>
      <c r="C1788" s="63" t="s">
        <v>3033</v>
      </c>
      <c r="D1788" s="64" t="s">
        <v>3015</v>
      </c>
      <c r="E1788" s="64" t="s">
        <v>3016</v>
      </c>
      <c r="F1788" s="64" t="s">
        <v>3034</v>
      </c>
      <c r="G1788" s="65" t="s">
        <v>63</v>
      </c>
      <c r="H1788" s="66">
        <v>0.82000000000000006</v>
      </c>
      <c r="I1788" s="67"/>
      <c r="J1788" s="68">
        <f>H1788*I1788</f>
        <v>0</v>
      </c>
      <c r="K1788" s="68">
        <f>IF($I$11&gt;=7000,0,H1788*0.07*I1788)</f>
        <v>0</v>
      </c>
      <c r="L1788" s="68">
        <f>J1788+K1788</f>
        <v>0</v>
      </c>
      <c r="M1788" s="46" t="str">
        <f>IF(I1788="","",IF(I1788&lt;80,"Ошибка! Не соблюден минимальный заказ на сорт!",IF(MOD(I1788,40)&gt;0,"Ошибка! Не соблюдена кратность заказа на позицию!","")))</f>
        <v/>
      </c>
    </row>
    <row r="1789" spans="1:13" ht="15" customHeight="1" x14ac:dyDescent="0.25">
      <c r="A1789" s="1">
        <v>8657</v>
      </c>
      <c r="B1789" s="63" t="s">
        <v>3035</v>
      </c>
      <c r="C1789" s="63" t="s">
        <v>3036</v>
      </c>
      <c r="D1789" s="64" t="s">
        <v>3015</v>
      </c>
      <c r="E1789" s="64" t="s">
        <v>3016</v>
      </c>
      <c r="F1789" s="64" t="s">
        <v>3037</v>
      </c>
      <c r="G1789" s="65" t="s">
        <v>63</v>
      </c>
      <c r="H1789" s="66">
        <v>0.82000000000000006</v>
      </c>
      <c r="I1789" s="67"/>
      <c r="J1789" s="68">
        <f>H1789*I1789</f>
        <v>0</v>
      </c>
      <c r="K1789" s="68">
        <f>IF($I$11&gt;=7000,0,H1789*0.07*I1789)</f>
        <v>0</v>
      </c>
      <c r="L1789" s="68">
        <f>J1789+K1789</f>
        <v>0</v>
      </c>
      <c r="M1789" s="46" t="str">
        <f>IF(I1789="","",IF(I1789&lt;80,"Ошибка! Не соблюден минимальный заказ на сорт!",IF(MOD(I1789,40)&gt;0,"Ошибка! Не соблюдена кратность заказа на позицию!","")))</f>
        <v/>
      </c>
    </row>
    <row r="1790" spans="1:13" ht="15" customHeight="1" x14ac:dyDescent="0.25">
      <c r="A1790" s="1">
        <v>8325</v>
      </c>
      <c r="B1790" s="63" t="s">
        <v>3038</v>
      </c>
      <c r="C1790" s="63" t="s">
        <v>3039</v>
      </c>
      <c r="D1790" s="64" t="s">
        <v>3015</v>
      </c>
      <c r="E1790" s="64" t="s">
        <v>3016</v>
      </c>
      <c r="F1790" s="64" t="s">
        <v>3040</v>
      </c>
      <c r="G1790" s="65" t="s">
        <v>63</v>
      </c>
      <c r="H1790" s="66">
        <v>0.82000000000000006</v>
      </c>
      <c r="I1790" s="67"/>
      <c r="J1790" s="68">
        <f>H1790*I1790</f>
        <v>0</v>
      </c>
      <c r="K1790" s="68">
        <f>IF($I$11&gt;=7000,0,H1790*0.07*I1790)</f>
        <v>0</v>
      </c>
      <c r="L1790" s="68">
        <f>J1790+K1790</f>
        <v>0</v>
      </c>
      <c r="M1790" s="46" t="str">
        <f>IF(I1790="","",IF(I1790&lt;80,"Ошибка! Не соблюден минимальный заказ на сорт!",IF(MOD(I1790,40)&gt;0,"Ошибка! Не соблюдена кратность заказа на позицию!","")))</f>
        <v/>
      </c>
    </row>
    <row r="1791" spans="1:13" ht="15" customHeight="1" x14ac:dyDescent="0.25">
      <c r="A1791" s="1">
        <v>4743</v>
      </c>
      <c r="B1791" s="63" t="s">
        <v>3041</v>
      </c>
      <c r="C1791" s="63" t="s">
        <v>3042</v>
      </c>
      <c r="D1791" s="64" t="s">
        <v>3015</v>
      </c>
      <c r="E1791" s="64" t="s">
        <v>3016</v>
      </c>
      <c r="F1791" s="64" t="s">
        <v>3043</v>
      </c>
      <c r="G1791" s="65" t="s">
        <v>63</v>
      </c>
      <c r="H1791" s="66">
        <v>0.82000000000000006</v>
      </c>
      <c r="I1791" s="67"/>
      <c r="J1791" s="68">
        <f>H1791*I1791</f>
        <v>0</v>
      </c>
      <c r="K1791" s="68">
        <f>IF($I$11&gt;=7000,0,H1791*0.07*I1791)</f>
        <v>0</v>
      </c>
      <c r="L1791" s="68">
        <f>J1791+K1791</f>
        <v>0</v>
      </c>
      <c r="M1791" s="46" t="str">
        <f>IF(I1791="","",IF(I1791&lt;80,"Ошибка! Не соблюден минимальный заказ на сорт!",IF(MOD(I1791,40)&gt;0,"Ошибка! Не соблюдена кратность заказа на позицию!","")))</f>
        <v/>
      </c>
    </row>
    <row r="1792" spans="1:13" ht="15" customHeight="1" x14ac:dyDescent="0.25">
      <c r="A1792" s="1">
        <v>8954</v>
      </c>
      <c r="B1792" s="63" t="s">
        <v>3044</v>
      </c>
      <c r="C1792" s="63" t="s">
        <v>3045</v>
      </c>
      <c r="D1792" s="64" t="s">
        <v>3015</v>
      </c>
      <c r="E1792" s="64" t="s">
        <v>3016</v>
      </c>
      <c r="F1792" s="64" t="s">
        <v>1720</v>
      </c>
      <c r="G1792" s="65" t="s">
        <v>63</v>
      </c>
      <c r="H1792" s="66">
        <v>0.82000000000000006</v>
      </c>
      <c r="I1792" s="67"/>
      <c r="J1792" s="68">
        <f>H1792*I1792</f>
        <v>0</v>
      </c>
      <c r="K1792" s="68">
        <f>IF($I$11&gt;=7000,0,H1792*0.07*I1792)</f>
        <v>0</v>
      </c>
      <c r="L1792" s="68">
        <f>J1792+K1792</f>
        <v>0</v>
      </c>
      <c r="M1792" s="46" t="str">
        <f>IF(I1792="","",IF(I1792&lt;80,"Ошибка! Не соблюден минимальный заказ на сорт!",IF(MOD(I1792,40)&gt;0,"Ошибка! Не соблюдена кратность заказа на позицию!","")))</f>
        <v/>
      </c>
    </row>
    <row r="1793" spans="1:13" ht="15" customHeight="1" x14ac:dyDescent="0.25">
      <c r="A1793" s="1">
        <v>3180</v>
      </c>
      <c r="B1793" s="63" t="s">
        <v>3046</v>
      </c>
      <c r="C1793" s="63" t="s">
        <v>3047</v>
      </c>
      <c r="D1793" s="64" t="s">
        <v>3015</v>
      </c>
      <c r="E1793" s="64" t="s">
        <v>3016</v>
      </c>
      <c r="F1793" s="64" t="s">
        <v>3048</v>
      </c>
      <c r="G1793" s="65" t="s">
        <v>63</v>
      </c>
      <c r="H1793" s="66">
        <v>1.33</v>
      </c>
      <c r="I1793" s="67"/>
      <c r="J1793" s="68">
        <f>H1793*I1793</f>
        <v>0</v>
      </c>
      <c r="K1793" s="68">
        <f>IF($I$11&gt;=7000,0,H1793*0.07*I1793)</f>
        <v>0</v>
      </c>
      <c r="L1793" s="68">
        <f>J1793+K1793</f>
        <v>0</v>
      </c>
      <c r="M1793" s="46" t="str">
        <f>IF(I1793="","",IF(I1793&lt;80,"Ошибка! Не соблюден минимальный заказ на сорт!",IF(MOD(I1793,40)&gt;0,"Ошибка! Не соблюдена кратность заказа на позицию!","")))</f>
        <v/>
      </c>
    </row>
    <row r="1794" spans="1:13" ht="15" customHeight="1" x14ac:dyDescent="0.25">
      <c r="A1794" s="1">
        <v>2477</v>
      </c>
      <c r="B1794" s="63" t="s">
        <v>3049</v>
      </c>
      <c r="C1794" s="63" t="s">
        <v>3050</v>
      </c>
      <c r="D1794" s="64" t="s">
        <v>3015</v>
      </c>
      <c r="E1794" s="64" t="s">
        <v>3016</v>
      </c>
      <c r="F1794" s="64" t="s">
        <v>3051</v>
      </c>
      <c r="G1794" s="65" t="s">
        <v>63</v>
      </c>
      <c r="H1794" s="66">
        <v>0.82000000000000006</v>
      </c>
      <c r="I1794" s="67"/>
      <c r="J1794" s="68">
        <f>H1794*I1794</f>
        <v>0</v>
      </c>
      <c r="K1794" s="68">
        <f>IF($I$11&gt;=7000,0,H1794*0.07*I1794)</f>
        <v>0</v>
      </c>
      <c r="L1794" s="68">
        <f>J1794+K1794</f>
        <v>0</v>
      </c>
      <c r="M1794" s="46" t="str">
        <f>IF(I1794="","",IF(I1794&lt;80,"Ошибка! Не соблюден минимальный заказ на сорт!",IF(MOD(I1794,40)&gt;0,"Ошибка! Не соблюдена кратность заказа на позицию!","")))</f>
        <v/>
      </c>
    </row>
    <row r="1795" spans="1:13" ht="15" customHeight="1" x14ac:dyDescent="0.25">
      <c r="A1795" s="1">
        <v>1049</v>
      </c>
      <c r="B1795" s="63" t="s">
        <v>3750</v>
      </c>
      <c r="C1795" s="63" t="s">
        <v>3940</v>
      </c>
      <c r="D1795" s="64" t="s">
        <v>3015</v>
      </c>
      <c r="E1795" s="64" t="s">
        <v>3016</v>
      </c>
      <c r="F1795" s="64" t="s">
        <v>4244</v>
      </c>
      <c r="G1795" s="65" t="s">
        <v>63</v>
      </c>
      <c r="H1795" s="66">
        <v>1.36</v>
      </c>
      <c r="I1795" s="67"/>
      <c r="J1795" s="68">
        <f>H1795*I1795</f>
        <v>0</v>
      </c>
      <c r="K1795" s="68">
        <f>IF($I$11&gt;=7000,0,H1795*0.07*I1795)</f>
        <v>0</v>
      </c>
      <c r="L1795" s="68">
        <f>J1795+K1795</f>
        <v>0</v>
      </c>
      <c r="M1795" s="46" t="str">
        <f>IF(I1795="","",IF(I1795&lt;80,"Ошибка! Не соблюден минимальный заказ на сорт!",IF(MOD(I1795,40)&gt;0,"Ошибка! Не соблюдена кратность заказа на позицию!","")))</f>
        <v/>
      </c>
    </row>
    <row r="1796" spans="1:13" ht="15" customHeight="1" x14ac:dyDescent="0.25">
      <c r="A1796" s="1">
        <v>625</v>
      </c>
      <c r="B1796" s="63" t="s">
        <v>3052</v>
      </c>
      <c r="C1796" s="63" t="s">
        <v>3053</v>
      </c>
      <c r="D1796" s="64" t="s">
        <v>3015</v>
      </c>
      <c r="E1796" s="64" t="s">
        <v>3016</v>
      </c>
      <c r="F1796" s="64" t="s">
        <v>3054</v>
      </c>
      <c r="G1796" s="65" t="s">
        <v>63</v>
      </c>
      <c r="H1796" s="66">
        <v>1.36</v>
      </c>
      <c r="I1796" s="67"/>
      <c r="J1796" s="68">
        <f>H1796*I1796</f>
        <v>0</v>
      </c>
      <c r="K1796" s="68">
        <f>IF($I$11&gt;=7000,0,H1796*0.07*I1796)</f>
        <v>0</v>
      </c>
      <c r="L1796" s="68">
        <f>J1796+K1796</f>
        <v>0</v>
      </c>
      <c r="M1796" s="46" t="str">
        <f>IF(I1796="","",IF(I1796&lt;80,"Ошибка! Не соблюден минимальный заказ на сорт!",IF(MOD(I1796,40)&gt;0,"Ошибка! Не соблюдена кратность заказа на позицию!","")))</f>
        <v/>
      </c>
    </row>
    <row r="1797" spans="1:13" ht="15" customHeight="1" x14ac:dyDescent="0.25">
      <c r="A1797" s="1">
        <v>1473</v>
      </c>
      <c r="B1797" s="63" t="s">
        <v>3055</v>
      </c>
      <c r="C1797" s="63" t="s">
        <v>3056</v>
      </c>
      <c r="D1797" s="64" t="s">
        <v>3015</v>
      </c>
      <c r="E1797" s="64" t="s">
        <v>3016</v>
      </c>
      <c r="F1797" s="64" t="s">
        <v>3057</v>
      </c>
      <c r="G1797" s="65" t="s">
        <v>63</v>
      </c>
      <c r="H1797" s="66">
        <v>0.82000000000000006</v>
      </c>
      <c r="I1797" s="67"/>
      <c r="J1797" s="68">
        <f>H1797*I1797</f>
        <v>0</v>
      </c>
      <c r="K1797" s="68">
        <f>IF($I$11&gt;=7000,0,H1797*0.07*I1797)</f>
        <v>0</v>
      </c>
      <c r="L1797" s="68">
        <f>J1797+K1797</f>
        <v>0</v>
      </c>
      <c r="M1797" s="46" t="str">
        <f>IF(I1797="","",IF(I1797&lt;80,"Ошибка! Не соблюден минимальный заказ на сорт!",IF(MOD(I1797,40)&gt;0,"Ошибка! Не соблюдена кратность заказа на позицию!","")))</f>
        <v/>
      </c>
    </row>
    <row r="1798" spans="1:13" ht="15" customHeight="1" x14ac:dyDescent="0.25">
      <c r="A1798" s="1">
        <v>960</v>
      </c>
      <c r="B1798" s="63" t="s">
        <v>3058</v>
      </c>
      <c r="C1798" s="63" t="s">
        <v>3059</v>
      </c>
      <c r="D1798" s="64" t="s">
        <v>3015</v>
      </c>
      <c r="E1798" s="64" t="s">
        <v>3016</v>
      </c>
      <c r="F1798" s="64" t="s">
        <v>3060</v>
      </c>
      <c r="G1798" s="65" t="s">
        <v>63</v>
      </c>
      <c r="H1798" s="66">
        <v>0.82000000000000006</v>
      </c>
      <c r="I1798" s="67"/>
      <c r="J1798" s="68">
        <f>H1798*I1798</f>
        <v>0</v>
      </c>
      <c r="K1798" s="68">
        <f>IF($I$11&gt;=7000,0,H1798*0.07*I1798)</f>
        <v>0</v>
      </c>
      <c r="L1798" s="68">
        <f>J1798+K1798</f>
        <v>0</v>
      </c>
      <c r="M1798" s="46" t="str">
        <f>IF(I1798="","",IF(I1798&lt;80,"Ошибка! Не соблюден минимальный заказ на сорт!",IF(MOD(I1798,40)&gt;0,"Ошибка! Не соблюдена кратность заказа на позицию!","")))</f>
        <v/>
      </c>
    </row>
    <row r="1799" spans="1:13" ht="15" customHeight="1" x14ac:dyDescent="0.25">
      <c r="A1799" s="1">
        <v>344</v>
      </c>
      <c r="B1799" s="63" t="s">
        <v>4464</v>
      </c>
      <c r="C1799" s="63" t="s">
        <v>6216</v>
      </c>
      <c r="D1799" s="64" t="s">
        <v>3015</v>
      </c>
      <c r="E1799" s="64" t="s">
        <v>3016</v>
      </c>
      <c r="F1799" s="64" t="s">
        <v>5691</v>
      </c>
      <c r="G1799" s="65" t="s">
        <v>63</v>
      </c>
      <c r="H1799" s="66">
        <v>1.5</v>
      </c>
      <c r="I1799" s="67"/>
      <c r="J1799" s="68">
        <f>H1799*I1799</f>
        <v>0</v>
      </c>
      <c r="K1799" s="68">
        <f>IF($I$11&gt;=7000,0,H1799*0.07*I1799)</f>
        <v>0</v>
      </c>
      <c r="L1799" s="68">
        <f>J1799+K1799</f>
        <v>0</v>
      </c>
      <c r="M1799" s="46" t="str">
        <f>IF(I1799="","",IF(I1799&lt;80,"Ошибка! Не соблюден минимальный заказ на сорт!",IF(MOD(I1799,40)&gt;0,"Ошибка! Не соблюдена кратность заказа на позицию!","")))</f>
        <v/>
      </c>
    </row>
    <row r="1800" spans="1:13" ht="15" customHeight="1" x14ac:dyDescent="0.25">
      <c r="A1800" s="1">
        <v>3348</v>
      </c>
      <c r="B1800" s="63" t="s">
        <v>3061</v>
      </c>
      <c r="C1800" s="63" t="s">
        <v>3062</v>
      </c>
      <c r="D1800" s="64" t="s">
        <v>3015</v>
      </c>
      <c r="E1800" s="64" t="s">
        <v>3016</v>
      </c>
      <c r="F1800" s="64" t="s">
        <v>4245</v>
      </c>
      <c r="G1800" s="65" t="s">
        <v>63</v>
      </c>
      <c r="H1800" s="66">
        <v>1.36</v>
      </c>
      <c r="I1800" s="67"/>
      <c r="J1800" s="68">
        <f>H1800*I1800</f>
        <v>0</v>
      </c>
      <c r="K1800" s="68">
        <f>IF($I$11&gt;=7000,0,H1800*0.07*I1800)</f>
        <v>0</v>
      </c>
      <c r="L1800" s="68">
        <f>J1800+K1800</f>
        <v>0</v>
      </c>
      <c r="M1800" s="46" t="str">
        <f>IF(I1800="","",IF(I1800&lt;80,"Ошибка! Не соблюден минимальный заказ на сорт!",IF(MOD(I1800,40)&gt;0,"Ошибка! Не соблюдена кратность заказа на позицию!","")))</f>
        <v/>
      </c>
    </row>
    <row r="1801" spans="1:13" ht="15" customHeight="1" x14ac:dyDescent="0.25">
      <c r="A1801" s="1">
        <v>1495</v>
      </c>
      <c r="B1801" s="63" t="s">
        <v>3063</v>
      </c>
      <c r="C1801" s="63" t="s">
        <v>3064</v>
      </c>
      <c r="D1801" s="64" t="s">
        <v>3015</v>
      </c>
      <c r="E1801" s="64" t="s">
        <v>3016</v>
      </c>
      <c r="F1801" s="64" t="s">
        <v>1283</v>
      </c>
      <c r="G1801" s="65" t="s">
        <v>63</v>
      </c>
      <c r="H1801" s="66">
        <v>1.36</v>
      </c>
      <c r="I1801" s="67"/>
      <c r="J1801" s="68">
        <f>H1801*I1801</f>
        <v>0</v>
      </c>
      <c r="K1801" s="68">
        <f>IF($I$11&gt;=7000,0,H1801*0.07*I1801)</f>
        <v>0</v>
      </c>
      <c r="L1801" s="68">
        <f>J1801+K1801</f>
        <v>0</v>
      </c>
      <c r="M1801" s="46" t="str">
        <f>IF(I1801="","",IF(I1801&lt;80,"Ошибка! Не соблюден минимальный заказ на сорт!",IF(MOD(I1801,40)&gt;0,"Ошибка! Не соблюдена кратность заказа на позицию!","")))</f>
        <v/>
      </c>
    </row>
    <row r="1802" spans="1:13" ht="15" customHeight="1" x14ac:dyDescent="0.25">
      <c r="A1802" s="1">
        <v>1652</v>
      </c>
      <c r="B1802" s="63" t="s">
        <v>4911</v>
      </c>
      <c r="C1802" s="63" t="s">
        <v>6214</v>
      </c>
      <c r="D1802" s="64" t="s">
        <v>3015</v>
      </c>
      <c r="E1802" s="64" t="s">
        <v>3016</v>
      </c>
      <c r="F1802" s="64" t="s">
        <v>6325</v>
      </c>
      <c r="G1802" s="65" t="s">
        <v>63</v>
      </c>
      <c r="H1802" s="66">
        <v>1.33</v>
      </c>
      <c r="I1802" s="67"/>
      <c r="J1802" s="68">
        <f>H1802*I1802</f>
        <v>0</v>
      </c>
      <c r="K1802" s="68">
        <f>IF($I$11&gt;=7000,0,H1802*0.07*I1802)</f>
        <v>0</v>
      </c>
      <c r="L1802" s="68">
        <f>J1802+K1802</f>
        <v>0</v>
      </c>
      <c r="M1802" s="46" t="str">
        <f>IF(I1802="","",IF(I1802&lt;80,"Ошибка! Не соблюден минимальный заказ на сорт!",IF(MOD(I1802,40)&gt;0,"Ошибка! Не соблюдена кратность заказа на позицию!","")))</f>
        <v/>
      </c>
    </row>
    <row r="1803" spans="1:13" ht="15" customHeight="1" x14ac:dyDescent="0.25">
      <c r="A1803" s="1">
        <v>2009</v>
      </c>
      <c r="B1803" s="63" t="s">
        <v>4912</v>
      </c>
      <c r="C1803" s="63" t="s">
        <v>6215</v>
      </c>
      <c r="D1803" s="64" t="s">
        <v>3015</v>
      </c>
      <c r="E1803" s="64" t="s">
        <v>3016</v>
      </c>
      <c r="F1803" s="64" t="s">
        <v>6326</v>
      </c>
      <c r="G1803" s="65" t="s">
        <v>63</v>
      </c>
      <c r="H1803" s="66">
        <v>1.5</v>
      </c>
      <c r="I1803" s="67"/>
      <c r="J1803" s="68">
        <f>H1803*I1803</f>
        <v>0</v>
      </c>
      <c r="K1803" s="68">
        <f>IF($I$11&gt;=7000,0,H1803*0.07*I1803)</f>
        <v>0</v>
      </c>
      <c r="L1803" s="68">
        <f>J1803+K1803</f>
        <v>0</v>
      </c>
      <c r="M1803" s="46" t="str">
        <f>IF(I1803="","",IF(I1803&lt;80,"Ошибка! Не соблюден минимальный заказ на сорт!",IF(MOD(I1803,40)&gt;0,"Ошибка! Не соблюдена кратность заказа на позицию!","")))</f>
        <v/>
      </c>
    </row>
    <row r="1804" spans="1:13" ht="15" customHeight="1" x14ac:dyDescent="0.25">
      <c r="A1804" s="1">
        <v>4285</v>
      </c>
      <c r="B1804" s="63" t="s">
        <v>3065</v>
      </c>
      <c r="C1804" s="63" t="s">
        <v>3066</v>
      </c>
      <c r="D1804" s="64" t="s">
        <v>3067</v>
      </c>
      <c r="E1804" s="64" t="s">
        <v>3068</v>
      </c>
      <c r="F1804" s="64" t="s">
        <v>3023</v>
      </c>
      <c r="G1804" s="65" t="s">
        <v>63</v>
      </c>
      <c r="H1804" s="66">
        <v>1.01</v>
      </c>
      <c r="I1804" s="67"/>
      <c r="J1804" s="68">
        <f>H1804*I1804</f>
        <v>0</v>
      </c>
      <c r="K1804" s="68">
        <f>IF($I$11&gt;=7000,0,H1804*0.07*I1804)</f>
        <v>0</v>
      </c>
      <c r="L1804" s="68">
        <f>J1804+K1804</f>
        <v>0</v>
      </c>
      <c r="M1804" s="46" t="str">
        <f>IF(I1804="","",IF(I1804&lt;80,"Ошибка! Не соблюден минимальный заказ на сорт!",IF(MOD(I1804,40)&gt;0,"Ошибка! Не соблюдена кратность заказа на позицию!","")))</f>
        <v/>
      </c>
    </row>
    <row r="1805" spans="1:13" ht="15" customHeight="1" x14ac:dyDescent="0.25">
      <c r="A1805" s="1">
        <v>458</v>
      </c>
      <c r="B1805" s="63" t="s">
        <v>3069</v>
      </c>
      <c r="C1805" s="63" t="s">
        <v>3070</v>
      </c>
      <c r="D1805" s="64" t="s">
        <v>3071</v>
      </c>
      <c r="E1805" s="64" t="s">
        <v>4070</v>
      </c>
      <c r="F1805" s="64"/>
      <c r="G1805" s="65" t="s">
        <v>63</v>
      </c>
      <c r="H1805" s="66">
        <v>0.98</v>
      </c>
      <c r="I1805" s="67"/>
      <c r="J1805" s="68">
        <f>H1805*I1805</f>
        <v>0</v>
      </c>
      <c r="K1805" s="68">
        <f>IF($I$11&gt;=7000,0,H1805*0.07*I1805)</f>
        <v>0</v>
      </c>
      <c r="L1805" s="68">
        <f>J1805+K1805</f>
        <v>0</v>
      </c>
      <c r="M1805" s="46" t="str">
        <f>IF(I1805="","",IF(I1805&lt;80,"Ошибка! Не соблюден минимальный заказ на сорт!",IF(MOD(I1805,40)&gt;0,"Ошибка! Не соблюдена кратность заказа на позицию!","")))</f>
        <v/>
      </c>
    </row>
    <row r="1806" spans="1:13" ht="15" customHeight="1" x14ac:dyDescent="0.25">
      <c r="A1806" s="1">
        <v>963</v>
      </c>
      <c r="B1806" s="63" t="s">
        <v>5409</v>
      </c>
      <c r="C1806" s="63"/>
      <c r="D1806" s="64" t="s">
        <v>5564</v>
      </c>
      <c r="E1806" s="64" t="s">
        <v>6007</v>
      </c>
      <c r="F1806" s="64" t="s">
        <v>875</v>
      </c>
      <c r="G1806" s="65" t="s">
        <v>154</v>
      </c>
      <c r="H1806" s="66">
        <v>3.22</v>
      </c>
      <c r="I1806" s="67"/>
      <c r="J1806" s="68">
        <f>H1806*I1806</f>
        <v>0</v>
      </c>
      <c r="K1806" s="68">
        <f>IF($I$11&gt;=7000,0,H1806*0.07*I1806)</f>
        <v>0</v>
      </c>
      <c r="L1806" s="68">
        <f>J1806+K1806</f>
        <v>0</v>
      </c>
      <c r="M1806" s="46" t="str">
        <f>IF(I1806="","",IF(I1806&lt;75,"Ошибка! Не соблюден минимальный заказ на сорт!",IF(MOD(I1806,25)&gt;0,"Ошибка! Не соблюдена кратность заказа на позицию!","")))</f>
        <v/>
      </c>
    </row>
    <row r="1807" spans="1:13" ht="15" customHeight="1" x14ac:dyDescent="0.25">
      <c r="A1807" s="1">
        <v>1341</v>
      </c>
      <c r="B1807" s="63" t="s">
        <v>5112</v>
      </c>
      <c r="C1807" s="63" t="s">
        <v>3072</v>
      </c>
      <c r="D1807" s="64" t="s">
        <v>3073</v>
      </c>
      <c r="E1807" s="64" t="s">
        <v>3074</v>
      </c>
      <c r="F1807" s="64" t="s">
        <v>3075</v>
      </c>
      <c r="G1807" s="65" t="s">
        <v>421</v>
      </c>
      <c r="H1807" s="66">
        <v>8.629999999999999</v>
      </c>
      <c r="I1807" s="67"/>
      <c r="J1807" s="68">
        <f>H1807*I1807</f>
        <v>0</v>
      </c>
      <c r="K1807" s="68">
        <f>IF($I$11&gt;=7000,0,H1807*0.07*I1807)</f>
        <v>0</v>
      </c>
      <c r="L1807" s="68">
        <f>J1807+K1807</f>
        <v>0</v>
      </c>
      <c r="M1807" s="108" t="str">
        <f>IF(I1807="","",IF(I1807&lt;80,"Ошибка! Не соблюден минимальный заказ на сорт!",IF(MOD(I1807,40)&gt;0,"Ошибка! Не соблюдена кратность заказа на позицию!","")))</f>
        <v/>
      </c>
    </row>
    <row r="1808" spans="1:13" ht="15" customHeight="1" x14ac:dyDescent="0.25">
      <c r="A1808" s="1">
        <v>566</v>
      </c>
      <c r="B1808" s="63" t="s">
        <v>5111</v>
      </c>
      <c r="C1808" s="63"/>
      <c r="D1808" s="64" t="s">
        <v>3073</v>
      </c>
      <c r="E1808" s="64" t="s">
        <v>3074</v>
      </c>
      <c r="F1808" s="64"/>
      <c r="G1808" s="65" t="s">
        <v>63</v>
      </c>
      <c r="H1808" s="66">
        <v>4.49</v>
      </c>
      <c r="I1808" s="67"/>
      <c r="J1808" s="68">
        <f>H1808*I1808</f>
        <v>0</v>
      </c>
      <c r="K1808" s="68">
        <f>IF($I$11&gt;=7000,0,H1808*0.07*I1808)</f>
        <v>0</v>
      </c>
      <c r="L1808" s="68">
        <f>J1808+K1808</f>
        <v>0</v>
      </c>
      <c r="M1808" s="46" t="str">
        <f>IF(I1808="","",IF(I1808&lt;80,"Ошибка! Не соблюден минимальный заказ на сорт!",IF(MOD(I1808,40)&gt;0,"Ошибка! Не соблюдена кратность заказа на позицию!","")))</f>
        <v/>
      </c>
    </row>
    <row r="1809" spans="1:13" ht="15" customHeight="1" x14ac:dyDescent="0.25">
      <c r="A1809" s="1">
        <v>2000</v>
      </c>
      <c r="B1809" s="63" t="s">
        <v>3076</v>
      </c>
      <c r="C1809" s="63" t="s">
        <v>3077</v>
      </c>
      <c r="D1809" s="64" t="s">
        <v>3073</v>
      </c>
      <c r="E1809" s="64" t="s">
        <v>3074</v>
      </c>
      <c r="F1809" s="64"/>
      <c r="G1809" s="65" t="s">
        <v>63</v>
      </c>
      <c r="H1809" s="66">
        <v>4.59</v>
      </c>
      <c r="I1809" s="67"/>
      <c r="J1809" s="68">
        <f>H1809*I1809</f>
        <v>0</v>
      </c>
      <c r="K1809" s="68">
        <f>IF($I$11&gt;=7000,0,H1809*0.07*I1809)</f>
        <v>0</v>
      </c>
      <c r="L1809" s="68">
        <f>J1809+K1809</f>
        <v>0</v>
      </c>
      <c r="M1809" s="46" t="str">
        <f>IF(I1809="","",IF(I1809&lt;80,"Ошибка! Не соблюден минимальный заказ на сорт!",IF(MOD(I1809,40)&gt;0,"Ошибка! Не соблюдена кратность заказа на позицию!","")))</f>
        <v/>
      </c>
    </row>
    <row r="1810" spans="1:13" ht="15" customHeight="1" x14ac:dyDescent="0.25">
      <c r="A1810" s="1">
        <v>5000</v>
      </c>
      <c r="B1810" s="63" t="s">
        <v>3078</v>
      </c>
      <c r="C1810" s="63" t="s">
        <v>3079</v>
      </c>
      <c r="D1810" s="64" t="s">
        <v>5513</v>
      </c>
      <c r="E1810" s="64" t="s">
        <v>5514</v>
      </c>
      <c r="F1810" s="64" t="s">
        <v>4281</v>
      </c>
      <c r="G1810" s="65" t="s">
        <v>63</v>
      </c>
      <c r="H1810" s="66">
        <v>1.1000000000000001</v>
      </c>
      <c r="I1810" s="67"/>
      <c r="J1810" s="68">
        <f>H1810*I1810</f>
        <v>0</v>
      </c>
      <c r="K1810" s="68">
        <f>IF($I$11&gt;=7000,0,H1810*0.07*I1810)</f>
        <v>0</v>
      </c>
      <c r="L1810" s="68">
        <f>J1810+K1810</f>
        <v>0</v>
      </c>
      <c r="M1810" s="46" t="str">
        <f>IF(I1810="","",IF(I1810&lt;80,"Ошибка! Не соблюден минимальный заказ на сорт!",IF(MOD(I1810,40)&gt;0,"Ошибка! Не соблюдена кратность заказа на позицию!","")))</f>
        <v/>
      </c>
    </row>
    <row r="1811" spans="1:13" ht="15" customHeight="1" x14ac:dyDescent="0.25">
      <c r="A1811" s="1">
        <v>3500</v>
      </c>
      <c r="B1811" s="63" t="s">
        <v>4468</v>
      </c>
      <c r="C1811" s="63" t="s">
        <v>4476</v>
      </c>
      <c r="D1811" s="64" t="s">
        <v>4439</v>
      </c>
      <c r="E1811" s="64" t="s">
        <v>4440</v>
      </c>
      <c r="F1811" s="64" t="s">
        <v>4489</v>
      </c>
      <c r="G1811" s="65" t="s">
        <v>63</v>
      </c>
      <c r="H1811" s="66">
        <v>1.1000000000000001</v>
      </c>
      <c r="I1811" s="67"/>
      <c r="J1811" s="68">
        <f>H1811*I1811</f>
        <v>0</v>
      </c>
      <c r="K1811" s="68">
        <f>IF($I$11&gt;=7000,0,H1811*0.07*I1811)</f>
        <v>0</v>
      </c>
      <c r="L1811" s="68">
        <f>J1811+K1811</f>
        <v>0</v>
      </c>
      <c r="M1811" s="46" t="str">
        <f>IF(I1811="","",IF(I1811&lt;80,"Ошибка! Не соблюден минимальный заказ на сорт!",IF(MOD(I1811,40)&gt;0,"Ошибка! Не соблюдена кратность заказа на позицию!","")))</f>
        <v/>
      </c>
    </row>
    <row r="1812" spans="1:13" ht="15" customHeight="1" x14ac:dyDescent="0.25">
      <c r="A1812" s="1">
        <v>1500</v>
      </c>
      <c r="B1812" s="63" t="s">
        <v>5117</v>
      </c>
      <c r="C1812" s="63" t="s">
        <v>4475</v>
      </c>
      <c r="D1812" s="64" t="s">
        <v>4439</v>
      </c>
      <c r="E1812" s="64" t="s">
        <v>4440</v>
      </c>
      <c r="F1812" s="64" t="s">
        <v>4488</v>
      </c>
      <c r="G1812" s="65" t="s">
        <v>63</v>
      </c>
      <c r="H1812" s="66">
        <v>1.1000000000000001</v>
      </c>
      <c r="I1812" s="67"/>
      <c r="J1812" s="68">
        <f>H1812*I1812</f>
        <v>0</v>
      </c>
      <c r="K1812" s="68">
        <f>IF($I$11&gt;=7000,0,H1812*0.07*I1812)</f>
        <v>0</v>
      </c>
      <c r="L1812" s="68">
        <f>J1812+K1812</f>
        <v>0</v>
      </c>
      <c r="M1812" s="46" t="str">
        <f>IF(I1812="","",IF(I1812&lt;80,"Ошибка! Не соблюден минимальный заказ на сорт!",IF(MOD(I1812,40)&gt;0,"Ошибка! Не соблюдена кратность заказа на позицию!","")))</f>
        <v/>
      </c>
    </row>
    <row r="1813" spans="1:13" ht="15" customHeight="1" x14ac:dyDescent="0.25">
      <c r="A1813" s="1">
        <v>2500</v>
      </c>
      <c r="B1813" s="63" t="s">
        <v>4469</v>
      </c>
      <c r="C1813" s="63" t="s">
        <v>4477</v>
      </c>
      <c r="D1813" s="64" t="s">
        <v>4439</v>
      </c>
      <c r="E1813" s="64" t="s">
        <v>4440</v>
      </c>
      <c r="F1813" s="64" t="s">
        <v>4490</v>
      </c>
      <c r="G1813" s="65" t="s">
        <v>63</v>
      </c>
      <c r="H1813" s="66">
        <v>1.1000000000000001</v>
      </c>
      <c r="I1813" s="67"/>
      <c r="J1813" s="68">
        <f>H1813*I1813</f>
        <v>0</v>
      </c>
      <c r="K1813" s="68">
        <f>IF($I$11&gt;=7000,0,H1813*0.07*I1813)</f>
        <v>0</v>
      </c>
      <c r="L1813" s="68">
        <f>J1813+K1813</f>
        <v>0</v>
      </c>
      <c r="M1813" s="46" t="str">
        <f>IF(I1813="","",IF(I1813&lt;80,"Ошибка! Не соблюден минимальный заказ на сорт!",IF(MOD(I1813,40)&gt;0,"Ошибка! Не соблюдена кратность заказа на позицию!","")))</f>
        <v/>
      </c>
    </row>
    <row r="1814" spans="1:13" ht="15" customHeight="1" x14ac:dyDescent="0.25">
      <c r="A1814" s="1">
        <v>7500</v>
      </c>
      <c r="B1814" s="63" t="s">
        <v>4470</v>
      </c>
      <c r="C1814" s="63" t="s">
        <v>4478</v>
      </c>
      <c r="D1814" s="64" t="s">
        <v>4439</v>
      </c>
      <c r="E1814" s="64" t="s">
        <v>4440</v>
      </c>
      <c r="F1814" s="64" t="s">
        <v>4491</v>
      </c>
      <c r="G1814" s="65" t="s">
        <v>63</v>
      </c>
      <c r="H1814" s="66">
        <v>1.1000000000000001</v>
      </c>
      <c r="I1814" s="67"/>
      <c r="J1814" s="68">
        <f>H1814*I1814</f>
        <v>0</v>
      </c>
      <c r="K1814" s="68">
        <f>IF($I$11&gt;=7000,0,H1814*0.07*I1814)</f>
        <v>0</v>
      </c>
      <c r="L1814" s="68">
        <f>J1814+K1814</f>
        <v>0</v>
      </c>
      <c r="M1814" s="46" t="str">
        <f>IF(I1814="","",IF(I1814&lt;80,"Ошибка! Не соблюден минимальный заказ на сорт!",IF(MOD(I1814,40)&gt;0,"Ошибка! Не соблюдена кратность заказа на позицию!","")))</f>
        <v/>
      </c>
    </row>
    <row r="1815" spans="1:13" ht="15" customHeight="1" x14ac:dyDescent="0.25">
      <c r="A1815" s="1">
        <v>5000</v>
      </c>
      <c r="B1815" s="63" t="s">
        <v>4414</v>
      </c>
      <c r="C1815" s="63" t="s">
        <v>4428</v>
      </c>
      <c r="D1815" s="64" t="s">
        <v>4439</v>
      </c>
      <c r="E1815" s="64" t="s">
        <v>4440</v>
      </c>
      <c r="F1815" s="64" t="s">
        <v>4441</v>
      </c>
      <c r="G1815" s="65" t="s">
        <v>63</v>
      </c>
      <c r="H1815" s="66">
        <v>1.1000000000000001</v>
      </c>
      <c r="I1815" s="67"/>
      <c r="J1815" s="68">
        <f>H1815*I1815</f>
        <v>0</v>
      </c>
      <c r="K1815" s="68">
        <f>IF($I$11&gt;=7000,0,H1815*0.07*I1815)</f>
        <v>0</v>
      </c>
      <c r="L1815" s="68">
        <f>J1815+K1815</f>
        <v>0</v>
      </c>
      <c r="M1815" s="46" t="str">
        <f>IF(I1815="","",IF(I1815&lt;80,"Ошибка! Не соблюден минимальный заказ на сорт!",IF(MOD(I1815,40)&gt;0,"Ошибка! Не соблюдена кратность заказа на позицию!","")))</f>
        <v/>
      </c>
    </row>
    <row r="1816" spans="1:13" ht="15" customHeight="1" x14ac:dyDescent="0.25">
      <c r="A1816" s="1">
        <v>10000</v>
      </c>
      <c r="B1816" s="63" t="s">
        <v>4415</v>
      </c>
      <c r="C1816" s="63" t="s">
        <v>4429</v>
      </c>
      <c r="D1816" s="64" t="s">
        <v>4439</v>
      </c>
      <c r="E1816" s="64" t="s">
        <v>4440</v>
      </c>
      <c r="F1816" s="64" t="s">
        <v>4442</v>
      </c>
      <c r="G1816" s="65" t="s">
        <v>63</v>
      </c>
      <c r="H1816" s="66">
        <v>1.1000000000000001</v>
      </c>
      <c r="I1816" s="67"/>
      <c r="J1816" s="68">
        <f>H1816*I1816</f>
        <v>0</v>
      </c>
      <c r="K1816" s="68">
        <f>IF($I$11&gt;=7000,0,H1816*0.07*I1816)</f>
        <v>0</v>
      </c>
      <c r="L1816" s="68">
        <f>J1816+K1816</f>
        <v>0</v>
      </c>
      <c r="M1816" s="46" t="str">
        <f>IF(I1816="","",IF(I1816&lt;80,"Ошибка! Не соблюден минимальный заказ на сорт!",IF(MOD(I1816,40)&gt;0,"Ошибка! Не соблюдена кратность заказа на позицию!","")))</f>
        <v/>
      </c>
    </row>
    <row r="1817" spans="1:13" ht="15" customHeight="1" x14ac:dyDescent="0.25">
      <c r="A1817" s="1">
        <v>3000</v>
      </c>
      <c r="B1817" s="63" t="s">
        <v>4510</v>
      </c>
      <c r="C1817" s="63" t="s">
        <v>4497</v>
      </c>
      <c r="D1817" s="64" t="s">
        <v>4439</v>
      </c>
      <c r="E1817" s="64" t="s">
        <v>4440</v>
      </c>
      <c r="F1817" s="64" t="s">
        <v>4514</v>
      </c>
      <c r="G1817" s="65" t="s">
        <v>63</v>
      </c>
      <c r="H1817" s="66">
        <v>1.56</v>
      </c>
      <c r="I1817" s="67"/>
      <c r="J1817" s="68">
        <f>H1817*I1817</f>
        <v>0</v>
      </c>
      <c r="K1817" s="68">
        <f>IF($I$11&gt;=7000,0,H1817*0.07*I1817)</f>
        <v>0</v>
      </c>
      <c r="L1817" s="68">
        <f>J1817+K1817</f>
        <v>0</v>
      </c>
      <c r="M1817" s="46" t="str">
        <f>IF(I1817="","",IF(I1817&lt;80,"Ошибка! Не соблюден минимальный заказ на сорт!",IF(MOD(I1817,40)&gt;0,"Ошибка! Не соблюдена кратность заказа на позицию!","")))</f>
        <v/>
      </c>
    </row>
    <row r="1818" spans="1:13" ht="15" customHeight="1" x14ac:dyDescent="0.25">
      <c r="A1818" s="1">
        <v>3000</v>
      </c>
      <c r="B1818" s="63" t="s">
        <v>4541</v>
      </c>
      <c r="C1818" s="63" t="s">
        <v>4526</v>
      </c>
      <c r="D1818" s="64" t="s">
        <v>4439</v>
      </c>
      <c r="E1818" s="64" t="s">
        <v>4440</v>
      </c>
      <c r="F1818" s="64" t="s">
        <v>4555</v>
      </c>
      <c r="G1818" s="65" t="s">
        <v>63</v>
      </c>
      <c r="H1818" s="66">
        <v>1.56</v>
      </c>
      <c r="I1818" s="67"/>
      <c r="J1818" s="68">
        <f>H1818*I1818</f>
        <v>0</v>
      </c>
      <c r="K1818" s="68">
        <f>IF($I$11&gt;=7000,0,H1818*0.07*I1818)</f>
        <v>0</v>
      </c>
      <c r="L1818" s="68">
        <f>J1818+K1818</f>
        <v>0</v>
      </c>
      <c r="M1818" s="46" t="str">
        <f>IF(I1818="","",IF(I1818&lt;80,"Ошибка! Не соблюден минимальный заказ на сорт!",IF(MOD(I1818,40)&gt;0,"Ошибка! Не соблюдена кратность заказа на позицию!","")))</f>
        <v/>
      </c>
    </row>
    <row r="1819" spans="1:13" ht="15" customHeight="1" x14ac:dyDescent="0.25">
      <c r="A1819" s="1">
        <v>8500</v>
      </c>
      <c r="B1819" s="63" t="s">
        <v>4467</v>
      </c>
      <c r="C1819" s="63" t="s">
        <v>4474</v>
      </c>
      <c r="D1819" s="64" t="s">
        <v>3080</v>
      </c>
      <c r="E1819" s="64" t="s">
        <v>3081</v>
      </c>
      <c r="F1819" s="64" t="s">
        <v>3082</v>
      </c>
      <c r="G1819" s="65" t="s">
        <v>63</v>
      </c>
      <c r="H1819" s="66">
        <v>1.1499999999999999</v>
      </c>
      <c r="I1819" s="67"/>
      <c r="J1819" s="68">
        <f>H1819*I1819</f>
        <v>0</v>
      </c>
      <c r="K1819" s="68">
        <f>IF($I$11&gt;=7000,0,H1819*0.07*I1819)</f>
        <v>0</v>
      </c>
      <c r="L1819" s="68">
        <f>J1819+K1819</f>
        <v>0</v>
      </c>
      <c r="M1819" s="46" t="str">
        <f>IF(I1819="","",IF(I1819&lt;80,"Ошибка! Не соблюден минимальный заказ на сорт!",IF(MOD(I1819,40)&gt;0,"Ошибка! Не соблюдена кратность заказа на позицию!","")))</f>
        <v/>
      </c>
    </row>
    <row r="1820" spans="1:13" ht="15" customHeight="1" x14ac:dyDescent="0.25">
      <c r="A1820" s="1">
        <v>10000</v>
      </c>
      <c r="B1820" s="63" t="s">
        <v>3083</v>
      </c>
      <c r="C1820" s="63" t="s">
        <v>3084</v>
      </c>
      <c r="D1820" s="64" t="s">
        <v>3080</v>
      </c>
      <c r="E1820" s="64" t="s">
        <v>3081</v>
      </c>
      <c r="F1820" s="64" t="s">
        <v>3085</v>
      </c>
      <c r="G1820" s="65" t="s">
        <v>63</v>
      </c>
      <c r="H1820" s="66">
        <v>1.1499999999999999</v>
      </c>
      <c r="I1820" s="67"/>
      <c r="J1820" s="68">
        <f>H1820*I1820</f>
        <v>0</v>
      </c>
      <c r="K1820" s="68">
        <f>IF($I$11&gt;=7000,0,H1820*0.07*I1820)</f>
        <v>0</v>
      </c>
      <c r="L1820" s="68">
        <f>J1820+K1820</f>
        <v>0</v>
      </c>
      <c r="M1820" s="46" t="str">
        <f>IF(I1820="","",IF(I1820&lt;80,"Ошибка! Не соблюден минимальный заказ на сорт!",IF(MOD(I1820,40)&gt;0,"Ошибка! Не соблюдена кратность заказа на позицию!","")))</f>
        <v/>
      </c>
    </row>
    <row r="1821" spans="1:13" ht="15" customHeight="1" x14ac:dyDescent="0.25">
      <c r="A1821" s="1">
        <v>3000</v>
      </c>
      <c r="B1821" s="63" t="s">
        <v>4538</v>
      </c>
      <c r="C1821" s="63" t="s">
        <v>4524</v>
      </c>
      <c r="D1821" s="64" t="s">
        <v>3080</v>
      </c>
      <c r="E1821" s="64" t="s">
        <v>3081</v>
      </c>
      <c r="F1821" s="64" t="s">
        <v>4553</v>
      </c>
      <c r="G1821" s="65" t="s">
        <v>63</v>
      </c>
      <c r="H1821" s="66">
        <v>1.56</v>
      </c>
      <c r="I1821" s="67"/>
      <c r="J1821" s="68">
        <f>H1821*I1821</f>
        <v>0</v>
      </c>
      <c r="K1821" s="68">
        <f>IF($I$11&gt;=7000,0,H1821*0.07*I1821)</f>
        <v>0</v>
      </c>
      <c r="L1821" s="68">
        <f>J1821+K1821</f>
        <v>0</v>
      </c>
      <c r="M1821" s="46" t="str">
        <f>IF(I1821="","",IF(I1821&lt;80,"Ошибка! Не соблюден минимальный заказ на сорт!",IF(MOD(I1821,40)&gt;0,"Ошибка! Не соблюдена кратность заказа на позицию!","")))</f>
        <v/>
      </c>
    </row>
    <row r="1822" spans="1:13" ht="15" customHeight="1" x14ac:dyDescent="0.25">
      <c r="A1822" s="1">
        <v>1000</v>
      </c>
      <c r="B1822" s="63" t="s">
        <v>4539</v>
      </c>
      <c r="C1822" s="63"/>
      <c r="D1822" s="64" t="s">
        <v>3080</v>
      </c>
      <c r="E1822" s="64" t="s">
        <v>3081</v>
      </c>
      <c r="F1822" s="64" t="s">
        <v>298</v>
      </c>
      <c r="G1822" s="65" t="s">
        <v>63</v>
      </c>
      <c r="H1822" s="66">
        <v>1.56</v>
      </c>
      <c r="I1822" s="67"/>
      <c r="J1822" s="68">
        <f>H1822*I1822</f>
        <v>0</v>
      </c>
      <c r="K1822" s="68">
        <f>IF($I$11&gt;=7000,0,H1822*0.07*I1822)</f>
        <v>0</v>
      </c>
      <c r="L1822" s="68">
        <f>J1822+K1822</f>
        <v>0</v>
      </c>
      <c r="M1822" s="46" t="str">
        <f>IF(I1822="","",IF(I1822&lt;80,"Ошибка! Не соблюден минимальный заказ на сорт!",IF(MOD(I1822,40)&gt;0,"Ошибка! Не соблюдена кратность заказа на позицию!","")))</f>
        <v/>
      </c>
    </row>
    <row r="1823" spans="1:13" ht="15" customHeight="1" x14ac:dyDescent="0.25">
      <c r="A1823" s="1">
        <v>6250</v>
      </c>
      <c r="B1823" s="63" t="s">
        <v>4509</v>
      </c>
      <c r="C1823" s="63" t="s">
        <v>4496</v>
      </c>
      <c r="D1823" s="64" t="s">
        <v>3080</v>
      </c>
      <c r="E1823" s="64" t="s">
        <v>3081</v>
      </c>
      <c r="F1823" s="64" t="s">
        <v>4513</v>
      </c>
      <c r="G1823" s="65" t="s">
        <v>63</v>
      </c>
      <c r="H1823" s="66">
        <v>1.1499999999999999</v>
      </c>
      <c r="I1823" s="67"/>
      <c r="J1823" s="68">
        <f>H1823*I1823</f>
        <v>0</v>
      </c>
      <c r="K1823" s="68">
        <f>IF($I$11&gt;=7000,0,H1823*0.07*I1823)</f>
        <v>0</v>
      </c>
      <c r="L1823" s="68">
        <f>J1823+K1823</f>
        <v>0</v>
      </c>
      <c r="M1823" s="46" t="str">
        <f>IF(I1823="","",IF(I1823&lt;80,"Ошибка! Не соблюден минимальный заказ на сорт!",IF(MOD(I1823,40)&gt;0,"Ошибка! Не соблюдена кратность заказа на позицию!","")))</f>
        <v/>
      </c>
    </row>
    <row r="1824" spans="1:13" ht="15" customHeight="1" x14ac:dyDescent="0.25">
      <c r="A1824" s="1">
        <v>1500</v>
      </c>
      <c r="B1824" s="63" t="s">
        <v>4540</v>
      </c>
      <c r="C1824" s="63" t="s">
        <v>4525</v>
      </c>
      <c r="D1824" s="64" t="s">
        <v>3080</v>
      </c>
      <c r="E1824" s="64" t="s">
        <v>3081</v>
      </c>
      <c r="F1824" s="64" t="s">
        <v>4554</v>
      </c>
      <c r="G1824" s="65" t="s">
        <v>63</v>
      </c>
      <c r="H1824" s="66">
        <v>1.56</v>
      </c>
      <c r="I1824" s="67"/>
      <c r="J1824" s="68">
        <f>H1824*I1824</f>
        <v>0</v>
      </c>
      <c r="K1824" s="68">
        <f>IF($I$11&gt;=7000,0,H1824*0.07*I1824)</f>
        <v>0</v>
      </c>
      <c r="L1824" s="68">
        <f>J1824+K1824</f>
        <v>0</v>
      </c>
      <c r="M1824" s="46" t="str">
        <f>IF(I1824="","",IF(I1824&lt;80,"Ошибка! Не соблюден минимальный заказ на сорт!",IF(MOD(I1824,40)&gt;0,"Ошибка! Не соблюдена кратность заказа на позицию!","")))</f>
        <v/>
      </c>
    </row>
    <row r="1825" spans="1:13" ht="15" customHeight="1" x14ac:dyDescent="0.25">
      <c r="A1825" s="1">
        <v>10000</v>
      </c>
      <c r="B1825" s="63" t="s">
        <v>5114</v>
      </c>
      <c r="C1825" s="63"/>
      <c r="D1825" s="64" t="s">
        <v>3080</v>
      </c>
      <c r="E1825" s="64" t="s">
        <v>3081</v>
      </c>
      <c r="F1825" s="64"/>
      <c r="G1825" s="65" t="s">
        <v>63</v>
      </c>
      <c r="H1825" s="66">
        <v>1.1499999999999999</v>
      </c>
      <c r="I1825" s="67"/>
      <c r="J1825" s="68">
        <f>H1825*I1825</f>
        <v>0</v>
      </c>
      <c r="K1825" s="68">
        <f>IF($I$11&gt;=7000,0,H1825*0.07*I1825)</f>
        <v>0</v>
      </c>
      <c r="L1825" s="68">
        <f>J1825+K1825</f>
        <v>0</v>
      </c>
      <c r="M1825" s="46" t="str">
        <f>IF(I1825="","",IF(I1825&lt;80,"Ошибка! Не соблюден минимальный заказ на сорт!",IF(MOD(I1825,40)&gt;0,"Ошибка! Не соблюдена кратность заказа на позицию!","")))</f>
        <v/>
      </c>
    </row>
    <row r="1826" spans="1:13" ht="15" customHeight="1" x14ac:dyDescent="0.25">
      <c r="A1826" s="1">
        <v>13500</v>
      </c>
      <c r="B1826" s="63" t="s">
        <v>5116</v>
      </c>
      <c r="C1826" s="63"/>
      <c r="D1826" s="64" t="s">
        <v>3080</v>
      </c>
      <c r="E1826" s="64" t="s">
        <v>3081</v>
      </c>
      <c r="F1826" s="64"/>
      <c r="G1826" s="65" t="s">
        <v>63</v>
      </c>
      <c r="H1826" s="66">
        <v>1.1499999999999999</v>
      </c>
      <c r="I1826" s="67"/>
      <c r="J1826" s="68">
        <f>H1826*I1826</f>
        <v>0</v>
      </c>
      <c r="K1826" s="68">
        <f>IF($I$11&gt;=7000,0,H1826*0.07*I1826)</f>
        <v>0</v>
      </c>
      <c r="L1826" s="68">
        <f>J1826+K1826</f>
        <v>0</v>
      </c>
      <c r="M1826" s="46" t="str">
        <f>IF(I1826="","",IF(I1826&lt;80,"Ошибка! Не соблюден минимальный заказ на сорт!",IF(MOD(I1826,40)&gt;0,"Ошибка! Не соблюдена кратность заказа на позицию!","")))</f>
        <v/>
      </c>
    </row>
    <row r="1827" spans="1:13" ht="15" customHeight="1" x14ac:dyDescent="0.25">
      <c r="A1827" s="1">
        <v>17000</v>
      </c>
      <c r="B1827" s="63" t="s">
        <v>5115</v>
      </c>
      <c r="C1827" s="63"/>
      <c r="D1827" s="64" t="s">
        <v>3080</v>
      </c>
      <c r="E1827" s="64" t="s">
        <v>3081</v>
      </c>
      <c r="F1827" s="64"/>
      <c r="G1827" s="65" t="s">
        <v>63</v>
      </c>
      <c r="H1827" s="66">
        <v>1.21</v>
      </c>
      <c r="I1827" s="67"/>
      <c r="J1827" s="68">
        <f>H1827*I1827</f>
        <v>0</v>
      </c>
      <c r="K1827" s="68">
        <f>IF($I$11&gt;=7000,0,H1827*0.07*I1827)</f>
        <v>0</v>
      </c>
      <c r="L1827" s="68">
        <f>J1827+K1827</f>
        <v>0</v>
      </c>
      <c r="M1827" s="46" t="str">
        <f>IF(I1827="","",IF(I1827&lt;80,"Ошибка! Не соблюден минимальный заказ на сорт!",IF(MOD(I1827,40)&gt;0,"Ошибка! Не соблюдена кратность заказа на позицию!","")))</f>
        <v/>
      </c>
    </row>
    <row r="1828" spans="1:13" ht="15" customHeight="1" x14ac:dyDescent="0.25">
      <c r="A1828" s="1">
        <v>988</v>
      </c>
      <c r="B1828" s="63" t="s">
        <v>5410</v>
      </c>
      <c r="C1828" s="63"/>
      <c r="D1828" s="64" t="s">
        <v>5565</v>
      </c>
      <c r="E1828" s="64" t="s">
        <v>6008</v>
      </c>
      <c r="F1828" s="64" t="s">
        <v>6002</v>
      </c>
      <c r="G1828" s="65" t="s">
        <v>154</v>
      </c>
      <c r="H1828" s="66">
        <v>2.88</v>
      </c>
      <c r="I1828" s="67"/>
      <c r="J1828" s="68">
        <f>H1828*I1828</f>
        <v>0</v>
      </c>
      <c r="K1828" s="68">
        <f>IF($I$11&gt;=7000,0,H1828*0.07*I1828)</f>
        <v>0</v>
      </c>
      <c r="L1828" s="68">
        <f>J1828+K1828</f>
        <v>0</v>
      </c>
      <c r="M1828" s="46" t="str">
        <f>IF(I1828="","",IF(I1828&lt;75,"Ошибка! Не соблюден минимальный заказ на сорт!",IF(MOD(I1828,25)&gt;0,"Ошибка! Не соблюдена кратность заказа на позицию!","")))</f>
        <v/>
      </c>
    </row>
    <row r="1829" spans="1:13" ht="15" customHeight="1" x14ac:dyDescent="0.25">
      <c r="A1829" s="1">
        <v>425</v>
      </c>
      <c r="B1829" s="63" t="s">
        <v>3086</v>
      </c>
      <c r="C1829" s="63" t="s">
        <v>3087</v>
      </c>
      <c r="D1829" s="64" t="s">
        <v>3088</v>
      </c>
      <c r="E1829" s="64" t="s">
        <v>3089</v>
      </c>
      <c r="F1829" s="64"/>
      <c r="G1829" s="65" t="s">
        <v>63</v>
      </c>
      <c r="H1829" s="66">
        <v>1.06</v>
      </c>
      <c r="I1829" s="67"/>
      <c r="J1829" s="68">
        <f>H1829*I1829</f>
        <v>0</v>
      </c>
      <c r="K1829" s="68">
        <f>IF($I$11&gt;=7000,0,H1829*0.07*I1829)</f>
        <v>0</v>
      </c>
      <c r="L1829" s="68">
        <f>J1829+K1829</f>
        <v>0</v>
      </c>
      <c r="M1829" s="46" t="str">
        <f>IF(I1829="","",IF(I1829&lt;80,"Ошибка! Не соблюден минимальный заказ на сорт!",IF(MOD(I1829,40)&gt;0,"Ошибка! Не соблюдена кратность заказа на позицию!","")))</f>
        <v/>
      </c>
    </row>
    <row r="1830" spans="1:13" ht="15" customHeight="1" x14ac:dyDescent="0.25">
      <c r="A1830" s="1">
        <v>4500</v>
      </c>
      <c r="B1830" s="63" t="s">
        <v>4542</v>
      </c>
      <c r="C1830" s="63"/>
      <c r="D1830" s="64" t="s">
        <v>3090</v>
      </c>
      <c r="E1830" s="64" t="s">
        <v>5777</v>
      </c>
      <c r="F1830" s="64" t="s">
        <v>5778</v>
      </c>
      <c r="G1830" s="65" t="s">
        <v>63</v>
      </c>
      <c r="H1830" s="66">
        <v>1.79</v>
      </c>
      <c r="I1830" s="67"/>
      <c r="J1830" s="68">
        <f>H1830*I1830</f>
        <v>0</v>
      </c>
      <c r="K1830" s="68">
        <f>IF($I$11&gt;=7000,0,H1830*0.07*I1830)</f>
        <v>0</v>
      </c>
      <c r="L1830" s="68">
        <f>J1830+K1830</f>
        <v>0</v>
      </c>
      <c r="M1830" s="46" t="str">
        <f>IF(I1830="","",IF(I1830&lt;80,"Ошибка! Не соблюден минимальный заказ на сорт!",IF(MOD(I1830,40)&gt;0,"Ошибка! Не соблюдена кратность заказа на позицию!","")))</f>
        <v/>
      </c>
    </row>
    <row r="1831" spans="1:13" ht="15" customHeight="1" x14ac:dyDescent="0.25">
      <c r="A1831" s="1">
        <v>3719</v>
      </c>
      <c r="B1831" s="63" t="s">
        <v>4416</v>
      </c>
      <c r="C1831" s="63"/>
      <c r="D1831" s="64" t="s">
        <v>3090</v>
      </c>
      <c r="E1831" s="64" t="s">
        <v>5777</v>
      </c>
      <c r="F1831" s="64"/>
      <c r="G1831" s="65" t="s">
        <v>63</v>
      </c>
      <c r="H1831" s="66">
        <v>1.06</v>
      </c>
      <c r="I1831" s="67"/>
      <c r="J1831" s="68">
        <f>H1831*I1831</f>
        <v>0</v>
      </c>
      <c r="K1831" s="68">
        <f>IF($I$11&gt;=7000,0,H1831*0.07*I1831)</f>
        <v>0</v>
      </c>
      <c r="L1831" s="68">
        <f>J1831+K1831</f>
        <v>0</v>
      </c>
      <c r="M1831" s="46" t="str">
        <f>IF(I1831="","",IF(I1831&lt;80,"Ошибка! Не соблюден минимальный заказ на сорт!",IF(MOD(I1831,40)&gt;0,"Ошибка! Не соблюдена кратность заказа на позицию!","")))</f>
        <v/>
      </c>
    </row>
    <row r="1832" spans="1:13" ht="15" customHeight="1" x14ac:dyDescent="0.25">
      <c r="A1832" s="1">
        <v>60032</v>
      </c>
      <c r="B1832" s="63" t="s">
        <v>3091</v>
      </c>
      <c r="C1832" s="63" t="s">
        <v>3092</v>
      </c>
      <c r="D1832" s="64" t="s">
        <v>3093</v>
      </c>
      <c r="E1832" s="64" t="s">
        <v>3094</v>
      </c>
      <c r="F1832" s="64" t="s">
        <v>3095</v>
      </c>
      <c r="G1832" s="65" t="s">
        <v>63</v>
      </c>
      <c r="H1832" s="66">
        <v>0.9</v>
      </c>
      <c r="I1832" s="67"/>
      <c r="J1832" s="68">
        <f>H1832*I1832</f>
        <v>0</v>
      </c>
      <c r="K1832" s="68">
        <f>IF($I$11&gt;=7000,0,H1832*0.07*I1832)</f>
        <v>0</v>
      </c>
      <c r="L1832" s="68">
        <f>J1832+K1832</f>
        <v>0</v>
      </c>
      <c r="M1832" s="46" t="str">
        <f>IF(I1832="","",IF(I1832&lt;80,"Ошибка! Не соблюден минимальный заказ на сорт!",IF(MOD(I1832,40)&gt;0,"Ошибка! Не соблюдена кратность заказа на позицию!","")))</f>
        <v/>
      </c>
    </row>
    <row r="1833" spans="1:13" ht="15" customHeight="1" x14ac:dyDescent="0.25">
      <c r="A1833" s="1">
        <v>5045</v>
      </c>
      <c r="B1833" s="63" t="s">
        <v>3096</v>
      </c>
      <c r="C1833" s="63" t="s">
        <v>3097</v>
      </c>
      <c r="D1833" s="64" t="s">
        <v>3093</v>
      </c>
      <c r="E1833" s="64" t="s">
        <v>3094</v>
      </c>
      <c r="F1833" s="64" t="s">
        <v>3098</v>
      </c>
      <c r="G1833" s="65" t="s">
        <v>63</v>
      </c>
      <c r="H1833" s="66">
        <v>1.44</v>
      </c>
      <c r="I1833" s="67"/>
      <c r="J1833" s="68">
        <f>H1833*I1833</f>
        <v>0</v>
      </c>
      <c r="K1833" s="68">
        <f>IF($I$11&gt;=7000,0,H1833*0.07*I1833)</f>
        <v>0</v>
      </c>
      <c r="L1833" s="68">
        <f>J1833+K1833</f>
        <v>0</v>
      </c>
      <c r="M1833" s="46" t="str">
        <f>IF(I1833="","",IF(I1833&lt;80,"Ошибка! Не соблюден минимальный заказ на сорт!",IF(MOD(I1833,40)&gt;0,"Ошибка! Не соблюдена кратность заказа на позицию!","")))</f>
        <v/>
      </c>
    </row>
    <row r="1834" spans="1:13" ht="15" customHeight="1" x14ac:dyDescent="0.25">
      <c r="A1834" s="1">
        <v>5056</v>
      </c>
      <c r="B1834" s="63" t="s">
        <v>3099</v>
      </c>
      <c r="C1834" s="63" t="s">
        <v>3100</v>
      </c>
      <c r="D1834" s="64" t="s">
        <v>3093</v>
      </c>
      <c r="E1834" s="64" t="s">
        <v>3094</v>
      </c>
      <c r="F1834" s="64" t="s">
        <v>3101</v>
      </c>
      <c r="G1834" s="65" t="s">
        <v>63</v>
      </c>
      <c r="H1834" s="66">
        <v>0.98</v>
      </c>
      <c r="I1834" s="67"/>
      <c r="J1834" s="68">
        <f>H1834*I1834</f>
        <v>0</v>
      </c>
      <c r="K1834" s="68">
        <f>IF($I$11&gt;=7000,0,H1834*0.07*I1834)</f>
        <v>0</v>
      </c>
      <c r="L1834" s="68">
        <f>J1834+K1834</f>
        <v>0</v>
      </c>
      <c r="M1834" s="46" t="str">
        <f>IF(I1834="","",IF(I1834&lt;80,"Ошибка! Не соблюден минимальный заказ на сорт!",IF(MOD(I1834,40)&gt;0,"Ошибка! Не соблюдена кратность заказа на позицию!","")))</f>
        <v/>
      </c>
    </row>
    <row r="1835" spans="1:13" ht="15" customHeight="1" x14ac:dyDescent="0.25">
      <c r="A1835" s="1">
        <v>26716</v>
      </c>
      <c r="B1835" s="63" t="s">
        <v>3102</v>
      </c>
      <c r="C1835" s="63" t="s">
        <v>3103</v>
      </c>
      <c r="D1835" s="64" t="s">
        <v>3093</v>
      </c>
      <c r="E1835" s="64" t="s">
        <v>3094</v>
      </c>
      <c r="F1835" s="64" t="s">
        <v>3104</v>
      </c>
      <c r="G1835" s="65" t="s">
        <v>63</v>
      </c>
      <c r="H1835" s="66">
        <v>0.98</v>
      </c>
      <c r="I1835" s="67"/>
      <c r="J1835" s="68">
        <f>H1835*I1835</f>
        <v>0</v>
      </c>
      <c r="K1835" s="68">
        <f>IF($I$11&gt;=7000,0,H1835*0.07*I1835)</f>
        <v>0</v>
      </c>
      <c r="L1835" s="68">
        <f>J1835+K1835</f>
        <v>0</v>
      </c>
      <c r="M1835" s="46" t="str">
        <f>IF(I1835="","",IF(I1835&lt;80,"Ошибка! Не соблюден минимальный заказ на сорт!",IF(MOD(I1835,40)&gt;0,"Ошибка! Не соблюдена кратность заказа на позицию!","")))</f>
        <v/>
      </c>
    </row>
    <row r="1836" spans="1:13" ht="15" customHeight="1" x14ac:dyDescent="0.25">
      <c r="A1836" s="1">
        <v>2334</v>
      </c>
      <c r="B1836" s="63" t="s">
        <v>5118</v>
      </c>
      <c r="C1836" s="63" t="s">
        <v>4625</v>
      </c>
      <c r="D1836" s="64" t="s">
        <v>3093</v>
      </c>
      <c r="E1836" s="64" t="s">
        <v>3094</v>
      </c>
      <c r="F1836" s="64" t="s">
        <v>3104</v>
      </c>
      <c r="G1836" s="65" t="s">
        <v>14</v>
      </c>
      <c r="H1836" s="66">
        <v>2.88</v>
      </c>
      <c r="I1836" s="67"/>
      <c r="J1836" s="68">
        <f>H1836*I1836</f>
        <v>0</v>
      </c>
      <c r="K1836" s="68">
        <f>IF($I$11&gt;=7000,0,H1836*0.07*I1836)</f>
        <v>0</v>
      </c>
      <c r="L1836" s="68">
        <f>J1836+K1836</f>
        <v>0</v>
      </c>
      <c r="M1836" s="30" t="str">
        <f>IF(I1836="","",IF(I1836&lt;80,"Ошибка! Не соблюден минимальный заказ на сорт!",IF(MOD(I1836,40)&gt;0,"Ошибка! Не соблюдена кратность заказа на позицию!","")))</f>
        <v/>
      </c>
    </row>
    <row r="1837" spans="1:13" ht="15" customHeight="1" x14ac:dyDescent="0.25">
      <c r="A1837" s="1">
        <v>4419</v>
      </c>
      <c r="B1837" s="63" t="s">
        <v>3105</v>
      </c>
      <c r="C1837" s="63" t="s">
        <v>3106</v>
      </c>
      <c r="D1837" s="64" t="s">
        <v>3093</v>
      </c>
      <c r="E1837" s="64" t="s">
        <v>3094</v>
      </c>
      <c r="F1837" s="64" t="s">
        <v>3107</v>
      </c>
      <c r="G1837" s="65" t="s">
        <v>63</v>
      </c>
      <c r="H1837" s="66">
        <v>0.98</v>
      </c>
      <c r="I1837" s="67"/>
      <c r="J1837" s="68">
        <f>H1837*I1837</f>
        <v>0</v>
      </c>
      <c r="K1837" s="68">
        <f>IF($I$11&gt;=7000,0,H1837*0.07*I1837)</f>
        <v>0</v>
      </c>
      <c r="L1837" s="68">
        <f>J1837+K1837</f>
        <v>0</v>
      </c>
      <c r="M1837" s="46" t="str">
        <f>IF(I1837="","",IF(I1837&lt;80,"Ошибка! Не соблюден минимальный заказ на сорт!",IF(MOD(I1837,40)&gt;0,"Ошибка! Не соблюдена кратность заказа на позицию!","")))</f>
        <v/>
      </c>
    </row>
    <row r="1838" spans="1:13" ht="15" customHeight="1" x14ac:dyDescent="0.25">
      <c r="A1838" s="1">
        <v>7500</v>
      </c>
      <c r="B1838" s="63" t="s">
        <v>5119</v>
      </c>
      <c r="C1838" s="63" t="s">
        <v>4498</v>
      </c>
      <c r="D1838" s="64" t="s">
        <v>3093</v>
      </c>
      <c r="E1838" s="64" t="s">
        <v>3094</v>
      </c>
      <c r="F1838" s="64" t="s">
        <v>3107</v>
      </c>
      <c r="G1838" s="65" t="s">
        <v>4486</v>
      </c>
      <c r="H1838" s="66">
        <v>1.01</v>
      </c>
      <c r="I1838" s="67"/>
      <c r="J1838" s="68">
        <f>H1838*I1838</f>
        <v>0</v>
      </c>
      <c r="K1838" s="68">
        <f>IF($I$11&gt;=7000,0,H1838*0.07*I1838)</f>
        <v>0</v>
      </c>
      <c r="L1838" s="68">
        <f>J1838+K1838</f>
        <v>0</v>
      </c>
      <c r="M1838" s="108" t="str">
        <f>IF(I1838="","",IF(I1838&lt;80,"Ошибка! Не соблюден минимальный заказ на сорт!",IF(MOD(I1838,40)&gt;0,"Ошибка! Не соблюдена кратность заказа на позицию!","")))</f>
        <v/>
      </c>
    </row>
    <row r="1839" spans="1:13" ht="15" customHeight="1" x14ac:dyDescent="0.25">
      <c r="A1839" s="1">
        <v>4076</v>
      </c>
      <c r="B1839" s="63" t="s">
        <v>5120</v>
      </c>
      <c r="C1839" s="63" t="s">
        <v>6254</v>
      </c>
      <c r="D1839" s="64" t="s">
        <v>3093</v>
      </c>
      <c r="E1839" s="64" t="s">
        <v>3094</v>
      </c>
      <c r="F1839" s="64" t="s">
        <v>6347</v>
      </c>
      <c r="G1839" s="65" t="s">
        <v>63</v>
      </c>
      <c r="H1839" s="66">
        <v>0.98</v>
      </c>
      <c r="I1839" s="67"/>
      <c r="J1839" s="68">
        <f>H1839*I1839</f>
        <v>0</v>
      </c>
      <c r="K1839" s="68">
        <f>IF($I$11&gt;=7000,0,H1839*0.07*I1839)</f>
        <v>0</v>
      </c>
      <c r="L1839" s="68">
        <f>J1839+K1839</f>
        <v>0</v>
      </c>
      <c r="M1839" s="46" t="str">
        <f>IF(I1839="","",IF(I1839&lt;80,"Ошибка! Не соблюден минимальный заказ на сорт!",IF(MOD(I1839,40)&gt;0,"Ошибка! Не соблюдена кратность заказа на позицию!","")))</f>
        <v/>
      </c>
    </row>
    <row r="1840" spans="1:13" ht="15" customHeight="1" x14ac:dyDescent="0.25">
      <c r="A1840" s="1">
        <v>893</v>
      </c>
      <c r="B1840" s="63" t="s">
        <v>3784</v>
      </c>
      <c r="C1840" s="63" t="s">
        <v>3978</v>
      </c>
      <c r="D1840" s="64" t="s">
        <v>3093</v>
      </c>
      <c r="E1840" s="64" t="s">
        <v>3094</v>
      </c>
      <c r="F1840" s="64" t="s">
        <v>4282</v>
      </c>
      <c r="G1840" s="65" t="s">
        <v>63</v>
      </c>
      <c r="H1840" s="66">
        <v>0.98</v>
      </c>
      <c r="I1840" s="67"/>
      <c r="J1840" s="68">
        <f>H1840*I1840</f>
        <v>0</v>
      </c>
      <c r="K1840" s="68">
        <f>IF($I$11&gt;=7000,0,H1840*0.07*I1840)</f>
        <v>0</v>
      </c>
      <c r="L1840" s="68">
        <f>J1840+K1840</f>
        <v>0</v>
      </c>
      <c r="M1840" s="46" t="str">
        <f>IF(I1840="","",IF(I1840&lt;80,"Ошибка! Не соблюден минимальный заказ на сорт!",IF(MOD(I1840,40)&gt;0,"Ошибка! Не соблюдена кратность заказа на позицию!","")))</f>
        <v/>
      </c>
    </row>
    <row r="1841" spans="1:13" ht="15" customHeight="1" x14ac:dyDescent="0.25">
      <c r="A1841" s="1">
        <v>2500</v>
      </c>
      <c r="B1841" s="63" t="s">
        <v>5121</v>
      </c>
      <c r="C1841" s="63" t="s">
        <v>4479</v>
      </c>
      <c r="D1841" s="64" t="s">
        <v>3093</v>
      </c>
      <c r="E1841" s="64" t="s">
        <v>3094</v>
      </c>
      <c r="F1841" s="64" t="s">
        <v>4492</v>
      </c>
      <c r="G1841" s="65" t="s">
        <v>4486</v>
      </c>
      <c r="H1841" s="66">
        <v>1.44</v>
      </c>
      <c r="I1841" s="67"/>
      <c r="J1841" s="68">
        <f>H1841*I1841</f>
        <v>0</v>
      </c>
      <c r="K1841" s="68">
        <f>IF($I$11&gt;=7000,0,H1841*0.07*I1841)</f>
        <v>0</v>
      </c>
      <c r="L1841" s="68">
        <f>J1841+K1841</f>
        <v>0</v>
      </c>
      <c r="M1841" s="108" t="str">
        <f>IF(I1841="","",IF(I1841&lt;80,"Ошибка! Не соблюден минимальный заказ на сорт!",IF(MOD(I1841,40)&gt;0,"Ошибка! Не соблюдена кратность заказа на позицию!","")))</f>
        <v/>
      </c>
    </row>
    <row r="1842" spans="1:13" ht="15" customHeight="1" x14ac:dyDescent="0.25">
      <c r="A1842" s="1">
        <v>7500</v>
      </c>
      <c r="B1842" s="63" t="s">
        <v>5123</v>
      </c>
      <c r="C1842" s="63" t="s">
        <v>4499</v>
      </c>
      <c r="D1842" s="64" t="s">
        <v>3093</v>
      </c>
      <c r="E1842" s="64" t="s">
        <v>3094</v>
      </c>
      <c r="F1842" s="64" t="s">
        <v>4515</v>
      </c>
      <c r="G1842" s="65" t="s">
        <v>4486</v>
      </c>
      <c r="H1842" s="66">
        <v>0.98</v>
      </c>
      <c r="I1842" s="67"/>
      <c r="J1842" s="68">
        <f>H1842*I1842</f>
        <v>0</v>
      </c>
      <c r="K1842" s="68">
        <f>IF($I$11&gt;=7000,0,H1842*0.07*I1842)</f>
        <v>0</v>
      </c>
      <c r="L1842" s="68">
        <f>J1842+K1842</f>
        <v>0</v>
      </c>
      <c r="M1842" s="108" t="str">
        <f>IF(I1842="","",IF(I1842&lt;80,"Ошибка! Не соблюден минимальный заказ на сорт!",IF(MOD(I1842,40)&gt;0,"Ошибка! Не соблюдена кратность заказа на позицию!","")))</f>
        <v/>
      </c>
    </row>
    <row r="1843" spans="1:13" ht="15" customHeight="1" x14ac:dyDescent="0.25">
      <c r="A1843" s="1">
        <v>4000</v>
      </c>
      <c r="B1843" s="63" t="s">
        <v>5122</v>
      </c>
      <c r="C1843" s="63"/>
      <c r="D1843" s="64" t="s">
        <v>3093</v>
      </c>
      <c r="E1843" s="64" t="s">
        <v>3094</v>
      </c>
      <c r="F1843" s="64" t="s">
        <v>5775</v>
      </c>
      <c r="G1843" s="65" t="s">
        <v>4486</v>
      </c>
      <c r="H1843" s="66">
        <v>0.98</v>
      </c>
      <c r="I1843" s="67"/>
      <c r="J1843" s="68">
        <f>H1843*I1843</f>
        <v>0</v>
      </c>
      <c r="K1843" s="68">
        <f>IF($I$11&gt;=7000,0,H1843*0.07*I1843)</f>
        <v>0</v>
      </c>
      <c r="L1843" s="68">
        <f>J1843+K1843</f>
        <v>0</v>
      </c>
      <c r="M1843" s="108" t="str">
        <f>IF(I1843="","",IF(I1843&lt;80,"Ошибка! Не соблюден минимальный заказ на сорт!",IF(MOD(I1843,40)&gt;0,"Ошибка! Не соблюдена кратность заказа на позицию!","")))</f>
        <v/>
      </c>
    </row>
    <row r="1844" spans="1:13" ht="15" customHeight="1" x14ac:dyDescent="0.25">
      <c r="A1844" s="1">
        <v>3000</v>
      </c>
      <c r="B1844" s="63" t="s">
        <v>5124</v>
      </c>
      <c r="C1844" s="63" t="s">
        <v>4480</v>
      </c>
      <c r="D1844" s="64" t="s">
        <v>3093</v>
      </c>
      <c r="E1844" s="64" t="s">
        <v>3094</v>
      </c>
      <c r="F1844" s="64" t="s">
        <v>3108</v>
      </c>
      <c r="G1844" s="65" t="s">
        <v>4486</v>
      </c>
      <c r="H1844" s="66">
        <v>1.44</v>
      </c>
      <c r="I1844" s="67"/>
      <c r="J1844" s="68">
        <f>H1844*I1844</f>
        <v>0</v>
      </c>
      <c r="K1844" s="68">
        <f>IF($I$11&gt;=7000,0,H1844*0.07*I1844)</f>
        <v>0</v>
      </c>
      <c r="L1844" s="68">
        <f>J1844+K1844</f>
        <v>0</v>
      </c>
      <c r="M1844" s="108" t="str">
        <f>IF(I1844="","",IF(I1844&lt;80,"Ошибка! Не соблюден минимальный заказ на сорт!",IF(MOD(I1844,40)&gt;0,"Ошибка! Не соблюдена кратность заказа на позицию!","")))</f>
        <v/>
      </c>
    </row>
    <row r="1845" spans="1:13" ht="15" customHeight="1" x14ac:dyDescent="0.25">
      <c r="A1845" s="1">
        <v>2545</v>
      </c>
      <c r="B1845" s="63" t="s">
        <v>3109</v>
      </c>
      <c r="C1845" s="63" t="s">
        <v>3110</v>
      </c>
      <c r="D1845" s="64" t="s">
        <v>3093</v>
      </c>
      <c r="E1845" s="64" t="s">
        <v>3094</v>
      </c>
      <c r="F1845" s="64" t="s">
        <v>3111</v>
      </c>
      <c r="G1845" s="65" t="s">
        <v>63</v>
      </c>
      <c r="H1845" s="66">
        <v>1.38</v>
      </c>
      <c r="I1845" s="67"/>
      <c r="J1845" s="68">
        <f>H1845*I1845</f>
        <v>0</v>
      </c>
      <c r="K1845" s="68">
        <f>IF($I$11&gt;=7000,0,H1845*0.07*I1845)</f>
        <v>0</v>
      </c>
      <c r="L1845" s="68">
        <f>J1845+K1845</f>
        <v>0</v>
      </c>
      <c r="M1845" s="46" t="str">
        <f>IF(I1845="","",IF(I1845&lt;80,"Ошибка! Не соблюден минимальный заказ на сорт!",IF(MOD(I1845,40)&gt;0,"Ошибка! Не соблюдена кратность заказа на позицию!","")))</f>
        <v/>
      </c>
    </row>
    <row r="1846" spans="1:13" ht="15" customHeight="1" x14ac:dyDescent="0.25">
      <c r="A1846" s="1">
        <v>7500</v>
      </c>
      <c r="B1846" s="63" t="s">
        <v>5125</v>
      </c>
      <c r="C1846" s="63" t="s">
        <v>4500</v>
      </c>
      <c r="D1846" s="64" t="s">
        <v>3093</v>
      </c>
      <c r="E1846" s="64" t="s">
        <v>3094</v>
      </c>
      <c r="F1846" s="64" t="s">
        <v>3111</v>
      </c>
      <c r="G1846" s="65" t="s">
        <v>4486</v>
      </c>
      <c r="H1846" s="66">
        <v>1.44</v>
      </c>
      <c r="I1846" s="67"/>
      <c r="J1846" s="68">
        <f>H1846*I1846</f>
        <v>0</v>
      </c>
      <c r="K1846" s="68">
        <f>IF($I$11&gt;=7000,0,H1846*0.07*I1846)</f>
        <v>0</v>
      </c>
      <c r="L1846" s="68">
        <f>J1846+K1846</f>
        <v>0</v>
      </c>
      <c r="M1846" s="108" t="str">
        <f>IF(I1846="","",IF(I1846&lt;80,"Ошибка! Не соблюден минимальный заказ на сорт!",IF(MOD(I1846,40)&gt;0,"Ошибка! Не соблюдена кратность заказа на позицию!","")))</f>
        <v/>
      </c>
    </row>
    <row r="1847" spans="1:13" ht="15" customHeight="1" x14ac:dyDescent="0.25">
      <c r="A1847" s="1">
        <v>5550</v>
      </c>
      <c r="B1847" s="63" t="s">
        <v>3112</v>
      </c>
      <c r="C1847" s="63" t="s">
        <v>3113</v>
      </c>
      <c r="D1847" s="64" t="s">
        <v>3093</v>
      </c>
      <c r="E1847" s="64" t="s">
        <v>3094</v>
      </c>
      <c r="F1847" s="64" t="s">
        <v>3114</v>
      </c>
      <c r="G1847" s="65" t="s">
        <v>63</v>
      </c>
      <c r="H1847" s="66">
        <v>0.98</v>
      </c>
      <c r="I1847" s="67"/>
      <c r="J1847" s="68">
        <f>H1847*I1847</f>
        <v>0</v>
      </c>
      <c r="K1847" s="68">
        <f>IF($I$11&gt;=7000,0,H1847*0.07*I1847)</f>
        <v>0</v>
      </c>
      <c r="L1847" s="68">
        <f>J1847+K1847</f>
        <v>0</v>
      </c>
      <c r="M1847" s="46" t="str">
        <f>IF(I1847="","",IF(I1847&lt;80,"Ошибка! Не соблюден минимальный заказ на сорт!",IF(MOD(I1847,40)&gt;0,"Ошибка! Не соблюдена кратность заказа на позицию!","")))</f>
        <v/>
      </c>
    </row>
    <row r="1848" spans="1:13" ht="15" customHeight="1" x14ac:dyDescent="0.25">
      <c r="A1848" s="1">
        <v>5000</v>
      </c>
      <c r="B1848" s="63" t="s">
        <v>5126</v>
      </c>
      <c r="C1848" s="63" t="s">
        <v>4481</v>
      </c>
      <c r="D1848" s="64" t="s">
        <v>3093</v>
      </c>
      <c r="E1848" s="64" t="s">
        <v>3094</v>
      </c>
      <c r="F1848" s="64" t="s">
        <v>3114</v>
      </c>
      <c r="G1848" s="65" t="s">
        <v>4486</v>
      </c>
      <c r="H1848" s="66">
        <v>1.04</v>
      </c>
      <c r="I1848" s="67"/>
      <c r="J1848" s="68">
        <f>H1848*I1848</f>
        <v>0</v>
      </c>
      <c r="K1848" s="68">
        <f>IF($I$11&gt;=7000,0,H1848*0.07*I1848)</f>
        <v>0</v>
      </c>
      <c r="L1848" s="68">
        <f>J1848+K1848</f>
        <v>0</v>
      </c>
      <c r="M1848" s="108" t="str">
        <f>IF(I1848="","",IF(I1848&lt;80,"Ошибка! Не соблюден минимальный заказ на сорт!",IF(MOD(I1848,40)&gt;0,"Ошибка! Не соблюдена кратность заказа на позицию!","")))</f>
        <v/>
      </c>
    </row>
    <row r="1849" spans="1:13" ht="15" customHeight="1" x14ac:dyDescent="0.25">
      <c r="A1849" s="1">
        <v>10505</v>
      </c>
      <c r="B1849" s="63" t="s">
        <v>3117</v>
      </c>
      <c r="C1849" s="63" t="s">
        <v>3118</v>
      </c>
      <c r="D1849" s="64" t="s">
        <v>3093</v>
      </c>
      <c r="E1849" s="64" t="s">
        <v>3094</v>
      </c>
      <c r="F1849" s="64" t="s">
        <v>3119</v>
      </c>
      <c r="G1849" s="65" t="s">
        <v>63</v>
      </c>
      <c r="H1849" s="66">
        <v>1.44</v>
      </c>
      <c r="I1849" s="67"/>
      <c r="J1849" s="68">
        <f>H1849*I1849</f>
        <v>0</v>
      </c>
      <c r="K1849" s="68">
        <f>IF($I$11&gt;=7000,0,H1849*0.07*I1849)</f>
        <v>0</v>
      </c>
      <c r="L1849" s="68">
        <f>J1849+K1849</f>
        <v>0</v>
      </c>
      <c r="M1849" s="46" t="str">
        <f>IF(I1849="","",IF(I1849&lt;80,"Ошибка! Не соблюден минимальный заказ на сорт!",IF(MOD(I1849,40)&gt;0,"Ошибка! Не соблюдена кратность заказа на позицию!","")))</f>
        <v/>
      </c>
    </row>
    <row r="1850" spans="1:13" ht="15" customHeight="1" x14ac:dyDescent="0.25">
      <c r="A1850" s="1">
        <v>7500</v>
      </c>
      <c r="B1850" s="63" t="s">
        <v>5127</v>
      </c>
      <c r="C1850" s="63"/>
      <c r="D1850" s="64" t="s">
        <v>3093</v>
      </c>
      <c r="E1850" s="64" t="s">
        <v>3094</v>
      </c>
      <c r="F1850" s="64" t="s">
        <v>3119</v>
      </c>
      <c r="G1850" s="65" t="s">
        <v>4486</v>
      </c>
      <c r="H1850" s="66">
        <v>1.56</v>
      </c>
      <c r="I1850" s="67"/>
      <c r="J1850" s="68">
        <f>H1850*I1850</f>
        <v>0</v>
      </c>
      <c r="K1850" s="68">
        <f>IF($I$11&gt;=7000,0,H1850*0.07*I1850)</f>
        <v>0</v>
      </c>
      <c r="L1850" s="68">
        <f>J1850+K1850</f>
        <v>0</v>
      </c>
      <c r="M1850" s="108" t="str">
        <f>IF(I1850="","",IF(I1850&lt;80,"Ошибка! Не соблюден минимальный заказ на сорт!",IF(MOD(I1850,40)&gt;0,"Ошибка! Не соблюдена кратность заказа на позицию!","")))</f>
        <v/>
      </c>
    </row>
    <row r="1851" spans="1:13" ht="15" customHeight="1" x14ac:dyDescent="0.25">
      <c r="A1851" s="1">
        <v>1926</v>
      </c>
      <c r="B1851" s="63" t="s">
        <v>3115</v>
      </c>
      <c r="C1851" s="63" t="s">
        <v>3116</v>
      </c>
      <c r="D1851" s="64" t="s">
        <v>3093</v>
      </c>
      <c r="E1851" s="64" t="s">
        <v>3094</v>
      </c>
      <c r="F1851" s="64" t="s">
        <v>3119</v>
      </c>
      <c r="G1851" s="65" t="s">
        <v>14</v>
      </c>
      <c r="H1851" s="66">
        <v>3.22</v>
      </c>
      <c r="I1851" s="67"/>
      <c r="J1851" s="68">
        <f>H1851*I1851</f>
        <v>0</v>
      </c>
      <c r="K1851" s="68">
        <f>IF($I$11&gt;=7000,0,H1851*0.07*I1851)</f>
        <v>0</v>
      </c>
      <c r="L1851" s="68">
        <f>J1851+K1851</f>
        <v>0</v>
      </c>
      <c r="M1851" s="30" t="str">
        <f>IF(I1851="","",IF(I1851&lt;80,"Ошибка! Не соблюден минимальный заказ на сорт!",IF(MOD(I1851,40)&gt;0,"Ошибка! Не соблюдена кратность заказа на позицию!","")))</f>
        <v/>
      </c>
    </row>
    <row r="1852" spans="1:13" ht="15" customHeight="1" x14ac:dyDescent="0.25">
      <c r="A1852" s="1">
        <v>6263</v>
      </c>
      <c r="B1852" s="63" t="s">
        <v>3120</v>
      </c>
      <c r="C1852" s="63" t="s">
        <v>3121</v>
      </c>
      <c r="D1852" s="64" t="s">
        <v>3093</v>
      </c>
      <c r="E1852" s="64" t="s">
        <v>3094</v>
      </c>
      <c r="F1852" s="64" t="s">
        <v>3122</v>
      </c>
      <c r="G1852" s="65" t="s">
        <v>63</v>
      </c>
      <c r="H1852" s="66">
        <v>0.98</v>
      </c>
      <c r="I1852" s="67"/>
      <c r="J1852" s="68">
        <f>H1852*I1852</f>
        <v>0</v>
      </c>
      <c r="K1852" s="68">
        <f>IF($I$11&gt;=7000,0,H1852*0.07*I1852)</f>
        <v>0</v>
      </c>
      <c r="L1852" s="68">
        <f>J1852+K1852</f>
        <v>0</v>
      </c>
      <c r="M1852" s="46" t="str">
        <f>IF(I1852="","",IF(I1852&lt;80,"Ошибка! Не соблюден минимальный заказ на сорт!",IF(MOD(I1852,40)&gt;0,"Ошибка! Не соблюдена кратность заказа на позицию!","")))</f>
        <v/>
      </c>
    </row>
    <row r="1853" spans="1:13" ht="15" customHeight="1" x14ac:dyDescent="0.25">
      <c r="A1853" s="1">
        <v>4500</v>
      </c>
      <c r="B1853" s="63" t="s">
        <v>5128</v>
      </c>
      <c r="C1853" s="63"/>
      <c r="D1853" s="64" t="s">
        <v>3093</v>
      </c>
      <c r="E1853" s="64" t="s">
        <v>3094</v>
      </c>
      <c r="F1853" s="64" t="s">
        <v>3122</v>
      </c>
      <c r="G1853" s="65" t="s">
        <v>4486</v>
      </c>
      <c r="H1853" s="66">
        <v>1.04</v>
      </c>
      <c r="I1853" s="67"/>
      <c r="J1853" s="68">
        <f>H1853*I1853</f>
        <v>0</v>
      </c>
      <c r="K1853" s="68">
        <f>IF($I$11&gt;=7000,0,H1853*0.07*I1853)</f>
        <v>0</v>
      </c>
      <c r="L1853" s="68">
        <f>J1853+K1853</f>
        <v>0</v>
      </c>
      <c r="M1853" s="108" t="str">
        <f>IF(I1853="","",IF(I1853&lt;80,"Ошибка! Не соблюден минимальный заказ на сорт!",IF(MOD(I1853,40)&gt;0,"Ошибка! Не соблюдена кратность заказа на позицию!","")))</f>
        <v/>
      </c>
    </row>
    <row r="1854" spans="1:13" ht="15" customHeight="1" x14ac:dyDescent="0.25">
      <c r="A1854" s="1">
        <v>7038</v>
      </c>
      <c r="B1854" s="63" t="s">
        <v>3123</v>
      </c>
      <c r="C1854" s="63" t="s">
        <v>3124</v>
      </c>
      <c r="D1854" s="64" t="s">
        <v>3093</v>
      </c>
      <c r="E1854" s="64" t="s">
        <v>3094</v>
      </c>
      <c r="F1854" s="64" t="s">
        <v>3125</v>
      </c>
      <c r="G1854" s="65" t="s">
        <v>63</v>
      </c>
      <c r="H1854" s="66">
        <v>0.98</v>
      </c>
      <c r="I1854" s="67"/>
      <c r="J1854" s="68">
        <f>H1854*I1854</f>
        <v>0</v>
      </c>
      <c r="K1854" s="68">
        <f>IF($I$11&gt;=7000,0,H1854*0.07*I1854)</f>
        <v>0</v>
      </c>
      <c r="L1854" s="68">
        <f>J1854+K1854</f>
        <v>0</v>
      </c>
      <c r="M1854" s="46" t="str">
        <f>IF(I1854="","",IF(I1854&lt;80,"Ошибка! Не соблюден минимальный заказ на сорт!",IF(MOD(I1854,40)&gt;0,"Ошибка! Не соблюдена кратность заказа на позицию!","")))</f>
        <v/>
      </c>
    </row>
    <row r="1855" spans="1:13" ht="15" customHeight="1" x14ac:dyDescent="0.25">
      <c r="A1855" s="1">
        <v>5000</v>
      </c>
      <c r="B1855" s="63" t="s">
        <v>5129</v>
      </c>
      <c r="C1855" s="63" t="s">
        <v>4626</v>
      </c>
      <c r="D1855" s="64" t="s">
        <v>3093</v>
      </c>
      <c r="E1855" s="64" t="s">
        <v>3094</v>
      </c>
      <c r="F1855" s="64" t="s">
        <v>3125</v>
      </c>
      <c r="G1855" s="65" t="s">
        <v>4486</v>
      </c>
      <c r="H1855" s="66">
        <v>1.04</v>
      </c>
      <c r="I1855" s="67"/>
      <c r="J1855" s="68">
        <f>H1855*I1855</f>
        <v>0</v>
      </c>
      <c r="K1855" s="68">
        <f>IF($I$11&gt;=7000,0,H1855*0.07*I1855)</f>
        <v>0</v>
      </c>
      <c r="L1855" s="68">
        <f>J1855+K1855</f>
        <v>0</v>
      </c>
      <c r="M1855" s="108" t="str">
        <f>IF(I1855="","",IF(I1855&lt;80,"Ошибка! Не соблюден минимальный заказ на сорт!",IF(MOD(I1855,40)&gt;0,"Ошибка! Не соблюдена кратность заказа на позицию!","")))</f>
        <v/>
      </c>
    </row>
    <row r="1856" spans="1:13" ht="15" customHeight="1" x14ac:dyDescent="0.25">
      <c r="A1856" s="1">
        <v>5000</v>
      </c>
      <c r="B1856" s="63" t="s">
        <v>5130</v>
      </c>
      <c r="C1856" s="63" t="s">
        <v>4482</v>
      </c>
      <c r="D1856" s="64" t="s">
        <v>3093</v>
      </c>
      <c r="E1856" s="64" t="s">
        <v>3094</v>
      </c>
      <c r="F1856" s="64" t="s">
        <v>4493</v>
      </c>
      <c r="G1856" s="65" t="s">
        <v>4486</v>
      </c>
      <c r="H1856" s="66">
        <v>1.5</v>
      </c>
      <c r="I1856" s="67"/>
      <c r="J1856" s="68">
        <f>H1856*I1856</f>
        <v>0</v>
      </c>
      <c r="K1856" s="68">
        <f>IF($I$11&gt;=7000,0,H1856*0.07*I1856)</f>
        <v>0</v>
      </c>
      <c r="L1856" s="68">
        <f>J1856+K1856</f>
        <v>0</v>
      </c>
      <c r="M1856" s="108" t="str">
        <f>IF(I1856="","",IF(I1856&lt;80,"Ошибка! Не соблюден минимальный заказ на сорт!",IF(MOD(I1856,40)&gt;0,"Ошибка! Не соблюдена кратность заказа на позицию!","")))</f>
        <v/>
      </c>
    </row>
    <row r="1857" spans="1:13" ht="15" customHeight="1" x14ac:dyDescent="0.25">
      <c r="A1857" s="1">
        <v>2332</v>
      </c>
      <c r="B1857" s="63" t="s">
        <v>3126</v>
      </c>
      <c r="C1857" s="63" t="s">
        <v>3127</v>
      </c>
      <c r="D1857" s="64" t="s">
        <v>3093</v>
      </c>
      <c r="E1857" s="64" t="s">
        <v>3094</v>
      </c>
      <c r="F1857" s="64" t="s">
        <v>3128</v>
      </c>
      <c r="G1857" s="65" t="s">
        <v>63</v>
      </c>
      <c r="H1857" s="66">
        <v>0.98</v>
      </c>
      <c r="I1857" s="67"/>
      <c r="J1857" s="68">
        <f>H1857*I1857</f>
        <v>0</v>
      </c>
      <c r="K1857" s="68">
        <f>IF($I$11&gt;=7000,0,H1857*0.07*I1857)</f>
        <v>0</v>
      </c>
      <c r="L1857" s="68">
        <f>J1857+K1857</f>
        <v>0</v>
      </c>
      <c r="M1857" s="46" t="str">
        <f>IF(I1857="","",IF(I1857&lt;80,"Ошибка! Не соблюден минимальный заказ на сорт!",IF(MOD(I1857,40)&gt;0,"Ошибка! Не соблюдена кратность заказа на позицию!","")))</f>
        <v/>
      </c>
    </row>
    <row r="1858" spans="1:13" ht="15" customHeight="1" x14ac:dyDescent="0.25">
      <c r="A1858" s="1">
        <v>11508</v>
      </c>
      <c r="B1858" s="63" t="s">
        <v>3129</v>
      </c>
      <c r="C1858" s="63" t="s">
        <v>3130</v>
      </c>
      <c r="D1858" s="64" t="s">
        <v>3093</v>
      </c>
      <c r="E1858" s="64" t="s">
        <v>3094</v>
      </c>
      <c r="F1858" s="64" t="s">
        <v>3131</v>
      </c>
      <c r="G1858" s="65" t="s">
        <v>63</v>
      </c>
      <c r="H1858" s="66">
        <v>1.44</v>
      </c>
      <c r="I1858" s="67"/>
      <c r="J1858" s="68">
        <f>H1858*I1858</f>
        <v>0</v>
      </c>
      <c r="K1858" s="68">
        <f>IF($I$11&gt;=7000,0,H1858*0.07*I1858)</f>
        <v>0</v>
      </c>
      <c r="L1858" s="68">
        <f>J1858+K1858</f>
        <v>0</v>
      </c>
      <c r="M1858" s="46" t="str">
        <f>IF(I1858="","",IF(I1858&lt;80,"Ошибка! Не соблюден минимальный заказ на сорт!",IF(MOD(I1858,40)&gt;0,"Ошибка! Не соблюдена кратность заказа на позицию!","")))</f>
        <v/>
      </c>
    </row>
    <row r="1859" spans="1:13" ht="15" customHeight="1" x14ac:dyDescent="0.25">
      <c r="A1859" s="1">
        <v>12500</v>
      </c>
      <c r="B1859" s="63" t="s">
        <v>5131</v>
      </c>
      <c r="C1859" s="63" t="s">
        <v>4627</v>
      </c>
      <c r="D1859" s="64" t="s">
        <v>3093</v>
      </c>
      <c r="E1859" s="64" t="s">
        <v>3094</v>
      </c>
      <c r="F1859" s="64" t="s">
        <v>3131</v>
      </c>
      <c r="G1859" s="65" t="s">
        <v>4486</v>
      </c>
      <c r="H1859" s="66">
        <v>1.56</v>
      </c>
      <c r="I1859" s="67"/>
      <c r="J1859" s="68">
        <f>H1859*I1859</f>
        <v>0</v>
      </c>
      <c r="K1859" s="68">
        <f>IF($I$11&gt;=7000,0,H1859*0.07*I1859)</f>
        <v>0</v>
      </c>
      <c r="L1859" s="68">
        <f>J1859+K1859</f>
        <v>0</v>
      </c>
      <c r="M1859" s="108" t="str">
        <f>IF(I1859="","",IF(I1859&lt;80,"Ошибка! Не соблюден минимальный заказ на сорт!",IF(MOD(I1859,40)&gt;0,"Ошибка! Не соблюдена кратность заказа на позицию!","")))</f>
        <v/>
      </c>
    </row>
    <row r="1860" spans="1:13" ht="15" customHeight="1" x14ac:dyDescent="0.25">
      <c r="A1860" s="1">
        <v>4500</v>
      </c>
      <c r="B1860" s="63" t="s">
        <v>5132</v>
      </c>
      <c r="C1860" s="63"/>
      <c r="D1860" s="64" t="s">
        <v>3093</v>
      </c>
      <c r="E1860" s="64" t="s">
        <v>3094</v>
      </c>
      <c r="F1860" s="64" t="s">
        <v>5782</v>
      </c>
      <c r="G1860" s="65" t="s">
        <v>4486</v>
      </c>
      <c r="H1860" s="66">
        <v>1.04</v>
      </c>
      <c r="I1860" s="67"/>
      <c r="J1860" s="68">
        <f>H1860*I1860</f>
        <v>0</v>
      </c>
      <c r="K1860" s="68">
        <f>IF($I$11&gt;=7000,0,H1860*0.07*I1860)</f>
        <v>0</v>
      </c>
      <c r="L1860" s="68">
        <f>J1860+K1860</f>
        <v>0</v>
      </c>
      <c r="M1860" s="108" t="str">
        <f>IF(I1860="","",IF(I1860&lt;80,"Ошибка! Не соблюден минимальный заказ на сорт!",IF(MOD(I1860,40)&gt;0,"Ошибка! Не соблюдена кратность заказа на позицию!","")))</f>
        <v/>
      </c>
    </row>
    <row r="1861" spans="1:13" ht="15" customHeight="1" x14ac:dyDescent="0.25">
      <c r="A1861" s="1">
        <v>2531</v>
      </c>
      <c r="B1861" s="63" t="s">
        <v>3133</v>
      </c>
      <c r="C1861" s="63" t="s">
        <v>3134</v>
      </c>
      <c r="D1861" s="64" t="s">
        <v>3093</v>
      </c>
      <c r="E1861" s="64" t="s">
        <v>3094</v>
      </c>
      <c r="F1861" s="64" t="s">
        <v>3132</v>
      </c>
      <c r="G1861" s="65" t="s">
        <v>63</v>
      </c>
      <c r="H1861" s="66">
        <v>0.98</v>
      </c>
      <c r="I1861" s="67"/>
      <c r="J1861" s="68">
        <f>H1861*I1861</f>
        <v>0</v>
      </c>
      <c r="K1861" s="68">
        <f>IF($I$11&gt;=7000,0,H1861*0.07*I1861)</f>
        <v>0</v>
      </c>
      <c r="L1861" s="68">
        <f>J1861+K1861</f>
        <v>0</v>
      </c>
      <c r="M1861" s="46" t="str">
        <f>IF(I1861="","",IF(I1861&lt;80,"Ошибка! Не соблюден минимальный заказ на сорт!",IF(MOD(I1861,40)&gt;0,"Ошибка! Не соблюдена кратность заказа на позицию!","")))</f>
        <v/>
      </c>
    </row>
    <row r="1862" spans="1:13" ht="15" customHeight="1" x14ac:dyDescent="0.25">
      <c r="A1862" s="1">
        <v>8500</v>
      </c>
      <c r="B1862" s="63" t="s">
        <v>5133</v>
      </c>
      <c r="C1862" s="63" t="s">
        <v>4628</v>
      </c>
      <c r="D1862" s="64" t="s">
        <v>3093</v>
      </c>
      <c r="E1862" s="64" t="s">
        <v>3094</v>
      </c>
      <c r="F1862" s="64" t="s">
        <v>3132</v>
      </c>
      <c r="G1862" s="65" t="s">
        <v>4486</v>
      </c>
      <c r="H1862" s="66">
        <v>1.04</v>
      </c>
      <c r="I1862" s="67"/>
      <c r="J1862" s="68">
        <f>H1862*I1862</f>
        <v>0</v>
      </c>
      <c r="K1862" s="68">
        <f>IF($I$11&gt;=7000,0,H1862*0.07*I1862)</f>
        <v>0</v>
      </c>
      <c r="L1862" s="68">
        <f>J1862+K1862</f>
        <v>0</v>
      </c>
      <c r="M1862" s="108" t="str">
        <f>IF(I1862="","",IF(I1862&lt;80,"Ошибка! Не соблюден минимальный заказ на сорт!",IF(MOD(I1862,40)&gt;0,"Ошибка! Не соблюдена кратность заказа на позицию!","")))</f>
        <v/>
      </c>
    </row>
    <row r="1863" spans="1:13" ht="15" customHeight="1" x14ac:dyDescent="0.25">
      <c r="A1863" s="1">
        <v>1500</v>
      </c>
      <c r="B1863" s="63" t="s">
        <v>5134</v>
      </c>
      <c r="C1863" s="63" t="s">
        <v>4483</v>
      </c>
      <c r="D1863" s="64" t="s">
        <v>3093</v>
      </c>
      <c r="E1863" s="64" t="s">
        <v>3094</v>
      </c>
      <c r="F1863" s="64" t="s">
        <v>3622</v>
      </c>
      <c r="G1863" s="65" t="s">
        <v>4486</v>
      </c>
      <c r="H1863" s="66">
        <v>1.04</v>
      </c>
      <c r="I1863" s="67"/>
      <c r="J1863" s="68">
        <f>H1863*I1863</f>
        <v>0</v>
      </c>
      <c r="K1863" s="68">
        <f>IF($I$11&gt;=7000,0,H1863*0.07*I1863)</f>
        <v>0</v>
      </c>
      <c r="L1863" s="68">
        <f>J1863+K1863</f>
        <v>0</v>
      </c>
      <c r="M1863" s="108" t="str">
        <f>IF(I1863="","",IF(I1863&lt;80,"Ошибка! Не соблюден минимальный заказ на сорт!",IF(MOD(I1863,40)&gt;0,"Ошибка! Не соблюдена кратность заказа на позицию!","")))</f>
        <v/>
      </c>
    </row>
    <row r="1864" spans="1:13" ht="15" customHeight="1" x14ac:dyDescent="0.25">
      <c r="A1864" s="1">
        <v>7504</v>
      </c>
      <c r="B1864" s="63" t="s">
        <v>3135</v>
      </c>
      <c r="C1864" s="63" t="s">
        <v>3136</v>
      </c>
      <c r="D1864" s="64" t="s">
        <v>3093</v>
      </c>
      <c r="E1864" s="64" t="s">
        <v>3094</v>
      </c>
      <c r="F1864" s="64" t="s">
        <v>3137</v>
      </c>
      <c r="G1864" s="65" t="s">
        <v>63</v>
      </c>
      <c r="H1864" s="66">
        <v>0.98</v>
      </c>
      <c r="I1864" s="67"/>
      <c r="J1864" s="68">
        <f>H1864*I1864</f>
        <v>0</v>
      </c>
      <c r="K1864" s="68">
        <f>IF($I$11&gt;=7000,0,H1864*0.07*I1864)</f>
        <v>0</v>
      </c>
      <c r="L1864" s="68">
        <f>J1864+K1864</f>
        <v>0</v>
      </c>
      <c r="M1864" s="46" t="str">
        <f>IF(I1864="","",IF(I1864&lt;80,"Ошибка! Не соблюден минимальный заказ на сорт!",IF(MOD(I1864,40)&gt;0,"Ошибка! Не соблюдена кратность заказа на позицию!","")))</f>
        <v/>
      </c>
    </row>
    <row r="1865" spans="1:13" ht="15" customHeight="1" x14ac:dyDescent="0.25">
      <c r="A1865" s="1">
        <v>4500</v>
      </c>
      <c r="B1865" s="63" t="s">
        <v>5135</v>
      </c>
      <c r="C1865" s="63" t="s">
        <v>4484</v>
      </c>
      <c r="D1865" s="64" t="s">
        <v>3093</v>
      </c>
      <c r="E1865" s="64" t="s">
        <v>3094</v>
      </c>
      <c r="F1865" s="64" t="s">
        <v>3137</v>
      </c>
      <c r="G1865" s="65" t="s">
        <v>4486</v>
      </c>
      <c r="H1865" s="66">
        <v>1.04</v>
      </c>
      <c r="I1865" s="67"/>
      <c r="J1865" s="68">
        <f>H1865*I1865</f>
        <v>0</v>
      </c>
      <c r="K1865" s="68">
        <f>IF($I$11&gt;=7000,0,H1865*0.07*I1865)</f>
        <v>0</v>
      </c>
      <c r="L1865" s="68">
        <f>J1865+K1865</f>
        <v>0</v>
      </c>
      <c r="M1865" s="108" t="str">
        <f>IF(I1865="","",IF(I1865&lt;80,"Ошибка! Не соблюден минимальный заказ на сорт!",IF(MOD(I1865,40)&gt;0,"Ошибка! Не соблюдена кратность заказа на позицию!","")))</f>
        <v/>
      </c>
    </row>
    <row r="1866" spans="1:13" ht="15" customHeight="1" x14ac:dyDescent="0.25">
      <c r="A1866" s="1">
        <v>494</v>
      </c>
      <c r="B1866" s="63" t="s">
        <v>3138</v>
      </c>
      <c r="C1866" s="63" t="s">
        <v>3139</v>
      </c>
      <c r="D1866" s="64" t="s">
        <v>3093</v>
      </c>
      <c r="E1866" s="64" t="s">
        <v>3094</v>
      </c>
      <c r="F1866" s="64" t="s">
        <v>3137</v>
      </c>
      <c r="G1866" s="65" t="s">
        <v>14</v>
      </c>
      <c r="H1866" s="66">
        <v>2.88</v>
      </c>
      <c r="I1866" s="67"/>
      <c r="J1866" s="68">
        <f>H1866*I1866</f>
        <v>0</v>
      </c>
      <c r="K1866" s="68">
        <f>IF($I$11&gt;=7000,0,H1866*0.07*I1866)</f>
        <v>0</v>
      </c>
      <c r="L1866" s="68">
        <f>J1866+K1866</f>
        <v>0</v>
      </c>
      <c r="M1866" s="30" t="str">
        <f>IF(I1866="","",IF(I1866&lt;80,"Ошибка! Не соблюден минимальный заказ на сорт!",IF(MOD(I1866,40)&gt;0,"Ошибка! Не соблюдена кратность заказа на позицию!","")))</f>
        <v/>
      </c>
    </row>
    <row r="1867" spans="1:13" ht="15" customHeight="1" x14ac:dyDescent="0.25">
      <c r="A1867" s="1">
        <v>4079</v>
      </c>
      <c r="B1867" s="63" t="s">
        <v>3785</v>
      </c>
      <c r="C1867" s="63" t="s">
        <v>3979</v>
      </c>
      <c r="D1867" s="64" t="s">
        <v>3093</v>
      </c>
      <c r="E1867" s="64" t="s">
        <v>3094</v>
      </c>
      <c r="F1867" s="64" t="s">
        <v>4283</v>
      </c>
      <c r="G1867" s="65" t="s">
        <v>63</v>
      </c>
      <c r="H1867" s="66">
        <v>1.04</v>
      </c>
      <c r="I1867" s="67"/>
      <c r="J1867" s="68">
        <f>H1867*I1867</f>
        <v>0</v>
      </c>
      <c r="K1867" s="68">
        <f>IF($I$11&gt;=7000,0,H1867*0.07*I1867)</f>
        <v>0</v>
      </c>
      <c r="L1867" s="68">
        <f>J1867+K1867</f>
        <v>0</v>
      </c>
      <c r="M1867" s="46" t="str">
        <f>IF(I1867="","",IF(I1867&lt;80,"Ошибка! Не соблюден минимальный заказ на сорт!",IF(MOD(I1867,40)&gt;0,"Ошибка! Не соблюдена кратность заказа на позицию!","")))</f>
        <v/>
      </c>
    </row>
    <row r="1868" spans="1:13" ht="15" customHeight="1" x14ac:dyDescent="0.25">
      <c r="A1868" s="1">
        <v>7500</v>
      </c>
      <c r="B1868" s="63" t="s">
        <v>5136</v>
      </c>
      <c r="C1868" s="63"/>
      <c r="D1868" s="64" t="s">
        <v>3093</v>
      </c>
      <c r="E1868" s="64" t="s">
        <v>3094</v>
      </c>
      <c r="F1868" s="64" t="s">
        <v>5776</v>
      </c>
      <c r="G1868" s="65" t="s">
        <v>63</v>
      </c>
      <c r="H1868" s="66">
        <v>0.98</v>
      </c>
      <c r="I1868" s="67"/>
      <c r="J1868" s="68">
        <f>H1868*I1868</f>
        <v>0</v>
      </c>
      <c r="K1868" s="68">
        <f>IF($I$11&gt;=7000,0,H1868*0.07*I1868)</f>
        <v>0</v>
      </c>
      <c r="L1868" s="68">
        <f>J1868+K1868</f>
        <v>0</v>
      </c>
      <c r="M1868" s="46" t="str">
        <f>IF(I1868="","",IF(I1868&lt;80,"Ошибка! Не соблюден минимальный заказ на сорт!",IF(MOD(I1868,40)&gt;0,"Ошибка! Не соблюдена кратность заказа на позицию!","")))</f>
        <v/>
      </c>
    </row>
    <row r="1869" spans="1:13" ht="15" customHeight="1" x14ac:dyDescent="0.25">
      <c r="A1869" s="1">
        <v>10882</v>
      </c>
      <c r="B1869" s="63" t="s">
        <v>3140</v>
      </c>
      <c r="C1869" s="63" t="s">
        <v>3141</v>
      </c>
      <c r="D1869" s="64" t="s">
        <v>3093</v>
      </c>
      <c r="E1869" s="64" t="s">
        <v>3094</v>
      </c>
      <c r="F1869" s="64" t="s">
        <v>3142</v>
      </c>
      <c r="G1869" s="65" t="s">
        <v>63</v>
      </c>
      <c r="H1869" s="66">
        <v>1.44</v>
      </c>
      <c r="I1869" s="67"/>
      <c r="J1869" s="68">
        <f>H1869*I1869</f>
        <v>0</v>
      </c>
      <c r="K1869" s="68">
        <f>IF($I$11&gt;=7000,0,H1869*0.07*I1869)</f>
        <v>0</v>
      </c>
      <c r="L1869" s="68">
        <f>J1869+K1869</f>
        <v>0</v>
      </c>
      <c r="M1869" s="46" t="str">
        <f>IF(I1869="","",IF(I1869&lt;80,"Ошибка! Не соблюден минимальный заказ на сорт!",IF(MOD(I1869,40)&gt;0,"Ошибка! Не соблюдена кратность заказа на позицию!","")))</f>
        <v/>
      </c>
    </row>
    <row r="1870" spans="1:13" ht="15" customHeight="1" x14ac:dyDescent="0.25">
      <c r="A1870" s="1">
        <v>1801</v>
      </c>
      <c r="B1870" s="63" t="s">
        <v>3786</v>
      </c>
      <c r="C1870" s="63" t="s">
        <v>3980</v>
      </c>
      <c r="D1870" s="64" t="s">
        <v>3093</v>
      </c>
      <c r="E1870" s="64" t="s">
        <v>3094</v>
      </c>
      <c r="F1870" s="64" t="s">
        <v>2236</v>
      </c>
      <c r="G1870" s="65" t="s">
        <v>63</v>
      </c>
      <c r="H1870" s="66">
        <v>1.44</v>
      </c>
      <c r="I1870" s="67"/>
      <c r="J1870" s="68">
        <f>H1870*I1870</f>
        <v>0</v>
      </c>
      <c r="K1870" s="68">
        <f>IF($I$11&gt;=7000,0,H1870*0.07*I1870)</f>
        <v>0</v>
      </c>
      <c r="L1870" s="68">
        <f>J1870+K1870</f>
        <v>0</v>
      </c>
      <c r="M1870" s="46" t="str">
        <f>IF(I1870="","",IF(I1870&lt;80,"Ошибка! Не соблюден минимальный заказ на сорт!",IF(MOD(I1870,40)&gt;0,"Ошибка! Не соблюдена кратность заказа на позицию!","")))</f>
        <v/>
      </c>
    </row>
    <row r="1871" spans="1:13" ht="15" customHeight="1" x14ac:dyDescent="0.25">
      <c r="A1871" s="1">
        <v>3000</v>
      </c>
      <c r="B1871" s="63" t="s">
        <v>5137</v>
      </c>
      <c r="C1871" s="63" t="s">
        <v>4485</v>
      </c>
      <c r="D1871" s="64" t="s">
        <v>3093</v>
      </c>
      <c r="E1871" s="64" t="s">
        <v>3094</v>
      </c>
      <c r="F1871" s="64" t="s">
        <v>2236</v>
      </c>
      <c r="G1871" s="65" t="s">
        <v>4486</v>
      </c>
      <c r="H1871" s="66">
        <v>1.5</v>
      </c>
      <c r="I1871" s="67"/>
      <c r="J1871" s="68">
        <f>H1871*I1871</f>
        <v>0</v>
      </c>
      <c r="K1871" s="68">
        <f>IF($I$11&gt;=7000,0,H1871*0.07*I1871)</f>
        <v>0</v>
      </c>
      <c r="L1871" s="68">
        <f>J1871+K1871</f>
        <v>0</v>
      </c>
      <c r="M1871" s="108" t="str">
        <f>IF(I1871="","",IF(I1871&lt;80,"Ошибка! Не соблюден минимальный заказ на сорт!",IF(MOD(I1871,40)&gt;0,"Ошибка! Не соблюдена кратность заказа на позицию!","")))</f>
        <v/>
      </c>
    </row>
    <row r="1872" spans="1:13" ht="15" customHeight="1" x14ac:dyDescent="0.25">
      <c r="A1872" s="1">
        <v>5087</v>
      </c>
      <c r="B1872" s="63" t="s">
        <v>3143</v>
      </c>
      <c r="C1872" s="63" t="s">
        <v>3144</v>
      </c>
      <c r="D1872" s="64" t="s">
        <v>3093</v>
      </c>
      <c r="E1872" s="64" t="s">
        <v>3094</v>
      </c>
      <c r="F1872" s="64" t="s">
        <v>3145</v>
      </c>
      <c r="G1872" s="65" t="s">
        <v>63</v>
      </c>
      <c r="H1872" s="66">
        <v>0.98</v>
      </c>
      <c r="I1872" s="67"/>
      <c r="J1872" s="68">
        <f>H1872*I1872</f>
        <v>0</v>
      </c>
      <c r="K1872" s="68">
        <f>IF($I$11&gt;=7000,0,H1872*0.07*I1872)</f>
        <v>0</v>
      </c>
      <c r="L1872" s="68">
        <f>J1872+K1872</f>
        <v>0</v>
      </c>
      <c r="M1872" s="46" t="str">
        <f>IF(I1872="","",IF(I1872&lt;80,"Ошибка! Не соблюден минимальный заказ на сорт!",IF(MOD(I1872,40)&gt;0,"Ошибка! Не соблюдена кратность заказа на позицию!","")))</f>
        <v/>
      </c>
    </row>
    <row r="1873" spans="1:13" ht="15" customHeight="1" x14ac:dyDescent="0.25">
      <c r="A1873" s="1">
        <v>4500</v>
      </c>
      <c r="B1873" s="63" t="s">
        <v>5138</v>
      </c>
      <c r="C1873" s="63"/>
      <c r="D1873" s="64" t="s">
        <v>3093</v>
      </c>
      <c r="E1873" s="64" t="s">
        <v>3094</v>
      </c>
      <c r="F1873" s="64" t="s">
        <v>3145</v>
      </c>
      <c r="G1873" s="65" t="s">
        <v>4486</v>
      </c>
      <c r="H1873" s="66">
        <v>1.04</v>
      </c>
      <c r="I1873" s="67"/>
      <c r="J1873" s="68">
        <f>H1873*I1873</f>
        <v>0</v>
      </c>
      <c r="K1873" s="68">
        <f>IF($I$11&gt;=7000,0,H1873*0.07*I1873)</f>
        <v>0</v>
      </c>
      <c r="L1873" s="68">
        <f>J1873+K1873</f>
        <v>0</v>
      </c>
      <c r="M1873" s="108" t="str">
        <f>IF(I1873="","",IF(I1873&lt;80,"Ошибка! Не соблюден минимальный заказ на сорт!",IF(MOD(I1873,40)&gt;0,"Ошибка! Не соблюдена кратность заказа на позицию!","")))</f>
        <v/>
      </c>
    </row>
    <row r="1874" spans="1:13" ht="15" customHeight="1" x14ac:dyDescent="0.25">
      <c r="A1874" s="1">
        <v>3070</v>
      </c>
      <c r="B1874" s="63" t="s">
        <v>3146</v>
      </c>
      <c r="C1874" s="63" t="s">
        <v>3147</v>
      </c>
      <c r="D1874" s="64" t="s">
        <v>3093</v>
      </c>
      <c r="E1874" s="64" t="s">
        <v>3094</v>
      </c>
      <c r="F1874" s="64" t="s">
        <v>3148</v>
      </c>
      <c r="G1874" s="65" t="s">
        <v>63</v>
      </c>
      <c r="H1874" s="66">
        <v>1.5</v>
      </c>
      <c r="I1874" s="67"/>
      <c r="J1874" s="68">
        <f>H1874*I1874</f>
        <v>0</v>
      </c>
      <c r="K1874" s="68">
        <f>IF($I$11&gt;=7000,0,H1874*0.07*I1874)</f>
        <v>0</v>
      </c>
      <c r="L1874" s="68">
        <f>J1874+K1874</f>
        <v>0</v>
      </c>
      <c r="M1874" s="46" t="str">
        <f>IF(I1874="","",IF(I1874&lt;80,"Ошибка! Не соблюден минимальный заказ на сорт!",IF(MOD(I1874,40)&gt;0,"Ошибка! Не соблюдена кратность заказа на позицию!","")))</f>
        <v/>
      </c>
    </row>
    <row r="1875" spans="1:13" ht="15" customHeight="1" x14ac:dyDescent="0.25">
      <c r="A1875" s="1">
        <v>494</v>
      </c>
      <c r="B1875" s="63" t="s">
        <v>5139</v>
      </c>
      <c r="C1875" s="63" t="s">
        <v>4629</v>
      </c>
      <c r="D1875" s="64" t="s">
        <v>3093</v>
      </c>
      <c r="E1875" s="64" t="s">
        <v>3094</v>
      </c>
      <c r="F1875" s="64" t="s">
        <v>3148</v>
      </c>
      <c r="G1875" s="65" t="s">
        <v>14</v>
      </c>
      <c r="H1875" s="66">
        <v>3.17</v>
      </c>
      <c r="I1875" s="67"/>
      <c r="J1875" s="68">
        <f>H1875*I1875</f>
        <v>0</v>
      </c>
      <c r="K1875" s="68">
        <f>IF($I$11&gt;=7000,0,H1875*0.07*I1875)</f>
        <v>0</v>
      </c>
      <c r="L1875" s="68">
        <f>J1875+K1875</f>
        <v>0</v>
      </c>
      <c r="M1875" s="30" t="str">
        <f>IF(I1875="","",IF(I1875&lt;80,"Ошибка! Не соблюден минимальный заказ на сорт!",IF(MOD(I1875,40)&gt;0,"Ошибка! Не соблюдена кратность заказа на позицию!","")))</f>
        <v/>
      </c>
    </row>
    <row r="1876" spans="1:13" ht="15" customHeight="1" x14ac:dyDescent="0.25">
      <c r="A1876" s="1">
        <v>6580</v>
      </c>
      <c r="B1876" s="63" t="s">
        <v>3149</v>
      </c>
      <c r="C1876" s="63" t="s">
        <v>3150</v>
      </c>
      <c r="D1876" s="64" t="s">
        <v>3093</v>
      </c>
      <c r="E1876" s="64" t="s">
        <v>3094</v>
      </c>
      <c r="F1876" s="64" t="s">
        <v>3151</v>
      </c>
      <c r="G1876" s="65" t="s">
        <v>63</v>
      </c>
      <c r="H1876" s="66">
        <v>0.98</v>
      </c>
      <c r="I1876" s="67"/>
      <c r="J1876" s="68">
        <f>H1876*I1876</f>
        <v>0</v>
      </c>
      <c r="K1876" s="68">
        <f>IF($I$11&gt;=7000,0,H1876*0.07*I1876)</f>
        <v>0</v>
      </c>
      <c r="L1876" s="68">
        <f>J1876+K1876</f>
        <v>0</v>
      </c>
      <c r="M1876" s="46" t="str">
        <f>IF(I1876="","",IF(I1876&lt;80,"Ошибка! Не соблюден минимальный заказ на сорт!",IF(MOD(I1876,40)&gt;0,"Ошибка! Не соблюдена кратность заказа на позицию!","")))</f>
        <v/>
      </c>
    </row>
    <row r="1877" spans="1:13" ht="15" customHeight="1" x14ac:dyDescent="0.25">
      <c r="A1877" s="1">
        <v>7500</v>
      </c>
      <c r="B1877" s="63" t="s">
        <v>5140</v>
      </c>
      <c r="C1877" s="63" t="s">
        <v>4630</v>
      </c>
      <c r="D1877" s="64" t="s">
        <v>3093</v>
      </c>
      <c r="E1877" s="64" t="s">
        <v>3094</v>
      </c>
      <c r="F1877" s="64" t="s">
        <v>3151</v>
      </c>
      <c r="G1877" s="65" t="s">
        <v>4486</v>
      </c>
      <c r="H1877" s="66">
        <v>1.04</v>
      </c>
      <c r="I1877" s="67"/>
      <c r="J1877" s="68">
        <f>H1877*I1877</f>
        <v>0</v>
      </c>
      <c r="K1877" s="68">
        <f>IF($I$11&gt;=7000,0,H1877*0.07*I1877)</f>
        <v>0</v>
      </c>
      <c r="L1877" s="68">
        <f>J1877+K1877</f>
        <v>0</v>
      </c>
      <c r="M1877" s="108" t="str">
        <f>IF(I1877="","",IF(I1877&lt;80,"Ошибка! Не соблюден минимальный заказ на сорт!",IF(MOD(I1877,40)&gt;0,"Ошибка! Не соблюдена кратность заказа на позицию!","")))</f>
        <v/>
      </c>
    </row>
    <row r="1878" spans="1:13" ht="15" customHeight="1" x14ac:dyDescent="0.25">
      <c r="A1878" s="1">
        <v>6049</v>
      </c>
      <c r="B1878" s="63" t="s">
        <v>3152</v>
      </c>
      <c r="C1878" s="63" t="s">
        <v>3153</v>
      </c>
      <c r="D1878" s="64" t="s">
        <v>3093</v>
      </c>
      <c r="E1878" s="64" t="s">
        <v>3094</v>
      </c>
      <c r="F1878" s="64" t="s">
        <v>1474</v>
      </c>
      <c r="G1878" s="65" t="s">
        <v>63</v>
      </c>
      <c r="H1878" s="66">
        <v>0.98</v>
      </c>
      <c r="I1878" s="67"/>
      <c r="J1878" s="68">
        <f>H1878*I1878</f>
        <v>0</v>
      </c>
      <c r="K1878" s="68">
        <f>IF($I$11&gt;=7000,0,H1878*0.07*I1878)</f>
        <v>0</v>
      </c>
      <c r="L1878" s="68">
        <f>J1878+K1878</f>
        <v>0</v>
      </c>
      <c r="M1878" s="46" t="str">
        <f>IF(I1878="","",IF(I1878&lt;80,"Ошибка! Не соблюден минимальный заказ на сорт!",IF(MOD(I1878,40)&gt;0,"Ошибка! Не соблюдена кратность заказа на позицию!","")))</f>
        <v/>
      </c>
    </row>
    <row r="1879" spans="1:13" ht="15" customHeight="1" x14ac:dyDescent="0.25">
      <c r="A1879" s="1">
        <v>2671</v>
      </c>
      <c r="B1879" s="63" t="s">
        <v>3787</v>
      </c>
      <c r="C1879" s="63" t="s">
        <v>3981</v>
      </c>
      <c r="D1879" s="64" t="s">
        <v>3093</v>
      </c>
      <c r="E1879" s="64" t="s">
        <v>3094</v>
      </c>
      <c r="F1879" s="64" t="s">
        <v>4284</v>
      </c>
      <c r="G1879" s="65" t="s">
        <v>63</v>
      </c>
      <c r="H1879" s="66">
        <v>0.98</v>
      </c>
      <c r="I1879" s="67"/>
      <c r="J1879" s="68">
        <f>H1879*I1879</f>
        <v>0</v>
      </c>
      <c r="K1879" s="68">
        <f>IF($I$11&gt;=7000,0,H1879*0.07*I1879)</f>
        <v>0</v>
      </c>
      <c r="L1879" s="68">
        <f>J1879+K1879</f>
        <v>0</v>
      </c>
      <c r="M1879" s="46" t="str">
        <f>IF(I1879="","",IF(I1879&lt;80,"Ошибка! Не соблюден минимальный заказ на сорт!",IF(MOD(I1879,40)&gt;0,"Ошибка! Не соблюдена кратность заказа на позицию!","")))</f>
        <v/>
      </c>
    </row>
    <row r="1880" spans="1:13" ht="15" customHeight="1" x14ac:dyDescent="0.25">
      <c r="A1880" s="1">
        <v>1016</v>
      </c>
      <c r="B1880" s="63" t="s">
        <v>5141</v>
      </c>
      <c r="C1880" s="63" t="s">
        <v>4631</v>
      </c>
      <c r="D1880" s="64" t="s">
        <v>3093</v>
      </c>
      <c r="E1880" s="64" t="s">
        <v>3094</v>
      </c>
      <c r="F1880" s="64" t="s">
        <v>4516</v>
      </c>
      <c r="G1880" s="65" t="s">
        <v>63</v>
      </c>
      <c r="H1880" s="66">
        <v>0.98</v>
      </c>
      <c r="I1880" s="67"/>
      <c r="J1880" s="68">
        <f>H1880*I1880</f>
        <v>0</v>
      </c>
      <c r="K1880" s="68">
        <f>IF($I$11&gt;=7000,0,H1880*0.07*I1880)</f>
        <v>0</v>
      </c>
      <c r="L1880" s="68">
        <f>J1880+K1880</f>
        <v>0</v>
      </c>
      <c r="M1880" s="46" t="str">
        <f>IF(I1880="","",IF(I1880&lt;80,"Ошибка! Не соблюден минимальный заказ на сорт!",IF(MOD(I1880,40)&gt;0,"Ошибка! Не соблюдена кратность заказа на позицию!","")))</f>
        <v/>
      </c>
    </row>
    <row r="1881" spans="1:13" ht="15" customHeight="1" x14ac:dyDescent="0.25">
      <c r="A1881" s="1">
        <v>178754</v>
      </c>
      <c r="B1881" s="63" t="s">
        <v>3156</v>
      </c>
      <c r="C1881" s="63" t="s">
        <v>3157</v>
      </c>
      <c r="D1881" s="64" t="s">
        <v>3093</v>
      </c>
      <c r="E1881" s="64" t="s">
        <v>3094</v>
      </c>
      <c r="F1881" s="64" t="s">
        <v>2954</v>
      </c>
      <c r="G1881" s="65" t="s">
        <v>63</v>
      </c>
      <c r="H1881" s="66">
        <v>0.92</v>
      </c>
      <c r="I1881" s="67"/>
      <c r="J1881" s="68">
        <f>H1881*I1881</f>
        <v>0</v>
      </c>
      <c r="K1881" s="68">
        <f>IF($I$11&gt;=7000,0,H1881*0.07*I1881)</f>
        <v>0</v>
      </c>
      <c r="L1881" s="68">
        <f>J1881+K1881</f>
        <v>0</v>
      </c>
      <c r="M1881" s="46" t="str">
        <f>IF(I1881="","",IF(I1881&lt;80,"Ошибка! Не соблюден минимальный заказ на сорт!",IF(MOD(I1881,40)&gt;0,"Ошибка! Не соблюдена кратность заказа на позицию!","")))</f>
        <v/>
      </c>
    </row>
    <row r="1882" spans="1:13" ht="15" customHeight="1" x14ac:dyDescent="0.25">
      <c r="A1882" s="1">
        <v>9711</v>
      </c>
      <c r="B1882" s="63" t="s">
        <v>3154</v>
      </c>
      <c r="C1882" s="63" t="s">
        <v>3155</v>
      </c>
      <c r="D1882" s="64" t="s">
        <v>3093</v>
      </c>
      <c r="E1882" s="64" t="s">
        <v>3094</v>
      </c>
      <c r="F1882" s="64" t="s">
        <v>2954</v>
      </c>
      <c r="G1882" s="65" t="s">
        <v>14</v>
      </c>
      <c r="H1882" s="66">
        <v>2.48</v>
      </c>
      <c r="I1882" s="67"/>
      <c r="J1882" s="68">
        <f>H1882*I1882</f>
        <v>0</v>
      </c>
      <c r="K1882" s="68">
        <f>IF($I$11&gt;=7000,0,H1882*0.07*I1882)</f>
        <v>0</v>
      </c>
      <c r="L1882" s="68">
        <f>J1882+K1882</f>
        <v>0</v>
      </c>
      <c r="M1882" s="30" t="str">
        <f>IF(I1882="","",IF(I1882&lt;80,"Ошибка! Не соблюден минимальный заказ на сорт!",IF(MOD(I1882,40)&gt;0,"Ошибка! Не соблюдена кратность заказа на позицию!","")))</f>
        <v/>
      </c>
    </row>
    <row r="1883" spans="1:13" ht="15" customHeight="1" x14ac:dyDescent="0.25">
      <c r="A1883" s="1">
        <v>3500</v>
      </c>
      <c r="B1883" s="63" t="s">
        <v>5142</v>
      </c>
      <c r="C1883" s="63" t="s">
        <v>4501</v>
      </c>
      <c r="D1883" s="64" t="s">
        <v>3093</v>
      </c>
      <c r="E1883" s="64" t="s">
        <v>3094</v>
      </c>
      <c r="F1883" s="64" t="s">
        <v>4517</v>
      </c>
      <c r="G1883" s="65" t="s">
        <v>4486</v>
      </c>
      <c r="H1883" s="66">
        <v>1.04</v>
      </c>
      <c r="I1883" s="67"/>
      <c r="J1883" s="68">
        <f>H1883*I1883</f>
        <v>0</v>
      </c>
      <c r="K1883" s="68">
        <f>IF($I$11&gt;=7000,0,H1883*0.07*I1883)</f>
        <v>0</v>
      </c>
      <c r="L1883" s="68">
        <f>J1883+K1883</f>
        <v>0</v>
      </c>
      <c r="M1883" s="108" t="str">
        <f>IF(I1883="","",IF(I1883&lt;80,"Ошибка! Не соблюден минимальный заказ на сорт!",IF(MOD(I1883,40)&gt;0,"Ошибка! Не соблюдена кратность заказа на позицию!","")))</f>
        <v/>
      </c>
    </row>
    <row r="1884" spans="1:13" ht="15" customHeight="1" x14ac:dyDescent="0.25">
      <c r="A1884" s="1">
        <v>1500</v>
      </c>
      <c r="B1884" s="63" t="s">
        <v>5143</v>
      </c>
      <c r="C1884" s="63" t="s">
        <v>6255</v>
      </c>
      <c r="D1884" s="64" t="s">
        <v>3093</v>
      </c>
      <c r="E1884" s="64" t="s">
        <v>3094</v>
      </c>
      <c r="F1884" s="64" t="s">
        <v>6348</v>
      </c>
      <c r="G1884" s="65" t="s">
        <v>63</v>
      </c>
      <c r="H1884" s="66">
        <v>1.04</v>
      </c>
      <c r="I1884" s="67"/>
      <c r="J1884" s="68">
        <f>H1884*I1884</f>
        <v>0</v>
      </c>
      <c r="K1884" s="68">
        <f>IF($I$11&gt;=7000,0,H1884*0.07*I1884)</f>
        <v>0</v>
      </c>
      <c r="L1884" s="68">
        <f>J1884+K1884</f>
        <v>0</v>
      </c>
      <c r="M1884" s="46" t="str">
        <f>IF(I1884="","",IF(I1884&lt;80,"Ошибка! Не соблюден минимальный заказ на сорт!",IF(MOD(I1884,40)&gt;0,"Ошибка! Не соблюдена кратность заказа на позицию!","")))</f>
        <v/>
      </c>
    </row>
    <row r="1885" spans="1:13" ht="15" customHeight="1" x14ac:dyDescent="0.25">
      <c r="A1885" s="1">
        <v>4237</v>
      </c>
      <c r="B1885" s="63" t="s">
        <v>3158</v>
      </c>
      <c r="C1885" s="63" t="s">
        <v>3159</v>
      </c>
      <c r="D1885" s="64" t="s">
        <v>3093</v>
      </c>
      <c r="E1885" s="64" t="s">
        <v>3094</v>
      </c>
      <c r="F1885" s="64" t="s">
        <v>3160</v>
      </c>
      <c r="G1885" s="65" t="s">
        <v>63</v>
      </c>
      <c r="H1885" s="66">
        <v>0.98</v>
      </c>
      <c r="I1885" s="67"/>
      <c r="J1885" s="68">
        <f>H1885*I1885</f>
        <v>0</v>
      </c>
      <c r="K1885" s="68">
        <f>IF($I$11&gt;=7000,0,H1885*0.07*I1885)</f>
        <v>0</v>
      </c>
      <c r="L1885" s="68">
        <f>J1885+K1885</f>
        <v>0</v>
      </c>
      <c r="M1885" s="46" t="str">
        <f>IF(I1885="","",IF(I1885&lt;80,"Ошибка! Не соблюден минимальный заказ на сорт!",IF(MOD(I1885,40)&gt;0,"Ошибка! Не соблюдена кратность заказа на позицию!","")))</f>
        <v/>
      </c>
    </row>
    <row r="1886" spans="1:13" ht="15" customHeight="1" x14ac:dyDescent="0.25">
      <c r="A1886" s="1">
        <v>5027</v>
      </c>
      <c r="B1886" s="63" t="s">
        <v>3161</v>
      </c>
      <c r="C1886" s="63" t="s">
        <v>3162</v>
      </c>
      <c r="D1886" s="64" t="s">
        <v>3093</v>
      </c>
      <c r="E1886" s="64" t="s">
        <v>3094</v>
      </c>
      <c r="F1886" s="64" t="s">
        <v>3163</v>
      </c>
      <c r="G1886" s="65" t="s">
        <v>63</v>
      </c>
      <c r="H1886" s="66">
        <v>1.44</v>
      </c>
      <c r="I1886" s="67"/>
      <c r="J1886" s="68">
        <f>H1886*I1886</f>
        <v>0</v>
      </c>
      <c r="K1886" s="68">
        <f>IF($I$11&gt;=7000,0,H1886*0.07*I1886)</f>
        <v>0</v>
      </c>
      <c r="L1886" s="68">
        <f>J1886+K1886</f>
        <v>0</v>
      </c>
      <c r="M1886" s="46" t="str">
        <f>IF(I1886="","",IF(I1886&lt;80,"Ошибка! Не соблюден минимальный заказ на сорт!",IF(MOD(I1886,40)&gt;0,"Ошибка! Не соблюдена кратность заказа на позицию!","")))</f>
        <v/>
      </c>
    </row>
    <row r="1887" spans="1:13" ht="15" customHeight="1" x14ac:dyDescent="0.25">
      <c r="A1887" s="1">
        <v>5082</v>
      </c>
      <c r="B1887" s="63" t="s">
        <v>3164</v>
      </c>
      <c r="C1887" s="63" t="s">
        <v>3165</v>
      </c>
      <c r="D1887" s="64" t="s">
        <v>3093</v>
      </c>
      <c r="E1887" s="64" t="s">
        <v>3094</v>
      </c>
      <c r="F1887" s="64" t="s">
        <v>3166</v>
      </c>
      <c r="G1887" s="65" t="s">
        <v>63</v>
      </c>
      <c r="H1887" s="66">
        <v>0.98</v>
      </c>
      <c r="I1887" s="67"/>
      <c r="J1887" s="68">
        <f>H1887*I1887</f>
        <v>0</v>
      </c>
      <c r="K1887" s="68">
        <f>IF($I$11&gt;=7000,0,H1887*0.07*I1887)</f>
        <v>0</v>
      </c>
      <c r="L1887" s="68">
        <f>J1887+K1887</f>
        <v>0</v>
      </c>
      <c r="M1887" s="46" t="str">
        <f>IF(I1887="","",IF(I1887&lt;80,"Ошибка! Не соблюден минимальный заказ на сорт!",IF(MOD(I1887,40)&gt;0,"Ошибка! Не соблюдена кратность заказа на позицию!","")))</f>
        <v/>
      </c>
    </row>
    <row r="1888" spans="1:13" ht="15" customHeight="1" x14ac:dyDescent="0.25">
      <c r="A1888" s="1">
        <v>8224</v>
      </c>
      <c r="B1888" s="63" t="s">
        <v>3167</v>
      </c>
      <c r="C1888" s="63" t="s">
        <v>3168</v>
      </c>
      <c r="D1888" s="64" t="s">
        <v>3093</v>
      </c>
      <c r="E1888" s="64" t="s">
        <v>3094</v>
      </c>
      <c r="F1888" s="64" t="s">
        <v>3169</v>
      </c>
      <c r="G1888" s="65" t="s">
        <v>63</v>
      </c>
      <c r="H1888" s="66">
        <v>0.98</v>
      </c>
      <c r="I1888" s="67"/>
      <c r="J1888" s="68">
        <f>H1888*I1888</f>
        <v>0</v>
      </c>
      <c r="K1888" s="68">
        <f>IF($I$11&gt;=7000,0,H1888*0.07*I1888)</f>
        <v>0</v>
      </c>
      <c r="L1888" s="68">
        <f>J1888+K1888</f>
        <v>0</v>
      </c>
      <c r="M1888" s="46" t="str">
        <f>IF(I1888="","",IF(I1888&lt;80,"Ошибка! Не соблюден минимальный заказ на сорт!",IF(MOD(I1888,40)&gt;0,"Ошибка! Не соблюдена кратность заказа на позицию!","")))</f>
        <v/>
      </c>
    </row>
    <row r="1889" spans="1:13" ht="15" customHeight="1" x14ac:dyDescent="0.25">
      <c r="A1889" s="1">
        <v>7500</v>
      </c>
      <c r="B1889" s="63" t="s">
        <v>5144</v>
      </c>
      <c r="C1889" s="63" t="s">
        <v>4502</v>
      </c>
      <c r="D1889" s="64" t="s">
        <v>3093</v>
      </c>
      <c r="E1889" s="64" t="s">
        <v>3094</v>
      </c>
      <c r="F1889" s="64" t="s">
        <v>3169</v>
      </c>
      <c r="G1889" s="65" t="s">
        <v>4486</v>
      </c>
      <c r="H1889" s="66">
        <v>1.04</v>
      </c>
      <c r="I1889" s="67"/>
      <c r="J1889" s="68">
        <f>H1889*I1889</f>
        <v>0</v>
      </c>
      <c r="K1889" s="68">
        <f>IF($I$11&gt;=7000,0,H1889*0.07*I1889)</f>
        <v>0</v>
      </c>
      <c r="L1889" s="68">
        <f>J1889+K1889</f>
        <v>0</v>
      </c>
      <c r="M1889" s="108" t="str">
        <f>IF(I1889="","",IF(I1889&lt;80,"Ошибка! Не соблюден минимальный заказ на сорт!",IF(MOD(I1889,40)&gt;0,"Ошибка! Не соблюдена кратность заказа на позицию!","")))</f>
        <v/>
      </c>
    </row>
    <row r="1890" spans="1:13" ht="15" customHeight="1" x14ac:dyDescent="0.25">
      <c r="A1890" s="1">
        <v>481</v>
      </c>
      <c r="B1890" s="63" t="s">
        <v>3170</v>
      </c>
      <c r="C1890" s="63" t="s">
        <v>3171</v>
      </c>
      <c r="D1890" s="64" t="s">
        <v>3093</v>
      </c>
      <c r="E1890" s="64" t="s">
        <v>3094</v>
      </c>
      <c r="F1890" s="64" t="s">
        <v>3169</v>
      </c>
      <c r="G1890" s="65" t="s">
        <v>14</v>
      </c>
      <c r="H1890" s="66">
        <v>2.36</v>
      </c>
      <c r="I1890" s="67"/>
      <c r="J1890" s="68">
        <f>H1890*I1890</f>
        <v>0</v>
      </c>
      <c r="K1890" s="68">
        <f>IF($I$11&gt;=7000,0,H1890*0.07*I1890)</f>
        <v>0</v>
      </c>
      <c r="L1890" s="68">
        <f>J1890+K1890</f>
        <v>0</v>
      </c>
      <c r="M1890" s="30" t="str">
        <f>IF(I1890="","",IF(I1890&lt;80,"Ошибка! Не соблюден минимальный заказ на сорт!",IF(MOD(I1890,40)&gt;0,"Ошибка! Не соблюдена кратность заказа на позицию!","")))</f>
        <v/>
      </c>
    </row>
    <row r="1891" spans="1:13" ht="15" customHeight="1" x14ac:dyDescent="0.25">
      <c r="A1891" s="1">
        <v>4778</v>
      </c>
      <c r="B1891" s="63" t="s">
        <v>3172</v>
      </c>
      <c r="C1891" s="63" t="s">
        <v>3173</v>
      </c>
      <c r="D1891" s="64" t="s">
        <v>3093</v>
      </c>
      <c r="E1891" s="64" t="s">
        <v>3094</v>
      </c>
      <c r="F1891" s="64" t="s">
        <v>3174</v>
      </c>
      <c r="G1891" s="65" t="s">
        <v>63</v>
      </c>
      <c r="H1891" s="66">
        <v>1.44</v>
      </c>
      <c r="I1891" s="67"/>
      <c r="J1891" s="68">
        <f>H1891*I1891</f>
        <v>0</v>
      </c>
      <c r="K1891" s="68">
        <f>IF($I$11&gt;=7000,0,H1891*0.07*I1891)</f>
        <v>0</v>
      </c>
      <c r="L1891" s="68">
        <f>J1891+K1891</f>
        <v>0</v>
      </c>
      <c r="M1891" s="46" t="str">
        <f>IF(I1891="","",IF(I1891&lt;80,"Ошибка! Не соблюден минимальный заказ на сорт!",IF(MOD(I1891,40)&gt;0,"Ошибка! Не соблюдена кратность заказа на позицию!","")))</f>
        <v/>
      </c>
    </row>
    <row r="1892" spans="1:13" ht="15" customHeight="1" x14ac:dyDescent="0.25">
      <c r="A1892" s="1">
        <v>3500</v>
      </c>
      <c r="B1892" s="63" t="s">
        <v>5145</v>
      </c>
      <c r="C1892" s="63" t="s">
        <v>4503</v>
      </c>
      <c r="D1892" s="64" t="s">
        <v>3093</v>
      </c>
      <c r="E1892" s="64" t="s">
        <v>3094</v>
      </c>
      <c r="F1892" s="64" t="s">
        <v>4518</v>
      </c>
      <c r="G1892" s="65" t="s">
        <v>4486</v>
      </c>
      <c r="H1892" s="66">
        <v>1.04</v>
      </c>
      <c r="I1892" s="67"/>
      <c r="J1892" s="68">
        <f>H1892*I1892</f>
        <v>0</v>
      </c>
      <c r="K1892" s="68">
        <f>IF($I$11&gt;=7000,0,H1892*0.07*I1892)</f>
        <v>0</v>
      </c>
      <c r="L1892" s="68">
        <f>J1892+K1892</f>
        <v>0</v>
      </c>
      <c r="M1892" s="108" t="str">
        <f>IF(I1892="","",IF(I1892&lt;80,"Ошибка! Не соблюден минимальный заказ на сорт!",IF(MOD(I1892,40)&gt;0,"Ошибка! Не соблюдена кратность заказа на позицию!","")))</f>
        <v/>
      </c>
    </row>
    <row r="1893" spans="1:13" ht="15" customHeight="1" x14ac:dyDescent="0.25">
      <c r="A1893" s="1">
        <v>1018</v>
      </c>
      <c r="B1893" s="63" t="s">
        <v>3788</v>
      </c>
      <c r="C1893" s="63" t="s">
        <v>3982</v>
      </c>
      <c r="D1893" s="64" t="s">
        <v>3093</v>
      </c>
      <c r="E1893" s="64" t="s">
        <v>3094</v>
      </c>
      <c r="F1893" s="64" t="s">
        <v>4285</v>
      </c>
      <c r="G1893" s="65" t="s">
        <v>63</v>
      </c>
      <c r="H1893" s="66">
        <v>0.98</v>
      </c>
      <c r="I1893" s="67"/>
      <c r="J1893" s="68">
        <f>H1893*I1893</f>
        <v>0</v>
      </c>
      <c r="K1893" s="68">
        <f>IF($I$11&gt;=7000,0,H1893*0.07*I1893)</f>
        <v>0</v>
      </c>
      <c r="L1893" s="68">
        <f>J1893+K1893</f>
        <v>0</v>
      </c>
      <c r="M1893" s="46" t="str">
        <f>IF(I1893="","",IF(I1893&lt;80,"Ошибка! Не соблюден минимальный заказ на сорт!",IF(MOD(I1893,40)&gt;0,"Ошибка! Не соблюдена кратность заказа на позицию!","")))</f>
        <v/>
      </c>
    </row>
    <row r="1894" spans="1:13" ht="15" customHeight="1" x14ac:dyDescent="0.25">
      <c r="A1894" s="1">
        <v>5302</v>
      </c>
      <c r="B1894" s="63" t="s">
        <v>3789</v>
      </c>
      <c r="C1894" s="63" t="s">
        <v>3983</v>
      </c>
      <c r="D1894" s="64" t="s">
        <v>3093</v>
      </c>
      <c r="E1894" s="64" t="s">
        <v>3094</v>
      </c>
      <c r="F1894" s="64" t="s">
        <v>4286</v>
      </c>
      <c r="G1894" s="65" t="s">
        <v>63</v>
      </c>
      <c r="H1894" s="66">
        <v>0.98</v>
      </c>
      <c r="I1894" s="67"/>
      <c r="J1894" s="68">
        <f>H1894*I1894</f>
        <v>0</v>
      </c>
      <c r="K1894" s="68">
        <f>IF($I$11&gt;=7000,0,H1894*0.07*I1894)</f>
        <v>0</v>
      </c>
      <c r="L1894" s="68">
        <f>J1894+K1894</f>
        <v>0</v>
      </c>
      <c r="M1894" s="46" t="str">
        <f>IF(I1894="","",IF(I1894&lt;80,"Ошибка! Не соблюден минимальный заказ на сорт!",IF(MOD(I1894,40)&gt;0,"Ошибка! Не соблюдена кратность заказа на позицию!","")))</f>
        <v/>
      </c>
    </row>
    <row r="1895" spans="1:13" ht="15" customHeight="1" x14ac:dyDescent="0.25">
      <c r="A1895" s="1">
        <v>5000</v>
      </c>
      <c r="B1895" s="63" t="s">
        <v>5146</v>
      </c>
      <c r="C1895" s="63" t="s">
        <v>4504</v>
      </c>
      <c r="D1895" s="64" t="s">
        <v>3093</v>
      </c>
      <c r="E1895" s="64" t="s">
        <v>3094</v>
      </c>
      <c r="F1895" s="64" t="s">
        <v>4286</v>
      </c>
      <c r="G1895" s="65" t="s">
        <v>4486</v>
      </c>
      <c r="H1895" s="66">
        <v>1.04</v>
      </c>
      <c r="I1895" s="67"/>
      <c r="J1895" s="68">
        <f>H1895*I1895</f>
        <v>0</v>
      </c>
      <c r="K1895" s="68">
        <f>IF($I$11&gt;=7000,0,H1895*0.07*I1895)</f>
        <v>0</v>
      </c>
      <c r="L1895" s="68">
        <f>J1895+K1895</f>
        <v>0</v>
      </c>
      <c r="M1895" s="108" t="str">
        <f>IF(I1895="","",IF(I1895&lt;80,"Ошибка! Не соблюден минимальный заказ на сорт!",IF(MOD(I1895,40)&gt;0,"Ошибка! Не соблюдена кратность заказа на позицию!","")))</f>
        <v/>
      </c>
    </row>
    <row r="1896" spans="1:13" ht="15" customHeight="1" x14ac:dyDescent="0.25">
      <c r="A1896" s="1">
        <v>4977</v>
      </c>
      <c r="B1896" s="63" t="s">
        <v>3175</v>
      </c>
      <c r="C1896" s="63" t="s">
        <v>3176</v>
      </c>
      <c r="D1896" s="64" t="s">
        <v>3093</v>
      </c>
      <c r="E1896" s="64" t="s">
        <v>3094</v>
      </c>
      <c r="F1896" s="64" t="s">
        <v>3177</v>
      </c>
      <c r="G1896" s="65" t="s">
        <v>63</v>
      </c>
      <c r="H1896" s="66">
        <v>0.98</v>
      </c>
      <c r="I1896" s="67"/>
      <c r="J1896" s="68">
        <f>H1896*I1896</f>
        <v>0</v>
      </c>
      <c r="K1896" s="68">
        <f>IF($I$11&gt;=7000,0,H1896*0.07*I1896)</f>
        <v>0</v>
      </c>
      <c r="L1896" s="68">
        <f>J1896+K1896</f>
        <v>0</v>
      </c>
      <c r="M1896" s="46" t="str">
        <f>IF(I1896="","",IF(I1896&lt;80,"Ошибка! Не соблюден минимальный заказ на сорт!",IF(MOD(I1896,40)&gt;0,"Ошибка! Не соблюдена кратность заказа на позицию!","")))</f>
        <v/>
      </c>
    </row>
    <row r="1897" spans="1:13" ht="15" customHeight="1" x14ac:dyDescent="0.25">
      <c r="A1897" s="1">
        <v>1044</v>
      </c>
      <c r="B1897" s="63" t="s">
        <v>3790</v>
      </c>
      <c r="C1897" s="63" t="s">
        <v>3984</v>
      </c>
      <c r="D1897" s="64" t="s">
        <v>3093</v>
      </c>
      <c r="E1897" s="64" t="s">
        <v>3094</v>
      </c>
      <c r="F1897" s="64" t="s">
        <v>4287</v>
      </c>
      <c r="G1897" s="65" t="s">
        <v>63</v>
      </c>
      <c r="H1897" s="66">
        <v>0.98</v>
      </c>
      <c r="I1897" s="67"/>
      <c r="J1897" s="68">
        <f>H1897*I1897</f>
        <v>0</v>
      </c>
      <c r="K1897" s="68">
        <f>IF($I$11&gt;=7000,0,H1897*0.07*I1897)</f>
        <v>0</v>
      </c>
      <c r="L1897" s="68">
        <f>J1897+K1897</f>
        <v>0</v>
      </c>
      <c r="M1897" s="46" t="str">
        <f>IF(I1897="","",IF(I1897&lt;80,"Ошибка! Не соблюден минимальный заказ на сорт!",IF(MOD(I1897,40)&gt;0,"Ошибка! Не соблюдена кратность заказа на позицию!","")))</f>
        <v/>
      </c>
    </row>
    <row r="1898" spans="1:13" ht="15" customHeight="1" x14ac:dyDescent="0.25">
      <c r="A1898" s="1">
        <v>960</v>
      </c>
      <c r="B1898" s="63" t="s">
        <v>3178</v>
      </c>
      <c r="C1898" s="63" t="s">
        <v>3179</v>
      </c>
      <c r="D1898" s="64" t="s">
        <v>3180</v>
      </c>
      <c r="E1898" s="64" t="s">
        <v>3181</v>
      </c>
      <c r="F1898" s="64" t="s">
        <v>483</v>
      </c>
      <c r="G1898" s="65" t="s">
        <v>63</v>
      </c>
      <c r="H1898" s="66">
        <v>0.83</v>
      </c>
      <c r="I1898" s="67"/>
      <c r="J1898" s="68">
        <f>H1898*I1898</f>
        <v>0</v>
      </c>
      <c r="K1898" s="68">
        <f>IF($I$11&gt;=7000,0,H1898*0.07*I1898)</f>
        <v>0</v>
      </c>
      <c r="L1898" s="68">
        <f>J1898+K1898</f>
        <v>0</v>
      </c>
      <c r="M1898" s="46" t="str">
        <f>IF(I1898="","",IF(I1898&lt;80,"Ошибка! Не соблюден минимальный заказ на сорт!",IF(MOD(I1898,40)&gt;0,"Ошибка! Не соблюдена кратность заказа на позицию!","")))</f>
        <v/>
      </c>
    </row>
    <row r="1899" spans="1:13" ht="15" customHeight="1" x14ac:dyDescent="0.25">
      <c r="A1899" s="1">
        <v>900</v>
      </c>
      <c r="B1899" s="63" t="s">
        <v>3182</v>
      </c>
      <c r="C1899" s="63" t="s">
        <v>3183</v>
      </c>
      <c r="D1899" s="64" t="s">
        <v>3180</v>
      </c>
      <c r="E1899" s="64" t="s">
        <v>3181</v>
      </c>
      <c r="F1899" s="64" t="s">
        <v>4288</v>
      </c>
      <c r="G1899" s="65" t="s">
        <v>63</v>
      </c>
      <c r="H1899" s="66">
        <v>0.87</v>
      </c>
      <c r="I1899" s="67"/>
      <c r="J1899" s="68">
        <f>H1899*I1899</f>
        <v>0</v>
      </c>
      <c r="K1899" s="68">
        <f>IF($I$11&gt;=7000,0,H1899*0.07*I1899)</f>
        <v>0</v>
      </c>
      <c r="L1899" s="68">
        <f>J1899+K1899</f>
        <v>0</v>
      </c>
      <c r="M1899" s="46" t="str">
        <f>IF(I1899="","",IF(I1899&lt;80,"Ошибка! Не соблюден минимальный заказ на сорт!",IF(MOD(I1899,40)&gt;0,"Ошибка! Не соблюдена кратность заказа на позицию!","")))</f>
        <v/>
      </c>
    </row>
    <row r="1900" spans="1:13" ht="15" customHeight="1" x14ac:dyDescent="0.25">
      <c r="A1900" s="1">
        <v>1036</v>
      </c>
      <c r="B1900" s="63" t="s">
        <v>3184</v>
      </c>
      <c r="C1900" s="63" t="s">
        <v>3185</v>
      </c>
      <c r="D1900" s="64" t="s">
        <v>3180</v>
      </c>
      <c r="E1900" s="64" t="s">
        <v>3181</v>
      </c>
      <c r="F1900" s="64" t="s">
        <v>4289</v>
      </c>
      <c r="G1900" s="65" t="s">
        <v>63</v>
      </c>
      <c r="H1900" s="66">
        <v>0.87</v>
      </c>
      <c r="I1900" s="67"/>
      <c r="J1900" s="68">
        <f>H1900*I1900</f>
        <v>0</v>
      </c>
      <c r="K1900" s="68">
        <f>IF($I$11&gt;=7000,0,H1900*0.07*I1900)</f>
        <v>0</v>
      </c>
      <c r="L1900" s="68">
        <f>J1900+K1900</f>
        <v>0</v>
      </c>
      <c r="M1900" s="46" t="str">
        <f>IF(I1900="","",IF(I1900&lt;80,"Ошибка! Не соблюден минимальный заказ на сорт!",IF(MOD(I1900,40)&gt;0,"Ошибка! Не соблюдена кратность заказа на позицию!","")))</f>
        <v/>
      </c>
    </row>
    <row r="1901" spans="1:13" ht="15" customHeight="1" x14ac:dyDescent="0.25">
      <c r="A1901" s="1">
        <v>3500</v>
      </c>
      <c r="B1901" s="63" t="s">
        <v>5148</v>
      </c>
      <c r="C1901" s="63"/>
      <c r="D1901" s="64" t="s">
        <v>3180</v>
      </c>
      <c r="E1901" s="64" t="s">
        <v>3181</v>
      </c>
      <c r="F1901" s="64" t="s">
        <v>4289</v>
      </c>
      <c r="G1901" s="65" t="s">
        <v>4486</v>
      </c>
      <c r="H1901" s="66">
        <v>0.92</v>
      </c>
      <c r="I1901" s="67"/>
      <c r="J1901" s="68">
        <f>H1901*I1901</f>
        <v>0</v>
      </c>
      <c r="K1901" s="68">
        <f>IF($I$11&gt;=7000,0,H1901*0.07*I1901)</f>
        <v>0</v>
      </c>
      <c r="L1901" s="68">
        <f>J1901+K1901</f>
        <v>0</v>
      </c>
      <c r="M1901" s="108" t="str">
        <f>IF(I1901="","",IF(I1901&lt;80,"Ошибка! Не соблюден минимальный заказ на сорт!",IF(MOD(I1901,40)&gt;0,"Ошибка! Не соблюдена кратность заказа на позицию!","")))</f>
        <v/>
      </c>
    </row>
    <row r="1902" spans="1:13" ht="15" customHeight="1" x14ac:dyDescent="0.25">
      <c r="A1902" s="1">
        <v>1033</v>
      </c>
      <c r="B1902" s="63" t="s">
        <v>3186</v>
      </c>
      <c r="C1902" s="63" t="s">
        <v>3187</v>
      </c>
      <c r="D1902" s="64" t="s">
        <v>3180</v>
      </c>
      <c r="E1902" s="64" t="s">
        <v>3181</v>
      </c>
      <c r="F1902" s="64" t="s">
        <v>3188</v>
      </c>
      <c r="G1902" s="65" t="s">
        <v>63</v>
      </c>
      <c r="H1902" s="66">
        <v>0.87</v>
      </c>
      <c r="I1902" s="67"/>
      <c r="J1902" s="68">
        <f>H1902*I1902</f>
        <v>0</v>
      </c>
      <c r="K1902" s="68">
        <f>IF($I$11&gt;=7000,0,H1902*0.07*I1902)</f>
        <v>0</v>
      </c>
      <c r="L1902" s="68">
        <f>J1902+K1902</f>
        <v>0</v>
      </c>
      <c r="M1902" s="46" t="str">
        <f>IF(I1902="","",IF(I1902&lt;80,"Ошибка! Не соблюден минимальный заказ на сорт!",IF(MOD(I1902,40)&gt;0,"Ошибка! Не соблюдена кратность заказа на позицию!","")))</f>
        <v/>
      </c>
    </row>
    <row r="1903" spans="1:13" ht="15" customHeight="1" x14ac:dyDescent="0.25">
      <c r="A1903" s="1">
        <v>2500</v>
      </c>
      <c r="B1903" s="63" t="s">
        <v>5149</v>
      </c>
      <c r="C1903" s="63"/>
      <c r="D1903" s="64" t="s">
        <v>3180</v>
      </c>
      <c r="E1903" s="64" t="s">
        <v>3181</v>
      </c>
      <c r="F1903" s="64" t="s">
        <v>3188</v>
      </c>
      <c r="G1903" s="65" t="s">
        <v>4486</v>
      </c>
      <c r="H1903" s="66">
        <v>0.92</v>
      </c>
      <c r="I1903" s="67"/>
      <c r="J1903" s="68">
        <f>H1903*I1903</f>
        <v>0</v>
      </c>
      <c r="K1903" s="68">
        <f>IF($I$11&gt;=7000,0,H1903*0.07*I1903)</f>
        <v>0</v>
      </c>
      <c r="L1903" s="68">
        <f>J1903+K1903</f>
        <v>0</v>
      </c>
      <c r="M1903" s="108" t="str">
        <f>IF(I1903="","",IF(I1903&lt;80,"Ошибка! Не соблюден минимальный заказ на сорт!",IF(MOD(I1903,40)&gt;0,"Ошибка! Не соблюдена кратность заказа на позицию!","")))</f>
        <v/>
      </c>
    </row>
    <row r="1904" spans="1:13" ht="15" customHeight="1" x14ac:dyDescent="0.25">
      <c r="A1904" s="1">
        <v>1064</v>
      </c>
      <c r="B1904" s="63" t="s">
        <v>3189</v>
      </c>
      <c r="C1904" s="63" t="s">
        <v>3190</v>
      </c>
      <c r="D1904" s="64" t="s">
        <v>3180</v>
      </c>
      <c r="E1904" s="64" t="s">
        <v>3181</v>
      </c>
      <c r="F1904" s="64" t="s">
        <v>4290</v>
      </c>
      <c r="G1904" s="65" t="s">
        <v>63</v>
      </c>
      <c r="H1904" s="66">
        <v>1.44</v>
      </c>
      <c r="I1904" s="67"/>
      <c r="J1904" s="68">
        <f>H1904*I1904</f>
        <v>0</v>
      </c>
      <c r="K1904" s="68">
        <f>IF($I$11&gt;=7000,0,H1904*0.07*I1904)</f>
        <v>0</v>
      </c>
      <c r="L1904" s="68">
        <f>J1904+K1904</f>
        <v>0</v>
      </c>
      <c r="M1904" s="46" t="str">
        <f>IF(I1904="","",IF(I1904&lt;80,"Ошибка! Не соблюден минимальный заказ на сорт!",IF(MOD(I1904,40)&gt;0,"Ошибка! Не соблюдена кратность заказа на позицию!","")))</f>
        <v/>
      </c>
    </row>
    <row r="1905" spans="1:13" ht="15" customHeight="1" x14ac:dyDescent="0.25">
      <c r="A1905" s="1">
        <v>2500</v>
      </c>
      <c r="B1905" s="63" t="s">
        <v>5150</v>
      </c>
      <c r="C1905" s="63" t="s">
        <v>4506</v>
      </c>
      <c r="D1905" s="64" t="s">
        <v>3180</v>
      </c>
      <c r="E1905" s="64" t="s">
        <v>3181</v>
      </c>
      <c r="F1905" s="64" t="s">
        <v>4520</v>
      </c>
      <c r="G1905" s="65" t="s">
        <v>4486</v>
      </c>
      <c r="H1905" s="66">
        <v>1.5</v>
      </c>
      <c r="I1905" s="67"/>
      <c r="J1905" s="68">
        <f>H1905*I1905</f>
        <v>0</v>
      </c>
      <c r="K1905" s="68">
        <f>IF($I$11&gt;=7000,0,H1905*0.07*I1905)</f>
        <v>0</v>
      </c>
      <c r="L1905" s="68">
        <f>J1905+K1905</f>
        <v>0</v>
      </c>
      <c r="M1905" s="108" t="str">
        <f>IF(I1905="","",IF(I1905&lt;80,"Ошибка! Не соблюден минимальный заказ на сорт!",IF(MOD(I1905,40)&gt;0,"Ошибка! Не соблюдена кратность заказа на позицию!","")))</f>
        <v/>
      </c>
    </row>
    <row r="1906" spans="1:13" ht="15" customHeight="1" x14ac:dyDescent="0.25">
      <c r="A1906" s="1">
        <v>1018</v>
      </c>
      <c r="B1906" s="63" t="s">
        <v>3191</v>
      </c>
      <c r="C1906" s="63" t="s">
        <v>3192</v>
      </c>
      <c r="D1906" s="64" t="s">
        <v>3180</v>
      </c>
      <c r="E1906" s="64" t="s">
        <v>3181</v>
      </c>
      <c r="F1906" s="64" t="s">
        <v>1517</v>
      </c>
      <c r="G1906" s="65" t="s">
        <v>63</v>
      </c>
      <c r="H1906" s="66">
        <v>0.87</v>
      </c>
      <c r="I1906" s="67"/>
      <c r="J1906" s="68">
        <f>H1906*I1906</f>
        <v>0</v>
      </c>
      <c r="K1906" s="68">
        <f>IF($I$11&gt;=7000,0,H1906*0.07*I1906)</f>
        <v>0</v>
      </c>
      <c r="L1906" s="68">
        <f>J1906+K1906</f>
        <v>0</v>
      </c>
      <c r="M1906" s="46" t="str">
        <f>IF(I1906="","",IF(I1906&lt;80,"Ошибка! Не соблюден минимальный заказ на сорт!",IF(MOD(I1906,40)&gt;0,"Ошибка! Не соблюдена кратность заказа на позицию!","")))</f>
        <v/>
      </c>
    </row>
    <row r="1907" spans="1:13" ht="15" customHeight="1" x14ac:dyDescent="0.25">
      <c r="A1907" s="1">
        <v>3500</v>
      </c>
      <c r="B1907" s="63" t="s">
        <v>5151</v>
      </c>
      <c r="C1907" s="63"/>
      <c r="D1907" s="64" t="s">
        <v>3180</v>
      </c>
      <c r="E1907" s="64" t="s">
        <v>3181</v>
      </c>
      <c r="F1907" s="64" t="s">
        <v>1517</v>
      </c>
      <c r="G1907" s="65" t="s">
        <v>4486</v>
      </c>
      <c r="H1907" s="66">
        <v>0.92</v>
      </c>
      <c r="I1907" s="67"/>
      <c r="J1907" s="68">
        <f>H1907*I1907</f>
        <v>0</v>
      </c>
      <c r="K1907" s="68">
        <f>IF($I$11&gt;=7000,0,H1907*0.07*I1907)</f>
        <v>0</v>
      </c>
      <c r="L1907" s="68">
        <f>J1907+K1907</f>
        <v>0</v>
      </c>
      <c r="M1907" s="108" t="str">
        <f>IF(I1907="","",IF(I1907&lt;80,"Ошибка! Не соблюден минимальный заказ на сорт!",IF(MOD(I1907,40)&gt;0,"Ошибка! Не соблюдена кратность заказа на позицию!","")))</f>
        <v/>
      </c>
    </row>
    <row r="1908" spans="1:13" ht="15" customHeight="1" x14ac:dyDescent="0.25">
      <c r="A1908" s="1">
        <v>3500</v>
      </c>
      <c r="B1908" s="63" t="s">
        <v>5147</v>
      </c>
      <c r="C1908" s="63" t="s">
        <v>4505</v>
      </c>
      <c r="D1908" s="64" t="s">
        <v>3180</v>
      </c>
      <c r="E1908" s="64" t="s">
        <v>3181</v>
      </c>
      <c r="F1908" s="64" t="s">
        <v>4519</v>
      </c>
      <c r="G1908" s="65" t="s">
        <v>4486</v>
      </c>
      <c r="H1908" s="66">
        <v>1.5</v>
      </c>
      <c r="I1908" s="67"/>
      <c r="J1908" s="68">
        <f>H1908*I1908</f>
        <v>0</v>
      </c>
      <c r="K1908" s="68">
        <f>IF($I$11&gt;=7000,0,H1908*0.07*I1908)</f>
        <v>0</v>
      </c>
      <c r="L1908" s="68">
        <f>J1908+K1908</f>
        <v>0</v>
      </c>
      <c r="M1908" s="108" t="str">
        <f>IF(I1908="","",IF(I1908&lt;80,"Ошибка! Не соблюден минимальный заказ на сорт!",IF(MOD(I1908,40)&gt;0,"Ошибка! Не соблюдена кратность заказа на позицию!","")))</f>
        <v/>
      </c>
    </row>
    <row r="1909" spans="1:13" ht="15" customHeight="1" x14ac:dyDescent="0.25">
      <c r="A1909" s="1">
        <v>8500</v>
      </c>
      <c r="B1909" s="63" t="s">
        <v>3193</v>
      </c>
      <c r="C1909" s="63" t="s">
        <v>3194</v>
      </c>
      <c r="D1909" s="64" t="s">
        <v>3180</v>
      </c>
      <c r="E1909" s="64" t="s">
        <v>3181</v>
      </c>
      <c r="F1909" s="64" t="s">
        <v>3195</v>
      </c>
      <c r="G1909" s="65" t="s">
        <v>63</v>
      </c>
      <c r="H1909" s="66">
        <v>1.04</v>
      </c>
      <c r="I1909" s="67"/>
      <c r="J1909" s="68">
        <f>H1909*I1909</f>
        <v>0</v>
      </c>
      <c r="K1909" s="68">
        <f>IF($I$11&gt;=7000,0,H1909*0.07*I1909)</f>
        <v>0</v>
      </c>
      <c r="L1909" s="68">
        <f>J1909+K1909</f>
        <v>0</v>
      </c>
      <c r="M1909" s="46" t="str">
        <f>IF(I1909="","",IF(I1909&lt;80,"Ошибка! Не соблюден минимальный заказ на сорт!",IF(MOD(I1909,40)&gt;0,"Ошибка! Не соблюдена кратность заказа на позицию!","")))</f>
        <v/>
      </c>
    </row>
    <row r="1910" spans="1:13" ht="15" customHeight="1" x14ac:dyDescent="0.25">
      <c r="A1910" s="1">
        <v>8500</v>
      </c>
      <c r="B1910" s="63" t="s">
        <v>5153</v>
      </c>
      <c r="C1910" s="63" t="s">
        <v>4507</v>
      </c>
      <c r="D1910" s="64" t="s">
        <v>3180</v>
      </c>
      <c r="E1910" s="64" t="s">
        <v>3181</v>
      </c>
      <c r="F1910" s="64" t="s">
        <v>3195</v>
      </c>
      <c r="G1910" s="65" t="s">
        <v>4486</v>
      </c>
      <c r="H1910" s="66">
        <v>1.1000000000000001</v>
      </c>
      <c r="I1910" s="67"/>
      <c r="J1910" s="68">
        <f>H1910*I1910</f>
        <v>0</v>
      </c>
      <c r="K1910" s="68">
        <f>IF($I$11&gt;=7000,0,H1910*0.07*I1910)</f>
        <v>0</v>
      </c>
      <c r="L1910" s="68">
        <f>J1910+K1910</f>
        <v>0</v>
      </c>
      <c r="M1910" s="108" t="str">
        <f>IF(I1910="","",IF(I1910&lt;80,"Ошибка! Не соблюден минимальный заказ на сорт!",IF(MOD(I1910,40)&gt;0,"Ошибка! Не соблюдена кратность заказа на позицию!","")))</f>
        <v/>
      </c>
    </row>
    <row r="1911" spans="1:13" ht="15" customHeight="1" x14ac:dyDescent="0.25">
      <c r="A1911" s="1">
        <v>470</v>
      </c>
      <c r="B1911" s="63" t="s">
        <v>5152</v>
      </c>
      <c r="C1911" s="63" t="s">
        <v>4632</v>
      </c>
      <c r="D1911" s="64" t="s">
        <v>3180</v>
      </c>
      <c r="E1911" s="64" t="s">
        <v>3181</v>
      </c>
      <c r="F1911" s="64" t="s">
        <v>3195</v>
      </c>
      <c r="G1911" s="65" t="s">
        <v>14</v>
      </c>
      <c r="H1911" s="66">
        <v>2.88</v>
      </c>
      <c r="I1911" s="67"/>
      <c r="J1911" s="68">
        <f>H1911*I1911</f>
        <v>0</v>
      </c>
      <c r="K1911" s="68">
        <f>IF($I$11&gt;=7000,0,H1911*0.07*I1911)</f>
        <v>0</v>
      </c>
      <c r="L1911" s="68">
        <f>J1911+K1911</f>
        <v>0</v>
      </c>
      <c r="M1911" s="30" t="str">
        <f>IF(I1911="","",IF(I1911&lt;80,"Ошибка! Не соблюден минимальный заказ на сорт!",IF(MOD(I1911,40)&gt;0,"Ошибка! Не соблюдена кратность заказа на позицию!","")))</f>
        <v/>
      </c>
    </row>
    <row r="1912" spans="1:13" ht="15" customHeight="1" x14ac:dyDescent="0.25">
      <c r="A1912" s="1">
        <v>379</v>
      </c>
      <c r="B1912" s="63" t="s">
        <v>5170</v>
      </c>
      <c r="C1912" s="63"/>
      <c r="D1912" s="64" t="s">
        <v>5543</v>
      </c>
      <c r="E1912" s="64" t="s">
        <v>5793</v>
      </c>
      <c r="F1912" s="64" t="s">
        <v>5794</v>
      </c>
      <c r="G1912" s="65" t="s">
        <v>63</v>
      </c>
      <c r="H1912" s="66">
        <v>1.1499999999999999</v>
      </c>
      <c r="I1912" s="67"/>
      <c r="J1912" s="68">
        <f>H1912*I1912</f>
        <v>0</v>
      </c>
      <c r="K1912" s="68">
        <f>IF($I$11&gt;=7000,0,H1912*0.07*I1912)</f>
        <v>0</v>
      </c>
      <c r="L1912" s="68">
        <f>J1912+K1912</f>
        <v>0</v>
      </c>
      <c r="M1912" s="46" t="str">
        <f>IF(I1912="","",IF(I1912&lt;80,"Ошибка! Не соблюден минимальный заказ на сорт!",IF(MOD(I1912,40)&gt;0,"Ошибка! Не соблюдена кратность заказа на позицию!","")))</f>
        <v/>
      </c>
    </row>
    <row r="1913" spans="1:13" ht="15" customHeight="1" x14ac:dyDescent="0.25">
      <c r="A1913" s="1">
        <v>575</v>
      </c>
      <c r="B1913" s="63" t="s">
        <v>5171</v>
      </c>
      <c r="C1913" s="63"/>
      <c r="D1913" s="64" t="s">
        <v>5543</v>
      </c>
      <c r="E1913" s="64" t="s">
        <v>5793</v>
      </c>
      <c r="F1913" s="64" t="s">
        <v>5795</v>
      </c>
      <c r="G1913" s="65" t="s">
        <v>63</v>
      </c>
      <c r="H1913" s="66">
        <v>1.1499999999999999</v>
      </c>
      <c r="I1913" s="67"/>
      <c r="J1913" s="68">
        <f>H1913*I1913</f>
        <v>0</v>
      </c>
      <c r="K1913" s="68">
        <f>IF($I$11&gt;=7000,0,H1913*0.07*I1913)</f>
        <v>0</v>
      </c>
      <c r="L1913" s="68">
        <f>J1913+K1913</f>
        <v>0</v>
      </c>
      <c r="M1913" s="46" t="str">
        <f>IF(I1913="","",IF(I1913&lt;80,"Ошибка! Не соблюден минимальный заказ на сорт!",IF(MOD(I1913,40)&gt;0,"Ошибка! Не соблюдена кратность заказа на позицию!","")))</f>
        <v/>
      </c>
    </row>
    <row r="1914" spans="1:13" ht="15" customHeight="1" x14ac:dyDescent="0.25">
      <c r="A1914" s="1">
        <v>569</v>
      </c>
      <c r="B1914" s="63" t="s">
        <v>5172</v>
      </c>
      <c r="C1914" s="63"/>
      <c r="D1914" s="64" t="s">
        <v>5543</v>
      </c>
      <c r="E1914" s="64" t="s">
        <v>5793</v>
      </c>
      <c r="F1914" s="64" t="s">
        <v>5796</v>
      </c>
      <c r="G1914" s="65" t="s">
        <v>63</v>
      </c>
      <c r="H1914" s="66">
        <v>1.1499999999999999</v>
      </c>
      <c r="I1914" s="67"/>
      <c r="J1914" s="68">
        <f>H1914*I1914</f>
        <v>0</v>
      </c>
      <c r="K1914" s="68">
        <f>IF($I$11&gt;=7000,0,H1914*0.07*I1914)</f>
        <v>0</v>
      </c>
      <c r="L1914" s="68">
        <f>J1914+K1914</f>
        <v>0</v>
      </c>
      <c r="M1914" s="46" t="str">
        <f>IF(I1914="","",IF(I1914&lt;80,"Ошибка! Не соблюден минимальный заказ на сорт!",IF(MOD(I1914,40)&gt;0,"Ошибка! Не соблюдена кратность заказа на позицию!","")))</f>
        <v/>
      </c>
    </row>
    <row r="1915" spans="1:13" ht="15" customHeight="1" x14ac:dyDescent="0.25">
      <c r="A1915" s="1">
        <v>468</v>
      </c>
      <c r="B1915" s="63" t="s">
        <v>5173</v>
      </c>
      <c r="C1915" s="63"/>
      <c r="D1915" s="64" t="s">
        <v>5543</v>
      </c>
      <c r="E1915" s="64" t="s">
        <v>5793</v>
      </c>
      <c r="F1915" s="64" t="s">
        <v>5797</v>
      </c>
      <c r="G1915" s="65" t="s">
        <v>63</v>
      </c>
      <c r="H1915" s="66">
        <v>1.1499999999999999</v>
      </c>
      <c r="I1915" s="67"/>
      <c r="J1915" s="68">
        <f>H1915*I1915</f>
        <v>0</v>
      </c>
      <c r="K1915" s="68">
        <f>IF($I$11&gt;=7000,0,H1915*0.07*I1915)</f>
        <v>0</v>
      </c>
      <c r="L1915" s="68">
        <f>J1915+K1915</f>
        <v>0</v>
      </c>
      <c r="M1915" s="46" t="str">
        <f>IF(I1915="","",IF(I1915&lt;80,"Ошибка! Не соблюден минимальный заказ на сорт!",IF(MOD(I1915,40)&gt;0,"Ошибка! Не соблюдена кратность заказа на позицию!","")))</f>
        <v/>
      </c>
    </row>
    <row r="1916" spans="1:13" ht="15" customHeight="1" x14ac:dyDescent="0.25">
      <c r="A1916" s="1">
        <v>379</v>
      </c>
      <c r="B1916" s="63" t="s">
        <v>3735</v>
      </c>
      <c r="C1916" s="63" t="s">
        <v>3932</v>
      </c>
      <c r="D1916" s="64" t="s">
        <v>4057</v>
      </c>
      <c r="E1916" s="64" t="s">
        <v>4058</v>
      </c>
      <c r="F1916" s="64" t="s">
        <v>4222</v>
      </c>
      <c r="G1916" s="65" t="s">
        <v>63</v>
      </c>
      <c r="H1916" s="66">
        <v>2.0199999999999996</v>
      </c>
      <c r="I1916" s="67"/>
      <c r="J1916" s="68">
        <f>H1916*I1916</f>
        <v>0</v>
      </c>
      <c r="K1916" s="68">
        <f>IF($I$11&gt;=7000,0,H1916*0.07*I1916)</f>
        <v>0</v>
      </c>
      <c r="L1916" s="68">
        <f>J1916+K1916</f>
        <v>0</v>
      </c>
      <c r="M1916" s="46" t="str">
        <f>IF(I1916="","",IF(I1916&lt;80,"Ошибка! Не соблюден минимальный заказ на сорт!",IF(MOD(I1916,40)&gt;0,"Ошибка! Не соблюдена кратность заказа на позицию!","")))</f>
        <v/>
      </c>
    </row>
    <row r="1917" spans="1:13" ht="15" customHeight="1" x14ac:dyDescent="0.25">
      <c r="A1917" s="1">
        <v>947</v>
      </c>
      <c r="B1917" s="63" t="s">
        <v>5378</v>
      </c>
      <c r="C1917" s="63" t="s">
        <v>4656</v>
      </c>
      <c r="D1917" s="64" t="s">
        <v>3196</v>
      </c>
      <c r="E1917" s="64" t="s">
        <v>3197</v>
      </c>
      <c r="F1917" s="64" t="s">
        <v>3198</v>
      </c>
      <c r="G1917" s="65" t="s">
        <v>63</v>
      </c>
      <c r="H1917" s="66">
        <v>0.98</v>
      </c>
      <c r="I1917" s="67"/>
      <c r="J1917" s="68">
        <f>H1917*I1917</f>
        <v>0</v>
      </c>
      <c r="K1917" s="68">
        <f>IF($I$11&gt;=7000,0,H1917*0.07*I1917)</f>
        <v>0</v>
      </c>
      <c r="L1917" s="68">
        <f>J1917+K1917</f>
        <v>0</v>
      </c>
      <c r="M1917" s="46" t="str">
        <f>IF(I1917="","",IF(I1917&lt;80,"Ошибка! Не соблюден минимальный заказ на сорт!",IF(MOD(I1917,40)&gt;0,"Ошибка! Не соблюдена кратность заказа на позицию!","")))</f>
        <v/>
      </c>
    </row>
    <row r="1918" spans="1:13" ht="15" customHeight="1" x14ac:dyDescent="0.25">
      <c r="A1918" s="1">
        <v>546</v>
      </c>
      <c r="B1918" s="63" t="s">
        <v>5379</v>
      </c>
      <c r="C1918" s="63" t="s">
        <v>4657</v>
      </c>
      <c r="D1918" s="64" t="s">
        <v>3196</v>
      </c>
      <c r="E1918" s="64" t="s">
        <v>3197</v>
      </c>
      <c r="F1918" s="64" t="s">
        <v>5528</v>
      </c>
      <c r="G1918" s="65" t="s">
        <v>63</v>
      </c>
      <c r="H1918" s="66">
        <v>0.98</v>
      </c>
      <c r="I1918" s="67"/>
      <c r="J1918" s="68">
        <f>H1918*I1918</f>
        <v>0</v>
      </c>
      <c r="K1918" s="68">
        <f>IF($I$11&gt;=7000,0,H1918*0.07*I1918)</f>
        <v>0</v>
      </c>
      <c r="L1918" s="68">
        <f>J1918+K1918</f>
        <v>0</v>
      </c>
      <c r="M1918" s="46" t="str">
        <f>IF(I1918="","",IF(I1918&lt;80,"Ошибка! Не соблюден минимальный заказ на сорт!",IF(MOD(I1918,40)&gt;0,"Ошибка! Не соблюдена кратность заказа на позицию!","")))</f>
        <v/>
      </c>
    </row>
    <row r="1919" spans="1:13" ht="15" customHeight="1" x14ac:dyDescent="0.25">
      <c r="A1919" s="1">
        <v>535</v>
      </c>
      <c r="B1919" s="63" t="s">
        <v>5380</v>
      </c>
      <c r="C1919" s="63" t="s">
        <v>4658</v>
      </c>
      <c r="D1919" s="64" t="s">
        <v>3196</v>
      </c>
      <c r="E1919" s="64" t="s">
        <v>3197</v>
      </c>
      <c r="F1919" s="64" t="s">
        <v>4390</v>
      </c>
      <c r="G1919" s="65" t="s">
        <v>63</v>
      </c>
      <c r="H1919" s="66">
        <v>0.98</v>
      </c>
      <c r="I1919" s="67"/>
      <c r="J1919" s="68">
        <f>H1919*I1919</f>
        <v>0</v>
      </c>
      <c r="K1919" s="68">
        <f>IF($I$11&gt;=7000,0,H1919*0.07*I1919)</f>
        <v>0</v>
      </c>
      <c r="L1919" s="68">
        <f>J1919+K1919</f>
        <v>0</v>
      </c>
      <c r="M1919" s="46" t="str">
        <f>IF(I1919="","",IF(I1919&lt;80,"Ошибка! Не соблюден минимальный заказ на сорт!",IF(MOD(I1919,40)&gt;0,"Ошибка! Не соблюдена кратность заказа на позицию!","")))</f>
        <v/>
      </c>
    </row>
    <row r="1920" spans="1:13" ht="15" customHeight="1" x14ac:dyDescent="0.25">
      <c r="A1920" s="1">
        <v>482</v>
      </c>
      <c r="B1920" s="63" t="s">
        <v>5381</v>
      </c>
      <c r="C1920" s="63" t="s">
        <v>6266</v>
      </c>
      <c r="D1920" s="64" t="s">
        <v>3196</v>
      </c>
      <c r="E1920" s="64" t="s">
        <v>3197</v>
      </c>
      <c r="F1920" s="64" t="s">
        <v>3082</v>
      </c>
      <c r="G1920" s="65" t="s">
        <v>63</v>
      </c>
      <c r="H1920" s="66">
        <v>0.98</v>
      </c>
      <c r="I1920" s="67"/>
      <c r="J1920" s="68">
        <f>H1920*I1920</f>
        <v>0</v>
      </c>
      <c r="K1920" s="68">
        <f>IF($I$11&gt;=7000,0,H1920*0.07*I1920)</f>
        <v>0</v>
      </c>
      <c r="L1920" s="68">
        <f>J1920+K1920</f>
        <v>0</v>
      </c>
      <c r="M1920" s="46" t="str">
        <f>IF(I1920="","",IF(I1920&lt;80,"Ошибка! Не соблюден минимальный заказ на сорт!",IF(MOD(I1920,40)&gt;0,"Ошибка! Не соблюдена кратность заказа на позицию!","")))</f>
        <v/>
      </c>
    </row>
    <row r="1921" spans="1:13" ht="15" customHeight="1" x14ac:dyDescent="0.25">
      <c r="A1921" s="1">
        <v>466</v>
      </c>
      <c r="B1921" s="63" t="s">
        <v>5382</v>
      </c>
      <c r="C1921" s="63" t="s">
        <v>4659</v>
      </c>
      <c r="D1921" s="64" t="s">
        <v>3196</v>
      </c>
      <c r="E1921" s="64" t="s">
        <v>3197</v>
      </c>
      <c r="F1921" s="64" t="s">
        <v>3199</v>
      </c>
      <c r="G1921" s="65" t="s">
        <v>63</v>
      </c>
      <c r="H1921" s="66">
        <v>0.98</v>
      </c>
      <c r="I1921" s="67"/>
      <c r="J1921" s="68">
        <f>H1921*I1921</f>
        <v>0</v>
      </c>
      <c r="K1921" s="68">
        <f>IF($I$11&gt;=7000,0,H1921*0.07*I1921)</f>
        <v>0</v>
      </c>
      <c r="L1921" s="68">
        <f>J1921+K1921</f>
        <v>0</v>
      </c>
      <c r="M1921" s="46" t="str">
        <f>IF(I1921="","",IF(I1921&lt;80,"Ошибка! Не соблюден минимальный заказ на сорт!",IF(MOD(I1921,40)&gt;0,"Ошибка! Не соблюдена кратность заказа на позицию!","")))</f>
        <v/>
      </c>
    </row>
    <row r="1922" spans="1:13" ht="15" customHeight="1" x14ac:dyDescent="0.25">
      <c r="A1922" s="1">
        <v>1317</v>
      </c>
      <c r="B1922" s="63" t="s">
        <v>5383</v>
      </c>
      <c r="C1922" s="63" t="s">
        <v>4660</v>
      </c>
      <c r="D1922" s="64" t="s">
        <v>3196</v>
      </c>
      <c r="E1922" s="64" t="s">
        <v>3197</v>
      </c>
      <c r="F1922" s="64" t="s">
        <v>3200</v>
      </c>
      <c r="G1922" s="65" t="s">
        <v>63</v>
      </c>
      <c r="H1922" s="66">
        <v>0.98</v>
      </c>
      <c r="I1922" s="67"/>
      <c r="J1922" s="68">
        <f>H1922*I1922</f>
        <v>0</v>
      </c>
      <c r="K1922" s="68">
        <f>IF($I$11&gt;=7000,0,H1922*0.07*I1922)</f>
        <v>0</v>
      </c>
      <c r="L1922" s="68">
        <f>J1922+K1922</f>
        <v>0</v>
      </c>
      <c r="M1922" s="46" t="str">
        <f>IF(I1922="","",IF(I1922&lt;80,"Ошибка! Не соблюден минимальный заказ на сорт!",IF(MOD(I1922,40)&gt;0,"Ошибка! Не соблюдена кратность заказа на позицию!","")))</f>
        <v/>
      </c>
    </row>
    <row r="1923" spans="1:13" ht="15" customHeight="1" x14ac:dyDescent="0.25">
      <c r="A1923" s="1">
        <v>356</v>
      </c>
      <c r="B1923" s="63" t="s">
        <v>5384</v>
      </c>
      <c r="C1923" s="63"/>
      <c r="D1923" s="64" t="s">
        <v>3196</v>
      </c>
      <c r="E1923" s="64" t="s">
        <v>3197</v>
      </c>
      <c r="F1923" s="64" t="s">
        <v>5978</v>
      </c>
      <c r="G1923" s="65" t="s">
        <v>63</v>
      </c>
      <c r="H1923" s="66">
        <v>0.98</v>
      </c>
      <c r="I1923" s="67"/>
      <c r="J1923" s="68">
        <f>H1923*I1923</f>
        <v>0</v>
      </c>
      <c r="K1923" s="68">
        <f>IF($I$11&gt;=7000,0,H1923*0.07*I1923)</f>
        <v>0</v>
      </c>
      <c r="L1923" s="68">
        <f>J1923+K1923</f>
        <v>0</v>
      </c>
      <c r="M1923" s="46" t="str">
        <f>IF(I1923="","",IF(I1923&lt;80,"Ошибка! Не соблюден минимальный заказ на сорт!",IF(MOD(I1923,40)&gt;0,"Ошибка! Не соблюдена кратность заказа на позицию!","")))</f>
        <v/>
      </c>
    </row>
    <row r="1924" spans="1:13" ht="15" customHeight="1" x14ac:dyDescent="0.25">
      <c r="A1924" s="1">
        <v>1228</v>
      </c>
      <c r="B1924" s="63" t="s">
        <v>5385</v>
      </c>
      <c r="C1924" s="63" t="s">
        <v>4661</v>
      </c>
      <c r="D1924" s="64" t="s">
        <v>3196</v>
      </c>
      <c r="E1924" s="64" t="s">
        <v>3197</v>
      </c>
      <c r="F1924" s="64" t="s">
        <v>3201</v>
      </c>
      <c r="G1924" s="65" t="s">
        <v>63</v>
      </c>
      <c r="H1924" s="66">
        <v>0.98</v>
      </c>
      <c r="I1924" s="67"/>
      <c r="J1924" s="68">
        <f>H1924*I1924</f>
        <v>0</v>
      </c>
      <c r="K1924" s="68">
        <f>IF($I$11&gt;=7000,0,H1924*0.07*I1924)</f>
        <v>0</v>
      </c>
      <c r="L1924" s="68">
        <f>J1924+K1924</f>
        <v>0</v>
      </c>
      <c r="M1924" s="46" t="str">
        <f>IF(I1924="","",IF(I1924&lt;80,"Ошибка! Не соблюден минимальный заказ на сорт!",IF(MOD(I1924,40)&gt;0,"Ошибка! Не соблюдена кратность заказа на позицию!","")))</f>
        <v/>
      </c>
    </row>
    <row r="1925" spans="1:13" ht="15" customHeight="1" x14ac:dyDescent="0.25">
      <c r="A1925" s="1">
        <v>1607</v>
      </c>
      <c r="B1925" s="63" t="s">
        <v>5386</v>
      </c>
      <c r="C1925" s="63"/>
      <c r="D1925" s="64" t="s">
        <v>3196</v>
      </c>
      <c r="E1925" s="64" t="s">
        <v>3197</v>
      </c>
      <c r="F1925" s="64" t="s">
        <v>5979</v>
      </c>
      <c r="G1925" s="65" t="s">
        <v>63</v>
      </c>
      <c r="H1925" s="66">
        <v>0.98</v>
      </c>
      <c r="I1925" s="67"/>
      <c r="J1925" s="68">
        <f>H1925*I1925</f>
        <v>0</v>
      </c>
      <c r="K1925" s="68">
        <f>IF($I$11&gt;=7000,0,H1925*0.07*I1925)</f>
        <v>0</v>
      </c>
      <c r="L1925" s="68">
        <f>J1925+K1925</f>
        <v>0</v>
      </c>
      <c r="M1925" s="46" t="str">
        <f>IF(I1925="","",IF(I1925&lt;80,"Ошибка! Не соблюден минимальный заказ на сорт!",IF(MOD(I1925,40)&gt;0,"Ошибка! Не соблюдена кратность заказа на позицию!","")))</f>
        <v/>
      </c>
    </row>
    <row r="1926" spans="1:13" ht="15" customHeight="1" x14ac:dyDescent="0.25">
      <c r="A1926" s="1">
        <v>1439</v>
      </c>
      <c r="B1926" s="63" t="s">
        <v>5387</v>
      </c>
      <c r="C1926" s="63"/>
      <c r="D1926" s="64" t="s">
        <v>3196</v>
      </c>
      <c r="E1926" s="64" t="s">
        <v>3197</v>
      </c>
      <c r="F1926" s="64" t="s">
        <v>5980</v>
      </c>
      <c r="G1926" s="65" t="s">
        <v>63</v>
      </c>
      <c r="H1926" s="66">
        <v>0.98</v>
      </c>
      <c r="I1926" s="67"/>
      <c r="J1926" s="68">
        <f>H1926*I1926</f>
        <v>0</v>
      </c>
      <c r="K1926" s="68">
        <f>IF($I$11&gt;=7000,0,H1926*0.07*I1926)</f>
        <v>0</v>
      </c>
      <c r="L1926" s="68">
        <f>J1926+K1926</f>
        <v>0</v>
      </c>
      <c r="M1926" s="46" t="str">
        <f>IF(I1926="","",IF(I1926&lt;80,"Ошибка! Не соблюден минимальный заказ на сорт!",IF(MOD(I1926,40)&gt;0,"Ошибка! Не соблюдена кратность заказа на позицию!","")))</f>
        <v/>
      </c>
    </row>
    <row r="1927" spans="1:13" ht="15" customHeight="1" x14ac:dyDescent="0.25">
      <c r="A1927" s="1">
        <v>1006</v>
      </c>
      <c r="B1927" s="63" t="s">
        <v>5397</v>
      </c>
      <c r="C1927" s="63"/>
      <c r="D1927" s="64" t="s">
        <v>3196</v>
      </c>
      <c r="E1927" s="64" t="s">
        <v>3197</v>
      </c>
      <c r="F1927" s="64" t="s">
        <v>693</v>
      </c>
      <c r="G1927" s="65" t="s">
        <v>63</v>
      </c>
      <c r="H1927" s="66">
        <v>0.98</v>
      </c>
      <c r="I1927" s="67"/>
      <c r="J1927" s="68">
        <f>H1927*I1927</f>
        <v>0</v>
      </c>
      <c r="K1927" s="68">
        <f>IF($I$11&gt;=7000,0,H1927*0.07*I1927)</f>
        <v>0</v>
      </c>
      <c r="L1927" s="68">
        <f>J1927+K1927</f>
        <v>0</v>
      </c>
      <c r="M1927" s="46" t="str">
        <f>IF(I1927="","",IF(I1927&lt;80,"Ошибка! Не соблюден минимальный заказ на сорт!",IF(MOD(I1927,40)&gt;0,"Ошибка! Не соблюдена кратность заказа на позицию!","")))</f>
        <v/>
      </c>
    </row>
    <row r="1928" spans="1:13" ht="15" customHeight="1" x14ac:dyDescent="0.25">
      <c r="A1928" s="1">
        <v>1473</v>
      </c>
      <c r="B1928" s="63" t="s">
        <v>5388</v>
      </c>
      <c r="C1928" s="63" t="s">
        <v>4662</v>
      </c>
      <c r="D1928" s="64" t="s">
        <v>3196</v>
      </c>
      <c r="E1928" s="64" t="s">
        <v>3197</v>
      </c>
      <c r="F1928" s="64" t="s">
        <v>3202</v>
      </c>
      <c r="G1928" s="65" t="s">
        <v>63</v>
      </c>
      <c r="H1928" s="66">
        <v>0.98</v>
      </c>
      <c r="I1928" s="67"/>
      <c r="J1928" s="68">
        <f>H1928*I1928</f>
        <v>0</v>
      </c>
      <c r="K1928" s="68">
        <f>IF($I$11&gt;=7000,0,H1928*0.07*I1928)</f>
        <v>0</v>
      </c>
      <c r="L1928" s="68">
        <f>J1928+K1928</f>
        <v>0</v>
      </c>
      <c r="M1928" s="46" t="str">
        <f>IF(I1928="","",IF(I1928&lt;80,"Ошибка! Не соблюден минимальный заказ на сорт!",IF(MOD(I1928,40)&gt;0,"Ошибка! Не соблюдена кратность заказа на позицию!","")))</f>
        <v/>
      </c>
    </row>
    <row r="1929" spans="1:13" ht="15" customHeight="1" x14ac:dyDescent="0.25">
      <c r="A1929" s="1">
        <v>792</v>
      </c>
      <c r="B1929" s="63" t="s">
        <v>5389</v>
      </c>
      <c r="C1929" s="63"/>
      <c r="D1929" s="64" t="s">
        <v>3196</v>
      </c>
      <c r="E1929" s="64" t="s">
        <v>3197</v>
      </c>
      <c r="F1929" s="64" t="s">
        <v>5985</v>
      </c>
      <c r="G1929" s="65" t="s">
        <v>63</v>
      </c>
      <c r="H1929" s="66">
        <v>1.44</v>
      </c>
      <c r="I1929" s="67"/>
      <c r="J1929" s="68">
        <f>H1929*I1929</f>
        <v>0</v>
      </c>
      <c r="K1929" s="68">
        <f>IF($I$11&gt;=7000,0,H1929*0.07*I1929)</f>
        <v>0</v>
      </c>
      <c r="L1929" s="68">
        <f>J1929+K1929</f>
        <v>0</v>
      </c>
      <c r="M1929" s="46" t="str">
        <f>IF(I1929="","",IF(I1929&lt;80,"Ошибка! Не соблюден минимальный заказ на сорт!",IF(MOD(I1929,40)&gt;0,"Ошибка! Не соблюдена кратность заказа на позицию!","")))</f>
        <v/>
      </c>
    </row>
    <row r="1930" spans="1:13" ht="15" customHeight="1" x14ac:dyDescent="0.25">
      <c r="A1930" s="1">
        <v>759</v>
      </c>
      <c r="B1930" s="63" t="s">
        <v>5390</v>
      </c>
      <c r="C1930" s="63"/>
      <c r="D1930" s="64" t="s">
        <v>3196</v>
      </c>
      <c r="E1930" s="64" t="s">
        <v>3197</v>
      </c>
      <c r="F1930" s="64" t="s">
        <v>5986</v>
      </c>
      <c r="G1930" s="65" t="s">
        <v>63</v>
      </c>
      <c r="H1930" s="66">
        <v>1.44</v>
      </c>
      <c r="I1930" s="67"/>
      <c r="J1930" s="68">
        <f>H1930*I1930</f>
        <v>0</v>
      </c>
      <c r="K1930" s="68">
        <f>IF($I$11&gt;=7000,0,H1930*0.07*I1930)</f>
        <v>0</v>
      </c>
      <c r="L1930" s="68">
        <f>J1930+K1930</f>
        <v>0</v>
      </c>
      <c r="M1930" s="46" t="str">
        <f>IF(I1930="","",IF(I1930&lt;80,"Ошибка! Не соблюден минимальный заказ на сорт!",IF(MOD(I1930,40)&gt;0,"Ошибка! Не соблюдена кратность заказа на позицию!","")))</f>
        <v/>
      </c>
    </row>
    <row r="1931" spans="1:13" ht="15" customHeight="1" x14ac:dyDescent="0.25">
      <c r="A1931" s="1">
        <v>759</v>
      </c>
      <c r="B1931" s="63" t="s">
        <v>5391</v>
      </c>
      <c r="C1931" s="63"/>
      <c r="D1931" s="64" t="s">
        <v>3196</v>
      </c>
      <c r="E1931" s="64" t="s">
        <v>3197</v>
      </c>
      <c r="F1931" s="64" t="s">
        <v>5987</v>
      </c>
      <c r="G1931" s="65" t="s">
        <v>63</v>
      </c>
      <c r="H1931" s="66">
        <v>1.44</v>
      </c>
      <c r="I1931" s="67"/>
      <c r="J1931" s="68">
        <f>H1931*I1931</f>
        <v>0</v>
      </c>
      <c r="K1931" s="68">
        <f>IF($I$11&gt;=7000,0,H1931*0.07*I1931)</f>
        <v>0</v>
      </c>
      <c r="L1931" s="68">
        <f>J1931+K1931</f>
        <v>0</v>
      </c>
      <c r="M1931" s="46" t="str">
        <f>IF(I1931="","",IF(I1931&lt;80,"Ошибка! Не соблюден минимальный заказ на сорт!",IF(MOD(I1931,40)&gt;0,"Ошибка! Не соблюдена кратность заказа на позицию!","")))</f>
        <v/>
      </c>
    </row>
    <row r="1932" spans="1:13" ht="15" customHeight="1" x14ac:dyDescent="0.25">
      <c r="A1932" s="1">
        <v>547</v>
      </c>
      <c r="B1932" s="63" t="s">
        <v>5392</v>
      </c>
      <c r="C1932" s="63"/>
      <c r="D1932" s="64" t="s">
        <v>3196</v>
      </c>
      <c r="E1932" s="64" t="s">
        <v>3197</v>
      </c>
      <c r="F1932" s="64" t="s">
        <v>5988</v>
      </c>
      <c r="G1932" s="65" t="s">
        <v>63</v>
      </c>
      <c r="H1932" s="66">
        <v>1.44</v>
      </c>
      <c r="I1932" s="67"/>
      <c r="J1932" s="68">
        <f>H1932*I1932</f>
        <v>0</v>
      </c>
      <c r="K1932" s="68">
        <f>IF($I$11&gt;=7000,0,H1932*0.07*I1932)</f>
        <v>0</v>
      </c>
      <c r="L1932" s="68">
        <f>J1932+K1932</f>
        <v>0</v>
      </c>
      <c r="M1932" s="46" t="str">
        <f>IF(I1932="","",IF(I1932&lt;80,"Ошибка! Не соблюден минимальный заказ на сорт!",IF(MOD(I1932,40)&gt;0,"Ошибка! Не соблюдена кратность заказа на позицию!","")))</f>
        <v/>
      </c>
    </row>
    <row r="1933" spans="1:13" ht="15" customHeight="1" x14ac:dyDescent="0.25">
      <c r="A1933" s="1">
        <v>960</v>
      </c>
      <c r="B1933" s="63" t="s">
        <v>5393</v>
      </c>
      <c r="C1933" s="63"/>
      <c r="D1933" s="64" t="s">
        <v>3196</v>
      </c>
      <c r="E1933" s="64" t="s">
        <v>3197</v>
      </c>
      <c r="F1933" s="64" t="s">
        <v>5989</v>
      </c>
      <c r="G1933" s="65" t="s">
        <v>63</v>
      </c>
      <c r="H1933" s="66">
        <v>1.44</v>
      </c>
      <c r="I1933" s="67"/>
      <c r="J1933" s="68">
        <f>H1933*I1933</f>
        <v>0</v>
      </c>
      <c r="K1933" s="68">
        <f>IF($I$11&gt;=7000,0,H1933*0.07*I1933)</f>
        <v>0</v>
      </c>
      <c r="L1933" s="68">
        <f>J1933+K1933</f>
        <v>0</v>
      </c>
      <c r="M1933" s="46" t="str">
        <f>IF(I1933="","",IF(I1933&lt;80,"Ошибка! Не соблюден минимальный заказ на сорт!",IF(MOD(I1933,40)&gt;0,"Ошибка! Не соблюдена кратность заказа на позицию!","")))</f>
        <v/>
      </c>
    </row>
    <row r="1934" spans="1:13" ht="15" customHeight="1" x14ac:dyDescent="0.25">
      <c r="A1934" s="1">
        <v>759</v>
      </c>
      <c r="B1934" s="63" t="s">
        <v>5394</v>
      </c>
      <c r="C1934" s="63"/>
      <c r="D1934" s="64" t="s">
        <v>3196</v>
      </c>
      <c r="E1934" s="64" t="s">
        <v>3197</v>
      </c>
      <c r="F1934" s="64" t="s">
        <v>5990</v>
      </c>
      <c r="G1934" s="65" t="s">
        <v>63</v>
      </c>
      <c r="H1934" s="66">
        <v>1.44</v>
      </c>
      <c r="I1934" s="67"/>
      <c r="J1934" s="68">
        <f>H1934*I1934</f>
        <v>0</v>
      </c>
      <c r="K1934" s="68">
        <f>IF($I$11&gt;=7000,0,H1934*0.07*I1934)</f>
        <v>0</v>
      </c>
      <c r="L1934" s="68">
        <f>J1934+K1934</f>
        <v>0</v>
      </c>
      <c r="M1934" s="46" t="str">
        <f>IF(I1934="","",IF(I1934&lt;80,"Ошибка! Не соблюден минимальный заказ на сорт!",IF(MOD(I1934,40)&gt;0,"Ошибка! Не соблюдена кратность заказа на позицию!","")))</f>
        <v/>
      </c>
    </row>
    <row r="1935" spans="1:13" ht="15" customHeight="1" x14ac:dyDescent="0.25">
      <c r="A1935" s="1">
        <v>737</v>
      </c>
      <c r="B1935" s="63" t="s">
        <v>5395</v>
      </c>
      <c r="C1935" s="63"/>
      <c r="D1935" s="64" t="s">
        <v>3196</v>
      </c>
      <c r="E1935" s="64" t="s">
        <v>3197</v>
      </c>
      <c r="F1935" s="64" t="s">
        <v>5991</v>
      </c>
      <c r="G1935" s="65" t="s">
        <v>63</v>
      </c>
      <c r="H1935" s="66">
        <v>1.44</v>
      </c>
      <c r="I1935" s="67"/>
      <c r="J1935" s="68">
        <f>H1935*I1935</f>
        <v>0</v>
      </c>
      <c r="K1935" s="68">
        <f>IF($I$11&gt;=7000,0,H1935*0.07*I1935)</f>
        <v>0</v>
      </c>
      <c r="L1935" s="68">
        <f>J1935+K1935</f>
        <v>0</v>
      </c>
      <c r="M1935" s="46" t="str">
        <f>IF(I1935="","",IF(I1935&lt;80,"Ошибка! Не соблюден минимальный заказ на сорт!",IF(MOD(I1935,40)&gt;0,"Ошибка! Не соблюдена кратность заказа на позицию!","")))</f>
        <v/>
      </c>
    </row>
    <row r="1936" spans="1:13" ht="15" customHeight="1" x14ac:dyDescent="0.25">
      <c r="A1936" s="1">
        <v>654</v>
      </c>
      <c r="B1936" s="63" t="s">
        <v>5396</v>
      </c>
      <c r="C1936" s="63" t="s">
        <v>4663</v>
      </c>
      <c r="D1936" s="64" t="s">
        <v>3196</v>
      </c>
      <c r="E1936" s="64" t="s">
        <v>3197</v>
      </c>
      <c r="F1936" s="64" t="s">
        <v>3203</v>
      </c>
      <c r="G1936" s="65" t="s">
        <v>63</v>
      </c>
      <c r="H1936" s="66">
        <v>0.98</v>
      </c>
      <c r="I1936" s="67"/>
      <c r="J1936" s="68">
        <f>H1936*I1936</f>
        <v>0</v>
      </c>
      <c r="K1936" s="68">
        <f>IF($I$11&gt;=7000,0,H1936*0.07*I1936)</f>
        <v>0</v>
      </c>
      <c r="L1936" s="68">
        <f>J1936+K1936</f>
        <v>0</v>
      </c>
      <c r="M1936" s="46" t="str">
        <f>IF(I1936="","",IF(I1936&lt;80,"Ошибка! Не соблюден минимальный заказ на сорт!",IF(MOD(I1936,40)&gt;0,"Ошибка! Не соблюдена кратность заказа на позицию!","")))</f>
        <v/>
      </c>
    </row>
    <row r="1937" spans="1:13" ht="15" customHeight="1" x14ac:dyDescent="0.25">
      <c r="A1937" s="1">
        <v>1428</v>
      </c>
      <c r="B1937" s="63" t="s">
        <v>3204</v>
      </c>
      <c r="C1937" s="63" t="s">
        <v>3205</v>
      </c>
      <c r="D1937" s="64" t="s">
        <v>3206</v>
      </c>
      <c r="E1937" s="64" t="s">
        <v>3207</v>
      </c>
      <c r="F1937" s="64" t="s">
        <v>3208</v>
      </c>
      <c r="G1937" s="65" t="s">
        <v>63</v>
      </c>
      <c r="H1937" s="66">
        <v>0.87</v>
      </c>
      <c r="I1937" s="67"/>
      <c r="J1937" s="68">
        <f>H1937*I1937</f>
        <v>0</v>
      </c>
      <c r="K1937" s="68">
        <f>IF($I$11&gt;=7000,0,H1937*0.07*I1937)</f>
        <v>0</v>
      </c>
      <c r="L1937" s="68">
        <f>J1937+K1937</f>
        <v>0</v>
      </c>
      <c r="M1937" s="46" t="str">
        <f>IF(I1937="","",IF(I1937&lt;80,"Ошибка! Не соблюден минимальный заказ на сорт!",IF(MOD(I1937,40)&gt;0,"Ошибка! Не соблюдена кратность заказа на позицию!","")))</f>
        <v/>
      </c>
    </row>
    <row r="1938" spans="1:13" ht="15" customHeight="1" x14ac:dyDescent="0.25">
      <c r="A1938" s="1">
        <v>2656</v>
      </c>
      <c r="B1938" s="63" t="s">
        <v>4770</v>
      </c>
      <c r="C1938" s="63" t="s">
        <v>6091</v>
      </c>
      <c r="D1938" s="64" t="s">
        <v>3206</v>
      </c>
      <c r="E1938" s="64" t="s">
        <v>3207</v>
      </c>
      <c r="F1938" s="64" t="s">
        <v>5623</v>
      </c>
      <c r="G1938" s="65" t="s">
        <v>63</v>
      </c>
      <c r="H1938" s="66">
        <v>1.56</v>
      </c>
      <c r="I1938" s="67"/>
      <c r="J1938" s="68">
        <f>H1938*I1938</f>
        <v>0</v>
      </c>
      <c r="K1938" s="68">
        <f>IF($I$11&gt;=7000,0,H1938*0.07*I1938)</f>
        <v>0</v>
      </c>
      <c r="L1938" s="68">
        <f>J1938+K1938</f>
        <v>0</v>
      </c>
      <c r="M1938" s="46" t="str">
        <f>IF(I1938="","",IF(I1938&lt;80,"Ошибка! Не соблюден минимальный заказ на сорт!",IF(MOD(I1938,40)&gt;0,"Ошибка! Не соблюдена кратность заказа на позицию!","")))</f>
        <v/>
      </c>
    </row>
    <row r="1939" spans="1:13" ht="15" customHeight="1" x14ac:dyDescent="0.25">
      <c r="A1939" s="1">
        <v>2455</v>
      </c>
      <c r="B1939" s="63" t="s">
        <v>3209</v>
      </c>
      <c r="C1939" s="63" t="s">
        <v>3210</v>
      </c>
      <c r="D1939" s="64" t="s">
        <v>3206</v>
      </c>
      <c r="E1939" s="64" t="s">
        <v>3207</v>
      </c>
      <c r="F1939" s="64" t="s">
        <v>3211</v>
      </c>
      <c r="G1939" s="65" t="s">
        <v>63</v>
      </c>
      <c r="H1939" s="66">
        <v>0.87</v>
      </c>
      <c r="I1939" s="67"/>
      <c r="J1939" s="68">
        <f>H1939*I1939</f>
        <v>0</v>
      </c>
      <c r="K1939" s="68">
        <f>IF($I$11&gt;=7000,0,H1939*0.07*I1939)</f>
        <v>0</v>
      </c>
      <c r="L1939" s="68">
        <f>J1939+K1939</f>
        <v>0</v>
      </c>
      <c r="M1939" s="46" t="str">
        <f>IF(I1939="","",IF(I1939&lt;80,"Ошибка! Не соблюден минимальный заказ на сорт!",IF(MOD(I1939,40)&gt;0,"Ошибка! Не соблюдена кратность заказа на позицию!","")))</f>
        <v/>
      </c>
    </row>
    <row r="1940" spans="1:13" ht="15" customHeight="1" x14ac:dyDescent="0.25">
      <c r="A1940" s="1">
        <v>2009</v>
      </c>
      <c r="B1940" s="63" t="s">
        <v>3212</v>
      </c>
      <c r="C1940" s="63" t="s">
        <v>3213</v>
      </c>
      <c r="D1940" s="64" t="s">
        <v>3206</v>
      </c>
      <c r="E1940" s="64" t="s">
        <v>3207</v>
      </c>
      <c r="F1940" s="64" t="s">
        <v>3214</v>
      </c>
      <c r="G1940" s="65" t="s">
        <v>63</v>
      </c>
      <c r="H1940" s="66">
        <v>0.87</v>
      </c>
      <c r="I1940" s="67"/>
      <c r="J1940" s="68">
        <f>H1940*I1940</f>
        <v>0</v>
      </c>
      <c r="K1940" s="68">
        <f>IF($I$11&gt;=7000,0,H1940*0.07*I1940)</f>
        <v>0</v>
      </c>
      <c r="L1940" s="68">
        <f>J1940+K1940</f>
        <v>0</v>
      </c>
      <c r="M1940" s="46" t="str">
        <f>IF(I1940="","",IF(I1940&lt;80,"Ошибка! Не соблюден минимальный заказ на сорт!",IF(MOD(I1940,40)&gt;0,"Ошибка! Не соблюдена кратность заказа на позицию!","")))</f>
        <v/>
      </c>
    </row>
    <row r="1941" spans="1:13" ht="15" customHeight="1" x14ac:dyDescent="0.25">
      <c r="A1941" s="1">
        <v>5726</v>
      </c>
      <c r="B1941" s="63" t="s">
        <v>3215</v>
      </c>
      <c r="C1941" s="63" t="s">
        <v>3216</v>
      </c>
      <c r="D1941" s="64" t="s">
        <v>3206</v>
      </c>
      <c r="E1941" s="64" t="s">
        <v>3207</v>
      </c>
      <c r="F1941" s="64" t="s">
        <v>3217</v>
      </c>
      <c r="G1941" s="65" t="s">
        <v>63</v>
      </c>
      <c r="H1941" s="66">
        <v>0.87</v>
      </c>
      <c r="I1941" s="67"/>
      <c r="J1941" s="68">
        <f>H1941*I1941</f>
        <v>0</v>
      </c>
      <c r="K1941" s="68">
        <f>IF($I$11&gt;=7000,0,H1941*0.07*I1941)</f>
        <v>0</v>
      </c>
      <c r="L1941" s="68">
        <f>J1941+K1941</f>
        <v>0</v>
      </c>
      <c r="M1941" s="46" t="str">
        <f>IF(I1941="","",IF(I1941&lt;80,"Ошибка! Не соблюден минимальный заказ на сорт!",IF(MOD(I1941,40)&gt;0,"Ошибка! Не соблюдена кратность заказа на позицию!","")))</f>
        <v/>
      </c>
    </row>
    <row r="1942" spans="1:13" ht="15" customHeight="1" x14ac:dyDescent="0.25">
      <c r="A1942" s="1">
        <v>2906</v>
      </c>
      <c r="B1942" s="63" t="s">
        <v>3219</v>
      </c>
      <c r="C1942" s="63" t="s">
        <v>3220</v>
      </c>
      <c r="D1942" s="64" t="s">
        <v>3206</v>
      </c>
      <c r="E1942" s="64" t="s">
        <v>3207</v>
      </c>
      <c r="F1942" s="64" t="s">
        <v>5450</v>
      </c>
      <c r="G1942" s="65" t="s">
        <v>63</v>
      </c>
      <c r="H1942" s="66">
        <v>0.87</v>
      </c>
      <c r="I1942" s="67"/>
      <c r="J1942" s="68">
        <f>H1942*I1942</f>
        <v>0</v>
      </c>
      <c r="K1942" s="68">
        <f>IF($I$11&gt;=7000,0,H1942*0.07*I1942)</f>
        <v>0</v>
      </c>
      <c r="L1942" s="68">
        <f>J1942+K1942</f>
        <v>0</v>
      </c>
      <c r="M1942" s="46" t="str">
        <f>IF(I1942="","",IF(I1942&lt;80,"Ошибка! Не соблюден минимальный заказ на сорт!",IF(MOD(I1942,40)&gt;0,"Ошибка! Не соблюдена кратность заказа на позицию!","")))</f>
        <v/>
      </c>
    </row>
    <row r="1943" spans="1:13" ht="15" customHeight="1" x14ac:dyDescent="0.25">
      <c r="A1943" s="1">
        <v>4040</v>
      </c>
      <c r="B1943" s="63" t="s">
        <v>3221</v>
      </c>
      <c r="C1943" s="63" t="s">
        <v>3222</v>
      </c>
      <c r="D1943" s="64" t="s">
        <v>3206</v>
      </c>
      <c r="E1943" s="64" t="s">
        <v>3207</v>
      </c>
      <c r="F1943" s="64" t="s">
        <v>3223</v>
      </c>
      <c r="G1943" s="65" t="s">
        <v>63</v>
      </c>
      <c r="H1943" s="66">
        <v>0.87</v>
      </c>
      <c r="I1943" s="67"/>
      <c r="J1943" s="68">
        <f>H1943*I1943</f>
        <v>0</v>
      </c>
      <c r="K1943" s="68">
        <f>IF($I$11&gt;=7000,0,H1943*0.07*I1943)</f>
        <v>0</v>
      </c>
      <c r="L1943" s="68">
        <f>J1943+K1943</f>
        <v>0</v>
      </c>
      <c r="M1943" s="46" t="str">
        <f>IF(I1943="","",IF(I1943&lt;80,"Ошибка! Не соблюден минимальный заказ на сорт!",IF(MOD(I1943,40)&gt;0,"Ошибка! Не соблюдена кратность заказа на позицию!","")))</f>
        <v/>
      </c>
    </row>
    <row r="1944" spans="1:13" ht="15" customHeight="1" x14ac:dyDescent="0.25">
      <c r="A1944" s="1">
        <v>2600</v>
      </c>
      <c r="B1944" s="63" t="s">
        <v>3226</v>
      </c>
      <c r="C1944" s="63" t="s">
        <v>3227</v>
      </c>
      <c r="D1944" s="64" t="s">
        <v>3206</v>
      </c>
      <c r="E1944" s="64" t="s">
        <v>5449</v>
      </c>
      <c r="F1944" s="64" t="s">
        <v>3218</v>
      </c>
      <c r="G1944" s="65" t="s">
        <v>63</v>
      </c>
      <c r="H1944" s="66">
        <v>1.56</v>
      </c>
      <c r="I1944" s="67"/>
      <c r="J1944" s="68">
        <f>H1944*I1944</f>
        <v>0</v>
      </c>
      <c r="K1944" s="68">
        <f>IF($I$11&gt;=7000,0,H1944*0.07*I1944)</f>
        <v>0</v>
      </c>
      <c r="L1944" s="68">
        <f>J1944+K1944</f>
        <v>0</v>
      </c>
      <c r="M1944" s="46" t="str">
        <f>IF(I1944="","",IF(I1944&lt;80,"Ошибка! Не соблюден минимальный заказ на сорт!",IF(MOD(I1944,40)&gt;0,"Ошибка! Не соблюдена кратность заказа на позицию!","")))</f>
        <v/>
      </c>
    </row>
    <row r="1945" spans="1:13" ht="15" customHeight="1" x14ac:dyDescent="0.25">
      <c r="A1945" s="1">
        <v>4442</v>
      </c>
      <c r="B1945" s="63" t="s">
        <v>3224</v>
      </c>
      <c r="C1945" s="63" t="s">
        <v>3225</v>
      </c>
      <c r="D1945" s="64" t="s">
        <v>3206</v>
      </c>
      <c r="E1945" s="64" t="s">
        <v>5449</v>
      </c>
      <c r="F1945" s="64" t="s">
        <v>4148</v>
      </c>
      <c r="G1945" s="65" t="s">
        <v>63</v>
      </c>
      <c r="H1945" s="66">
        <v>0.87</v>
      </c>
      <c r="I1945" s="67"/>
      <c r="J1945" s="68">
        <f>H1945*I1945</f>
        <v>0</v>
      </c>
      <c r="K1945" s="68">
        <f>IF($I$11&gt;=7000,0,H1945*0.07*I1945)</f>
        <v>0</v>
      </c>
      <c r="L1945" s="68">
        <f>J1945+K1945</f>
        <v>0</v>
      </c>
      <c r="M1945" s="46" t="str">
        <f>IF(I1945="","",IF(I1945&lt;80,"Ошибка! Не соблюден минимальный заказ на сорт!",IF(MOD(I1945,40)&gt;0,"Ошибка! Не соблюдена кратность заказа на позицию!","")))</f>
        <v/>
      </c>
    </row>
    <row r="1946" spans="1:13" ht="15" customHeight="1" x14ac:dyDescent="0.25">
      <c r="A1946" s="1">
        <v>1696</v>
      </c>
      <c r="B1946" s="63" t="s">
        <v>3228</v>
      </c>
      <c r="C1946" s="63" t="s">
        <v>3229</v>
      </c>
      <c r="D1946" s="64" t="s">
        <v>3230</v>
      </c>
      <c r="E1946" s="64" t="s">
        <v>3231</v>
      </c>
      <c r="F1946" s="64" t="s">
        <v>3232</v>
      </c>
      <c r="G1946" s="65" t="s">
        <v>63</v>
      </c>
      <c r="H1946" s="66">
        <v>1.56</v>
      </c>
      <c r="I1946" s="67"/>
      <c r="J1946" s="68">
        <f>H1946*I1946</f>
        <v>0</v>
      </c>
      <c r="K1946" s="68">
        <f>IF($I$11&gt;=7000,0,H1946*0.07*I1946)</f>
        <v>0</v>
      </c>
      <c r="L1946" s="68">
        <f>J1946+K1946</f>
        <v>0</v>
      </c>
      <c r="M1946" s="46" t="str">
        <f>IF(I1946="","",IF(I1946&lt;80,"Ошибка! Не соблюден минимальный заказ на сорт!",IF(MOD(I1946,40)&gt;0,"Ошибка! Не соблюдена кратность заказа на позицию!","")))</f>
        <v/>
      </c>
    </row>
    <row r="1947" spans="1:13" ht="15" customHeight="1" x14ac:dyDescent="0.25">
      <c r="A1947" s="1">
        <v>123</v>
      </c>
      <c r="B1947" s="63" t="s">
        <v>3660</v>
      </c>
      <c r="C1947" s="63" t="s">
        <v>6017</v>
      </c>
      <c r="D1947" s="64" t="s">
        <v>4323</v>
      </c>
      <c r="E1947" s="64" t="s">
        <v>5630</v>
      </c>
      <c r="F1947" s="64"/>
      <c r="G1947" s="65" t="s">
        <v>63</v>
      </c>
      <c r="H1947" s="66">
        <v>1.78</v>
      </c>
      <c r="I1947" s="67"/>
      <c r="J1947" s="68">
        <f>H1947*I1947</f>
        <v>0</v>
      </c>
      <c r="K1947" s="68">
        <f>IF($I$11&gt;=7000,0,H1947*0.07*I1947)</f>
        <v>0</v>
      </c>
      <c r="L1947" s="68">
        <f>J1947+K1947</f>
        <v>0</v>
      </c>
      <c r="M1947" s="46" t="str">
        <f>IF(I1947="","",IF(I1947&lt;80,"Ошибка! Не соблюден минимальный заказ на сорт!",IF(MOD(I1947,40)&gt;0,"Ошибка! Не соблюдена кратность заказа на позицию!","")))</f>
        <v/>
      </c>
    </row>
    <row r="1948" spans="1:13" ht="15" customHeight="1" x14ac:dyDescent="0.25">
      <c r="A1948" s="1">
        <v>3744</v>
      </c>
      <c r="B1948" s="63" t="s">
        <v>3233</v>
      </c>
      <c r="C1948" s="63" t="s">
        <v>3234</v>
      </c>
      <c r="D1948" s="64" t="s">
        <v>3235</v>
      </c>
      <c r="E1948" s="64" t="s">
        <v>3236</v>
      </c>
      <c r="F1948" s="64" t="s">
        <v>3237</v>
      </c>
      <c r="G1948" s="65" t="s">
        <v>63</v>
      </c>
      <c r="H1948" s="66">
        <v>1.48</v>
      </c>
      <c r="I1948" s="67"/>
      <c r="J1948" s="68">
        <f>H1948*I1948</f>
        <v>0</v>
      </c>
      <c r="K1948" s="68">
        <f>IF($I$11&gt;=7000,0,H1948*0.07*I1948)</f>
        <v>0</v>
      </c>
      <c r="L1948" s="68">
        <f>J1948+K1948</f>
        <v>0</v>
      </c>
      <c r="M1948" s="46" t="str">
        <f>IF(I1948="","",IF(I1948&lt;80,"Ошибка! Не соблюден минимальный заказ на сорт!",IF(MOD(I1948,40)&gt;0,"Ошибка! Не соблюдена кратность заказа на позицию!","")))</f>
        <v/>
      </c>
    </row>
    <row r="1949" spans="1:13" ht="15" customHeight="1" x14ac:dyDescent="0.25">
      <c r="A1949" s="1">
        <v>965</v>
      </c>
      <c r="B1949" s="63" t="s">
        <v>4889</v>
      </c>
      <c r="C1949" s="63" t="s">
        <v>6199</v>
      </c>
      <c r="D1949" s="64" t="s">
        <v>3235</v>
      </c>
      <c r="E1949" s="64" t="s">
        <v>3236</v>
      </c>
      <c r="F1949" s="64" t="s">
        <v>5678</v>
      </c>
      <c r="G1949" s="65" t="s">
        <v>63</v>
      </c>
      <c r="H1949" s="66">
        <v>1.48</v>
      </c>
      <c r="I1949" s="67"/>
      <c r="J1949" s="68">
        <f>H1949*I1949</f>
        <v>0</v>
      </c>
      <c r="K1949" s="68">
        <f>IF($I$11&gt;=7000,0,H1949*0.07*I1949)</f>
        <v>0</v>
      </c>
      <c r="L1949" s="68">
        <f>J1949+K1949</f>
        <v>0</v>
      </c>
      <c r="M1949" s="46" t="str">
        <f>IF(I1949="","",IF(I1949&lt;80,"Ошибка! Не соблюден минимальный заказ на сорт!",IF(MOD(I1949,40)&gt;0,"Ошибка! Не соблюдена кратность заказа на позицию!","")))</f>
        <v/>
      </c>
    </row>
    <row r="1950" spans="1:13" ht="15" customHeight="1" x14ac:dyDescent="0.25">
      <c r="A1950" s="1">
        <v>4437</v>
      </c>
      <c r="B1950" s="63" t="s">
        <v>3736</v>
      </c>
      <c r="C1950" s="63" t="s">
        <v>3238</v>
      </c>
      <c r="D1950" s="64" t="s">
        <v>3235</v>
      </c>
      <c r="E1950" s="64" t="s">
        <v>3236</v>
      </c>
      <c r="F1950" s="64" t="s">
        <v>4223</v>
      </c>
      <c r="G1950" s="65" t="s">
        <v>63</v>
      </c>
      <c r="H1950" s="66">
        <v>1.48</v>
      </c>
      <c r="I1950" s="67"/>
      <c r="J1950" s="68">
        <f>H1950*I1950</f>
        <v>0</v>
      </c>
      <c r="K1950" s="68">
        <f>IF($I$11&gt;=7000,0,H1950*0.07*I1950)</f>
        <v>0</v>
      </c>
      <c r="L1950" s="68">
        <f>J1950+K1950</f>
        <v>0</v>
      </c>
      <c r="M1950" s="46" t="str">
        <f>IF(I1950="","",IF(I1950&lt;80,"Ошибка! Не соблюден минимальный заказ на сорт!",IF(MOD(I1950,40)&gt;0,"Ошибка! Не соблюдена кратность заказа на позицию!","")))</f>
        <v/>
      </c>
    </row>
    <row r="1951" spans="1:13" ht="15" customHeight="1" x14ac:dyDescent="0.25">
      <c r="A1951" s="1">
        <v>6611</v>
      </c>
      <c r="B1951" s="63" t="s">
        <v>3239</v>
      </c>
      <c r="C1951" s="63" t="s">
        <v>3240</v>
      </c>
      <c r="D1951" s="64" t="s">
        <v>3235</v>
      </c>
      <c r="E1951" s="64" t="s">
        <v>3236</v>
      </c>
      <c r="F1951" s="64" t="s">
        <v>3241</v>
      </c>
      <c r="G1951" s="65" t="s">
        <v>63</v>
      </c>
      <c r="H1951" s="66">
        <v>1.1200000000000001</v>
      </c>
      <c r="I1951" s="67"/>
      <c r="J1951" s="68">
        <f>H1951*I1951</f>
        <v>0</v>
      </c>
      <c r="K1951" s="68">
        <f>IF($I$11&gt;=7000,0,H1951*0.07*I1951)</f>
        <v>0</v>
      </c>
      <c r="L1951" s="68">
        <f>J1951+K1951</f>
        <v>0</v>
      </c>
      <c r="M1951" s="46" t="str">
        <f>IF(I1951="","",IF(I1951&lt;80,"Ошибка! Не соблюден минимальный заказ на сорт!",IF(MOD(I1951,40)&gt;0,"Ошибка! Не соблюдена кратность заказа на позицию!","")))</f>
        <v/>
      </c>
    </row>
    <row r="1952" spans="1:13" ht="15" customHeight="1" x14ac:dyDescent="0.25">
      <c r="A1952" s="1">
        <v>20035</v>
      </c>
      <c r="B1952" s="63" t="s">
        <v>3242</v>
      </c>
      <c r="C1952" s="63" t="s">
        <v>3243</v>
      </c>
      <c r="D1952" s="64" t="s">
        <v>3235</v>
      </c>
      <c r="E1952" s="64" t="s">
        <v>3236</v>
      </c>
      <c r="F1952" s="64" t="s">
        <v>3244</v>
      </c>
      <c r="G1952" s="65" t="s">
        <v>63</v>
      </c>
      <c r="H1952" s="66">
        <v>1.21</v>
      </c>
      <c r="I1952" s="67"/>
      <c r="J1952" s="68">
        <f>H1952*I1952</f>
        <v>0</v>
      </c>
      <c r="K1952" s="68">
        <f>IF($I$11&gt;=7000,0,H1952*0.07*I1952)</f>
        <v>0</v>
      </c>
      <c r="L1952" s="68">
        <f>J1952+K1952</f>
        <v>0</v>
      </c>
      <c r="M1952" s="46" t="str">
        <f>IF(I1952="","",IF(I1952&lt;80,"Ошибка! Не соблюден минимальный заказ на сорт!",IF(MOD(I1952,40)&gt;0,"Ошибка! Не соблюдена кратность заказа на позицию!","")))</f>
        <v/>
      </c>
    </row>
    <row r="1953" spans="1:13" ht="15" customHeight="1" x14ac:dyDescent="0.25">
      <c r="A1953" s="1">
        <v>9631</v>
      </c>
      <c r="B1953" s="63" t="s">
        <v>4418</v>
      </c>
      <c r="C1953" s="63"/>
      <c r="D1953" s="64" t="s">
        <v>4444</v>
      </c>
      <c r="E1953" s="64" t="s">
        <v>5873</v>
      </c>
      <c r="F1953" s="64"/>
      <c r="G1953" s="65" t="s">
        <v>63</v>
      </c>
      <c r="H1953" s="66">
        <v>2.48</v>
      </c>
      <c r="I1953" s="67"/>
      <c r="J1953" s="68">
        <f>H1953*I1953</f>
        <v>0</v>
      </c>
      <c r="K1953" s="68">
        <f>IF($I$11&gt;=7000,0,H1953*0.07*I1953)</f>
        <v>0</v>
      </c>
      <c r="L1953" s="68">
        <f>J1953+K1953</f>
        <v>0</v>
      </c>
      <c r="M1953" s="46" t="str">
        <f>IF(I1953="","",IF(I1953&lt;80,"Ошибка! Не соблюден минимальный заказ на сорт!",IF(MOD(I1953,40)&gt;0,"Ошибка! Не соблюдена кратность заказа на позицию!","")))</f>
        <v/>
      </c>
    </row>
    <row r="1954" spans="1:13" ht="15" customHeight="1" x14ac:dyDescent="0.25">
      <c r="A1954" s="1">
        <v>1018</v>
      </c>
      <c r="B1954" s="63" t="s">
        <v>3245</v>
      </c>
      <c r="C1954" s="63" t="s">
        <v>3246</v>
      </c>
      <c r="D1954" s="64" t="s">
        <v>3247</v>
      </c>
      <c r="E1954" s="64" t="s">
        <v>4009</v>
      </c>
      <c r="F1954" s="64" t="s">
        <v>3248</v>
      </c>
      <c r="G1954" s="65" t="s">
        <v>63</v>
      </c>
      <c r="H1954" s="66">
        <v>1.02</v>
      </c>
      <c r="I1954" s="67"/>
      <c r="J1954" s="68">
        <f>H1954*I1954</f>
        <v>0</v>
      </c>
      <c r="K1954" s="68">
        <f>IF($I$11&gt;=7000,0,H1954*0.07*I1954)</f>
        <v>0</v>
      </c>
      <c r="L1954" s="68">
        <f>J1954+K1954</f>
        <v>0</v>
      </c>
      <c r="M1954" s="46" t="str">
        <f>IF(I1954="","",IF(I1954&lt;80,"Ошибка! Не соблюден минимальный заказ на сорт!",IF(MOD(I1954,40)&gt;0,"Ошибка! Не соблюдена кратность заказа на позицию!","")))</f>
        <v/>
      </c>
    </row>
    <row r="1955" spans="1:13" ht="15" customHeight="1" x14ac:dyDescent="0.25">
      <c r="A1955" s="1">
        <v>1260</v>
      </c>
      <c r="B1955" s="63" t="s">
        <v>3251</v>
      </c>
      <c r="C1955" s="63" t="s">
        <v>3252</v>
      </c>
      <c r="D1955" s="64" t="s">
        <v>3249</v>
      </c>
      <c r="E1955" s="64" t="s">
        <v>3250</v>
      </c>
      <c r="F1955" s="64" t="s">
        <v>3253</v>
      </c>
      <c r="G1955" s="65" t="s">
        <v>63</v>
      </c>
      <c r="H1955" s="66">
        <v>1.02</v>
      </c>
      <c r="I1955" s="67"/>
      <c r="J1955" s="68">
        <f>H1955*I1955</f>
        <v>0</v>
      </c>
      <c r="K1955" s="68">
        <f>IF($I$11&gt;=7000,0,H1955*0.07*I1955)</f>
        <v>0</v>
      </c>
      <c r="L1955" s="68">
        <f>J1955+K1955</f>
        <v>0</v>
      </c>
      <c r="M1955" s="46" t="str">
        <f>IF(I1955="","",IF(I1955&lt;80,"Ошибка! Не соблюден минимальный заказ на сорт!",IF(MOD(I1955,40)&gt;0,"Ошибка! Не соблюдена кратность заказа на позицию!","")))</f>
        <v/>
      </c>
    </row>
    <row r="1956" spans="1:13" ht="15" customHeight="1" x14ac:dyDescent="0.25">
      <c r="A1956" s="1">
        <v>1781</v>
      </c>
      <c r="B1956" s="63" t="s">
        <v>3254</v>
      </c>
      <c r="C1956" s="63" t="s">
        <v>3255</v>
      </c>
      <c r="D1956" s="64" t="s">
        <v>3249</v>
      </c>
      <c r="E1956" s="64" t="s">
        <v>3250</v>
      </c>
      <c r="F1956" s="64" t="s">
        <v>3256</v>
      </c>
      <c r="G1956" s="65" t="s">
        <v>63</v>
      </c>
      <c r="H1956" s="66">
        <v>1.02</v>
      </c>
      <c r="I1956" s="67"/>
      <c r="J1956" s="68">
        <f>H1956*I1956</f>
        <v>0</v>
      </c>
      <c r="K1956" s="68">
        <f>IF($I$11&gt;=7000,0,H1956*0.07*I1956)</f>
        <v>0</v>
      </c>
      <c r="L1956" s="68">
        <f>J1956+K1956</f>
        <v>0</v>
      </c>
      <c r="M1956" s="46" t="str">
        <f>IF(I1956="","",IF(I1956&lt;80,"Ошибка! Не соблюден минимальный заказ на сорт!",IF(MOD(I1956,40)&gt;0,"Ошибка! Не соблюдена кратность заказа на позицию!","")))</f>
        <v/>
      </c>
    </row>
    <row r="1957" spans="1:13" ht="15" customHeight="1" x14ac:dyDescent="0.25">
      <c r="A1957" s="1">
        <v>762</v>
      </c>
      <c r="B1957" s="63" t="s">
        <v>3257</v>
      </c>
      <c r="C1957" s="63" t="s">
        <v>3258</v>
      </c>
      <c r="D1957" s="64" t="s">
        <v>3249</v>
      </c>
      <c r="E1957" s="64" t="s">
        <v>3250</v>
      </c>
      <c r="F1957" s="64" t="s">
        <v>3259</v>
      </c>
      <c r="G1957" s="65" t="s">
        <v>63</v>
      </c>
      <c r="H1957" s="66">
        <v>1.02</v>
      </c>
      <c r="I1957" s="67"/>
      <c r="J1957" s="68">
        <f>H1957*I1957</f>
        <v>0</v>
      </c>
      <c r="K1957" s="68">
        <f>IF($I$11&gt;=7000,0,H1957*0.07*I1957)</f>
        <v>0</v>
      </c>
      <c r="L1957" s="68">
        <f>J1957+K1957</f>
        <v>0</v>
      </c>
      <c r="M1957" s="46" t="str">
        <f>IF(I1957="","",IF(I1957&lt;80,"Ошибка! Не соблюден минимальный заказ на сорт!",IF(MOD(I1957,40)&gt;0,"Ошибка! Не соблюдена кратность заказа на позицию!","")))</f>
        <v/>
      </c>
    </row>
    <row r="1958" spans="1:13" ht="15" customHeight="1" x14ac:dyDescent="0.25">
      <c r="A1958" s="1">
        <v>1205</v>
      </c>
      <c r="B1958" s="63" t="s">
        <v>3260</v>
      </c>
      <c r="C1958" s="63" t="s">
        <v>3261</v>
      </c>
      <c r="D1958" s="64" t="s">
        <v>3249</v>
      </c>
      <c r="E1958" s="64" t="s">
        <v>3250</v>
      </c>
      <c r="F1958" s="64" t="s">
        <v>3262</v>
      </c>
      <c r="G1958" s="65" t="s">
        <v>63</v>
      </c>
      <c r="H1958" s="66">
        <v>1.02</v>
      </c>
      <c r="I1958" s="67"/>
      <c r="J1958" s="68">
        <f>H1958*I1958</f>
        <v>0</v>
      </c>
      <c r="K1958" s="68">
        <f>IF($I$11&gt;=7000,0,H1958*0.07*I1958)</f>
        <v>0</v>
      </c>
      <c r="L1958" s="68">
        <f>J1958+K1958</f>
        <v>0</v>
      </c>
      <c r="M1958" s="46" t="str">
        <f>IF(I1958="","",IF(I1958&lt;80,"Ошибка! Не соблюден минимальный заказ на сорт!",IF(MOD(I1958,40)&gt;0,"Ошибка! Не соблюдена кратность заказа на позицию!","")))</f>
        <v/>
      </c>
    </row>
    <row r="1959" spans="1:13" ht="15" customHeight="1" x14ac:dyDescent="0.25">
      <c r="A1959" s="1">
        <v>1784</v>
      </c>
      <c r="B1959" s="63" t="s">
        <v>3582</v>
      </c>
      <c r="C1959" s="63" t="s">
        <v>3570</v>
      </c>
      <c r="D1959" s="64" t="s">
        <v>3249</v>
      </c>
      <c r="E1959" s="64" t="s">
        <v>3250</v>
      </c>
      <c r="F1959" s="64" t="s">
        <v>3576</v>
      </c>
      <c r="G1959" s="65" t="s">
        <v>63</v>
      </c>
      <c r="H1959" s="66">
        <v>1.02</v>
      </c>
      <c r="I1959" s="67"/>
      <c r="J1959" s="68">
        <f>H1959*I1959</f>
        <v>0</v>
      </c>
      <c r="K1959" s="68">
        <f>IF($I$11&gt;=7000,0,H1959*0.07*I1959)</f>
        <v>0</v>
      </c>
      <c r="L1959" s="68">
        <f>J1959+K1959</f>
        <v>0</v>
      </c>
      <c r="M1959" s="46" t="str">
        <f>IF(I1959="","",IF(I1959&lt;80,"Ошибка! Не соблюден минимальный заказ на сорт!",IF(MOD(I1959,40)&gt;0,"Ошибка! Не соблюдена кратность заказа на позицию!","")))</f>
        <v/>
      </c>
    </row>
    <row r="1960" spans="1:13" ht="15" customHeight="1" x14ac:dyDescent="0.25">
      <c r="A1960" s="1">
        <v>239</v>
      </c>
      <c r="B1960" s="63" t="s">
        <v>3263</v>
      </c>
      <c r="C1960" s="63" t="s">
        <v>3264</v>
      </c>
      <c r="D1960" s="64" t="s">
        <v>3249</v>
      </c>
      <c r="E1960" s="64" t="s">
        <v>3250</v>
      </c>
      <c r="F1960" s="64" t="s">
        <v>3265</v>
      </c>
      <c r="G1960" s="65" t="s">
        <v>63</v>
      </c>
      <c r="H1960" s="66">
        <v>1.02</v>
      </c>
      <c r="I1960" s="67"/>
      <c r="J1960" s="68">
        <f>H1960*I1960</f>
        <v>0</v>
      </c>
      <c r="K1960" s="68">
        <f>IF($I$11&gt;=7000,0,H1960*0.07*I1960)</f>
        <v>0</v>
      </c>
      <c r="L1960" s="68">
        <f>J1960+K1960</f>
        <v>0</v>
      </c>
      <c r="M1960" s="46" t="str">
        <f>IF(I1960="","",IF(I1960&lt;80,"Ошибка! Не соблюден минимальный заказ на сорт!",IF(MOD(I1960,40)&gt;0,"Ошибка! Не соблюдена кратность заказа на позицию!","")))</f>
        <v/>
      </c>
    </row>
    <row r="1961" spans="1:13" ht="15" customHeight="1" x14ac:dyDescent="0.25">
      <c r="A1961" s="1">
        <v>2486</v>
      </c>
      <c r="B1961" s="63" t="s">
        <v>3266</v>
      </c>
      <c r="C1961" s="63" t="s">
        <v>3267</v>
      </c>
      <c r="D1961" s="64" t="s">
        <v>3249</v>
      </c>
      <c r="E1961" s="64" t="s">
        <v>3250</v>
      </c>
      <c r="F1961" s="64" t="s">
        <v>3268</v>
      </c>
      <c r="G1961" s="65" t="s">
        <v>63</v>
      </c>
      <c r="H1961" s="66">
        <v>1.02</v>
      </c>
      <c r="I1961" s="67"/>
      <c r="J1961" s="68">
        <f>H1961*I1961</f>
        <v>0</v>
      </c>
      <c r="K1961" s="68">
        <f>IF($I$11&gt;=7000,0,H1961*0.07*I1961)</f>
        <v>0</v>
      </c>
      <c r="L1961" s="68">
        <f>J1961+K1961</f>
        <v>0</v>
      </c>
      <c r="M1961" s="46" t="str">
        <f>IF(I1961="","",IF(I1961&lt;80,"Ошибка! Не соблюден минимальный заказ на сорт!",IF(MOD(I1961,40)&gt;0,"Ошибка! Не соблюдена кратность заказа на позицию!","")))</f>
        <v/>
      </c>
    </row>
    <row r="1962" spans="1:13" ht="15" customHeight="1" x14ac:dyDescent="0.25">
      <c r="A1962" s="1">
        <v>1816</v>
      </c>
      <c r="B1962" s="63" t="s">
        <v>3269</v>
      </c>
      <c r="C1962" s="63" t="s">
        <v>3270</v>
      </c>
      <c r="D1962" s="64" t="s">
        <v>3249</v>
      </c>
      <c r="E1962" s="64" t="s">
        <v>3250</v>
      </c>
      <c r="F1962" s="64" t="s">
        <v>3271</v>
      </c>
      <c r="G1962" s="65" t="s">
        <v>63</v>
      </c>
      <c r="H1962" s="66">
        <v>1.02</v>
      </c>
      <c r="I1962" s="67"/>
      <c r="J1962" s="68">
        <f>H1962*I1962</f>
        <v>0</v>
      </c>
      <c r="K1962" s="68">
        <f>IF($I$11&gt;=7000,0,H1962*0.07*I1962)</f>
        <v>0</v>
      </c>
      <c r="L1962" s="68">
        <f>J1962+K1962</f>
        <v>0</v>
      </c>
      <c r="M1962" s="46" t="str">
        <f>IF(I1962="","",IF(I1962&lt;80,"Ошибка! Не соблюден минимальный заказ на сорт!",IF(MOD(I1962,40)&gt;0,"Ошибка! Не соблюдена кратность заказа на позицию!","")))</f>
        <v/>
      </c>
    </row>
    <row r="1963" spans="1:13" ht="15" customHeight="1" x14ac:dyDescent="0.25">
      <c r="A1963" s="1">
        <v>995</v>
      </c>
      <c r="B1963" s="63" t="s">
        <v>3272</v>
      </c>
      <c r="C1963" s="63" t="s">
        <v>3273</v>
      </c>
      <c r="D1963" s="64" t="s">
        <v>3274</v>
      </c>
      <c r="E1963" s="64" t="s">
        <v>3275</v>
      </c>
      <c r="F1963" s="64" t="s">
        <v>3276</v>
      </c>
      <c r="G1963" s="65" t="s">
        <v>63</v>
      </c>
      <c r="H1963" s="66">
        <v>2.2999999999999998</v>
      </c>
      <c r="I1963" s="67"/>
      <c r="J1963" s="68">
        <f>H1963*I1963</f>
        <v>0</v>
      </c>
      <c r="K1963" s="68">
        <f>IF($I$11&gt;=7000,0,H1963*0.07*I1963)</f>
        <v>0</v>
      </c>
      <c r="L1963" s="68">
        <f>J1963+K1963</f>
        <v>0</v>
      </c>
      <c r="M1963" s="46" t="str">
        <f>IF(I1963="","",IF(I1963&lt;80,"Ошибка! Не соблюден минимальный заказ на сорт!",IF(MOD(I1963,40)&gt;0,"Ошибка! Не соблюдена кратность заказа на позицию!","")))</f>
        <v/>
      </c>
    </row>
    <row r="1964" spans="1:13" ht="15" customHeight="1" x14ac:dyDescent="0.25">
      <c r="A1964" s="1">
        <v>996</v>
      </c>
      <c r="B1964" s="63" t="s">
        <v>3277</v>
      </c>
      <c r="C1964" s="63" t="s">
        <v>3278</v>
      </c>
      <c r="D1964" s="64" t="s">
        <v>3274</v>
      </c>
      <c r="E1964" s="64" t="s">
        <v>3275</v>
      </c>
      <c r="F1964" s="64" t="s">
        <v>3279</v>
      </c>
      <c r="G1964" s="65" t="s">
        <v>63</v>
      </c>
      <c r="H1964" s="66">
        <v>1.02</v>
      </c>
      <c r="I1964" s="67"/>
      <c r="J1964" s="68">
        <f>H1964*I1964</f>
        <v>0</v>
      </c>
      <c r="K1964" s="68">
        <f>IF($I$11&gt;=7000,0,H1964*0.07*I1964)</f>
        <v>0</v>
      </c>
      <c r="L1964" s="68">
        <f>J1964+K1964</f>
        <v>0</v>
      </c>
      <c r="M1964" s="46" t="str">
        <f>IF(I1964="","",IF(I1964&lt;80,"Ошибка! Не соблюден минимальный заказ на сорт!",IF(MOD(I1964,40)&gt;0,"Ошибка! Не соблюдена кратность заказа на позицию!","")))</f>
        <v/>
      </c>
    </row>
    <row r="1965" spans="1:13" ht="15" customHeight="1" x14ac:dyDescent="0.25">
      <c r="A1965" s="1">
        <v>759</v>
      </c>
      <c r="B1965" s="63" t="s">
        <v>5280</v>
      </c>
      <c r="C1965" s="63"/>
      <c r="D1965" s="64" t="s">
        <v>5523</v>
      </c>
      <c r="E1965" s="64" t="s">
        <v>5524</v>
      </c>
      <c r="F1965" s="64" t="s">
        <v>3282</v>
      </c>
      <c r="G1965" s="65" t="s">
        <v>63</v>
      </c>
      <c r="H1965" s="66">
        <v>1.5</v>
      </c>
      <c r="I1965" s="67"/>
      <c r="J1965" s="68">
        <f>H1965*I1965</f>
        <v>0</v>
      </c>
      <c r="K1965" s="68">
        <f>IF($I$11&gt;=7000,0,H1965*0.07*I1965)</f>
        <v>0</v>
      </c>
      <c r="L1965" s="68">
        <f>J1965+K1965</f>
        <v>0</v>
      </c>
      <c r="M1965" s="46" t="str">
        <f>IF(I1965="","",IF(I1965&lt;80,"Ошибка! Не соблюден минимальный заказ на сорт!",IF(MOD(I1965,40)&gt;0,"Ошибка! Не соблюдена кратность заказа на позицию!","")))</f>
        <v/>
      </c>
    </row>
    <row r="1966" spans="1:13" ht="15" customHeight="1" x14ac:dyDescent="0.25">
      <c r="A1966" s="1">
        <v>279</v>
      </c>
      <c r="B1966" s="63" t="s">
        <v>3280</v>
      </c>
      <c r="C1966" s="63" t="s">
        <v>3281</v>
      </c>
      <c r="D1966" s="64" t="s">
        <v>5523</v>
      </c>
      <c r="E1966" s="64" t="s">
        <v>5524</v>
      </c>
      <c r="F1966" s="64" t="s">
        <v>3282</v>
      </c>
      <c r="G1966" s="65" t="s">
        <v>154</v>
      </c>
      <c r="H1966" s="66">
        <v>1.61</v>
      </c>
      <c r="I1966" s="67"/>
      <c r="J1966" s="68">
        <f>H1966*I1966</f>
        <v>0</v>
      </c>
      <c r="K1966" s="68">
        <f>IF($I$11&gt;=7000,0,H1966*0.07*I1966)</f>
        <v>0</v>
      </c>
      <c r="L1966" s="68">
        <f>J1966+K1966</f>
        <v>0</v>
      </c>
      <c r="M1966" s="46" t="str">
        <f>IF(I1966="","",IF(I1966&lt;75,"Ошибка! Не соблюден минимальный заказ на сорт!",IF(MOD(I1966,25)&gt;0,"Ошибка! Не соблюдена кратность заказа на позицию!","")))</f>
        <v/>
      </c>
    </row>
    <row r="1967" spans="1:13" ht="15" customHeight="1" x14ac:dyDescent="0.25">
      <c r="A1967" s="1">
        <v>469</v>
      </c>
      <c r="B1967" s="63" t="s">
        <v>5281</v>
      </c>
      <c r="C1967" s="63"/>
      <c r="D1967" s="64" t="s">
        <v>5523</v>
      </c>
      <c r="E1967" s="64" t="s">
        <v>5524</v>
      </c>
      <c r="F1967" s="64" t="s">
        <v>3285</v>
      </c>
      <c r="G1967" s="65" t="s">
        <v>63</v>
      </c>
      <c r="H1967" s="66">
        <v>1.5</v>
      </c>
      <c r="I1967" s="67"/>
      <c r="J1967" s="68">
        <f>H1967*I1967</f>
        <v>0</v>
      </c>
      <c r="K1967" s="68">
        <f>IF($I$11&gt;=7000,0,H1967*0.07*I1967)</f>
        <v>0</v>
      </c>
      <c r="L1967" s="68">
        <f>J1967+K1967</f>
        <v>0</v>
      </c>
      <c r="M1967" s="46" t="str">
        <f>IF(I1967="","",IF(I1967&lt;80,"Ошибка! Не соблюден минимальный заказ на сорт!",IF(MOD(I1967,40)&gt;0,"Ошибка! Не соблюдена кратность заказа на позицию!","")))</f>
        <v/>
      </c>
    </row>
    <row r="1968" spans="1:13" ht="15" customHeight="1" x14ac:dyDescent="0.25">
      <c r="A1968" s="1">
        <v>321</v>
      </c>
      <c r="B1968" s="63" t="s">
        <v>3283</v>
      </c>
      <c r="C1968" s="63" t="s">
        <v>3284</v>
      </c>
      <c r="D1968" s="64" t="s">
        <v>5523</v>
      </c>
      <c r="E1968" s="64" t="s">
        <v>5524</v>
      </c>
      <c r="F1968" s="64" t="s">
        <v>3285</v>
      </c>
      <c r="G1968" s="65" t="s">
        <v>154</v>
      </c>
      <c r="H1968" s="66">
        <v>1.61</v>
      </c>
      <c r="I1968" s="67"/>
      <c r="J1968" s="68">
        <f>H1968*I1968</f>
        <v>0</v>
      </c>
      <c r="K1968" s="68">
        <f>IF($I$11&gt;=7000,0,H1968*0.07*I1968)</f>
        <v>0</v>
      </c>
      <c r="L1968" s="68">
        <f>J1968+K1968</f>
        <v>0</v>
      </c>
      <c r="M1968" s="46" t="str">
        <f>IF(I1968="","",IF(I1968&lt;75,"Ошибка! Не соблюден минимальный заказ на сорт!",IF(MOD(I1968,25)&gt;0,"Ошибка! Не соблюдена кратность заказа на позицию!","")))</f>
        <v/>
      </c>
    </row>
    <row r="1969" spans="1:13" ht="15" customHeight="1" x14ac:dyDescent="0.25">
      <c r="A1969" s="1">
        <v>421</v>
      </c>
      <c r="B1969" s="63" t="s">
        <v>3286</v>
      </c>
      <c r="C1969" s="63" t="s">
        <v>3287</v>
      </c>
      <c r="D1969" s="64" t="s">
        <v>5523</v>
      </c>
      <c r="E1969" s="64" t="s">
        <v>5524</v>
      </c>
      <c r="F1969" s="64" t="s">
        <v>3288</v>
      </c>
      <c r="G1969" s="65" t="s">
        <v>154</v>
      </c>
      <c r="H1969" s="66">
        <v>1.84</v>
      </c>
      <c r="I1969" s="67"/>
      <c r="J1969" s="68">
        <f>H1969*I1969</f>
        <v>0</v>
      </c>
      <c r="K1969" s="68">
        <f>IF($I$11&gt;=7000,0,H1969*0.07*I1969)</f>
        <v>0</v>
      </c>
      <c r="L1969" s="68">
        <f>J1969+K1969</f>
        <v>0</v>
      </c>
      <c r="M1969" s="46" t="str">
        <f>IF(I1969="","",IF(I1969&lt;75,"Ошибка! Не соблюден минимальный заказ на сорт!",IF(MOD(I1969,25)&gt;0,"Ошибка! Не соблюдена кратность заказа на позицию!","")))</f>
        <v/>
      </c>
    </row>
    <row r="1970" spans="1:13" ht="15" customHeight="1" x14ac:dyDescent="0.25">
      <c r="A1970" s="1">
        <v>477</v>
      </c>
      <c r="B1970" s="63" t="s">
        <v>5282</v>
      </c>
      <c r="C1970" s="63"/>
      <c r="D1970" s="64" t="s">
        <v>5523</v>
      </c>
      <c r="E1970" s="64" t="s">
        <v>5524</v>
      </c>
      <c r="F1970" s="64" t="s">
        <v>3288</v>
      </c>
      <c r="G1970" s="65" t="s">
        <v>63</v>
      </c>
      <c r="H1970" s="66">
        <v>3.28</v>
      </c>
      <c r="I1970" s="67"/>
      <c r="J1970" s="68">
        <f>H1970*I1970</f>
        <v>0</v>
      </c>
      <c r="K1970" s="68">
        <f>IF($I$11&gt;=7000,0,H1970*0.07*I1970)</f>
        <v>0</v>
      </c>
      <c r="L1970" s="68">
        <f>J1970+K1970</f>
        <v>0</v>
      </c>
      <c r="M1970" s="46" t="str">
        <f>IF(I1970="","",IF(I1970&lt;80,"Ошибка! Не соблюден минимальный заказ на сорт!",IF(MOD(I1970,40)&gt;0,"Ошибка! Не соблюдена кратность заказа на позицию!","")))</f>
        <v/>
      </c>
    </row>
    <row r="1971" spans="1:13" ht="15" customHeight="1" x14ac:dyDescent="0.25">
      <c r="A1971" s="1">
        <v>848</v>
      </c>
      <c r="B1971" s="63" t="s">
        <v>5283</v>
      </c>
      <c r="C1971" s="63" t="s">
        <v>4647</v>
      </c>
      <c r="D1971" s="64" t="s">
        <v>5523</v>
      </c>
      <c r="E1971" s="64" t="s">
        <v>5524</v>
      </c>
      <c r="F1971" s="64" t="s">
        <v>3289</v>
      </c>
      <c r="G1971" s="65" t="s">
        <v>63</v>
      </c>
      <c r="H1971" s="66">
        <v>1.73</v>
      </c>
      <c r="I1971" s="67"/>
      <c r="J1971" s="68">
        <f>H1971*I1971</f>
        <v>0</v>
      </c>
      <c r="K1971" s="68">
        <f>IF($I$11&gt;=7000,0,H1971*0.07*I1971)</f>
        <v>0</v>
      </c>
      <c r="L1971" s="68">
        <f>J1971+K1971</f>
        <v>0</v>
      </c>
      <c r="M1971" s="46" t="str">
        <f>IF(I1971="","",IF(I1971&lt;80,"Ошибка! Не соблюден минимальный заказ на сорт!",IF(MOD(I1971,40)&gt;0,"Ошибка! Не соблюдена кратность заказа на позицию!","")))</f>
        <v/>
      </c>
    </row>
    <row r="1972" spans="1:13" ht="15" customHeight="1" x14ac:dyDescent="0.25">
      <c r="A1972" s="1">
        <v>56</v>
      </c>
      <c r="B1972" s="63" t="s">
        <v>3290</v>
      </c>
      <c r="C1972" s="63" t="s">
        <v>3291</v>
      </c>
      <c r="D1972" s="64" t="s">
        <v>5523</v>
      </c>
      <c r="E1972" s="64" t="s">
        <v>5524</v>
      </c>
      <c r="F1972" s="64" t="s">
        <v>3289</v>
      </c>
      <c r="G1972" s="65" t="s">
        <v>154</v>
      </c>
      <c r="H1972" s="66">
        <v>1.84</v>
      </c>
      <c r="I1972" s="67"/>
      <c r="J1972" s="68">
        <f>H1972*I1972</f>
        <v>0</v>
      </c>
      <c r="K1972" s="68">
        <f>IF($I$11&gt;=7000,0,H1972*0.07*I1972)</f>
        <v>0</v>
      </c>
      <c r="L1972" s="68">
        <f>J1972+K1972</f>
        <v>0</v>
      </c>
      <c r="M1972" s="46" t="str">
        <f>IF(I1972="","",IF(I1972&lt;75,"Ошибка! Не соблюден минимальный заказ на сорт!",IF(MOD(I1972,25)&gt;0,"Ошибка! Не соблюдена кратность заказа на позицию!","")))</f>
        <v/>
      </c>
    </row>
    <row r="1973" spans="1:13" ht="15" customHeight="1" x14ac:dyDescent="0.25">
      <c r="A1973" s="1">
        <v>357</v>
      </c>
      <c r="B1973" s="63" t="s">
        <v>5284</v>
      </c>
      <c r="C1973" s="63" t="s">
        <v>4648</v>
      </c>
      <c r="D1973" s="64" t="s">
        <v>5523</v>
      </c>
      <c r="E1973" s="64" t="s">
        <v>5524</v>
      </c>
      <c r="F1973" s="64" t="s">
        <v>3292</v>
      </c>
      <c r="G1973" s="65" t="s">
        <v>63</v>
      </c>
      <c r="H1973" s="66">
        <v>1.5</v>
      </c>
      <c r="I1973" s="67"/>
      <c r="J1973" s="68">
        <f>H1973*I1973</f>
        <v>0</v>
      </c>
      <c r="K1973" s="68">
        <f>IF($I$11&gt;=7000,0,H1973*0.07*I1973)</f>
        <v>0</v>
      </c>
      <c r="L1973" s="68">
        <f>J1973+K1973</f>
        <v>0</v>
      </c>
      <c r="M1973" s="46" t="str">
        <f>IF(I1973="","",IF(I1973&lt;80,"Ошибка! Не соблюден минимальный заказ на сорт!",IF(MOD(I1973,40)&gt;0,"Ошибка! Не соблюдена кратность заказа на позицию!","")))</f>
        <v/>
      </c>
    </row>
    <row r="1974" spans="1:13" ht="15" customHeight="1" x14ac:dyDescent="0.25">
      <c r="A1974" s="1">
        <v>513</v>
      </c>
      <c r="B1974" s="63" t="s">
        <v>5285</v>
      </c>
      <c r="C1974" s="63"/>
      <c r="D1974" s="64" t="s">
        <v>5523</v>
      </c>
      <c r="E1974" s="64" t="s">
        <v>5524</v>
      </c>
      <c r="F1974" s="64" t="s">
        <v>3295</v>
      </c>
      <c r="G1974" s="65" t="s">
        <v>63</v>
      </c>
      <c r="H1974" s="66">
        <v>3.05</v>
      </c>
      <c r="I1974" s="67"/>
      <c r="J1974" s="68">
        <f>H1974*I1974</f>
        <v>0</v>
      </c>
      <c r="K1974" s="68">
        <f>IF($I$11&gt;=7000,0,H1974*0.07*I1974)</f>
        <v>0</v>
      </c>
      <c r="L1974" s="68">
        <f>J1974+K1974</f>
        <v>0</v>
      </c>
      <c r="M1974" s="46" t="str">
        <f>IF(I1974="","",IF(I1974&lt;80,"Ошибка! Не соблюден минимальный заказ на сорт!",IF(MOD(I1974,40)&gt;0,"Ошибка! Не соблюдена кратность заказа на позицию!","")))</f>
        <v/>
      </c>
    </row>
    <row r="1975" spans="1:13" ht="15" customHeight="1" x14ac:dyDescent="0.25">
      <c r="A1975" s="1">
        <v>763</v>
      </c>
      <c r="B1975" s="63" t="s">
        <v>3293</v>
      </c>
      <c r="C1975" s="63" t="s">
        <v>3294</v>
      </c>
      <c r="D1975" s="64" t="s">
        <v>5523</v>
      </c>
      <c r="E1975" s="64" t="s">
        <v>5524</v>
      </c>
      <c r="F1975" s="64" t="s">
        <v>3295</v>
      </c>
      <c r="G1975" s="65" t="s">
        <v>154</v>
      </c>
      <c r="H1975" s="66">
        <v>3.11</v>
      </c>
      <c r="I1975" s="67"/>
      <c r="J1975" s="68">
        <f>H1975*I1975</f>
        <v>0</v>
      </c>
      <c r="K1975" s="68">
        <f>IF($I$11&gt;=7000,0,H1975*0.07*I1975)</f>
        <v>0</v>
      </c>
      <c r="L1975" s="68">
        <f>J1975+K1975</f>
        <v>0</v>
      </c>
      <c r="M1975" s="46" t="str">
        <f>IF(I1975="","",IF(I1975&lt;75,"Ошибка! Не соблюден минимальный заказ на сорт!",IF(MOD(I1975,25)&gt;0,"Ошибка! Не соблюдена кратность заказа на позицию!","")))</f>
        <v/>
      </c>
    </row>
    <row r="1976" spans="1:13" ht="15" customHeight="1" x14ac:dyDescent="0.25">
      <c r="A1976" s="1">
        <v>536</v>
      </c>
      <c r="B1976" s="63" t="s">
        <v>5286</v>
      </c>
      <c r="C1976" s="63"/>
      <c r="D1976" s="64" t="s">
        <v>5523</v>
      </c>
      <c r="E1976" s="64" t="s">
        <v>5524</v>
      </c>
      <c r="F1976" s="64" t="s">
        <v>4326</v>
      </c>
      <c r="G1976" s="65" t="s">
        <v>63</v>
      </c>
      <c r="H1976" s="66">
        <v>2.76</v>
      </c>
      <c r="I1976" s="67"/>
      <c r="J1976" s="68">
        <f>H1976*I1976</f>
        <v>0</v>
      </c>
      <c r="K1976" s="68">
        <f>IF($I$11&gt;=7000,0,H1976*0.07*I1976)</f>
        <v>0</v>
      </c>
      <c r="L1976" s="68">
        <f>J1976+K1976</f>
        <v>0</v>
      </c>
      <c r="M1976" s="46" t="str">
        <f>IF(I1976="","",IF(I1976&lt;80,"Ошибка! Не соблюден минимальный заказ на сорт!",IF(MOD(I1976,40)&gt;0,"Ошибка! Не соблюдена кратность заказа на позицию!","")))</f>
        <v/>
      </c>
    </row>
    <row r="1977" spans="1:13" ht="15" customHeight="1" x14ac:dyDescent="0.25">
      <c r="A1977" s="1">
        <v>246</v>
      </c>
      <c r="B1977" s="63" t="s">
        <v>3824</v>
      </c>
      <c r="C1977" s="63" t="s">
        <v>4361</v>
      </c>
      <c r="D1977" s="64" t="s">
        <v>5523</v>
      </c>
      <c r="E1977" s="64" t="s">
        <v>5524</v>
      </c>
      <c r="F1977" s="64" t="s">
        <v>4326</v>
      </c>
      <c r="G1977" s="65" t="s">
        <v>154</v>
      </c>
      <c r="H1977" s="66">
        <v>2.88</v>
      </c>
      <c r="I1977" s="67"/>
      <c r="J1977" s="68">
        <f>H1977*I1977</f>
        <v>0</v>
      </c>
      <c r="K1977" s="68">
        <f>IF($I$11&gt;=7000,0,H1977*0.07*I1977)</f>
        <v>0</v>
      </c>
      <c r="L1977" s="68">
        <f>J1977+K1977</f>
        <v>0</v>
      </c>
      <c r="M1977" s="46" t="str">
        <f>IF(I1977="","",IF(I1977&lt;75,"Ошибка! Не соблюден минимальный заказ на сорт!",IF(MOD(I1977,25)&gt;0,"Ошибка! Не соблюдена кратность заказа на позицию!","")))</f>
        <v/>
      </c>
    </row>
    <row r="1978" spans="1:13" ht="15" customHeight="1" x14ac:dyDescent="0.25">
      <c r="A1978" s="1">
        <v>737</v>
      </c>
      <c r="B1978" s="63" t="s">
        <v>5287</v>
      </c>
      <c r="C1978" s="63" t="s">
        <v>4649</v>
      </c>
      <c r="D1978" s="64" t="s">
        <v>5523</v>
      </c>
      <c r="E1978" s="64" t="s">
        <v>5524</v>
      </c>
      <c r="F1978" s="64" t="s">
        <v>3296</v>
      </c>
      <c r="G1978" s="65" t="s">
        <v>63</v>
      </c>
      <c r="H1978" s="66">
        <v>3.28</v>
      </c>
      <c r="I1978" s="67"/>
      <c r="J1978" s="68">
        <f>H1978*I1978</f>
        <v>0</v>
      </c>
      <c r="K1978" s="68">
        <f>IF($I$11&gt;=7000,0,H1978*0.07*I1978)</f>
        <v>0</v>
      </c>
      <c r="L1978" s="68">
        <f>J1978+K1978</f>
        <v>0</v>
      </c>
      <c r="M1978" s="46" t="str">
        <f>IF(I1978="","",IF(I1978&lt;80,"Ошибка! Не соблюден минимальный заказ на сорт!",IF(MOD(I1978,40)&gt;0,"Ошибка! Не соблюдена кратность заказа на позицию!","")))</f>
        <v/>
      </c>
    </row>
    <row r="1979" spans="1:13" ht="15" customHeight="1" x14ac:dyDescent="0.25">
      <c r="A1979" s="1">
        <v>513</v>
      </c>
      <c r="B1979" s="63" t="s">
        <v>5289</v>
      </c>
      <c r="C1979" s="63"/>
      <c r="D1979" s="64" t="s">
        <v>5523</v>
      </c>
      <c r="E1979" s="64" t="s">
        <v>5524</v>
      </c>
      <c r="F1979" s="64" t="s">
        <v>5905</v>
      </c>
      <c r="G1979" s="65" t="s">
        <v>63</v>
      </c>
      <c r="H1979" s="66">
        <v>3.28</v>
      </c>
      <c r="I1979" s="67"/>
      <c r="J1979" s="68">
        <f>H1979*I1979</f>
        <v>0</v>
      </c>
      <c r="K1979" s="68">
        <f>IF($I$11&gt;=7000,0,H1979*0.07*I1979)</f>
        <v>0</v>
      </c>
      <c r="L1979" s="68">
        <f>J1979+K1979</f>
        <v>0</v>
      </c>
      <c r="M1979" s="46" t="str">
        <f>IF(I1979="","",IF(I1979&lt;80,"Ошибка! Не соблюден минимальный заказ на сорт!",IF(MOD(I1979,40)&gt;0,"Ошибка! Не соблюдена кратность заказа на позицию!","")))</f>
        <v/>
      </c>
    </row>
    <row r="1980" spans="1:13" ht="15" customHeight="1" x14ac:dyDescent="0.25">
      <c r="A1980" s="1">
        <v>580</v>
      </c>
      <c r="B1980" s="63" t="s">
        <v>5288</v>
      </c>
      <c r="C1980" s="63" t="s">
        <v>4650</v>
      </c>
      <c r="D1980" s="64" t="s">
        <v>5523</v>
      </c>
      <c r="E1980" s="64" t="s">
        <v>5524</v>
      </c>
      <c r="F1980" s="64" t="s">
        <v>3297</v>
      </c>
      <c r="G1980" s="65" t="s">
        <v>63</v>
      </c>
      <c r="H1980" s="66">
        <v>1.73</v>
      </c>
      <c r="I1980" s="67"/>
      <c r="J1980" s="68">
        <f>H1980*I1980</f>
        <v>0</v>
      </c>
      <c r="K1980" s="68">
        <f>IF($I$11&gt;=7000,0,H1980*0.07*I1980)</f>
        <v>0</v>
      </c>
      <c r="L1980" s="68">
        <f>J1980+K1980</f>
        <v>0</v>
      </c>
      <c r="M1980" s="46" t="str">
        <f>IF(I1980="","",IF(I1980&lt;80,"Ошибка! Не соблюден минимальный заказ на сорт!",IF(MOD(I1980,40)&gt;0,"Ошибка! Не соблюдена кратность заказа на позицию!","")))</f>
        <v/>
      </c>
    </row>
    <row r="1981" spans="1:13" ht="15" customHeight="1" x14ac:dyDescent="0.25">
      <c r="A1981" s="1">
        <v>401</v>
      </c>
      <c r="B1981" s="63" t="s">
        <v>3298</v>
      </c>
      <c r="C1981" s="63" t="s">
        <v>3299</v>
      </c>
      <c r="D1981" s="64" t="s">
        <v>5523</v>
      </c>
      <c r="E1981" s="64" t="s">
        <v>5524</v>
      </c>
      <c r="F1981" s="64" t="s">
        <v>3300</v>
      </c>
      <c r="G1981" s="65" t="s">
        <v>154</v>
      </c>
      <c r="H1981" s="66">
        <v>1.5</v>
      </c>
      <c r="I1981" s="67"/>
      <c r="J1981" s="68">
        <f>H1981*I1981</f>
        <v>0</v>
      </c>
      <c r="K1981" s="68">
        <f>IF($I$11&gt;=7000,0,H1981*0.07*I1981)</f>
        <v>0</v>
      </c>
      <c r="L1981" s="68">
        <f>J1981+K1981</f>
        <v>0</v>
      </c>
      <c r="M1981" s="46" t="str">
        <f>IF(I1981="","",IF(I1981&lt;75,"Ошибка! Не соблюден минимальный заказ на сорт!",IF(MOD(I1981,25)&gt;0,"Ошибка! Не соблюдена кратность заказа на позицию!","")))</f>
        <v/>
      </c>
    </row>
    <row r="1982" spans="1:13" ht="15" customHeight="1" x14ac:dyDescent="0.25">
      <c r="A1982" s="1">
        <v>776</v>
      </c>
      <c r="B1982" s="63" t="s">
        <v>3305</v>
      </c>
      <c r="C1982" s="63" t="s">
        <v>3306</v>
      </c>
      <c r="D1982" s="64" t="s">
        <v>5523</v>
      </c>
      <c r="E1982" s="64" t="s">
        <v>5524</v>
      </c>
      <c r="F1982" s="64" t="s">
        <v>4309</v>
      </c>
      <c r="G1982" s="65" t="s">
        <v>154</v>
      </c>
      <c r="H1982" s="66">
        <v>2.99</v>
      </c>
      <c r="I1982" s="67"/>
      <c r="J1982" s="68">
        <f>H1982*I1982</f>
        <v>0</v>
      </c>
      <c r="K1982" s="68">
        <f>IF($I$11&gt;=7000,0,H1982*0.07*I1982)</f>
        <v>0</v>
      </c>
      <c r="L1982" s="68">
        <f>J1982+K1982</f>
        <v>0</v>
      </c>
      <c r="M1982" s="46" t="str">
        <f>IF(I1982="","",IF(I1982&lt;75,"Ошибка! Не соблюден минимальный заказ на сорт!",IF(MOD(I1982,25)&gt;0,"Ошибка! Не соблюдена кратность заказа на позицию!","")))</f>
        <v/>
      </c>
    </row>
    <row r="1983" spans="1:13" ht="15" customHeight="1" x14ac:dyDescent="0.25">
      <c r="A1983" s="1">
        <v>670</v>
      </c>
      <c r="B1983" s="63" t="s">
        <v>5291</v>
      </c>
      <c r="C1983" s="63"/>
      <c r="D1983" s="64" t="s">
        <v>5523</v>
      </c>
      <c r="E1983" s="64" t="s">
        <v>5524</v>
      </c>
      <c r="F1983" s="64" t="s">
        <v>5906</v>
      </c>
      <c r="G1983" s="65" t="s">
        <v>63</v>
      </c>
      <c r="H1983" s="66">
        <v>1.96</v>
      </c>
      <c r="I1983" s="67"/>
      <c r="J1983" s="68">
        <f>H1983*I1983</f>
        <v>0</v>
      </c>
      <c r="K1983" s="68">
        <f>IF($I$11&gt;=7000,0,H1983*0.07*I1983)</f>
        <v>0</v>
      </c>
      <c r="L1983" s="68">
        <f>J1983+K1983</f>
        <v>0</v>
      </c>
      <c r="M1983" s="46" t="str">
        <f>IF(I1983="","",IF(I1983&lt;80,"Ошибка! Не соблюден минимальный заказ на сорт!",IF(MOD(I1983,40)&gt;0,"Ошибка! Не соблюдена кратность заказа на позицию!","")))</f>
        <v/>
      </c>
    </row>
    <row r="1984" spans="1:13" ht="15" customHeight="1" x14ac:dyDescent="0.25">
      <c r="A1984" s="1">
        <v>603</v>
      </c>
      <c r="B1984" s="63" t="s">
        <v>5292</v>
      </c>
      <c r="C1984" s="63"/>
      <c r="D1984" s="64" t="s">
        <v>5523</v>
      </c>
      <c r="E1984" s="64" t="s">
        <v>5524</v>
      </c>
      <c r="F1984" s="64" t="s">
        <v>5907</v>
      </c>
      <c r="G1984" s="65" t="s">
        <v>63</v>
      </c>
      <c r="H1984" s="66">
        <v>3.45</v>
      </c>
      <c r="I1984" s="67"/>
      <c r="J1984" s="68">
        <f>H1984*I1984</f>
        <v>0</v>
      </c>
      <c r="K1984" s="68">
        <f>IF($I$11&gt;=7000,0,H1984*0.07*I1984)</f>
        <v>0</v>
      </c>
      <c r="L1984" s="68">
        <f>J1984+K1984</f>
        <v>0</v>
      </c>
      <c r="M1984" s="46" t="str">
        <f>IF(I1984="","",IF(I1984&lt;80,"Ошибка! Не соблюден минимальный заказ на сорт!",IF(MOD(I1984,40)&gt;0,"Ошибка! Не соблюдена кратность заказа на позицию!","")))</f>
        <v/>
      </c>
    </row>
    <row r="1985" spans="1:13" ht="15" customHeight="1" x14ac:dyDescent="0.25">
      <c r="A1985" s="1">
        <v>513</v>
      </c>
      <c r="B1985" s="63" t="s">
        <v>5294</v>
      </c>
      <c r="C1985" s="63"/>
      <c r="D1985" s="64" t="s">
        <v>5523</v>
      </c>
      <c r="E1985" s="64" t="s">
        <v>5524</v>
      </c>
      <c r="F1985" s="64" t="s">
        <v>3309</v>
      </c>
      <c r="G1985" s="65" t="s">
        <v>63</v>
      </c>
      <c r="H1985" s="66">
        <v>3.17</v>
      </c>
      <c r="I1985" s="67"/>
      <c r="J1985" s="68">
        <f>H1985*I1985</f>
        <v>0</v>
      </c>
      <c r="K1985" s="68">
        <f>IF($I$11&gt;=7000,0,H1985*0.07*I1985)</f>
        <v>0</v>
      </c>
      <c r="L1985" s="68">
        <f>J1985+K1985</f>
        <v>0</v>
      </c>
      <c r="M1985" s="46" t="str">
        <f>IF(I1985="","",IF(I1985&lt;80,"Ошибка! Не соблюден минимальный заказ на сорт!",IF(MOD(I1985,40)&gt;0,"Ошибка! Не соблюдена кратность заказа на позицию!","")))</f>
        <v/>
      </c>
    </row>
    <row r="1986" spans="1:13" ht="15" customHeight="1" x14ac:dyDescent="0.25">
      <c r="A1986" s="1">
        <v>356</v>
      </c>
      <c r="B1986" s="63" t="s">
        <v>3307</v>
      </c>
      <c r="C1986" s="63" t="s">
        <v>3308</v>
      </c>
      <c r="D1986" s="64" t="s">
        <v>5523</v>
      </c>
      <c r="E1986" s="64" t="s">
        <v>5524</v>
      </c>
      <c r="F1986" s="64" t="s">
        <v>3309</v>
      </c>
      <c r="G1986" s="65" t="s">
        <v>154</v>
      </c>
      <c r="H1986" s="66">
        <v>3.28</v>
      </c>
      <c r="I1986" s="67"/>
      <c r="J1986" s="68">
        <f>H1986*I1986</f>
        <v>0</v>
      </c>
      <c r="K1986" s="68">
        <f>IF($I$11&gt;=7000,0,H1986*0.07*I1986)</f>
        <v>0</v>
      </c>
      <c r="L1986" s="68">
        <f>J1986+K1986</f>
        <v>0</v>
      </c>
      <c r="M1986" s="46" t="str">
        <f>IF(I1986="","",IF(I1986&lt;75,"Ошибка! Не соблюден минимальный заказ на сорт!",IF(MOD(I1986,25)&gt;0,"Ошибка! Не соблюдена кратность заказа на позицию!","")))</f>
        <v/>
      </c>
    </row>
    <row r="1987" spans="1:13" ht="15" customHeight="1" x14ac:dyDescent="0.25">
      <c r="A1987" s="1">
        <v>2344</v>
      </c>
      <c r="B1987" s="63" t="s">
        <v>5293</v>
      </c>
      <c r="C1987" s="63"/>
      <c r="D1987" s="64" t="s">
        <v>5523</v>
      </c>
      <c r="E1987" s="64" t="s">
        <v>5524</v>
      </c>
      <c r="F1987" s="64" t="s">
        <v>5908</v>
      </c>
      <c r="G1987" s="65" t="s">
        <v>63</v>
      </c>
      <c r="H1987" s="66">
        <v>3.45</v>
      </c>
      <c r="I1987" s="67"/>
      <c r="J1987" s="68">
        <f>H1987*I1987</f>
        <v>0</v>
      </c>
      <c r="K1987" s="68">
        <f>IF($I$11&gt;=7000,0,H1987*0.07*I1987)</f>
        <v>0</v>
      </c>
      <c r="L1987" s="68">
        <f>J1987+K1987</f>
        <v>0</v>
      </c>
      <c r="M1987" s="46" t="str">
        <f>IF(I1987="","",IF(I1987&lt;80,"Ошибка! Не соблюден минимальный заказ на сорт!",IF(MOD(I1987,40)&gt;0,"Ошибка! Не соблюдена кратность заказа на позицию!","")))</f>
        <v/>
      </c>
    </row>
    <row r="1988" spans="1:13" ht="15" customHeight="1" x14ac:dyDescent="0.25">
      <c r="A1988" s="1">
        <v>714</v>
      </c>
      <c r="B1988" s="63" t="s">
        <v>5295</v>
      </c>
      <c r="C1988" s="63" t="s">
        <v>4652</v>
      </c>
      <c r="D1988" s="64" t="s">
        <v>5523</v>
      </c>
      <c r="E1988" s="64" t="s">
        <v>5524</v>
      </c>
      <c r="F1988" s="64" t="s">
        <v>843</v>
      </c>
      <c r="G1988" s="65" t="s">
        <v>63</v>
      </c>
      <c r="H1988" s="66">
        <v>2.0699999999999998</v>
      </c>
      <c r="I1988" s="67"/>
      <c r="J1988" s="68">
        <f>H1988*I1988</f>
        <v>0</v>
      </c>
      <c r="K1988" s="68">
        <f>IF($I$11&gt;=7000,0,H1988*0.07*I1988)</f>
        <v>0</v>
      </c>
      <c r="L1988" s="68">
        <f>J1988+K1988</f>
        <v>0</v>
      </c>
      <c r="M1988" s="46" t="str">
        <f>IF(I1988="","",IF(I1988&lt;80,"Ошибка! Не соблюден минимальный заказ на сорт!",IF(MOD(I1988,40)&gt;0,"Ошибка! Не соблюдена кратность заказа на позицию!","")))</f>
        <v/>
      </c>
    </row>
    <row r="1989" spans="1:13" ht="15" customHeight="1" x14ac:dyDescent="0.25">
      <c r="A1989" s="1">
        <v>580</v>
      </c>
      <c r="B1989" s="63" t="s">
        <v>5296</v>
      </c>
      <c r="C1989" s="63"/>
      <c r="D1989" s="64" t="s">
        <v>5523</v>
      </c>
      <c r="E1989" s="64" t="s">
        <v>5524</v>
      </c>
      <c r="F1989" s="64" t="s">
        <v>5909</v>
      </c>
      <c r="G1989" s="65" t="s">
        <v>63</v>
      </c>
      <c r="H1989" s="66">
        <v>4.0299999999999994</v>
      </c>
      <c r="I1989" s="67"/>
      <c r="J1989" s="68">
        <f>H1989*I1989</f>
        <v>0</v>
      </c>
      <c r="K1989" s="68">
        <f>IF($I$11&gt;=7000,0,H1989*0.07*I1989)</f>
        <v>0</v>
      </c>
      <c r="L1989" s="68">
        <f>J1989+K1989</f>
        <v>0</v>
      </c>
      <c r="M1989" s="46" t="str">
        <f>IF(I1989="","",IF(I1989&lt;80,"Ошибка! Не соблюден минимальный заказ на сорт!",IF(MOD(I1989,40)&gt;0,"Ошибка! Не соблюдена кратность заказа на позицию!","")))</f>
        <v/>
      </c>
    </row>
    <row r="1990" spans="1:13" ht="15" customHeight="1" x14ac:dyDescent="0.25">
      <c r="A1990" s="1">
        <v>960</v>
      </c>
      <c r="B1990" s="63" t="s">
        <v>5297</v>
      </c>
      <c r="C1990" s="63" t="s">
        <v>6257</v>
      </c>
      <c r="D1990" s="64" t="s">
        <v>5523</v>
      </c>
      <c r="E1990" s="64" t="s">
        <v>5524</v>
      </c>
      <c r="F1990" s="64" t="s">
        <v>5910</v>
      </c>
      <c r="G1990" s="65" t="s">
        <v>14</v>
      </c>
      <c r="H1990" s="66">
        <v>5.18</v>
      </c>
      <c r="I1990" s="67"/>
      <c r="J1990" s="68">
        <f>H1990*I1990</f>
        <v>0</v>
      </c>
      <c r="K1990" s="68">
        <f>IF($I$11&gt;=7000,0,H1990*0.07*I1990)</f>
        <v>0</v>
      </c>
      <c r="L1990" s="68">
        <f>J1990+K1990</f>
        <v>0</v>
      </c>
      <c r="M1990" s="30" t="str">
        <f>IF(I1990="","",IF(I1990&lt;80,"Ошибка! Не соблюден минимальный заказ на сорт!",IF(MOD(I1990,40)&gt;0,"Ошибка! Не соблюдена кратность заказа на позицию!","")))</f>
        <v/>
      </c>
    </row>
    <row r="1991" spans="1:13" ht="15" customHeight="1" x14ac:dyDescent="0.25">
      <c r="A1991" s="1">
        <v>2344</v>
      </c>
      <c r="B1991" s="63" t="s">
        <v>5298</v>
      </c>
      <c r="C1991" s="63"/>
      <c r="D1991" s="64" t="s">
        <v>5523</v>
      </c>
      <c r="E1991" s="64" t="s">
        <v>5524</v>
      </c>
      <c r="F1991" s="64" t="s">
        <v>4310</v>
      </c>
      <c r="G1991" s="65" t="s">
        <v>63</v>
      </c>
      <c r="H1991" s="66">
        <v>3.45</v>
      </c>
      <c r="I1991" s="67"/>
      <c r="J1991" s="68">
        <f>H1991*I1991</f>
        <v>0</v>
      </c>
      <c r="K1991" s="68">
        <f>IF($I$11&gt;=7000,0,H1991*0.07*I1991)</f>
        <v>0</v>
      </c>
      <c r="L1991" s="68">
        <f>J1991+K1991</f>
        <v>0</v>
      </c>
      <c r="M1991" s="46" t="str">
        <f>IF(I1991="","",IF(I1991&lt;80,"Ошибка! Не соблюден минимальный заказ на сорт!",IF(MOD(I1991,40)&gt;0,"Ошибка! Не соблюдена кратность заказа на позицию!","")))</f>
        <v/>
      </c>
    </row>
    <row r="1992" spans="1:13" ht="15" customHeight="1" x14ac:dyDescent="0.25">
      <c r="A1992" s="1">
        <v>126</v>
      </c>
      <c r="B1992" s="63" t="s">
        <v>3310</v>
      </c>
      <c r="C1992" s="63" t="s">
        <v>3311</v>
      </c>
      <c r="D1992" s="64" t="s">
        <v>5523</v>
      </c>
      <c r="E1992" s="64" t="s">
        <v>5524</v>
      </c>
      <c r="F1992" s="64" t="s">
        <v>4310</v>
      </c>
      <c r="G1992" s="65" t="s">
        <v>154</v>
      </c>
      <c r="H1992" s="66">
        <v>3.86</v>
      </c>
      <c r="I1992" s="67"/>
      <c r="J1992" s="68">
        <f>H1992*I1992</f>
        <v>0</v>
      </c>
      <c r="K1992" s="68">
        <f>IF($I$11&gt;=7000,0,H1992*0.07*I1992)</f>
        <v>0</v>
      </c>
      <c r="L1992" s="68">
        <f>J1992+K1992</f>
        <v>0</v>
      </c>
      <c r="M1992" s="46" t="str">
        <f>IF(I1992="","",IF(I1992&lt;75,"Ошибка! Не соблюден минимальный заказ на сорт!",IF(MOD(I1992,25)&gt;0,"Ошибка! Не соблюдена кратность заказа на позицию!","")))</f>
        <v/>
      </c>
    </row>
    <row r="1993" spans="1:13" ht="15" customHeight="1" x14ac:dyDescent="0.25">
      <c r="A1993" s="1">
        <v>491</v>
      </c>
      <c r="B1993" s="63" t="s">
        <v>5299</v>
      </c>
      <c r="C1993" s="63"/>
      <c r="D1993" s="64" t="s">
        <v>5523</v>
      </c>
      <c r="E1993" s="64" t="s">
        <v>5524</v>
      </c>
      <c r="F1993" s="64" t="s">
        <v>4311</v>
      </c>
      <c r="G1993" s="65" t="s">
        <v>63</v>
      </c>
      <c r="H1993" s="66">
        <v>1.44</v>
      </c>
      <c r="I1993" s="67"/>
      <c r="J1993" s="68">
        <f>H1993*I1993</f>
        <v>0</v>
      </c>
      <c r="K1993" s="68">
        <f>IF($I$11&gt;=7000,0,H1993*0.07*I1993)</f>
        <v>0</v>
      </c>
      <c r="L1993" s="68">
        <f>J1993+K1993</f>
        <v>0</v>
      </c>
      <c r="M1993" s="46" t="str">
        <f>IF(I1993="","",IF(I1993&lt;80,"Ошибка! Не соблюден минимальный заказ на сорт!",IF(MOD(I1993,40)&gt;0,"Ошибка! Не соблюдена кратность заказа на позицию!","")))</f>
        <v/>
      </c>
    </row>
    <row r="1994" spans="1:13" ht="15" customHeight="1" x14ac:dyDescent="0.25">
      <c r="A1994" s="1">
        <v>153</v>
      </c>
      <c r="B1994" s="63" t="s">
        <v>3315</v>
      </c>
      <c r="C1994" s="63" t="s">
        <v>3316</v>
      </c>
      <c r="D1994" s="64" t="s">
        <v>5523</v>
      </c>
      <c r="E1994" s="64" t="s">
        <v>5524</v>
      </c>
      <c r="F1994" s="64" t="s">
        <v>4311</v>
      </c>
      <c r="G1994" s="65" t="s">
        <v>154</v>
      </c>
      <c r="H1994" s="66">
        <v>1.5</v>
      </c>
      <c r="I1994" s="67"/>
      <c r="J1994" s="68">
        <f>H1994*I1994</f>
        <v>0</v>
      </c>
      <c r="K1994" s="68">
        <f>IF($I$11&gt;=7000,0,H1994*0.07*I1994)</f>
        <v>0</v>
      </c>
      <c r="L1994" s="68">
        <f>J1994+K1994</f>
        <v>0</v>
      </c>
      <c r="M1994" s="46" t="str">
        <f>IF(I1994="","",IF(I1994&lt;75,"Ошибка! Не соблюден минимальный заказ на сорт!",IF(MOD(I1994,25)&gt;0,"Ошибка! Не соблюдена кратность заказа на позицию!","")))</f>
        <v/>
      </c>
    </row>
    <row r="1995" spans="1:13" ht="15" customHeight="1" x14ac:dyDescent="0.25">
      <c r="A1995" s="1">
        <v>369</v>
      </c>
      <c r="B1995" s="63" t="s">
        <v>3312</v>
      </c>
      <c r="C1995" s="63" t="s">
        <v>3313</v>
      </c>
      <c r="D1995" s="64" t="s">
        <v>5523</v>
      </c>
      <c r="E1995" s="64" t="s">
        <v>5524</v>
      </c>
      <c r="F1995" s="64" t="s">
        <v>3314</v>
      </c>
      <c r="G1995" s="65" t="s">
        <v>154</v>
      </c>
      <c r="H1995" s="66">
        <v>3.17</v>
      </c>
      <c r="I1995" s="67"/>
      <c r="J1995" s="68">
        <f>H1995*I1995</f>
        <v>0</v>
      </c>
      <c r="K1995" s="68">
        <f>IF($I$11&gt;=7000,0,H1995*0.07*I1995)</f>
        <v>0</v>
      </c>
      <c r="L1995" s="68">
        <f>J1995+K1995</f>
        <v>0</v>
      </c>
      <c r="M1995" s="46" t="str">
        <f>IF(I1995="","",IF(I1995&lt;75,"Ошибка! Не соблюден минимальный заказ на сорт!",IF(MOD(I1995,25)&gt;0,"Ошибка! Не соблюдена кратность заказа на позицию!","")))</f>
        <v/>
      </c>
    </row>
    <row r="1996" spans="1:13" ht="15" customHeight="1" x14ac:dyDescent="0.25">
      <c r="A1996" s="1">
        <v>449</v>
      </c>
      <c r="B1996" s="63" t="s">
        <v>3317</v>
      </c>
      <c r="C1996" s="63" t="s">
        <v>3318</v>
      </c>
      <c r="D1996" s="64" t="s">
        <v>5523</v>
      </c>
      <c r="E1996" s="64" t="s">
        <v>5524</v>
      </c>
      <c r="F1996" s="64" t="s">
        <v>3319</v>
      </c>
      <c r="G1996" s="65" t="s">
        <v>154</v>
      </c>
      <c r="H1996" s="66">
        <v>1.84</v>
      </c>
      <c r="I1996" s="67"/>
      <c r="J1996" s="68">
        <f>H1996*I1996</f>
        <v>0</v>
      </c>
      <c r="K1996" s="68">
        <f>IF($I$11&gt;=7000,0,H1996*0.07*I1996)</f>
        <v>0</v>
      </c>
      <c r="L1996" s="68">
        <f>J1996+K1996</f>
        <v>0</v>
      </c>
      <c r="M1996" s="46" t="str">
        <f>IF(I1996="","",IF(I1996&lt;75,"Ошибка! Не соблюден минимальный заказ на сорт!",IF(MOD(I1996,25)&gt;0,"Ошибка! Не соблюдена кратность заказа на позицию!","")))</f>
        <v/>
      </c>
    </row>
    <row r="1997" spans="1:13" ht="15" customHeight="1" x14ac:dyDescent="0.25">
      <c r="A1997" s="1">
        <v>450</v>
      </c>
      <c r="B1997" s="63" t="s">
        <v>5300</v>
      </c>
      <c r="C1997" s="63"/>
      <c r="D1997" s="64" t="s">
        <v>5523</v>
      </c>
      <c r="E1997" s="64" t="s">
        <v>5524</v>
      </c>
      <c r="F1997" s="64" t="s">
        <v>5911</v>
      </c>
      <c r="G1997" s="65" t="s">
        <v>63</v>
      </c>
      <c r="H1997" s="66">
        <v>1.44</v>
      </c>
      <c r="I1997" s="67"/>
      <c r="J1997" s="68">
        <f>H1997*I1997</f>
        <v>0</v>
      </c>
      <c r="K1997" s="68">
        <f>IF($I$11&gt;=7000,0,H1997*0.07*I1997)</f>
        <v>0</v>
      </c>
      <c r="L1997" s="68">
        <f>J1997+K1997</f>
        <v>0</v>
      </c>
      <c r="M1997" s="46" t="str">
        <f>IF(I1997="","",IF(I1997&lt;80,"Ошибка! Не соблюден минимальный заказ на сорт!",IF(MOD(I1997,40)&gt;0,"Ошибка! Не соблюдена кратность заказа на позицию!","")))</f>
        <v/>
      </c>
    </row>
    <row r="1998" spans="1:13" ht="15" customHeight="1" x14ac:dyDescent="0.25">
      <c r="A1998" s="1">
        <v>516</v>
      </c>
      <c r="B1998" s="63" t="s">
        <v>3320</v>
      </c>
      <c r="C1998" s="63" t="s">
        <v>3321</v>
      </c>
      <c r="D1998" s="64" t="s">
        <v>5523</v>
      </c>
      <c r="E1998" s="64" t="s">
        <v>5524</v>
      </c>
      <c r="F1998" s="64" t="s">
        <v>3322</v>
      </c>
      <c r="G1998" s="65" t="s">
        <v>154</v>
      </c>
      <c r="H1998" s="66">
        <v>1.61</v>
      </c>
      <c r="I1998" s="67"/>
      <c r="J1998" s="68">
        <f>H1998*I1998</f>
        <v>0</v>
      </c>
      <c r="K1998" s="68">
        <f>IF($I$11&gt;=7000,0,H1998*0.07*I1998)</f>
        <v>0</v>
      </c>
      <c r="L1998" s="68">
        <f>J1998+K1998</f>
        <v>0</v>
      </c>
      <c r="M1998" s="46" t="str">
        <f>IF(I1998="","",IF(I1998&lt;75,"Ошибка! Не соблюден минимальный заказ на сорт!",IF(MOD(I1998,25)&gt;0,"Ошибка! Не соблюдена кратность заказа на позицию!","")))</f>
        <v/>
      </c>
    </row>
    <row r="1999" spans="1:13" ht="15" customHeight="1" x14ac:dyDescent="0.25">
      <c r="A1999" s="1">
        <v>1451</v>
      </c>
      <c r="B1999" s="63" t="s">
        <v>5301</v>
      </c>
      <c r="C1999" s="63"/>
      <c r="D1999" s="64" t="s">
        <v>5523</v>
      </c>
      <c r="E1999" s="64" t="s">
        <v>5524</v>
      </c>
      <c r="F1999" s="64" t="s">
        <v>5912</v>
      </c>
      <c r="G1999" s="65" t="s">
        <v>63</v>
      </c>
      <c r="H1999" s="66">
        <v>2.2999999999999998</v>
      </c>
      <c r="I1999" s="67"/>
      <c r="J1999" s="68">
        <f>H1999*I1999</f>
        <v>0</v>
      </c>
      <c r="K1999" s="68">
        <f>IF($I$11&gt;=7000,0,H1999*0.07*I1999)</f>
        <v>0</v>
      </c>
      <c r="L1999" s="68">
        <f>J1999+K1999</f>
        <v>0</v>
      </c>
      <c r="M1999" s="46" t="str">
        <f>IF(I1999="","",IF(I1999&lt;80,"Ошибка! Не соблюден минимальный заказ на сорт!",IF(MOD(I1999,40)&gt;0,"Ошибка! Не соблюдена кратность заказа на позицию!","")))</f>
        <v/>
      </c>
    </row>
    <row r="2000" spans="1:13" ht="15" customHeight="1" x14ac:dyDescent="0.25">
      <c r="A2000" s="1">
        <v>491</v>
      </c>
      <c r="B2000" s="63" t="s">
        <v>5302</v>
      </c>
      <c r="C2000" s="63" t="s">
        <v>4653</v>
      </c>
      <c r="D2000" s="64" t="s">
        <v>5523</v>
      </c>
      <c r="E2000" s="64" t="s">
        <v>5524</v>
      </c>
      <c r="F2000" s="64" t="s">
        <v>5525</v>
      </c>
      <c r="G2000" s="65" t="s">
        <v>63</v>
      </c>
      <c r="H2000" s="66">
        <v>1.5</v>
      </c>
      <c r="I2000" s="67"/>
      <c r="J2000" s="68">
        <f>H2000*I2000</f>
        <v>0</v>
      </c>
      <c r="K2000" s="68">
        <f>IF($I$11&gt;=7000,0,H2000*0.07*I2000)</f>
        <v>0</v>
      </c>
      <c r="L2000" s="68">
        <f>J2000+K2000</f>
        <v>0</v>
      </c>
      <c r="M2000" s="46" t="str">
        <f>IF(I2000="","",IF(I2000&lt;80,"Ошибка! Не соблюден минимальный заказ на сорт!",IF(MOD(I2000,40)&gt;0,"Ошибка! Не соблюдена кратность заказа на позицию!","")))</f>
        <v/>
      </c>
    </row>
    <row r="2001" spans="1:13" ht="15" customHeight="1" x14ac:dyDescent="0.25">
      <c r="A2001" s="1">
        <v>516</v>
      </c>
      <c r="B2001" s="63" t="s">
        <v>5290</v>
      </c>
      <c r="C2001" s="63" t="s">
        <v>4651</v>
      </c>
      <c r="D2001" s="64" t="s">
        <v>3323</v>
      </c>
      <c r="E2001" s="64" t="s">
        <v>3324</v>
      </c>
      <c r="F2001" s="64" t="s">
        <v>3303</v>
      </c>
      <c r="G2001" s="65" t="s">
        <v>63</v>
      </c>
      <c r="H2001" s="66">
        <v>1.38</v>
      </c>
      <c r="I2001" s="67"/>
      <c r="J2001" s="68">
        <f>H2001*I2001</f>
        <v>0</v>
      </c>
      <c r="K2001" s="68">
        <f>IF($I$11&gt;=7000,0,H2001*0.07*I2001)</f>
        <v>0</v>
      </c>
      <c r="L2001" s="68">
        <f>J2001+K2001</f>
        <v>0</v>
      </c>
      <c r="M2001" s="46" t="str">
        <f>IF(I2001="","",IF(I2001&lt;80,"Ошибка! Не соблюден минимальный заказ на сорт!",IF(MOD(I2001,40)&gt;0,"Ошибка! Не соблюдена кратность заказа на позицию!","")))</f>
        <v/>
      </c>
    </row>
    <row r="2002" spans="1:13" ht="15" customHeight="1" x14ac:dyDescent="0.25">
      <c r="A2002" s="1">
        <v>112</v>
      </c>
      <c r="B2002" s="63" t="s">
        <v>3301</v>
      </c>
      <c r="C2002" s="63" t="s">
        <v>3302</v>
      </c>
      <c r="D2002" s="64" t="s">
        <v>3323</v>
      </c>
      <c r="E2002" s="64" t="s">
        <v>3324</v>
      </c>
      <c r="F2002" s="64" t="s">
        <v>3303</v>
      </c>
      <c r="G2002" s="65" t="s">
        <v>154</v>
      </c>
      <c r="H2002" s="66">
        <v>1.5</v>
      </c>
      <c r="I2002" s="67"/>
      <c r="J2002" s="68">
        <f>H2002*I2002</f>
        <v>0</v>
      </c>
      <c r="K2002" s="68">
        <f>IF($I$11&gt;=7000,0,H2002*0.07*I2002)</f>
        <v>0</v>
      </c>
      <c r="L2002" s="68">
        <f>J2002+K2002</f>
        <v>0</v>
      </c>
      <c r="M2002" s="46" t="str">
        <f>IF(I2002="","",IF(I2002&lt;75,"Ошибка! Не соблюден минимальный заказ на сорт!",IF(MOD(I2002,25)&gt;0,"Ошибка! Не соблюдена кратность заказа на позицию!","")))</f>
        <v/>
      </c>
    </row>
    <row r="2003" spans="1:13" ht="15" customHeight="1" x14ac:dyDescent="0.25">
      <c r="A2003" s="1">
        <v>580</v>
      </c>
      <c r="B2003" s="63" t="s">
        <v>4419</v>
      </c>
      <c r="C2003" s="63" t="s">
        <v>4431</v>
      </c>
      <c r="D2003" s="64" t="s">
        <v>3323</v>
      </c>
      <c r="E2003" s="64" t="s">
        <v>3324</v>
      </c>
      <c r="F2003" s="64" t="s">
        <v>3304</v>
      </c>
      <c r="G2003" s="65" t="s">
        <v>63</v>
      </c>
      <c r="H2003" s="66">
        <v>2.65</v>
      </c>
      <c r="I2003" s="67"/>
      <c r="J2003" s="68">
        <f>H2003*I2003</f>
        <v>0</v>
      </c>
      <c r="K2003" s="68">
        <f>IF($I$11&gt;=7000,0,H2003*0.07*I2003)</f>
        <v>0</v>
      </c>
      <c r="L2003" s="68">
        <f>J2003+K2003</f>
        <v>0</v>
      </c>
      <c r="M2003" s="46" t="str">
        <f>IF(I2003="","",IF(I2003&lt;80,"Ошибка! Не соблюден минимальный заказ на сорт!",IF(MOD(I2003,40)&gt;0,"Ошибка! Не соблюдена кратность заказа на позицию!","")))</f>
        <v/>
      </c>
    </row>
    <row r="2004" spans="1:13" ht="15" customHeight="1" x14ac:dyDescent="0.25">
      <c r="A2004" s="1">
        <v>8013</v>
      </c>
      <c r="B2004" s="63" t="s">
        <v>3325</v>
      </c>
      <c r="C2004" s="63" t="s">
        <v>3326</v>
      </c>
      <c r="D2004" s="64" t="s">
        <v>3327</v>
      </c>
      <c r="E2004" s="64" t="s">
        <v>3328</v>
      </c>
      <c r="F2004" s="64" t="s">
        <v>3329</v>
      </c>
      <c r="G2004" s="65" t="s">
        <v>63</v>
      </c>
      <c r="H2004" s="66">
        <v>1.25</v>
      </c>
      <c r="I2004" s="67"/>
      <c r="J2004" s="68">
        <f>H2004*I2004</f>
        <v>0</v>
      </c>
      <c r="K2004" s="68">
        <f>IF($I$11&gt;=7000,0,H2004*0.07*I2004)</f>
        <v>0</v>
      </c>
      <c r="L2004" s="68">
        <f>J2004+K2004</f>
        <v>0</v>
      </c>
      <c r="M2004" s="46" t="str">
        <f>IF(I2004="","",IF(I2004&lt;80,"Ошибка! Не соблюден минимальный заказ на сорт!",IF(MOD(I2004,40)&gt;0,"Ошибка! Не соблюдена кратность заказа на позицию!","")))</f>
        <v/>
      </c>
    </row>
    <row r="2005" spans="1:13" ht="15" customHeight="1" x14ac:dyDescent="0.25">
      <c r="A2005" s="1">
        <v>1875</v>
      </c>
      <c r="B2005" s="63" t="s">
        <v>4728</v>
      </c>
      <c r="C2005" s="63" t="s">
        <v>6069</v>
      </c>
      <c r="D2005" s="64" t="s">
        <v>5529</v>
      </c>
      <c r="E2005" s="64" t="s">
        <v>5606</v>
      </c>
      <c r="F2005" s="64" t="s">
        <v>702</v>
      </c>
      <c r="G2005" s="65" t="s">
        <v>63</v>
      </c>
      <c r="H2005" s="66">
        <v>1.25</v>
      </c>
      <c r="I2005" s="67"/>
      <c r="J2005" s="68">
        <f>H2005*I2005</f>
        <v>0</v>
      </c>
      <c r="K2005" s="68">
        <f>IF($I$11&gt;=7000,0,H2005*0.07*I2005)</f>
        <v>0</v>
      </c>
      <c r="L2005" s="68">
        <f>J2005+K2005</f>
        <v>0</v>
      </c>
      <c r="M2005" s="46" t="str">
        <f>IF(I2005="","",IF(I2005&lt;80,"Ошибка! Не соблюден минимальный заказ на сорт!",IF(MOD(I2005,40)&gt;0,"Ошибка! Не соблюдена кратность заказа на позицию!","")))</f>
        <v/>
      </c>
    </row>
    <row r="2006" spans="1:13" ht="15" customHeight="1" x14ac:dyDescent="0.25">
      <c r="A2006" s="1">
        <v>1216</v>
      </c>
      <c r="B2006" s="63" t="s">
        <v>3372</v>
      </c>
      <c r="C2006" s="63" t="s">
        <v>3373</v>
      </c>
      <c r="D2006" s="64" t="s">
        <v>3374</v>
      </c>
      <c r="E2006" s="64" t="s">
        <v>3375</v>
      </c>
      <c r="F2006" s="64" t="s">
        <v>3376</v>
      </c>
      <c r="G2006" s="65" t="s">
        <v>63</v>
      </c>
      <c r="H2006" s="66">
        <v>1.1000000000000001</v>
      </c>
      <c r="I2006" s="67"/>
      <c r="J2006" s="68">
        <f>H2006*I2006</f>
        <v>0</v>
      </c>
      <c r="K2006" s="68">
        <f>IF($I$11&gt;=7000,0,H2006*0.07*I2006)</f>
        <v>0</v>
      </c>
      <c r="L2006" s="68">
        <f>J2006+K2006</f>
        <v>0</v>
      </c>
      <c r="M2006" s="46" t="str">
        <f>IF(I2006="","",IF(I2006&lt;80,"Ошибка! Не соблюден минимальный заказ на сорт!",IF(MOD(I2006,40)&gt;0,"Ошибка! Не соблюдена кратность заказа на позицию!","")))</f>
        <v/>
      </c>
    </row>
    <row r="2007" spans="1:13" ht="15" customHeight="1" x14ac:dyDescent="0.25">
      <c r="A2007" s="1">
        <v>1764</v>
      </c>
      <c r="B2007" s="63" t="s">
        <v>3333</v>
      </c>
      <c r="C2007" s="63" t="s">
        <v>3334</v>
      </c>
      <c r="D2007" s="64" t="s">
        <v>3374</v>
      </c>
      <c r="E2007" s="64" t="s">
        <v>3375</v>
      </c>
      <c r="F2007" s="64" t="s">
        <v>3335</v>
      </c>
      <c r="G2007" s="65" t="s">
        <v>63</v>
      </c>
      <c r="H2007" s="66">
        <v>1.04</v>
      </c>
      <c r="I2007" s="67"/>
      <c r="J2007" s="68">
        <f>H2007*I2007</f>
        <v>0</v>
      </c>
      <c r="K2007" s="68">
        <f>IF($I$11&gt;=7000,0,H2007*0.07*I2007)</f>
        <v>0</v>
      </c>
      <c r="L2007" s="68">
        <f>J2007+K2007</f>
        <v>0</v>
      </c>
      <c r="M2007" s="46" t="str">
        <f>IF(I2007="","",IF(I2007&lt;80,"Ошибка! Не соблюден минимальный заказ на сорт!",IF(MOD(I2007,40)&gt;0,"Ошибка! Не соблюдена кратность заказа на позицию!","")))</f>
        <v/>
      </c>
    </row>
    <row r="2008" spans="1:13" ht="15" customHeight="1" x14ac:dyDescent="0.25">
      <c r="A2008" s="1">
        <v>2136</v>
      </c>
      <c r="B2008" s="63" t="s">
        <v>3339</v>
      </c>
      <c r="C2008" s="63" t="s">
        <v>3340</v>
      </c>
      <c r="D2008" s="64" t="s">
        <v>3374</v>
      </c>
      <c r="E2008" s="64" t="s">
        <v>3375</v>
      </c>
      <c r="F2008" s="64" t="s">
        <v>3341</v>
      </c>
      <c r="G2008" s="65" t="s">
        <v>63</v>
      </c>
      <c r="H2008" s="66">
        <v>1.1000000000000001</v>
      </c>
      <c r="I2008" s="67"/>
      <c r="J2008" s="68">
        <f>H2008*I2008</f>
        <v>0</v>
      </c>
      <c r="K2008" s="68">
        <f>IF($I$11&gt;=7000,0,H2008*0.07*I2008)</f>
        <v>0</v>
      </c>
      <c r="L2008" s="68">
        <f>J2008+K2008</f>
        <v>0</v>
      </c>
      <c r="M2008" s="46" t="str">
        <f>IF(I2008="","",IF(I2008&lt;80,"Ошибка! Не соблюден минимальный заказ на сорт!",IF(MOD(I2008,40)&gt;0,"Ошибка! Не соблюдена кратность заказа на позицию!","")))</f>
        <v/>
      </c>
    </row>
    <row r="2009" spans="1:13" ht="15" customHeight="1" x14ac:dyDescent="0.25">
      <c r="A2009" s="1">
        <v>2221</v>
      </c>
      <c r="B2009" s="63" t="s">
        <v>3345</v>
      </c>
      <c r="C2009" s="63" t="s">
        <v>3346</v>
      </c>
      <c r="D2009" s="64" t="s">
        <v>3374</v>
      </c>
      <c r="E2009" s="64" t="s">
        <v>3375</v>
      </c>
      <c r="F2009" s="64" t="s">
        <v>4221</v>
      </c>
      <c r="G2009" s="65" t="s">
        <v>63</v>
      </c>
      <c r="H2009" s="66">
        <v>1.04</v>
      </c>
      <c r="I2009" s="67"/>
      <c r="J2009" s="68">
        <f>H2009*I2009</f>
        <v>0</v>
      </c>
      <c r="K2009" s="68">
        <f>IF($I$11&gt;=7000,0,H2009*0.07*I2009)</f>
        <v>0</v>
      </c>
      <c r="L2009" s="68">
        <f>J2009+K2009</f>
        <v>0</v>
      </c>
      <c r="M2009" s="46" t="str">
        <f>IF(I2009="","",IF(I2009&lt;80,"Ошибка! Не соблюден минимальный заказ на сорт!",IF(MOD(I2009,40)&gt;0,"Ошибка! Не соблюдена кратность заказа на позицию!","")))</f>
        <v/>
      </c>
    </row>
    <row r="2010" spans="1:13" ht="15" customHeight="1" x14ac:dyDescent="0.25">
      <c r="A2010" s="1">
        <v>1529</v>
      </c>
      <c r="B2010" s="63" t="s">
        <v>3347</v>
      </c>
      <c r="C2010" s="63" t="s">
        <v>3348</v>
      </c>
      <c r="D2010" s="64" t="s">
        <v>3374</v>
      </c>
      <c r="E2010" s="64" t="s">
        <v>3375</v>
      </c>
      <c r="F2010" s="64" t="s">
        <v>3349</v>
      </c>
      <c r="G2010" s="65" t="s">
        <v>63</v>
      </c>
      <c r="H2010" s="66">
        <v>1.1000000000000001</v>
      </c>
      <c r="I2010" s="67"/>
      <c r="J2010" s="68">
        <f>H2010*I2010</f>
        <v>0</v>
      </c>
      <c r="K2010" s="68">
        <f>IF($I$11&gt;=7000,0,H2010*0.07*I2010)</f>
        <v>0</v>
      </c>
      <c r="L2010" s="68">
        <f>J2010+K2010</f>
        <v>0</v>
      </c>
      <c r="M2010" s="46" t="str">
        <f>IF(I2010="","",IF(I2010&lt;80,"Ошибка! Не соблюден минимальный заказ на сорт!",IF(MOD(I2010,40)&gt;0,"Ошибка! Не соблюдена кратность заказа на позицию!","")))</f>
        <v/>
      </c>
    </row>
    <row r="2011" spans="1:13" ht="15" customHeight="1" x14ac:dyDescent="0.25">
      <c r="A2011" s="1">
        <v>558</v>
      </c>
      <c r="B2011" s="63" t="s">
        <v>4886</v>
      </c>
      <c r="C2011" s="63" t="s">
        <v>4597</v>
      </c>
      <c r="D2011" s="64" t="s">
        <v>3374</v>
      </c>
      <c r="E2011" s="64" t="s">
        <v>3375</v>
      </c>
      <c r="F2011" s="64" t="s">
        <v>5466</v>
      </c>
      <c r="G2011" s="65" t="s">
        <v>63</v>
      </c>
      <c r="H2011" s="66">
        <v>1.1000000000000001</v>
      </c>
      <c r="I2011" s="67"/>
      <c r="J2011" s="68">
        <f>H2011*I2011</f>
        <v>0</v>
      </c>
      <c r="K2011" s="68">
        <f>IF($I$11&gt;=7000,0,H2011*0.07*I2011)</f>
        <v>0</v>
      </c>
      <c r="L2011" s="68">
        <f>J2011+K2011</f>
        <v>0</v>
      </c>
      <c r="M2011" s="46" t="str">
        <f>IF(I2011="","",IF(I2011&lt;80,"Ошибка! Не соблюден минимальный заказ на сорт!",IF(MOD(I2011,40)&gt;0,"Ошибка! Не соблюдена кратность заказа на позицию!","")))</f>
        <v/>
      </c>
    </row>
    <row r="2012" spans="1:13" ht="15" customHeight="1" x14ac:dyDescent="0.25">
      <c r="A2012" s="1">
        <v>28</v>
      </c>
      <c r="B2012" s="63" t="s">
        <v>4885</v>
      </c>
      <c r="C2012" s="63" t="s">
        <v>6196</v>
      </c>
      <c r="D2012" s="64" t="s">
        <v>3374</v>
      </c>
      <c r="E2012" s="64" t="s">
        <v>3375</v>
      </c>
      <c r="F2012" s="64" t="s">
        <v>5466</v>
      </c>
      <c r="G2012" s="65" t="s">
        <v>14</v>
      </c>
      <c r="H2012" s="66">
        <v>2.88</v>
      </c>
      <c r="I2012" s="67"/>
      <c r="J2012" s="68">
        <f>H2012*I2012</f>
        <v>0</v>
      </c>
      <c r="K2012" s="68">
        <f>IF($I$11&gt;=7000,0,H2012*0.07*I2012)</f>
        <v>0</v>
      </c>
      <c r="L2012" s="68">
        <f>J2012+K2012</f>
        <v>0</v>
      </c>
      <c r="M2012" s="30" t="str">
        <f>IF(I2012="","",IF(I2012&lt;80,"Ошибка! Не соблюден минимальный заказ на сорт!",IF(MOD(I2012,40)&gt;0,"Ошибка! Не соблюдена кратность заказа на позицию!","")))</f>
        <v/>
      </c>
    </row>
    <row r="2013" spans="1:13" ht="15" customHeight="1" x14ac:dyDescent="0.25">
      <c r="A2013" s="1">
        <v>3317</v>
      </c>
      <c r="B2013" s="63" t="s">
        <v>3353</v>
      </c>
      <c r="C2013" s="63" t="s">
        <v>3354</v>
      </c>
      <c r="D2013" s="64" t="s">
        <v>3374</v>
      </c>
      <c r="E2013" s="64" t="s">
        <v>3375</v>
      </c>
      <c r="F2013" s="64" t="s">
        <v>3355</v>
      </c>
      <c r="G2013" s="65" t="s">
        <v>63</v>
      </c>
      <c r="H2013" s="66">
        <v>1.04</v>
      </c>
      <c r="I2013" s="67"/>
      <c r="J2013" s="68">
        <f>H2013*I2013</f>
        <v>0</v>
      </c>
      <c r="K2013" s="68">
        <f>IF($I$11&gt;=7000,0,H2013*0.07*I2013)</f>
        <v>0</v>
      </c>
      <c r="L2013" s="68">
        <f>J2013+K2013</f>
        <v>0</v>
      </c>
      <c r="M2013" s="46" t="str">
        <f>IF(I2013="","",IF(I2013&lt;80,"Ошибка! Не соблюден минимальный заказ на сорт!",IF(MOD(I2013,40)&gt;0,"Ошибка! Не соблюдена кратность заказа на позицию!","")))</f>
        <v/>
      </c>
    </row>
    <row r="2014" spans="1:13" ht="15" customHeight="1" x14ac:dyDescent="0.25">
      <c r="A2014" s="1">
        <v>1304</v>
      </c>
      <c r="B2014" s="63" t="s">
        <v>4887</v>
      </c>
      <c r="C2014" s="63" t="s">
        <v>6197</v>
      </c>
      <c r="D2014" s="64" t="s">
        <v>3374</v>
      </c>
      <c r="E2014" s="64" t="s">
        <v>3375</v>
      </c>
      <c r="F2014" s="64" t="s">
        <v>5679</v>
      </c>
      <c r="G2014" s="65" t="s">
        <v>63</v>
      </c>
      <c r="H2014" s="66">
        <v>1.84</v>
      </c>
      <c r="I2014" s="67"/>
      <c r="J2014" s="68">
        <f>H2014*I2014</f>
        <v>0</v>
      </c>
      <c r="K2014" s="68">
        <f>IF($I$11&gt;=7000,0,H2014*0.07*I2014)</f>
        <v>0</v>
      </c>
      <c r="L2014" s="68">
        <f>J2014+K2014</f>
        <v>0</v>
      </c>
      <c r="M2014" s="46" t="str">
        <f>IF(I2014="","",IF(I2014&lt;80,"Ошибка! Не соблюден минимальный заказ на сорт!",IF(MOD(I2014,40)&gt;0,"Ошибка! Не соблюдена кратность заказа на позицию!","")))</f>
        <v/>
      </c>
    </row>
    <row r="2015" spans="1:13" ht="15" customHeight="1" x14ac:dyDescent="0.25">
      <c r="A2015" s="1">
        <v>5357</v>
      </c>
      <c r="B2015" s="63" t="s">
        <v>4445</v>
      </c>
      <c r="C2015" s="63" t="s">
        <v>3356</v>
      </c>
      <c r="D2015" s="64" t="s">
        <v>3374</v>
      </c>
      <c r="E2015" s="64" t="s">
        <v>3375</v>
      </c>
      <c r="F2015" s="64" t="s">
        <v>3357</v>
      </c>
      <c r="G2015" s="65" t="s">
        <v>63</v>
      </c>
      <c r="H2015" s="66">
        <v>1.84</v>
      </c>
      <c r="I2015" s="67"/>
      <c r="J2015" s="68">
        <f>H2015*I2015</f>
        <v>0</v>
      </c>
      <c r="K2015" s="68">
        <f>IF($I$11&gt;=7000,0,H2015*0.07*I2015)</f>
        <v>0</v>
      </c>
      <c r="L2015" s="68">
        <f>J2015+K2015</f>
        <v>0</v>
      </c>
      <c r="M2015" s="46" t="str">
        <f>IF(I2015="","",IF(I2015&lt;80,"Ошибка! Не соблюден минимальный заказ на сорт!",IF(MOD(I2015,40)&gt;0,"Ошибка! Не соблюдена кратность заказа на позицию!","")))</f>
        <v/>
      </c>
    </row>
    <row r="2016" spans="1:13" ht="15" customHeight="1" x14ac:dyDescent="0.25">
      <c r="A2016" s="1">
        <v>647</v>
      </c>
      <c r="B2016" s="63" t="s">
        <v>4888</v>
      </c>
      <c r="C2016" s="63" t="s">
        <v>6198</v>
      </c>
      <c r="D2016" s="64" t="s">
        <v>3374</v>
      </c>
      <c r="E2016" s="64" t="s">
        <v>3375</v>
      </c>
      <c r="F2016" s="64" t="s">
        <v>5680</v>
      </c>
      <c r="G2016" s="65" t="s">
        <v>63</v>
      </c>
      <c r="H2016" s="66">
        <v>1.84</v>
      </c>
      <c r="I2016" s="67"/>
      <c r="J2016" s="68">
        <f>H2016*I2016</f>
        <v>0</v>
      </c>
      <c r="K2016" s="68">
        <f>IF($I$11&gt;=7000,0,H2016*0.07*I2016)</f>
        <v>0</v>
      </c>
      <c r="L2016" s="68">
        <f>J2016+K2016</f>
        <v>0</v>
      </c>
      <c r="M2016" s="46" t="str">
        <f>IF(I2016="","",IF(I2016&lt;80,"Ошибка! Не соблюден минимальный заказ на сорт!",IF(MOD(I2016,40)&gt;0,"Ошибка! Не соблюдена кратность заказа на позицию!","")))</f>
        <v/>
      </c>
    </row>
    <row r="2017" spans="1:13" ht="15" customHeight="1" x14ac:dyDescent="0.25">
      <c r="A2017" s="1">
        <v>3906</v>
      </c>
      <c r="B2017" s="63" t="s">
        <v>3358</v>
      </c>
      <c r="C2017" s="63" t="s">
        <v>3359</v>
      </c>
      <c r="D2017" s="64" t="s">
        <v>3374</v>
      </c>
      <c r="E2017" s="64" t="s">
        <v>3375</v>
      </c>
      <c r="F2017" s="64" t="s">
        <v>65</v>
      </c>
      <c r="G2017" s="65" t="s">
        <v>63</v>
      </c>
      <c r="H2017" s="66">
        <v>1.04</v>
      </c>
      <c r="I2017" s="67"/>
      <c r="J2017" s="68">
        <f>H2017*I2017</f>
        <v>0</v>
      </c>
      <c r="K2017" s="68">
        <f>IF($I$11&gt;=7000,0,H2017*0.07*I2017)</f>
        <v>0</v>
      </c>
      <c r="L2017" s="68">
        <f>J2017+K2017</f>
        <v>0</v>
      </c>
      <c r="M2017" s="46" t="str">
        <f>IF(I2017="","",IF(I2017&lt;80,"Ошибка! Не соблюден минимальный заказ на сорт!",IF(MOD(I2017,40)&gt;0,"Ошибка! Не соблюдена кратность заказа на позицию!","")))</f>
        <v/>
      </c>
    </row>
    <row r="2018" spans="1:13" ht="15" customHeight="1" x14ac:dyDescent="0.25">
      <c r="A2018" s="1">
        <v>3125</v>
      </c>
      <c r="B2018" s="63" t="s">
        <v>3360</v>
      </c>
      <c r="C2018" s="63" t="s">
        <v>3361</v>
      </c>
      <c r="D2018" s="64" t="s">
        <v>3374</v>
      </c>
      <c r="E2018" s="64" t="s">
        <v>3375</v>
      </c>
      <c r="F2018" s="64" t="s">
        <v>3362</v>
      </c>
      <c r="G2018" s="65" t="s">
        <v>63</v>
      </c>
      <c r="H2018" s="66">
        <v>1.04</v>
      </c>
      <c r="I2018" s="67"/>
      <c r="J2018" s="68">
        <f>H2018*I2018</f>
        <v>0</v>
      </c>
      <c r="K2018" s="68">
        <f>IF($I$11&gt;=7000,0,H2018*0.07*I2018)</f>
        <v>0</v>
      </c>
      <c r="L2018" s="68">
        <f>J2018+K2018</f>
        <v>0</v>
      </c>
      <c r="M2018" s="46" t="str">
        <f>IF(I2018="","",IF(I2018&lt;80,"Ошибка! Не соблюден минимальный заказ на сорт!",IF(MOD(I2018,40)&gt;0,"Ошибка! Не соблюдена кратность заказа на позицию!","")))</f>
        <v/>
      </c>
    </row>
    <row r="2019" spans="1:13" ht="15" customHeight="1" x14ac:dyDescent="0.25">
      <c r="A2019" s="1">
        <v>3102</v>
      </c>
      <c r="B2019" s="63" t="s">
        <v>3363</v>
      </c>
      <c r="C2019" s="63" t="s">
        <v>3364</v>
      </c>
      <c r="D2019" s="64" t="s">
        <v>3374</v>
      </c>
      <c r="E2019" s="64" t="s">
        <v>3375</v>
      </c>
      <c r="F2019" s="64" t="s">
        <v>3365</v>
      </c>
      <c r="G2019" s="65" t="s">
        <v>63</v>
      </c>
      <c r="H2019" s="66">
        <v>1.04</v>
      </c>
      <c r="I2019" s="67"/>
      <c r="J2019" s="68">
        <f>H2019*I2019</f>
        <v>0</v>
      </c>
      <c r="K2019" s="68">
        <f>IF($I$11&gt;=7000,0,H2019*0.07*I2019)</f>
        <v>0</v>
      </c>
      <c r="L2019" s="68">
        <f>J2019+K2019</f>
        <v>0</v>
      </c>
      <c r="M2019" s="46" t="str">
        <f>IF(I2019="","",IF(I2019&lt;80,"Ошибка! Не соблюден минимальный заказ на сорт!",IF(MOD(I2019,40)&gt;0,"Ошибка! Не соблюдена кратность заказа на позицию!","")))</f>
        <v/>
      </c>
    </row>
    <row r="2020" spans="1:13" ht="15" customHeight="1" x14ac:dyDescent="0.25">
      <c r="A2020" s="1">
        <v>469</v>
      </c>
      <c r="B2020" s="63" t="s">
        <v>3366</v>
      </c>
      <c r="C2020" s="63" t="s">
        <v>3367</v>
      </c>
      <c r="D2020" s="64" t="s">
        <v>3374</v>
      </c>
      <c r="E2020" s="64" t="s">
        <v>3375</v>
      </c>
      <c r="F2020" s="64" t="s">
        <v>3368</v>
      </c>
      <c r="G2020" s="65" t="s">
        <v>63</v>
      </c>
      <c r="H2020" s="66">
        <v>2.59</v>
      </c>
      <c r="I2020" s="67"/>
      <c r="J2020" s="68">
        <f>H2020*I2020</f>
        <v>0</v>
      </c>
      <c r="K2020" s="68">
        <f>IF($I$11&gt;=7000,0,H2020*0.07*I2020)</f>
        <v>0</v>
      </c>
      <c r="L2020" s="68">
        <f>J2020+K2020</f>
        <v>0</v>
      </c>
      <c r="M2020" s="46" t="str">
        <f>IF(I2020="","",IF(I2020&lt;80,"Ошибка! Не соблюден минимальный заказ на сорт!",IF(MOD(I2020,40)&gt;0,"Ошибка! Не соблюдена кратность заказа на позицию!","")))</f>
        <v/>
      </c>
    </row>
    <row r="2021" spans="1:13" ht="15" customHeight="1" x14ac:dyDescent="0.25">
      <c r="A2021" s="1">
        <v>3944</v>
      </c>
      <c r="B2021" s="63" t="s">
        <v>3369</v>
      </c>
      <c r="C2021" s="63" t="s">
        <v>3370</v>
      </c>
      <c r="D2021" s="64" t="s">
        <v>3374</v>
      </c>
      <c r="E2021" s="64" t="s">
        <v>3375</v>
      </c>
      <c r="F2021" s="64" t="s">
        <v>3371</v>
      </c>
      <c r="G2021" s="65" t="s">
        <v>63</v>
      </c>
      <c r="H2021" s="66">
        <v>1.04</v>
      </c>
      <c r="I2021" s="67"/>
      <c r="J2021" s="68">
        <f>H2021*I2021</f>
        <v>0</v>
      </c>
      <c r="K2021" s="68">
        <f>IF($I$11&gt;=7000,0,H2021*0.07*I2021)</f>
        <v>0</v>
      </c>
      <c r="L2021" s="68">
        <f>J2021+K2021</f>
        <v>0</v>
      </c>
      <c r="M2021" s="46" t="str">
        <f>IF(I2021="","",IF(I2021&lt;80,"Ошибка! Не соблюден минимальный заказ на сорт!",IF(MOD(I2021,40)&gt;0,"Ошибка! Не соблюдена кратность заказа на позицию!","")))</f>
        <v/>
      </c>
    </row>
    <row r="2022" spans="1:13" ht="15" customHeight="1" x14ac:dyDescent="0.25">
      <c r="A2022" s="1">
        <v>1406</v>
      </c>
      <c r="B2022" s="63" t="s">
        <v>3734</v>
      </c>
      <c r="C2022" s="63" t="s">
        <v>3377</v>
      </c>
      <c r="D2022" s="64" t="s">
        <v>3374</v>
      </c>
      <c r="E2022" s="64" t="s">
        <v>3375</v>
      </c>
      <c r="F2022" s="64"/>
      <c r="G2022" s="65" t="s">
        <v>63</v>
      </c>
      <c r="H2022" s="66">
        <v>1.04</v>
      </c>
      <c r="I2022" s="67"/>
      <c r="J2022" s="68">
        <f>H2022*I2022</f>
        <v>0</v>
      </c>
      <c r="K2022" s="68">
        <f>IF($I$11&gt;=7000,0,H2022*0.07*I2022)</f>
        <v>0</v>
      </c>
      <c r="L2022" s="68">
        <f>J2022+K2022</f>
        <v>0</v>
      </c>
      <c r="M2022" s="46" t="str">
        <f>IF(I2022="","",IF(I2022&lt;80,"Ошибка! Не соблюден минимальный заказ на сорт!",IF(MOD(I2022,40)&gt;0,"Ошибка! Не соблюдена кратность заказа на позицию!","")))</f>
        <v/>
      </c>
    </row>
    <row r="2023" spans="1:13" ht="15" customHeight="1" x14ac:dyDescent="0.25">
      <c r="A2023" s="1">
        <v>1641</v>
      </c>
      <c r="B2023" s="63" t="s">
        <v>3350</v>
      </c>
      <c r="C2023" s="63" t="s">
        <v>3351</v>
      </c>
      <c r="D2023" s="64" t="s">
        <v>4055</v>
      </c>
      <c r="E2023" s="64" t="s">
        <v>4056</v>
      </c>
      <c r="F2023" s="64" t="s">
        <v>3352</v>
      </c>
      <c r="G2023" s="65" t="s">
        <v>63</v>
      </c>
      <c r="H2023" s="66">
        <v>1.04</v>
      </c>
      <c r="I2023" s="67"/>
      <c r="J2023" s="68">
        <f>H2023*I2023</f>
        <v>0</v>
      </c>
      <c r="K2023" s="68">
        <f>IF($I$11&gt;=7000,0,H2023*0.07*I2023)</f>
        <v>0</v>
      </c>
      <c r="L2023" s="68">
        <f>J2023+K2023</f>
        <v>0</v>
      </c>
      <c r="M2023" s="46" t="str">
        <f>IF(I2023="","",IF(I2023&lt;80,"Ошибка! Не соблюден минимальный заказ на сорт!",IF(MOD(I2023,40)&gt;0,"Ошибка! Не соблюдена кратность заказа на позицию!","")))</f>
        <v/>
      </c>
    </row>
    <row r="2024" spans="1:13" ht="15" customHeight="1" x14ac:dyDescent="0.25">
      <c r="A2024" s="1">
        <v>4665</v>
      </c>
      <c r="B2024" s="63" t="s">
        <v>3330</v>
      </c>
      <c r="C2024" s="63" t="s">
        <v>3331</v>
      </c>
      <c r="D2024" s="64" t="s">
        <v>4051</v>
      </c>
      <c r="E2024" s="64" t="s">
        <v>4052</v>
      </c>
      <c r="F2024" s="64" t="s">
        <v>3332</v>
      </c>
      <c r="G2024" s="65" t="s">
        <v>63</v>
      </c>
      <c r="H2024" s="66">
        <v>1.04</v>
      </c>
      <c r="I2024" s="67"/>
      <c r="J2024" s="68">
        <f>H2024*I2024</f>
        <v>0</v>
      </c>
      <c r="K2024" s="68">
        <f>IF($I$11&gt;=7000,0,H2024*0.07*I2024)</f>
        <v>0</v>
      </c>
      <c r="L2024" s="68">
        <f>J2024+K2024</f>
        <v>0</v>
      </c>
      <c r="M2024" s="46" t="str">
        <f>IF(I2024="","",IF(I2024&lt;80,"Ошибка! Не соблюден минимальный заказ на сорт!",IF(MOD(I2024,40)&gt;0,"Ошибка! Не соблюдена кратность заказа на позицию!","")))</f>
        <v/>
      </c>
    </row>
    <row r="2025" spans="1:13" ht="15" customHeight="1" x14ac:dyDescent="0.25">
      <c r="A2025" s="1">
        <v>5179</v>
      </c>
      <c r="B2025" s="63" t="s">
        <v>3336</v>
      </c>
      <c r="C2025" s="63" t="s">
        <v>3337</v>
      </c>
      <c r="D2025" s="64" t="s">
        <v>4051</v>
      </c>
      <c r="E2025" s="64" t="s">
        <v>4052</v>
      </c>
      <c r="F2025" s="64" t="s">
        <v>3338</v>
      </c>
      <c r="G2025" s="65" t="s">
        <v>63</v>
      </c>
      <c r="H2025" s="66">
        <v>1.04</v>
      </c>
      <c r="I2025" s="67"/>
      <c r="J2025" s="68">
        <f>H2025*I2025</f>
        <v>0</v>
      </c>
      <c r="K2025" s="68">
        <f>IF($I$11&gt;=7000,0,H2025*0.07*I2025)</f>
        <v>0</v>
      </c>
      <c r="L2025" s="68">
        <f>J2025+K2025</f>
        <v>0</v>
      </c>
      <c r="M2025" s="46" t="str">
        <f>IF(I2025="","",IF(I2025&lt;80,"Ошибка! Не соблюден минимальный заказ на сорт!",IF(MOD(I2025,40)&gt;0,"Ошибка! Не соблюдена кратность заказа на позицию!","")))</f>
        <v/>
      </c>
    </row>
    <row r="2026" spans="1:13" ht="15" customHeight="1" x14ac:dyDescent="0.25">
      <c r="A2026" s="1">
        <v>9437</v>
      </c>
      <c r="B2026" s="63" t="s">
        <v>3342</v>
      </c>
      <c r="C2026" s="63" t="s">
        <v>3343</v>
      </c>
      <c r="D2026" s="64" t="s">
        <v>4053</v>
      </c>
      <c r="E2026" s="64" t="s">
        <v>4054</v>
      </c>
      <c r="F2026" s="64"/>
      <c r="G2026" s="65" t="s">
        <v>63</v>
      </c>
      <c r="H2026" s="66">
        <v>1.04</v>
      </c>
      <c r="I2026" s="67"/>
      <c r="J2026" s="68">
        <f>H2026*I2026</f>
        <v>0</v>
      </c>
      <c r="K2026" s="68">
        <f>IF($I$11&gt;=7000,0,H2026*0.07*I2026)</f>
        <v>0</v>
      </c>
      <c r="L2026" s="68">
        <f>J2026+K2026</f>
        <v>0</v>
      </c>
      <c r="M2026" s="46" t="str">
        <f>IF(I2026="","",IF(I2026&lt;80,"Ошибка! Не соблюден минимальный заказ на сорт!",IF(MOD(I2026,40)&gt;0,"Ошибка! Не соблюдена кратность заказа на позицию!","")))</f>
        <v/>
      </c>
    </row>
    <row r="2027" spans="1:13" ht="15" customHeight="1" x14ac:dyDescent="0.25">
      <c r="A2027" s="1">
        <v>870</v>
      </c>
      <c r="B2027" s="63" t="s">
        <v>3378</v>
      </c>
      <c r="C2027" s="63" t="s">
        <v>3379</v>
      </c>
      <c r="D2027" s="64" t="s">
        <v>3386</v>
      </c>
      <c r="E2027" s="64" t="s">
        <v>3387</v>
      </c>
      <c r="F2027" s="64" t="s">
        <v>3380</v>
      </c>
      <c r="G2027" s="65" t="s">
        <v>63</v>
      </c>
      <c r="H2027" s="66">
        <v>1.04</v>
      </c>
      <c r="I2027" s="67"/>
      <c r="J2027" s="68">
        <f>H2027*I2027</f>
        <v>0</v>
      </c>
      <c r="K2027" s="68">
        <f>IF($I$11&gt;=7000,0,H2027*0.07*I2027)</f>
        <v>0</v>
      </c>
      <c r="L2027" s="68">
        <f>J2027+K2027</f>
        <v>0</v>
      </c>
      <c r="M2027" s="46" t="str">
        <f>IF(I2027="","",IF(I2027&lt;80,"Ошибка! Не соблюден минимальный заказ на сорт!",IF(MOD(I2027,40)&gt;0,"Ошибка! Не соблюдена кратность заказа на позицию!","")))</f>
        <v/>
      </c>
    </row>
    <row r="2028" spans="1:13" ht="15" customHeight="1" x14ac:dyDescent="0.25">
      <c r="A2028" s="1">
        <v>1860</v>
      </c>
      <c r="B2028" s="63" t="s">
        <v>3384</v>
      </c>
      <c r="C2028" s="63" t="s">
        <v>3385</v>
      </c>
      <c r="D2028" s="64" t="s">
        <v>3386</v>
      </c>
      <c r="E2028" s="64" t="s">
        <v>3387</v>
      </c>
      <c r="F2028" s="64" t="s">
        <v>3388</v>
      </c>
      <c r="G2028" s="65" t="s">
        <v>63</v>
      </c>
      <c r="H2028" s="66">
        <v>0.95</v>
      </c>
      <c r="I2028" s="67"/>
      <c r="J2028" s="68">
        <f>H2028*I2028</f>
        <v>0</v>
      </c>
      <c r="K2028" s="68">
        <f>IF($I$11&gt;=7000,0,H2028*0.07*I2028)</f>
        <v>0</v>
      </c>
      <c r="L2028" s="68">
        <f>J2028+K2028</f>
        <v>0</v>
      </c>
      <c r="M2028" s="46" t="str">
        <f>IF(I2028="","",IF(I2028&lt;80,"Ошибка! Не соблюден минимальный заказ на сорт!",IF(MOD(I2028,40)&gt;0,"Ошибка! Не соблюдена кратность заказа на позицию!","")))</f>
        <v/>
      </c>
    </row>
    <row r="2029" spans="1:13" ht="15" customHeight="1" x14ac:dyDescent="0.25">
      <c r="A2029" s="1">
        <v>930</v>
      </c>
      <c r="B2029" s="63" t="s">
        <v>3389</v>
      </c>
      <c r="C2029" s="63" t="s">
        <v>3390</v>
      </c>
      <c r="D2029" s="64" t="s">
        <v>3386</v>
      </c>
      <c r="E2029" s="64" t="s">
        <v>3387</v>
      </c>
      <c r="F2029" s="64" t="s">
        <v>3391</v>
      </c>
      <c r="G2029" s="65" t="s">
        <v>63</v>
      </c>
      <c r="H2029" s="66">
        <v>1.1499999999999999</v>
      </c>
      <c r="I2029" s="67"/>
      <c r="J2029" s="68">
        <f>H2029*I2029</f>
        <v>0</v>
      </c>
      <c r="K2029" s="68">
        <f>IF($I$11&gt;=7000,0,H2029*0.07*I2029)</f>
        <v>0</v>
      </c>
      <c r="L2029" s="68">
        <f>J2029+K2029</f>
        <v>0</v>
      </c>
      <c r="M2029" s="46" t="str">
        <f>IF(I2029="","",IF(I2029&lt;80,"Ошибка! Не соблюден минимальный заказ на сорт!",IF(MOD(I2029,40)&gt;0,"Ошибка! Не соблюдена кратность заказа на позицию!","")))</f>
        <v/>
      </c>
    </row>
    <row r="2030" spans="1:13" ht="15" customHeight="1" x14ac:dyDescent="0.25">
      <c r="A2030" s="1">
        <v>574</v>
      </c>
      <c r="B2030" s="63" t="s">
        <v>3381</v>
      </c>
      <c r="C2030" s="63" t="s">
        <v>3382</v>
      </c>
      <c r="D2030" s="64" t="s">
        <v>3386</v>
      </c>
      <c r="E2030" s="64" t="s">
        <v>3387</v>
      </c>
      <c r="F2030" s="64" t="s">
        <v>3383</v>
      </c>
      <c r="G2030" s="65" t="s">
        <v>63</v>
      </c>
      <c r="H2030" s="66">
        <v>1.04</v>
      </c>
      <c r="I2030" s="67"/>
      <c r="J2030" s="68">
        <f>H2030*I2030</f>
        <v>0</v>
      </c>
      <c r="K2030" s="68">
        <f>IF($I$11&gt;=7000,0,H2030*0.07*I2030)</f>
        <v>0</v>
      </c>
      <c r="L2030" s="68">
        <f>J2030+K2030</f>
        <v>0</v>
      </c>
      <c r="M2030" s="46" t="str">
        <f>IF(I2030="","",IF(I2030&lt;80,"Ошибка! Не соблюден минимальный заказ на сорт!",IF(MOD(I2030,40)&gt;0,"Ошибка! Не соблюдена кратность заказа на позицию!","")))</f>
        <v/>
      </c>
    </row>
    <row r="2031" spans="1:13" ht="15" customHeight="1" x14ac:dyDescent="0.25">
      <c r="A2031" s="1">
        <v>1860</v>
      </c>
      <c r="B2031" s="63" t="s">
        <v>3392</v>
      </c>
      <c r="C2031" s="63" t="s">
        <v>3393</v>
      </c>
      <c r="D2031" s="64" t="s">
        <v>3386</v>
      </c>
      <c r="E2031" s="64" t="s">
        <v>3387</v>
      </c>
      <c r="F2031" s="64" t="s">
        <v>3394</v>
      </c>
      <c r="G2031" s="65" t="s">
        <v>63</v>
      </c>
      <c r="H2031" s="66">
        <v>0.98</v>
      </c>
      <c r="I2031" s="67"/>
      <c r="J2031" s="68">
        <f>H2031*I2031</f>
        <v>0</v>
      </c>
      <c r="K2031" s="68">
        <f>IF($I$11&gt;=7000,0,H2031*0.07*I2031)</f>
        <v>0</v>
      </c>
      <c r="L2031" s="68">
        <f>J2031+K2031</f>
        <v>0</v>
      </c>
      <c r="M2031" s="46" t="str">
        <f>IF(I2031="","",IF(I2031&lt;80,"Ошибка! Не соблюден минимальный заказ на сорт!",IF(MOD(I2031,40)&gt;0,"Ошибка! Не соблюдена кратность заказа на позицию!","")))</f>
        <v/>
      </c>
    </row>
    <row r="2032" spans="1:13" ht="15" customHeight="1" x14ac:dyDescent="0.25">
      <c r="A2032" s="1">
        <v>2093</v>
      </c>
      <c r="B2032" s="63" t="s">
        <v>3395</v>
      </c>
      <c r="C2032" s="63" t="s">
        <v>3396</v>
      </c>
      <c r="D2032" s="64" t="s">
        <v>3386</v>
      </c>
      <c r="E2032" s="64" t="s">
        <v>3387</v>
      </c>
      <c r="F2032" s="64" t="s">
        <v>3397</v>
      </c>
      <c r="G2032" s="65" t="s">
        <v>63</v>
      </c>
      <c r="H2032" s="66">
        <v>1.03</v>
      </c>
      <c r="I2032" s="67"/>
      <c r="J2032" s="68">
        <f>H2032*I2032</f>
        <v>0</v>
      </c>
      <c r="K2032" s="68">
        <f>IF($I$11&gt;=7000,0,H2032*0.07*I2032)</f>
        <v>0</v>
      </c>
      <c r="L2032" s="68">
        <f>J2032+K2032</f>
        <v>0</v>
      </c>
      <c r="M2032" s="46" t="str">
        <f>IF(I2032="","",IF(I2032&lt;80,"Ошибка! Не соблюден минимальный заказ на сорт!",IF(MOD(I2032,40)&gt;0,"Ошибка! Не соблюдена кратность заказа на позицию!","")))</f>
        <v/>
      </c>
    </row>
    <row r="2033" spans="1:13" ht="15" customHeight="1" x14ac:dyDescent="0.25">
      <c r="A2033" s="1">
        <v>1860</v>
      </c>
      <c r="B2033" s="63" t="s">
        <v>3398</v>
      </c>
      <c r="C2033" s="63" t="s">
        <v>3399</v>
      </c>
      <c r="D2033" s="64" t="s">
        <v>3386</v>
      </c>
      <c r="E2033" s="64" t="s">
        <v>3387</v>
      </c>
      <c r="F2033" s="64" t="s">
        <v>3400</v>
      </c>
      <c r="G2033" s="65" t="s">
        <v>63</v>
      </c>
      <c r="H2033" s="66">
        <v>1.03</v>
      </c>
      <c r="I2033" s="67"/>
      <c r="J2033" s="68">
        <f>H2033*I2033</f>
        <v>0</v>
      </c>
      <c r="K2033" s="68">
        <f>IF($I$11&gt;=7000,0,H2033*0.07*I2033)</f>
        <v>0</v>
      </c>
      <c r="L2033" s="68">
        <f>J2033+K2033</f>
        <v>0</v>
      </c>
      <c r="M2033" s="46" t="str">
        <f>IF(I2033="","",IF(I2033&lt;80,"Ошибка! Не соблюден минимальный заказ на сорт!",IF(MOD(I2033,40)&gt;0,"Ошибка! Не соблюдена кратность заказа на позицию!","")))</f>
        <v/>
      </c>
    </row>
    <row r="2034" spans="1:13" ht="15" customHeight="1" x14ac:dyDescent="0.25">
      <c r="A2034" s="1">
        <v>1302</v>
      </c>
      <c r="B2034" s="63" t="s">
        <v>3401</v>
      </c>
      <c r="C2034" s="63" t="s">
        <v>3402</v>
      </c>
      <c r="D2034" s="64" t="s">
        <v>3386</v>
      </c>
      <c r="E2034" s="64" t="s">
        <v>3387</v>
      </c>
      <c r="F2034" s="64" t="s">
        <v>3403</v>
      </c>
      <c r="G2034" s="65" t="s">
        <v>63</v>
      </c>
      <c r="H2034" s="66">
        <v>1.03</v>
      </c>
      <c r="I2034" s="67"/>
      <c r="J2034" s="68">
        <f>H2034*I2034</f>
        <v>0</v>
      </c>
      <c r="K2034" s="68">
        <f>IF($I$11&gt;=7000,0,H2034*0.07*I2034)</f>
        <v>0</v>
      </c>
      <c r="L2034" s="68">
        <f>J2034+K2034</f>
        <v>0</v>
      </c>
      <c r="M2034" s="46" t="str">
        <f>IF(I2034="","",IF(I2034&lt;80,"Ошибка! Не соблюден минимальный заказ на сорт!",IF(MOD(I2034,40)&gt;0,"Ошибка! Не соблюдена кратность заказа на позицию!","")))</f>
        <v/>
      </c>
    </row>
    <row r="2035" spans="1:13" ht="15" customHeight="1" x14ac:dyDescent="0.25">
      <c r="A2035" s="1">
        <v>1867</v>
      </c>
      <c r="B2035" s="63" t="s">
        <v>3404</v>
      </c>
      <c r="C2035" s="63" t="s">
        <v>3405</v>
      </c>
      <c r="D2035" s="64" t="s">
        <v>3386</v>
      </c>
      <c r="E2035" s="64" t="s">
        <v>3387</v>
      </c>
      <c r="F2035" s="64" t="s">
        <v>3406</v>
      </c>
      <c r="G2035" s="65" t="s">
        <v>63</v>
      </c>
      <c r="H2035" s="66">
        <v>1.03</v>
      </c>
      <c r="I2035" s="67"/>
      <c r="J2035" s="68">
        <f>H2035*I2035</f>
        <v>0</v>
      </c>
      <c r="K2035" s="68">
        <f>IF($I$11&gt;=7000,0,H2035*0.07*I2035)</f>
        <v>0</v>
      </c>
      <c r="L2035" s="68">
        <f>J2035+K2035</f>
        <v>0</v>
      </c>
      <c r="M2035" s="46" t="str">
        <f>IF(I2035="","",IF(I2035&lt;80,"Ошибка! Не соблюден минимальный заказ на сорт!",IF(MOD(I2035,40)&gt;0,"Ошибка! Не соблюдена кратность заказа на позицию!","")))</f>
        <v/>
      </c>
    </row>
    <row r="2036" spans="1:13" ht="15" customHeight="1" x14ac:dyDescent="0.25">
      <c r="A2036" s="1">
        <v>930</v>
      </c>
      <c r="B2036" s="63" t="s">
        <v>3407</v>
      </c>
      <c r="C2036" s="63" t="s">
        <v>3408</v>
      </c>
      <c r="D2036" s="64" t="s">
        <v>3386</v>
      </c>
      <c r="E2036" s="64" t="s">
        <v>3387</v>
      </c>
      <c r="F2036" s="64" t="s">
        <v>3409</v>
      </c>
      <c r="G2036" s="65" t="s">
        <v>63</v>
      </c>
      <c r="H2036" s="66">
        <v>1.03</v>
      </c>
      <c r="I2036" s="67"/>
      <c r="J2036" s="68">
        <f>H2036*I2036</f>
        <v>0</v>
      </c>
      <c r="K2036" s="68">
        <f>IF($I$11&gt;=7000,0,H2036*0.07*I2036)</f>
        <v>0</v>
      </c>
      <c r="L2036" s="68">
        <f>J2036+K2036</f>
        <v>0</v>
      </c>
      <c r="M2036" s="46" t="str">
        <f>IF(I2036="","",IF(I2036&lt;80,"Ошибка! Не соблюден минимальный заказ на сорт!",IF(MOD(I2036,40)&gt;0,"Ошибка! Не соблюдена кратность заказа на позицию!","")))</f>
        <v/>
      </c>
    </row>
    <row r="2037" spans="1:13" ht="15" customHeight="1" x14ac:dyDescent="0.25">
      <c r="A2037" s="1">
        <v>1763</v>
      </c>
      <c r="B2037" s="63" t="s">
        <v>5401</v>
      </c>
      <c r="C2037" s="63"/>
      <c r="D2037" s="64" t="s">
        <v>3386</v>
      </c>
      <c r="E2037" s="64" t="s">
        <v>3387</v>
      </c>
      <c r="F2037" s="64" t="s">
        <v>5997</v>
      </c>
      <c r="G2037" s="65" t="s">
        <v>63</v>
      </c>
      <c r="H2037" s="66">
        <v>0.98</v>
      </c>
      <c r="I2037" s="67"/>
      <c r="J2037" s="68">
        <f>H2037*I2037</f>
        <v>0</v>
      </c>
      <c r="K2037" s="68">
        <f>IF($I$11&gt;=7000,0,H2037*0.07*I2037)</f>
        <v>0</v>
      </c>
      <c r="L2037" s="68">
        <f>J2037+K2037</f>
        <v>0</v>
      </c>
      <c r="M2037" s="46" t="str">
        <f>IF(I2037="","",IF(I2037&lt;80,"Ошибка! Не соблюден минимальный заказ на сорт!",IF(MOD(I2037,40)&gt;0,"Ошибка! Не соблюдена кратность заказа на позицию!","")))</f>
        <v/>
      </c>
    </row>
    <row r="2038" spans="1:13" ht="15" customHeight="1" x14ac:dyDescent="0.25">
      <c r="A2038" s="1">
        <v>698</v>
      </c>
      <c r="B2038" s="63" t="s">
        <v>3410</v>
      </c>
      <c r="C2038" s="63" t="s">
        <v>3411</v>
      </c>
      <c r="D2038" s="64" t="s">
        <v>3386</v>
      </c>
      <c r="E2038" s="64" t="s">
        <v>3387</v>
      </c>
      <c r="F2038" s="64" t="s">
        <v>3412</v>
      </c>
      <c r="G2038" s="65" t="s">
        <v>63</v>
      </c>
      <c r="H2038" s="66">
        <v>1.03</v>
      </c>
      <c r="I2038" s="67"/>
      <c r="J2038" s="68">
        <f>H2038*I2038</f>
        <v>0</v>
      </c>
      <c r="K2038" s="68">
        <f>IF($I$11&gt;=7000,0,H2038*0.07*I2038)</f>
        <v>0</v>
      </c>
      <c r="L2038" s="68">
        <f>J2038+K2038</f>
        <v>0</v>
      </c>
      <c r="M2038" s="46" t="str">
        <f>IF(I2038="","",IF(I2038&lt;80,"Ошибка! Не соблюден минимальный заказ на сорт!",IF(MOD(I2038,40)&gt;0,"Ошибка! Не соблюдена кратность заказа на позицию!","")))</f>
        <v/>
      </c>
    </row>
    <row r="2039" spans="1:13" ht="15" customHeight="1" x14ac:dyDescent="0.25">
      <c r="A2039" s="1">
        <v>930</v>
      </c>
      <c r="B2039" s="63" t="s">
        <v>3413</v>
      </c>
      <c r="C2039" s="63" t="s">
        <v>3414</v>
      </c>
      <c r="D2039" s="64" t="s">
        <v>3386</v>
      </c>
      <c r="E2039" s="64" t="s">
        <v>3387</v>
      </c>
      <c r="F2039" s="64" t="s">
        <v>3415</v>
      </c>
      <c r="G2039" s="65" t="s">
        <v>63</v>
      </c>
      <c r="H2039" s="66">
        <v>1.03</v>
      </c>
      <c r="I2039" s="67"/>
      <c r="J2039" s="68">
        <f>H2039*I2039</f>
        <v>0</v>
      </c>
      <c r="K2039" s="68">
        <f>IF($I$11&gt;=7000,0,H2039*0.07*I2039)</f>
        <v>0</v>
      </c>
      <c r="L2039" s="68">
        <f>J2039+K2039</f>
        <v>0</v>
      </c>
      <c r="M2039" s="46" t="str">
        <f>IF(I2039="","",IF(I2039&lt;80,"Ошибка! Не соблюден минимальный заказ на сорт!",IF(MOD(I2039,40)&gt;0,"Ошибка! Не соблюдена кратность заказа на позицию!","")))</f>
        <v/>
      </c>
    </row>
    <row r="2040" spans="1:13" ht="15" customHeight="1" x14ac:dyDescent="0.25">
      <c r="A2040" s="1">
        <v>487</v>
      </c>
      <c r="B2040" s="63" t="s">
        <v>4879</v>
      </c>
      <c r="C2040" s="63" t="s">
        <v>6190</v>
      </c>
      <c r="D2040" s="64" t="s">
        <v>3418</v>
      </c>
      <c r="E2040" s="64" t="s">
        <v>3419</v>
      </c>
      <c r="F2040" s="64" t="s">
        <v>5674</v>
      </c>
      <c r="G2040" s="65" t="s">
        <v>154</v>
      </c>
      <c r="H2040" s="66">
        <v>3.17</v>
      </c>
      <c r="I2040" s="67"/>
      <c r="J2040" s="68">
        <f>H2040*I2040</f>
        <v>0</v>
      </c>
      <c r="K2040" s="68">
        <f>IF($I$11&gt;=7000,0,H2040*0.07*I2040)</f>
        <v>0</v>
      </c>
      <c r="L2040" s="68">
        <f>J2040+K2040</f>
        <v>0</v>
      </c>
      <c r="M2040" s="46" t="str">
        <f>IF(I2040="","",IF(I2040&lt;75,"Ошибка! Не соблюден минимальный заказ на сорт!",IF(MOD(I2040,25)&gt;0,"Ошибка! Не соблюдена кратность заказа на позицию!","")))</f>
        <v/>
      </c>
    </row>
    <row r="2041" spans="1:13" ht="15" customHeight="1" x14ac:dyDescent="0.25">
      <c r="A2041" s="1">
        <v>179</v>
      </c>
      <c r="B2041" s="63" t="s">
        <v>3416</v>
      </c>
      <c r="C2041" s="63" t="s">
        <v>3417</v>
      </c>
      <c r="D2041" s="64" t="s">
        <v>3418</v>
      </c>
      <c r="E2041" s="64" t="s">
        <v>3419</v>
      </c>
      <c r="F2041" s="64" t="s">
        <v>4220</v>
      </c>
      <c r="G2041" s="65" t="s">
        <v>63</v>
      </c>
      <c r="H2041" s="66">
        <v>2.48</v>
      </c>
      <c r="I2041" s="67"/>
      <c r="J2041" s="68">
        <f>H2041*I2041</f>
        <v>0</v>
      </c>
      <c r="K2041" s="68">
        <f>IF($I$11&gt;=7000,0,H2041*0.07*I2041)</f>
        <v>0</v>
      </c>
      <c r="L2041" s="68">
        <f>J2041+K2041</f>
        <v>0</v>
      </c>
      <c r="M2041" s="46" t="str">
        <f>IF(I2041="","",IF(I2041&lt;80,"Ошибка! Не соблюден минимальный заказ на сорт!",IF(MOD(I2041,40)&gt;0,"Ошибка! Не соблюдена кратность заказа на позицию!","")))</f>
        <v/>
      </c>
    </row>
    <row r="2042" spans="1:13" ht="15" customHeight="1" x14ac:dyDescent="0.25">
      <c r="A2042" s="1">
        <v>558</v>
      </c>
      <c r="B2042" s="63" t="s">
        <v>3420</v>
      </c>
      <c r="C2042" s="63" t="s">
        <v>3421</v>
      </c>
      <c r="D2042" s="64" t="s">
        <v>3418</v>
      </c>
      <c r="E2042" s="64" t="s">
        <v>3419</v>
      </c>
      <c r="F2042" s="64"/>
      <c r="G2042" s="65" t="s">
        <v>63</v>
      </c>
      <c r="H2042" s="66">
        <v>1.19</v>
      </c>
      <c r="I2042" s="67"/>
      <c r="J2042" s="68">
        <f>H2042*I2042</f>
        <v>0</v>
      </c>
      <c r="K2042" s="68">
        <f>IF($I$11&gt;=7000,0,H2042*0.07*I2042)</f>
        <v>0</v>
      </c>
      <c r="L2042" s="68">
        <f>J2042+K2042</f>
        <v>0</v>
      </c>
      <c r="M2042" s="46" t="str">
        <f>IF(I2042="","",IF(I2042&lt;80,"Ошибка! Не соблюден минимальный заказ на сорт!",IF(MOD(I2042,40)&gt;0,"Ошибка! Не соблюдена кратность заказа на позицию!","")))</f>
        <v/>
      </c>
    </row>
    <row r="2043" spans="1:13" ht="15" customHeight="1" x14ac:dyDescent="0.25">
      <c r="A2043" s="1">
        <v>201</v>
      </c>
      <c r="B2043" s="63" t="s">
        <v>5403</v>
      </c>
      <c r="C2043" s="63"/>
      <c r="D2043" s="64" t="s">
        <v>5562</v>
      </c>
      <c r="E2043" s="64" t="s">
        <v>5998</v>
      </c>
      <c r="F2043" s="64" t="s">
        <v>6000</v>
      </c>
      <c r="G2043" s="65" t="s">
        <v>63</v>
      </c>
      <c r="H2043" s="66">
        <v>1.44</v>
      </c>
      <c r="I2043" s="67"/>
      <c r="J2043" s="68">
        <f>H2043*I2043</f>
        <v>0</v>
      </c>
      <c r="K2043" s="68">
        <f>IF($I$11&gt;=7000,0,H2043*0.07*I2043)</f>
        <v>0</v>
      </c>
      <c r="L2043" s="68">
        <f>J2043+K2043</f>
        <v>0</v>
      </c>
      <c r="M2043" s="46" t="str">
        <f>IF(I2043="","",IF(I2043&lt;80,"Ошибка! Не соблюден минимальный заказ на сорт!",IF(MOD(I2043,40)&gt;0,"Ошибка! Не соблюдена кратность заказа на позицию!","")))</f>
        <v/>
      </c>
    </row>
    <row r="2044" spans="1:13" ht="15" customHeight="1" x14ac:dyDescent="0.25">
      <c r="A2044" s="1">
        <v>804</v>
      </c>
      <c r="B2044" s="63" t="s">
        <v>5402</v>
      </c>
      <c r="C2044" s="63"/>
      <c r="D2044" s="64" t="s">
        <v>5562</v>
      </c>
      <c r="E2044" s="64" t="s">
        <v>5998</v>
      </c>
      <c r="F2044" s="64" t="s">
        <v>5999</v>
      </c>
      <c r="G2044" s="65" t="s">
        <v>63</v>
      </c>
      <c r="H2044" s="66">
        <v>1.73</v>
      </c>
      <c r="I2044" s="67"/>
      <c r="J2044" s="68">
        <f>H2044*I2044</f>
        <v>0</v>
      </c>
      <c r="K2044" s="68">
        <f>IF($I$11&gt;=7000,0,H2044*0.07*I2044)</f>
        <v>0</v>
      </c>
      <c r="L2044" s="68">
        <f>J2044+K2044</f>
        <v>0</v>
      </c>
      <c r="M2044" s="46" t="str">
        <f>IF(I2044="","",IF(I2044&lt;80,"Ошибка! Не соблюден минимальный заказ на сорт!",IF(MOD(I2044,40)&gt;0,"Ошибка! Не соблюдена кратность заказа на позицию!","")))</f>
        <v/>
      </c>
    </row>
    <row r="2045" spans="1:13" ht="15" customHeight="1" x14ac:dyDescent="0.25">
      <c r="A2045" s="1">
        <v>870</v>
      </c>
      <c r="B2045" s="63" t="s">
        <v>3422</v>
      </c>
      <c r="C2045" s="63" t="s">
        <v>3423</v>
      </c>
      <c r="D2045" s="64" t="s">
        <v>4010</v>
      </c>
      <c r="E2045" s="64" t="s">
        <v>4011</v>
      </c>
      <c r="F2045" s="64" t="s">
        <v>3424</v>
      </c>
      <c r="G2045" s="65" t="s">
        <v>63</v>
      </c>
      <c r="H2045" s="66">
        <v>1.1000000000000001</v>
      </c>
      <c r="I2045" s="67"/>
      <c r="J2045" s="68">
        <f>H2045*I2045</f>
        <v>0</v>
      </c>
      <c r="K2045" s="68">
        <f>IF($I$11&gt;=7000,0,H2045*0.07*I2045)</f>
        <v>0</v>
      </c>
      <c r="L2045" s="68">
        <f>J2045+K2045</f>
        <v>0</v>
      </c>
      <c r="M2045" s="46" t="str">
        <f>IF(I2045="","",IF(I2045&lt;80,"Ошибка! Не соблюден минимальный заказ на сорт!",IF(MOD(I2045,40)&gt;0,"Ошибка! Не соблюдена кратность заказа на позицию!","")))</f>
        <v/>
      </c>
    </row>
    <row r="2046" spans="1:13" ht="15" customHeight="1" x14ac:dyDescent="0.25">
      <c r="A2046" s="1">
        <v>893</v>
      </c>
      <c r="B2046" s="63" t="s">
        <v>3425</v>
      </c>
      <c r="C2046" s="63" t="s">
        <v>3426</v>
      </c>
      <c r="D2046" s="64" t="s">
        <v>4010</v>
      </c>
      <c r="E2046" s="64" t="s">
        <v>4011</v>
      </c>
      <c r="F2046" s="64" t="s">
        <v>5424</v>
      </c>
      <c r="G2046" s="65" t="s">
        <v>63</v>
      </c>
      <c r="H2046" s="66">
        <v>1.79</v>
      </c>
      <c r="I2046" s="67"/>
      <c r="J2046" s="68">
        <f>H2046*I2046</f>
        <v>0</v>
      </c>
      <c r="K2046" s="68">
        <f>IF($I$11&gt;=7000,0,H2046*0.07*I2046)</f>
        <v>0</v>
      </c>
      <c r="L2046" s="68">
        <f>J2046+K2046</f>
        <v>0</v>
      </c>
      <c r="M2046" s="46" t="str">
        <f>IF(I2046="","",IF(I2046&lt;80,"Ошибка! Не соблюден минимальный заказ на сорт!",IF(MOD(I2046,40)&gt;0,"Ошибка! Не соблюдена кратность заказа на позицию!","")))</f>
        <v/>
      </c>
    </row>
    <row r="2047" spans="1:13" ht="15" customHeight="1" x14ac:dyDescent="0.25">
      <c r="A2047" s="1">
        <v>2920</v>
      </c>
      <c r="B2047" s="63" t="s">
        <v>3647</v>
      </c>
      <c r="C2047" s="63" t="s">
        <v>3856</v>
      </c>
      <c r="D2047" s="64" t="s">
        <v>3429</v>
      </c>
      <c r="E2047" s="64" t="s">
        <v>3430</v>
      </c>
      <c r="F2047" s="64" t="s">
        <v>1926</v>
      </c>
      <c r="G2047" s="65" t="s">
        <v>63</v>
      </c>
      <c r="H2047" s="66">
        <v>1.79</v>
      </c>
      <c r="I2047" s="67"/>
      <c r="J2047" s="68">
        <f>H2047*I2047</f>
        <v>0</v>
      </c>
      <c r="K2047" s="68">
        <f>IF($I$11&gt;=7000,0,H2047*0.07*I2047)</f>
        <v>0</v>
      </c>
      <c r="L2047" s="68">
        <f>J2047+K2047</f>
        <v>0</v>
      </c>
      <c r="M2047" s="46" t="str">
        <f>IF(I2047="","",IF(I2047&lt;80,"Ошибка! Не соблюден минимальный заказ на сорт!",IF(MOD(I2047,40)&gt;0,"Ошибка! Не соблюдена кратность заказа на позицию!","")))</f>
        <v/>
      </c>
    </row>
    <row r="2048" spans="1:13" ht="15" customHeight="1" x14ac:dyDescent="0.25">
      <c r="A2048" s="1">
        <v>1148</v>
      </c>
      <c r="B2048" s="63" t="s">
        <v>3648</v>
      </c>
      <c r="C2048" s="63" t="s">
        <v>3857</v>
      </c>
      <c r="D2048" s="64" t="s">
        <v>3429</v>
      </c>
      <c r="E2048" s="64" t="s">
        <v>3430</v>
      </c>
      <c r="F2048" s="64" t="s">
        <v>4140</v>
      </c>
      <c r="G2048" s="65" t="s">
        <v>63</v>
      </c>
      <c r="H2048" s="66">
        <v>1.79</v>
      </c>
      <c r="I2048" s="67"/>
      <c r="J2048" s="68">
        <f>H2048*I2048</f>
        <v>0</v>
      </c>
      <c r="K2048" s="68">
        <f>IF($I$11&gt;=7000,0,H2048*0.07*I2048)</f>
        <v>0</v>
      </c>
      <c r="L2048" s="68">
        <f>J2048+K2048</f>
        <v>0</v>
      </c>
      <c r="M2048" s="46" t="str">
        <f>IF(I2048="","",IF(I2048&lt;80,"Ошибка! Не соблюден минимальный заказ на сорт!",IF(MOD(I2048,40)&gt;0,"Ошибка! Не соблюдена кратность заказа на позицию!","")))</f>
        <v/>
      </c>
    </row>
    <row r="2049" spans="1:13" ht="15" customHeight="1" x14ac:dyDescent="0.25">
      <c r="A2049" s="1">
        <v>2167</v>
      </c>
      <c r="B2049" s="63" t="s">
        <v>3427</v>
      </c>
      <c r="C2049" s="63" t="s">
        <v>3428</v>
      </c>
      <c r="D2049" s="64" t="s">
        <v>3429</v>
      </c>
      <c r="E2049" s="64" t="s">
        <v>3430</v>
      </c>
      <c r="F2049" s="64" t="s">
        <v>3431</v>
      </c>
      <c r="G2049" s="65" t="s">
        <v>63</v>
      </c>
      <c r="H2049" s="66">
        <v>1.1000000000000001</v>
      </c>
      <c r="I2049" s="67"/>
      <c r="J2049" s="68">
        <f>H2049*I2049</f>
        <v>0</v>
      </c>
      <c r="K2049" s="68">
        <f>IF($I$11&gt;=7000,0,H2049*0.07*I2049)</f>
        <v>0</v>
      </c>
      <c r="L2049" s="68">
        <f>J2049+K2049</f>
        <v>0</v>
      </c>
      <c r="M2049" s="46" t="str">
        <f>IF(I2049="","",IF(I2049&lt;80,"Ошибка! Не соблюден минимальный заказ на сорт!",IF(MOD(I2049,40)&gt;0,"Ошибка! Не соблюдена кратность заказа на позицию!","")))</f>
        <v/>
      </c>
    </row>
    <row r="2050" spans="1:13" ht="15" customHeight="1" x14ac:dyDescent="0.25">
      <c r="A2050" s="1">
        <v>1391</v>
      </c>
      <c r="B2050" s="63" t="s">
        <v>3649</v>
      </c>
      <c r="C2050" s="63" t="s">
        <v>6016</v>
      </c>
      <c r="D2050" s="64" t="s">
        <v>3429</v>
      </c>
      <c r="E2050" s="64" t="s">
        <v>3430</v>
      </c>
      <c r="F2050" s="64" t="s">
        <v>5605</v>
      </c>
      <c r="G2050" s="65" t="s">
        <v>63</v>
      </c>
      <c r="H2050" s="66">
        <v>1.1000000000000001</v>
      </c>
      <c r="I2050" s="67"/>
      <c r="J2050" s="68">
        <f>H2050*I2050</f>
        <v>0</v>
      </c>
      <c r="K2050" s="68">
        <f>IF($I$11&gt;=7000,0,H2050*0.07*I2050)</f>
        <v>0</v>
      </c>
      <c r="L2050" s="68">
        <f>J2050+K2050</f>
        <v>0</v>
      </c>
      <c r="M2050" s="46" t="str">
        <f>IF(I2050="","",IF(I2050&lt;80,"Ошибка! Не соблюден минимальный заказ на сорт!",IF(MOD(I2050,40)&gt;0,"Ошибка! Не соблюдена кратность заказа на позицию!","")))</f>
        <v/>
      </c>
    </row>
    <row r="2051" spans="1:13" ht="15" customHeight="1" x14ac:dyDescent="0.25">
      <c r="A2051" s="1">
        <v>44</v>
      </c>
      <c r="B2051" s="63" t="s">
        <v>3650</v>
      </c>
      <c r="C2051" s="63" t="s">
        <v>3858</v>
      </c>
      <c r="D2051" s="64" t="s">
        <v>3429</v>
      </c>
      <c r="E2051" s="64" t="s">
        <v>3430</v>
      </c>
      <c r="F2051" s="64" t="s">
        <v>4141</v>
      </c>
      <c r="G2051" s="65" t="s">
        <v>63</v>
      </c>
      <c r="H2051" s="66">
        <v>1.79</v>
      </c>
      <c r="I2051" s="67"/>
      <c r="J2051" s="68">
        <f>H2051*I2051</f>
        <v>0</v>
      </c>
      <c r="K2051" s="68">
        <f>IF($I$11&gt;=7000,0,H2051*0.07*I2051)</f>
        <v>0</v>
      </c>
      <c r="L2051" s="68">
        <f>J2051+K2051</f>
        <v>0</v>
      </c>
      <c r="M2051" s="46" t="str">
        <f>IF(I2051="","",IF(I2051&lt;80,"Ошибка! Не соблюден минимальный заказ на сорт!",IF(MOD(I2051,40)&gt;0,"Ошибка! Не соблюдена кратность заказа на позицию!","")))</f>
        <v/>
      </c>
    </row>
    <row r="2052" spans="1:13" ht="15" customHeight="1" x14ac:dyDescent="0.25">
      <c r="A2052" s="1">
        <v>2121</v>
      </c>
      <c r="B2052" s="63" t="s">
        <v>3432</v>
      </c>
      <c r="C2052" s="63" t="s">
        <v>3433</v>
      </c>
      <c r="D2052" s="64" t="s">
        <v>3429</v>
      </c>
      <c r="E2052" s="64" t="s">
        <v>3430</v>
      </c>
      <c r="F2052" s="64" t="s">
        <v>3434</v>
      </c>
      <c r="G2052" s="65" t="s">
        <v>63</v>
      </c>
      <c r="H2052" s="66">
        <v>1.73</v>
      </c>
      <c r="I2052" s="67"/>
      <c r="J2052" s="68">
        <f>H2052*I2052</f>
        <v>0</v>
      </c>
      <c r="K2052" s="68">
        <f>IF($I$11&gt;=7000,0,H2052*0.07*I2052)</f>
        <v>0</v>
      </c>
      <c r="L2052" s="68">
        <f>J2052+K2052</f>
        <v>0</v>
      </c>
      <c r="M2052" s="46" t="str">
        <f>IF(I2052="","",IF(I2052&lt;80,"Ошибка! Не соблюден минимальный заказ на сорт!",IF(MOD(I2052,40)&gt;0,"Ошибка! Не соблюдена кратность заказа на позицию!","")))</f>
        <v/>
      </c>
    </row>
    <row r="2053" spans="1:13" ht="15" customHeight="1" x14ac:dyDescent="0.25">
      <c r="A2053" s="1">
        <v>4120</v>
      </c>
      <c r="B2053" s="63" t="s">
        <v>4766</v>
      </c>
      <c r="C2053" s="63" t="s">
        <v>6087</v>
      </c>
      <c r="D2053" s="64" t="s">
        <v>6286</v>
      </c>
      <c r="E2053" s="64" t="s">
        <v>5621</v>
      </c>
      <c r="F2053" s="64" t="s">
        <v>6287</v>
      </c>
      <c r="G2053" s="65" t="s">
        <v>421</v>
      </c>
      <c r="H2053" s="66">
        <v>5.18</v>
      </c>
      <c r="I2053" s="67"/>
      <c r="J2053" s="68">
        <f>H2053*I2053</f>
        <v>0</v>
      </c>
      <c r="K2053" s="68">
        <f>IF($I$11&gt;=7000,0,H2053*0.07*I2053)</f>
        <v>0</v>
      </c>
      <c r="L2053" s="68">
        <f>J2053+K2053</f>
        <v>0</v>
      </c>
      <c r="M2053" s="108" t="str">
        <f>IF(I2053="","",IF(I2053&lt;80,"Ошибка! Не соблюден минимальный заказ на сорт!",IF(MOD(I2053,40)&gt;0,"Ошибка! Не соблюдена кратность заказа на позицию!","")))</f>
        <v/>
      </c>
    </row>
    <row r="2054" spans="1:13" ht="15" customHeight="1" x14ac:dyDescent="0.25">
      <c r="A2054" s="1">
        <v>915</v>
      </c>
      <c r="B2054" s="63" t="s">
        <v>3657</v>
      </c>
      <c r="C2054" s="63" t="s">
        <v>3862</v>
      </c>
      <c r="D2054" s="64" t="s">
        <v>4026</v>
      </c>
      <c r="E2054" s="64" t="s">
        <v>4027</v>
      </c>
      <c r="F2054" s="64" t="s">
        <v>3435</v>
      </c>
      <c r="G2054" s="65" t="s">
        <v>63</v>
      </c>
      <c r="H2054" s="66">
        <v>1.5</v>
      </c>
      <c r="I2054" s="67"/>
      <c r="J2054" s="68">
        <f>H2054*I2054</f>
        <v>0</v>
      </c>
      <c r="K2054" s="68">
        <f>IF($I$11&gt;=7000,0,H2054*0.07*I2054)</f>
        <v>0</v>
      </c>
      <c r="L2054" s="68">
        <f>J2054+K2054</f>
        <v>0</v>
      </c>
      <c r="M2054" s="46" t="str">
        <f>IF(I2054="","",IF(I2054&lt;80,"Ошибка! Не соблюден минимальный заказ на сорт!",IF(MOD(I2054,40)&gt;0,"Ошибка! Не соблюдена кратность заказа на позицию!","")))</f>
        <v/>
      </c>
    </row>
    <row r="2055" spans="1:13" ht="15" customHeight="1" x14ac:dyDescent="0.25">
      <c r="A2055" s="1">
        <v>2678</v>
      </c>
      <c r="B2055" s="63" t="s">
        <v>3656</v>
      </c>
      <c r="C2055" s="63" t="s">
        <v>3861</v>
      </c>
      <c r="D2055" s="64" t="s">
        <v>3436</v>
      </c>
      <c r="E2055" s="64" t="s">
        <v>3437</v>
      </c>
      <c r="F2055" s="64" t="s">
        <v>1132</v>
      </c>
      <c r="G2055" s="65" t="s">
        <v>63</v>
      </c>
      <c r="H2055" s="66">
        <v>1.44</v>
      </c>
      <c r="I2055" s="67"/>
      <c r="J2055" s="68">
        <f>H2055*I2055</f>
        <v>0</v>
      </c>
      <c r="K2055" s="68">
        <f>IF($I$11&gt;=7000,0,H2055*0.07*I2055)</f>
        <v>0</v>
      </c>
      <c r="L2055" s="68">
        <f>J2055+K2055</f>
        <v>0</v>
      </c>
      <c r="M2055" s="46" t="str">
        <f>IF(I2055="","",IF(I2055&lt;80,"Ошибка! Не соблюден минимальный заказ на сорт!",IF(MOD(I2055,40)&gt;0,"Ошибка! Не соблюдена кратность заказа на позицию!","")))</f>
        <v/>
      </c>
    </row>
    <row r="2056" spans="1:13" ht="15" customHeight="1" x14ac:dyDescent="0.25">
      <c r="A2056" s="1">
        <v>3722</v>
      </c>
      <c r="B2056" s="63" t="s">
        <v>3438</v>
      </c>
      <c r="C2056" s="63" t="s">
        <v>3439</v>
      </c>
      <c r="D2056" s="64" t="s">
        <v>5447</v>
      </c>
      <c r="E2056" s="64" t="s">
        <v>5448</v>
      </c>
      <c r="F2056" s="64" t="s">
        <v>3440</v>
      </c>
      <c r="G2056" s="65" t="s">
        <v>63</v>
      </c>
      <c r="H2056" s="66">
        <v>1.84</v>
      </c>
      <c r="I2056" s="67"/>
      <c r="J2056" s="68">
        <f>H2056*I2056</f>
        <v>0</v>
      </c>
      <c r="K2056" s="68">
        <f>IF($I$11&gt;=7000,0,H2056*0.07*I2056)</f>
        <v>0</v>
      </c>
      <c r="L2056" s="68">
        <f>J2056+K2056</f>
        <v>0</v>
      </c>
      <c r="M2056" s="46" t="str">
        <f>IF(I2056="","",IF(I2056&lt;80,"Ошибка! Не соблюден минимальный заказ на сорт!",IF(MOD(I2056,40)&gt;0,"Ошибка! Не соблюдена кратность заказа на позицию!","")))</f>
        <v/>
      </c>
    </row>
    <row r="2057" spans="1:13" ht="15" customHeight="1" x14ac:dyDescent="0.25">
      <c r="A2057" s="1">
        <v>1661</v>
      </c>
      <c r="B2057" s="63" t="s">
        <v>3444</v>
      </c>
      <c r="C2057" s="63" t="s">
        <v>3445</v>
      </c>
      <c r="D2057" s="64" t="s">
        <v>4029</v>
      </c>
      <c r="E2057" s="64" t="s">
        <v>3446</v>
      </c>
      <c r="F2057" s="64" t="s">
        <v>3447</v>
      </c>
      <c r="G2057" s="65" t="s">
        <v>63</v>
      </c>
      <c r="H2057" s="66">
        <v>1.84</v>
      </c>
      <c r="I2057" s="67"/>
      <c r="J2057" s="68">
        <f>H2057*I2057</f>
        <v>0</v>
      </c>
      <c r="K2057" s="68">
        <f>IF($I$11&gt;=7000,0,H2057*0.07*I2057)</f>
        <v>0</v>
      </c>
      <c r="L2057" s="68">
        <f>J2057+K2057</f>
        <v>0</v>
      </c>
      <c r="M2057" s="46" t="str">
        <f>IF(I2057="","",IF(I2057&lt;80,"Ошибка! Не соблюден минимальный заказ на сорт!",IF(MOD(I2057,40)&gt;0,"Ошибка! Не соблюдена кратность заказа на позицию!","")))</f>
        <v/>
      </c>
    </row>
    <row r="2058" spans="1:13" ht="15" customHeight="1" x14ac:dyDescent="0.25">
      <c r="A2058" s="1">
        <v>1252</v>
      </c>
      <c r="B2058" s="63" t="s">
        <v>3441</v>
      </c>
      <c r="C2058" s="63" t="s">
        <v>3442</v>
      </c>
      <c r="D2058" s="64" t="s">
        <v>4029</v>
      </c>
      <c r="E2058" s="64" t="s">
        <v>3446</v>
      </c>
      <c r="F2058" s="64" t="s">
        <v>3443</v>
      </c>
      <c r="G2058" s="65" t="s">
        <v>63</v>
      </c>
      <c r="H2058" s="66">
        <v>1.38</v>
      </c>
      <c r="I2058" s="67"/>
      <c r="J2058" s="68">
        <f>H2058*I2058</f>
        <v>0</v>
      </c>
      <c r="K2058" s="68">
        <f>IF($I$11&gt;=7000,0,H2058*0.07*I2058)</f>
        <v>0</v>
      </c>
      <c r="L2058" s="68">
        <f>J2058+K2058</f>
        <v>0</v>
      </c>
      <c r="M2058" s="46" t="str">
        <f>IF(I2058="","",IF(I2058&lt;80,"Ошибка! Не соблюден минимальный заказ на сорт!",IF(MOD(I2058,40)&gt;0,"Ошибка! Не соблюдена кратность заказа на позицию!","")))</f>
        <v/>
      </c>
    </row>
    <row r="2059" spans="1:13" ht="15" customHeight="1" x14ac:dyDescent="0.25">
      <c r="A2059" s="1">
        <v>536</v>
      </c>
      <c r="B2059" s="63" t="s">
        <v>4769</v>
      </c>
      <c r="C2059" s="63" t="s">
        <v>6090</v>
      </c>
      <c r="D2059" s="64" t="s">
        <v>6288</v>
      </c>
      <c r="E2059" s="64" t="s">
        <v>6289</v>
      </c>
      <c r="F2059" s="64" t="s">
        <v>5629</v>
      </c>
      <c r="G2059" s="65" t="s">
        <v>63</v>
      </c>
      <c r="H2059" s="66">
        <v>2.59</v>
      </c>
      <c r="I2059" s="67"/>
      <c r="J2059" s="68">
        <f>H2059*I2059</f>
        <v>0</v>
      </c>
      <c r="K2059" s="68">
        <f>IF($I$11&gt;=7000,0,H2059*0.07*I2059)</f>
        <v>0</v>
      </c>
      <c r="L2059" s="68">
        <f>J2059+K2059</f>
        <v>0</v>
      </c>
      <c r="M2059" s="46" t="str">
        <f>IF(I2059="","",IF(I2059&lt;80,"Ошибка! Не соблюден минимальный заказ на сорт!",IF(MOD(I2059,40)&gt;0,"Ошибка! Не соблюдена кратность заказа на позицию!","")))</f>
        <v/>
      </c>
    </row>
    <row r="2060" spans="1:13" ht="15" customHeight="1" x14ac:dyDescent="0.25">
      <c r="A2060" s="1">
        <v>1736</v>
      </c>
      <c r="B2060" s="63" t="s">
        <v>3448</v>
      </c>
      <c r="C2060" s="63" t="s">
        <v>3449</v>
      </c>
      <c r="D2060" s="64" t="s">
        <v>3450</v>
      </c>
      <c r="E2060" s="64" t="s">
        <v>3451</v>
      </c>
      <c r="F2060" s="64" t="s">
        <v>1622</v>
      </c>
      <c r="G2060" s="65" t="s">
        <v>63</v>
      </c>
      <c r="H2060" s="66">
        <v>1.67</v>
      </c>
      <c r="I2060" s="67"/>
      <c r="J2060" s="68">
        <f>H2060*I2060</f>
        <v>0</v>
      </c>
      <c r="K2060" s="68">
        <f>IF($I$11&gt;=7000,0,H2060*0.07*I2060)</f>
        <v>0</v>
      </c>
      <c r="L2060" s="68">
        <f>J2060+K2060</f>
        <v>0</v>
      </c>
      <c r="M2060" s="46" t="str">
        <f>IF(I2060="","",IF(I2060&lt;80,"Ошибка! Не соблюден минимальный заказ на сорт!",IF(MOD(I2060,40)&gt;0,"Ошибка! Не соблюдена кратность заказа на позицию!","")))</f>
        <v/>
      </c>
    </row>
    <row r="2061" spans="1:13" ht="15" customHeight="1" x14ac:dyDescent="0.25">
      <c r="A2061" s="1">
        <v>1808</v>
      </c>
      <c r="B2061" s="63" t="s">
        <v>3452</v>
      </c>
      <c r="C2061" s="63" t="s">
        <v>3453</v>
      </c>
      <c r="D2061" s="64" t="s">
        <v>3454</v>
      </c>
      <c r="E2061" s="64" t="s">
        <v>3455</v>
      </c>
      <c r="F2061" s="64" t="s">
        <v>3456</v>
      </c>
      <c r="G2061" s="65" t="s">
        <v>63</v>
      </c>
      <c r="H2061" s="66">
        <v>1.67</v>
      </c>
      <c r="I2061" s="67"/>
      <c r="J2061" s="68">
        <f>H2061*I2061</f>
        <v>0</v>
      </c>
      <c r="K2061" s="68">
        <f>IF($I$11&gt;=7000,0,H2061*0.07*I2061)</f>
        <v>0</v>
      </c>
      <c r="L2061" s="68">
        <f>J2061+K2061</f>
        <v>0</v>
      </c>
      <c r="M2061" s="46" t="str">
        <f>IF(I2061="","",IF(I2061&lt;80,"Ошибка! Не соблюден минимальный заказ на сорт!",IF(MOD(I2061,40)&gt;0,"Ошибка! Не соблюдена кратность заказа на позицию!","")))</f>
        <v/>
      </c>
    </row>
    <row r="2062" spans="1:13" ht="15" customHeight="1" x14ac:dyDescent="0.25">
      <c r="A2062" s="1">
        <v>8000</v>
      </c>
      <c r="B2062" s="63" t="s">
        <v>3457</v>
      </c>
      <c r="C2062" s="63" t="s">
        <v>3458</v>
      </c>
      <c r="D2062" s="64" t="s">
        <v>3459</v>
      </c>
      <c r="E2062" s="64" t="s">
        <v>3460</v>
      </c>
      <c r="F2062" s="64" t="s">
        <v>3461</v>
      </c>
      <c r="G2062" s="65" t="s">
        <v>63</v>
      </c>
      <c r="H2062" s="66">
        <v>0.98</v>
      </c>
      <c r="I2062" s="67"/>
      <c r="J2062" s="68">
        <f>H2062*I2062</f>
        <v>0</v>
      </c>
      <c r="K2062" s="68">
        <f>IF($I$11&gt;=7000,0,H2062*0.07*I2062)</f>
        <v>0</v>
      </c>
      <c r="L2062" s="68">
        <f>J2062+K2062</f>
        <v>0</v>
      </c>
      <c r="M2062" s="46" t="str">
        <f>IF(I2062="","",IF(I2062&lt;80,"Ошибка! Не соблюден минимальный заказ на сорт!",IF(MOD(I2062,40)&gt;0,"Ошибка! Не соблюдена кратность заказа на позицию!","")))</f>
        <v/>
      </c>
    </row>
    <row r="2063" spans="1:13" ht="15" customHeight="1" x14ac:dyDescent="0.25">
      <c r="A2063" s="1">
        <v>8000</v>
      </c>
      <c r="B2063" s="63" t="s">
        <v>3462</v>
      </c>
      <c r="C2063" s="63" t="s">
        <v>3463</v>
      </c>
      <c r="D2063" s="64" t="s">
        <v>3459</v>
      </c>
      <c r="E2063" s="64" t="s">
        <v>3460</v>
      </c>
      <c r="F2063" s="64" t="s">
        <v>3464</v>
      </c>
      <c r="G2063" s="65" t="s">
        <v>63</v>
      </c>
      <c r="H2063" s="66">
        <v>0.98</v>
      </c>
      <c r="I2063" s="67"/>
      <c r="J2063" s="68">
        <f>H2063*I2063</f>
        <v>0</v>
      </c>
      <c r="K2063" s="68">
        <f>IF($I$11&gt;=7000,0,H2063*0.07*I2063)</f>
        <v>0</v>
      </c>
      <c r="L2063" s="68">
        <f>J2063+K2063</f>
        <v>0</v>
      </c>
      <c r="M2063" s="46" t="str">
        <f>IF(I2063="","",IF(I2063&lt;80,"Ошибка! Не соблюден минимальный заказ на сорт!",IF(MOD(I2063,40)&gt;0,"Ошибка! Не соблюдена кратность заказа на позицию!","")))</f>
        <v/>
      </c>
    </row>
    <row r="2064" spans="1:13" ht="15" customHeight="1" x14ac:dyDescent="0.25">
      <c r="A2064" s="1">
        <v>8000</v>
      </c>
      <c r="B2064" s="63" t="s">
        <v>3465</v>
      </c>
      <c r="C2064" s="63" t="s">
        <v>3466</v>
      </c>
      <c r="D2064" s="64" t="s">
        <v>3459</v>
      </c>
      <c r="E2064" s="64" t="s">
        <v>3460</v>
      </c>
      <c r="F2064" s="64" t="s">
        <v>3467</v>
      </c>
      <c r="G2064" s="65" t="s">
        <v>63</v>
      </c>
      <c r="H2064" s="66">
        <v>0.98</v>
      </c>
      <c r="I2064" s="67"/>
      <c r="J2064" s="68">
        <f>H2064*I2064</f>
        <v>0</v>
      </c>
      <c r="K2064" s="68">
        <f>IF($I$11&gt;=7000,0,H2064*0.07*I2064)</f>
        <v>0</v>
      </c>
      <c r="L2064" s="68">
        <f>J2064+K2064</f>
        <v>0</v>
      </c>
      <c r="M2064" s="46" t="str">
        <f>IF(I2064="","",IF(I2064&lt;80,"Ошибка! Не соблюден минимальный заказ на сорт!",IF(MOD(I2064,40)&gt;0,"Ошибка! Не соблюдена кратность заказа на позицию!","")))</f>
        <v/>
      </c>
    </row>
    <row r="2065" spans="1:13" ht="15" customHeight="1" x14ac:dyDescent="0.25">
      <c r="A2065" s="1">
        <v>1435</v>
      </c>
      <c r="B2065" s="63" t="s">
        <v>5240</v>
      </c>
      <c r="C2065" s="63"/>
      <c r="D2065" s="64" t="s">
        <v>4391</v>
      </c>
      <c r="E2065" s="64" t="s">
        <v>5867</v>
      </c>
      <c r="F2065" s="64" t="s">
        <v>4296</v>
      </c>
      <c r="G2065" s="65" t="s">
        <v>154</v>
      </c>
      <c r="H2065" s="66">
        <v>3.45</v>
      </c>
      <c r="I2065" s="67"/>
      <c r="J2065" s="68">
        <f>H2065*I2065</f>
        <v>0</v>
      </c>
      <c r="K2065" s="68">
        <f>IF($I$11&gt;=7000,0,H2065*0.07*I2065)</f>
        <v>0</v>
      </c>
      <c r="L2065" s="68">
        <f>J2065+K2065</f>
        <v>0</v>
      </c>
      <c r="M2065" s="46" t="str">
        <f>IF(I2065="","",IF(I2065&lt;75,"Ошибка! Не соблюден минимальный заказ на сорт!",IF(MOD(I2065,25)&gt;0,"Ошибка! Не соблюдена кратность заказа на позицию!","")))</f>
        <v/>
      </c>
    </row>
    <row r="2066" spans="1:13" ht="15" customHeight="1" x14ac:dyDescent="0.25">
      <c r="A2066" s="1">
        <v>1205</v>
      </c>
      <c r="B2066" s="63" t="s">
        <v>5231</v>
      </c>
      <c r="C2066" s="63" t="s">
        <v>4645</v>
      </c>
      <c r="D2066" s="64" t="s">
        <v>4110</v>
      </c>
      <c r="E2066" s="64" t="s">
        <v>4111</v>
      </c>
      <c r="F2066" s="64" t="s">
        <v>3468</v>
      </c>
      <c r="G2066" s="65" t="s">
        <v>63</v>
      </c>
      <c r="H2066" s="66">
        <v>0.98</v>
      </c>
      <c r="I2066" s="67"/>
      <c r="J2066" s="68">
        <f>H2066*I2066</f>
        <v>0</v>
      </c>
      <c r="K2066" s="68">
        <f>IF($I$11&gt;=7000,0,H2066*0.07*I2066)</f>
        <v>0</v>
      </c>
      <c r="L2066" s="68">
        <f>J2066+K2066</f>
        <v>0</v>
      </c>
      <c r="M2066" s="46" t="str">
        <f>IF(I2066="","",IF(I2066&lt;80,"Ошибка! Не соблюден минимальный заказ на сорт!",IF(MOD(I2066,40)&gt;0,"Ошибка! Не соблюдена кратность заказа на позицию!","")))</f>
        <v/>
      </c>
    </row>
    <row r="2067" spans="1:13" ht="15" customHeight="1" x14ac:dyDescent="0.25">
      <c r="A2067" s="1">
        <v>1248</v>
      </c>
      <c r="B2067" s="63" t="s">
        <v>5232</v>
      </c>
      <c r="C2067" s="63"/>
      <c r="D2067" s="64" t="s">
        <v>4110</v>
      </c>
      <c r="E2067" s="64" t="s">
        <v>4111</v>
      </c>
      <c r="F2067" s="64" t="s">
        <v>5854</v>
      </c>
      <c r="G2067" s="65" t="s">
        <v>63</v>
      </c>
      <c r="H2067" s="66">
        <v>0.98</v>
      </c>
      <c r="I2067" s="67"/>
      <c r="J2067" s="68">
        <f>H2067*I2067</f>
        <v>0</v>
      </c>
      <c r="K2067" s="68">
        <f>IF($I$11&gt;=7000,0,H2067*0.07*I2067)</f>
        <v>0</v>
      </c>
      <c r="L2067" s="68">
        <f>J2067+K2067</f>
        <v>0</v>
      </c>
      <c r="M2067" s="46" t="str">
        <f>IF(I2067="","",IF(I2067&lt;80,"Ошибка! Не соблюден минимальный заказ на сорт!",IF(MOD(I2067,40)&gt;0,"Ошибка! Не соблюдена кратность заказа на позицию!","")))</f>
        <v/>
      </c>
    </row>
    <row r="2068" spans="1:13" ht="15" customHeight="1" x14ac:dyDescent="0.25">
      <c r="A2068" s="1">
        <v>1454</v>
      </c>
      <c r="B2068" s="63" t="s">
        <v>5233</v>
      </c>
      <c r="C2068" s="63"/>
      <c r="D2068" s="64" t="s">
        <v>4110</v>
      </c>
      <c r="E2068" s="64" t="s">
        <v>4111</v>
      </c>
      <c r="F2068" s="64" t="s">
        <v>5855</v>
      </c>
      <c r="G2068" s="65" t="s">
        <v>63</v>
      </c>
      <c r="H2068" s="66">
        <v>2.0199999999999996</v>
      </c>
      <c r="I2068" s="67"/>
      <c r="J2068" s="68">
        <f>H2068*I2068</f>
        <v>0</v>
      </c>
      <c r="K2068" s="68">
        <f>IF($I$11&gt;=7000,0,H2068*0.07*I2068)</f>
        <v>0</v>
      </c>
      <c r="L2068" s="68">
        <f>J2068+K2068</f>
        <v>0</v>
      </c>
      <c r="M2068" s="46" t="str">
        <f>IF(I2068="","",IF(I2068&lt;80,"Ошибка! Не соблюден минимальный заказ на сорт!",IF(MOD(I2068,40)&gt;0,"Ошибка! Не соблюдена кратность заказа на позицию!","")))</f>
        <v/>
      </c>
    </row>
    <row r="2069" spans="1:13" ht="15" customHeight="1" x14ac:dyDescent="0.25">
      <c r="A2069" s="1">
        <v>1451</v>
      </c>
      <c r="B2069" s="63" t="s">
        <v>5234</v>
      </c>
      <c r="C2069" s="63"/>
      <c r="D2069" s="64" t="s">
        <v>4110</v>
      </c>
      <c r="E2069" s="64" t="s">
        <v>4111</v>
      </c>
      <c r="F2069" s="64" t="s">
        <v>5856</v>
      </c>
      <c r="G2069" s="65" t="s">
        <v>63</v>
      </c>
      <c r="H2069" s="66">
        <v>2.0199999999999996</v>
      </c>
      <c r="I2069" s="67"/>
      <c r="J2069" s="68">
        <f>H2069*I2069</f>
        <v>0</v>
      </c>
      <c r="K2069" s="68">
        <f>IF($I$11&gt;=7000,0,H2069*0.07*I2069)</f>
        <v>0</v>
      </c>
      <c r="L2069" s="68">
        <f>J2069+K2069</f>
        <v>0</v>
      </c>
      <c r="M2069" s="46" t="str">
        <f>IF(I2069="","",IF(I2069&lt;80,"Ошибка! Не соблюден минимальный заказ на сорт!",IF(MOD(I2069,40)&gt;0,"Ошибка! Не соблюдена кратность заказа на позицию!","")))</f>
        <v/>
      </c>
    </row>
    <row r="2070" spans="1:13" ht="15" customHeight="1" x14ac:dyDescent="0.25">
      <c r="A2070" s="1">
        <v>973</v>
      </c>
      <c r="B2070" s="63" t="s">
        <v>5235</v>
      </c>
      <c r="C2070" s="63"/>
      <c r="D2070" s="64" t="s">
        <v>4110</v>
      </c>
      <c r="E2070" s="64" t="s">
        <v>4111</v>
      </c>
      <c r="F2070" s="64" t="s">
        <v>5857</v>
      </c>
      <c r="G2070" s="65" t="s">
        <v>63</v>
      </c>
      <c r="H2070" s="66">
        <v>2.0199999999999996</v>
      </c>
      <c r="I2070" s="67"/>
      <c r="J2070" s="68">
        <f>H2070*I2070</f>
        <v>0</v>
      </c>
      <c r="K2070" s="68">
        <f>IF($I$11&gt;=7000,0,H2070*0.07*I2070)</f>
        <v>0</v>
      </c>
      <c r="L2070" s="68">
        <f>J2070+K2070</f>
        <v>0</v>
      </c>
      <c r="M2070" s="46" t="str">
        <f>IF(I2070="","",IF(I2070&lt;80,"Ошибка! Не соблюден минимальный заказ на сорт!",IF(MOD(I2070,40)&gt;0,"Ошибка! Не соблюдена кратность заказа на позицию!","")))</f>
        <v/>
      </c>
    </row>
    <row r="2071" spans="1:13" ht="15" customHeight="1" x14ac:dyDescent="0.25">
      <c r="A2071" s="1">
        <v>1450</v>
      </c>
      <c r="B2071" s="63" t="s">
        <v>5236</v>
      </c>
      <c r="C2071" s="63"/>
      <c r="D2071" s="64" t="s">
        <v>4110</v>
      </c>
      <c r="E2071" s="64" t="s">
        <v>4111</v>
      </c>
      <c r="F2071" s="64" t="s">
        <v>5858</v>
      </c>
      <c r="G2071" s="65" t="s">
        <v>63</v>
      </c>
      <c r="H2071" s="66">
        <v>2.0199999999999996</v>
      </c>
      <c r="I2071" s="67"/>
      <c r="J2071" s="68">
        <f>H2071*I2071</f>
        <v>0</v>
      </c>
      <c r="K2071" s="68">
        <f>IF($I$11&gt;=7000,0,H2071*0.07*I2071)</f>
        <v>0</v>
      </c>
      <c r="L2071" s="68">
        <f>J2071+K2071</f>
        <v>0</v>
      </c>
      <c r="M2071" s="46" t="str">
        <f>IF(I2071="","",IF(I2071&lt;80,"Ошибка! Не соблюден минимальный заказ на сорт!",IF(MOD(I2071,40)&gt;0,"Ошибка! Не соблюдена кратность заказа на позицию!","")))</f>
        <v/>
      </c>
    </row>
    <row r="2072" spans="1:13" ht="15" customHeight="1" x14ac:dyDescent="0.25">
      <c r="A2072" s="1">
        <v>943</v>
      </c>
      <c r="B2072" s="63" t="s">
        <v>5237</v>
      </c>
      <c r="C2072" s="63" t="s">
        <v>4646</v>
      </c>
      <c r="D2072" s="64" t="s">
        <v>4110</v>
      </c>
      <c r="E2072" s="64" t="s">
        <v>4111</v>
      </c>
      <c r="F2072" s="64" t="s">
        <v>3469</v>
      </c>
      <c r="G2072" s="65" t="s">
        <v>63</v>
      </c>
      <c r="H2072" s="66">
        <v>0.98</v>
      </c>
      <c r="I2072" s="67"/>
      <c r="J2072" s="68">
        <f>H2072*I2072</f>
        <v>0</v>
      </c>
      <c r="K2072" s="68">
        <f>IF($I$11&gt;=7000,0,H2072*0.07*I2072)</f>
        <v>0</v>
      </c>
      <c r="L2072" s="68">
        <f>J2072+K2072</f>
        <v>0</v>
      </c>
      <c r="M2072" s="46" t="str">
        <f>IF(I2072="","",IF(I2072&lt;80,"Ошибка! Не соблюден минимальный заказ на сорт!",IF(MOD(I2072,40)&gt;0,"Ошибка! Не соблюдена кратность заказа на позицию!","")))</f>
        <v/>
      </c>
    </row>
    <row r="2073" spans="1:13" ht="15" customHeight="1" x14ac:dyDescent="0.25">
      <c r="A2073" s="1">
        <v>491</v>
      </c>
      <c r="B2073" s="63" t="s">
        <v>5238</v>
      </c>
      <c r="C2073" s="63"/>
      <c r="D2073" s="64" t="s">
        <v>4110</v>
      </c>
      <c r="E2073" s="64" t="s">
        <v>4111</v>
      </c>
      <c r="F2073" s="64" t="s">
        <v>5859</v>
      </c>
      <c r="G2073" s="65" t="s">
        <v>63</v>
      </c>
      <c r="H2073" s="66">
        <v>1.38</v>
      </c>
      <c r="I2073" s="67"/>
      <c r="J2073" s="68">
        <f>H2073*I2073</f>
        <v>0</v>
      </c>
      <c r="K2073" s="68">
        <f>IF($I$11&gt;=7000,0,H2073*0.07*I2073)</f>
        <v>0</v>
      </c>
      <c r="L2073" s="68">
        <f>J2073+K2073</f>
        <v>0</v>
      </c>
      <c r="M2073" s="46" t="str">
        <f>IF(I2073="","",IF(I2073&lt;80,"Ошибка! Не соблюден минимальный заказ на сорт!",IF(MOD(I2073,40)&gt;0,"Ошибка! Не соблюдена кратность заказа на позицию!","")))</f>
        <v/>
      </c>
    </row>
    <row r="2074" spans="1:13" ht="15" customHeight="1" x14ac:dyDescent="0.25">
      <c r="A2074" s="1">
        <v>1033</v>
      </c>
      <c r="B2074" s="63" t="s">
        <v>5239</v>
      </c>
      <c r="C2074" s="63"/>
      <c r="D2074" s="64" t="s">
        <v>4110</v>
      </c>
      <c r="E2074" s="64" t="s">
        <v>4111</v>
      </c>
      <c r="F2074" s="64" t="s">
        <v>5863</v>
      </c>
      <c r="G2074" s="65" t="s">
        <v>63</v>
      </c>
      <c r="H2074" s="66">
        <v>1.38</v>
      </c>
      <c r="I2074" s="67"/>
      <c r="J2074" s="68">
        <f>H2074*I2074</f>
        <v>0</v>
      </c>
      <c r="K2074" s="68">
        <f>IF($I$11&gt;=7000,0,H2074*0.07*I2074)</f>
        <v>0</v>
      </c>
      <c r="L2074" s="68">
        <f>J2074+K2074</f>
        <v>0</v>
      </c>
      <c r="M2074" s="46" t="str">
        <f>IF(I2074="","",IF(I2074&lt;80,"Ошибка! Не соблюден минимальный заказ на сорт!",IF(MOD(I2074,40)&gt;0,"Ошибка! Не соблюдена кратность заказа на позицию!","")))</f>
        <v/>
      </c>
    </row>
    <row r="2075" spans="1:13" ht="15" customHeight="1" x14ac:dyDescent="0.25">
      <c r="A2075" s="1">
        <v>757</v>
      </c>
      <c r="B2075" s="63" t="s">
        <v>3470</v>
      </c>
      <c r="C2075" s="63" t="s">
        <v>3471</v>
      </c>
      <c r="D2075" s="64" t="s">
        <v>3472</v>
      </c>
      <c r="E2075" s="64" t="s">
        <v>3473</v>
      </c>
      <c r="F2075" s="64" t="s">
        <v>3474</v>
      </c>
      <c r="G2075" s="65" t="s">
        <v>63</v>
      </c>
      <c r="H2075" s="66">
        <v>3.28</v>
      </c>
      <c r="I2075" s="67"/>
      <c r="J2075" s="68">
        <f>H2075*I2075</f>
        <v>0</v>
      </c>
      <c r="K2075" s="68">
        <f>IF($I$11&gt;=7000,0,H2075*0.07*I2075)</f>
        <v>0</v>
      </c>
      <c r="L2075" s="68">
        <f>J2075+K2075</f>
        <v>0</v>
      </c>
      <c r="M2075" s="46" t="str">
        <f>IF(I2075="","",IF(I2075&lt;80,"Ошибка! Не соблюден минимальный заказ на сорт!",IF(MOD(I2075,40)&gt;0,"Ошибка! Не соблюдена кратность заказа на позицию!","")))</f>
        <v/>
      </c>
    </row>
    <row r="2076" spans="1:13" ht="15" customHeight="1" x14ac:dyDescent="0.25">
      <c r="A2076" s="1">
        <v>2341</v>
      </c>
      <c r="B2076" s="63" t="s">
        <v>3475</v>
      </c>
      <c r="C2076" s="63" t="s">
        <v>3476</v>
      </c>
      <c r="D2076" s="64" t="s">
        <v>3472</v>
      </c>
      <c r="E2076" s="64" t="s">
        <v>3473</v>
      </c>
      <c r="F2076" s="64" t="s">
        <v>378</v>
      </c>
      <c r="G2076" s="65" t="s">
        <v>63</v>
      </c>
      <c r="H2076" s="66">
        <v>3.17</v>
      </c>
      <c r="I2076" s="67"/>
      <c r="J2076" s="68">
        <f>H2076*I2076</f>
        <v>0</v>
      </c>
      <c r="K2076" s="68">
        <f>IF($I$11&gt;=7000,0,H2076*0.07*I2076)</f>
        <v>0</v>
      </c>
      <c r="L2076" s="68">
        <f>J2076+K2076</f>
        <v>0</v>
      </c>
      <c r="M2076" s="46" t="str">
        <f>IF(I2076="","",IF(I2076&lt;80,"Ошибка! Не соблюден минимальный заказ на сорт!",IF(MOD(I2076,40)&gt;0,"Ошибка! Не соблюдена кратность заказа на позицию!","")))</f>
        <v/>
      </c>
    </row>
    <row r="2078" spans="1:13" x14ac:dyDescent="0.25">
      <c r="D2078" s="90" t="s">
        <v>3548</v>
      </c>
    </row>
    <row r="2079" spans="1:13" x14ac:dyDescent="0.25">
      <c r="D2079" s="90" t="s">
        <v>3549</v>
      </c>
    </row>
  </sheetData>
  <sheetProtection formatCells="0" formatColumns="0" formatRows="0" insertColumns="0" insertRows="0" autoFilter="0"/>
  <autoFilter ref="A43:L43" xr:uid="{00000000-0001-0000-0000-000000000000}"/>
  <sortState xmlns:xlrd2="http://schemas.microsoft.com/office/spreadsheetml/2017/richdata2" ref="A44:M2076">
    <sortCondition ref="E44:E2076"/>
    <sortCondition ref="F44:F2076"/>
    <sortCondition ref="H44:H2076"/>
  </sortState>
  <mergeCells count="13">
    <mergeCell ref="I13:J13"/>
    <mergeCell ref="C39:H39"/>
    <mergeCell ref="I10:J10"/>
    <mergeCell ref="I15:J15"/>
    <mergeCell ref="I16:J16"/>
    <mergeCell ref="I17:J17"/>
    <mergeCell ref="I18:J18"/>
    <mergeCell ref="I14:J14"/>
    <mergeCell ref="M2:M4"/>
    <mergeCell ref="D2:L2"/>
    <mergeCell ref="I9:J9"/>
    <mergeCell ref="I11:J11"/>
    <mergeCell ref="I12:J12"/>
  </mergeCells>
  <phoneticPr fontId="59" type="noConversion"/>
  <conditionalFormatting sqref="C1:C1048576">
    <cfRule type="duplicateValues" dxfId="5" priority="304"/>
  </conditionalFormatting>
  <conditionalFormatting sqref="D9">
    <cfRule type="duplicateValues" dxfId="4" priority="305"/>
    <cfRule type="duplicateValues" dxfId="3" priority="306"/>
  </conditionalFormatting>
  <conditionalFormatting sqref="G6">
    <cfRule type="containsText" dxfId="2" priority="299" operator="containsText" text="нет">
      <formula>NOT(ISERROR(SEARCH("нет",G6)))</formula>
    </cfRule>
    <cfRule type="iconSet" priority="300">
      <iconSet iconSet="3Symbols">
        <cfvo type="percent" val="0"/>
        <cfvo type="percent" val="33"/>
        <cfvo type="percent" val="67"/>
      </iconSet>
    </cfRule>
  </conditionalFormatting>
  <conditionalFormatting sqref="I10">
    <cfRule type="containsBlanks" dxfId="1" priority="54">
      <formula>LEN(TRIM(I10))=0</formula>
    </cfRule>
  </conditionalFormatting>
  <conditionalFormatting sqref="L25:L32">
    <cfRule type="duplicateValues" dxfId="0" priority="303"/>
  </conditionalFormatting>
  <dataValidations count="3">
    <dataValidation type="list" allowBlank="1" showInputMessage="1" showErrorMessage="1" sqref="G6" xr:uid="{00000000-0002-0000-0000-000000000000}">
      <formula1>"да,нет"</formula1>
    </dataValidation>
    <dataValidation type="list" allowBlank="1" showInputMessage="1" showErrorMessage="1" sqref="I10:J10" xr:uid="{00000000-0002-0000-0000-000001000000}">
      <formula1>$Z$18:$Z$28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44:I2076" xr:uid="{00000000-0002-0000-0000-000002000000}">
      <formula1>$G$6&lt;&gt;"нет"</formula1>
    </dataValidation>
  </dataValidations>
  <hyperlinks>
    <hyperlink ref="F5" location="'Условия работы'!A1" display="&gt;&gt;&gt; Условия работы &lt;&lt;&lt;" xr:uid="{00000000-0004-0000-0000-000000000000}"/>
    <hyperlink ref="M5" r:id="rId1" xr:uid="{00000000-0004-0000-0000-000001000000}"/>
  </hyperlinks>
  <pageMargins left="0.7" right="0.7" top="0.75" bottom="0.75" header="0.3" footer="0.3"/>
  <pageSetup paperSize="9" scale="10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32"/>
  <sheetViews>
    <sheetView showGridLines="0" workbookViewId="0">
      <selection activeCell="I3" sqref="I3"/>
    </sheetView>
  </sheetViews>
  <sheetFormatPr defaultRowHeight="14.4" x14ac:dyDescent="0.3"/>
  <cols>
    <col min="1" max="1" width="38.5546875" customWidth="1"/>
    <col min="2" max="2" width="12.109375" customWidth="1"/>
    <col min="3" max="3" width="14.88671875" customWidth="1"/>
    <col min="4" max="4" width="14.6640625" customWidth="1"/>
    <col min="5" max="5" width="5.88671875" customWidth="1"/>
    <col min="6" max="6" width="11.5546875" customWidth="1"/>
    <col min="7" max="7" width="17.5546875" customWidth="1"/>
    <col min="8" max="8" width="14.88671875" customWidth="1"/>
    <col min="9" max="9" width="15.88671875" customWidth="1"/>
    <col min="10" max="10" width="20.109375" customWidth="1"/>
    <col min="11" max="11" width="15.21875" customWidth="1"/>
  </cols>
  <sheetData>
    <row r="3" spans="1:11" x14ac:dyDescent="0.3">
      <c r="I3" s="71" t="s">
        <v>4392</v>
      </c>
      <c r="J3" s="70" t="s">
        <v>3544</v>
      </c>
    </row>
    <row r="4" spans="1:11" x14ac:dyDescent="0.3">
      <c r="A4" s="2"/>
      <c r="B4" s="19" t="s">
        <v>2</v>
      </c>
      <c r="C4" s="8"/>
      <c r="D4" s="9"/>
      <c r="F4" s="41" t="s">
        <v>3540</v>
      </c>
    </row>
    <row r="5" spans="1:11" x14ac:dyDescent="0.3">
      <c r="A5" s="2"/>
      <c r="B5" s="19"/>
      <c r="C5" s="8"/>
      <c r="D5" s="9"/>
    </row>
    <row r="6" spans="1:11" s="69" customFormat="1" ht="44.55" customHeight="1" x14ac:dyDescent="0.3">
      <c r="A6" s="72"/>
      <c r="B6" s="72" t="s">
        <v>4</v>
      </c>
      <c r="C6" s="73" t="s">
        <v>5</v>
      </c>
      <c r="D6" s="73" t="s">
        <v>6</v>
      </c>
      <c r="F6" s="47" t="s">
        <v>37</v>
      </c>
      <c r="G6" s="47" t="s">
        <v>38</v>
      </c>
      <c r="H6" s="47" t="s">
        <v>3564</v>
      </c>
      <c r="I6" s="47" t="s">
        <v>3565</v>
      </c>
      <c r="J6"/>
      <c r="K6"/>
    </row>
    <row r="7" spans="1:11" x14ac:dyDescent="0.3">
      <c r="A7" s="74" t="s">
        <v>8</v>
      </c>
      <c r="B7" s="75">
        <v>40</v>
      </c>
      <c r="C7" s="76"/>
      <c r="D7" s="76"/>
      <c r="F7" s="77">
        <f>SUMIF('2026-2027'!G44:G2765,"P9*",'2026-2027'!I44:I2765)+SUMIF('2026-2027'!G44:G2765,"P10,5*",'2026-2027'!I44:I2765)</f>
        <v>0</v>
      </c>
      <c r="G7" s="78">
        <f>F7/40</f>
        <v>0</v>
      </c>
      <c r="H7" s="77"/>
      <c r="I7" s="78"/>
    </row>
    <row r="8" spans="1:11" x14ac:dyDescent="0.3">
      <c r="A8" s="74" t="s">
        <v>43</v>
      </c>
      <c r="B8" s="75">
        <v>25</v>
      </c>
      <c r="C8" s="76"/>
      <c r="D8" s="76"/>
      <c r="F8" s="77">
        <f>SUMIF('2026-2027'!G44:G2765,"P11*",'2026-2027'!I44:I2765)+SUMIF('2026-2027'!G44:G2765,"P12*",'2026-2027'!I44:I2765)+SUMIF('2026-2027'!G44:G2765,"P13*",'2026-2027'!I44:I2765)</f>
        <v>0</v>
      </c>
      <c r="G8" s="78">
        <f>(F8-SUMIFS('2026-2027'!I44:I2765,'2026-2027'!G44:G2765,"P13*",'2026-2027'!B44:B2765,"Rhododendron*"))/25+(SUMIFS('2026-2027'!I44:I2765,'2026-2027'!G44:G2765,"P13*",'2026-2027'!B44:B2765,"Rhododendron*"))/12.5</f>
        <v>0</v>
      </c>
      <c r="H8" s="77"/>
      <c r="I8" s="78"/>
    </row>
    <row r="9" spans="1:11" x14ac:dyDescent="0.3">
      <c r="A9" s="74" t="s">
        <v>12</v>
      </c>
      <c r="B9" s="76"/>
      <c r="C9" s="75">
        <v>400</v>
      </c>
      <c r="D9" s="75">
        <v>800</v>
      </c>
      <c r="F9" s="77">
        <f>SUMIF('2026-2027'!G44:G2765,"P14*",'2026-2027'!I44:I2765)+SUMIF('2026-2027'!G44:G2765,"C1,5*",'2026-2027'!I44:I2765)</f>
        <v>0</v>
      </c>
      <c r="G9" s="77"/>
      <c r="H9" s="78">
        <f>F9/C9</f>
        <v>0</v>
      </c>
      <c r="I9" s="78"/>
    </row>
    <row r="10" spans="1:11" x14ac:dyDescent="0.3">
      <c r="A10" s="74" t="s">
        <v>14</v>
      </c>
      <c r="B10" s="76"/>
      <c r="C10" s="75">
        <v>280</v>
      </c>
      <c r="D10" s="75">
        <v>560</v>
      </c>
      <c r="F10" s="77">
        <f>SUMIF('2026-2027'!G44:G2765,"C2*",'2026-2027'!I44:I2765)-F11</f>
        <v>0</v>
      </c>
      <c r="G10" s="77"/>
      <c r="H10" s="78">
        <f>F10/C10</f>
        <v>0</v>
      </c>
      <c r="I10" s="78"/>
    </row>
    <row r="11" spans="1:11" x14ac:dyDescent="0.3">
      <c r="A11" s="74" t="s">
        <v>3541</v>
      </c>
      <c r="B11" s="76"/>
      <c r="C11" s="76"/>
      <c r="D11" s="75">
        <v>35</v>
      </c>
      <c r="F11" s="77">
        <f>SUMIF('2026-2027'!G44:G2766,"C2 PA*",'2026-2027'!I44:I2766)</f>
        <v>0</v>
      </c>
      <c r="G11" s="77"/>
      <c r="H11" s="78"/>
      <c r="I11" s="78">
        <f>F11/D11</f>
        <v>0</v>
      </c>
    </row>
    <row r="12" spans="1:11" x14ac:dyDescent="0.3">
      <c r="A12" s="74" t="s">
        <v>16</v>
      </c>
      <c r="B12" s="76"/>
      <c r="C12" s="75">
        <v>150</v>
      </c>
      <c r="D12" s="75">
        <v>360</v>
      </c>
      <c r="F12" s="77">
        <f>SUMIF('2026-2027'!G44:G2765,"C3*",'2026-2027'!I44:I2765)-F13</f>
        <v>0</v>
      </c>
      <c r="G12" s="77"/>
      <c r="H12" s="78">
        <f t="shared" ref="H12:H19" si="0">F12/C12</f>
        <v>0</v>
      </c>
      <c r="I12" s="78"/>
    </row>
    <row r="13" spans="1:11" x14ac:dyDescent="0.3">
      <c r="A13" s="74" t="s">
        <v>3543</v>
      </c>
      <c r="B13" s="76"/>
      <c r="C13" s="76"/>
      <c r="D13" s="75">
        <v>30</v>
      </c>
      <c r="F13" s="77">
        <f>SUMIF('2026-2027'!G44:G2766,"C3 PA*",'2026-2027'!I44:I2766)</f>
        <v>0</v>
      </c>
      <c r="G13" s="77"/>
      <c r="H13" s="78"/>
      <c r="I13" s="78">
        <f>F13/D13</f>
        <v>0</v>
      </c>
    </row>
    <row r="14" spans="1:11" x14ac:dyDescent="0.3">
      <c r="A14" s="74" t="s">
        <v>19</v>
      </c>
      <c r="B14" s="76"/>
      <c r="C14" s="75">
        <v>125</v>
      </c>
      <c r="D14" s="75">
        <v>300</v>
      </c>
      <c r="F14" s="77">
        <f>SUMIF('2026-2027'!G44:G2765,"C3.5*",'2026-2027'!I44:I2765)</f>
        <v>0</v>
      </c>
      <c r="G14" s="77"/>
      <c r="H14" s="78">
        <f t="shared" si="0"/>
        <v>0</v>
      </c>
      <c r="I14" s="78"/>
    </row>
    <row r="15" spans="1:11" x14ac:dyDescent="0.3">
      <c r="A15" s="74" t="s">
        <v>20</v>
      </c>
      <c r="B15" s="76"/>
      <c r="C15" s="75">
        <v>80</v>
      </c>
      <c r="D15" s="75">
        <v>160</v>
      </c>
      <c r="F15" s="77">
        <f>SUMIF('2026-2027'!G44:G2765,"C4*",'2026-2027'!I44:I2765)</f>
        <v>0</v>
      </c>
      <c r="G15" s="77"/>
      <c r="H15" s="78">
        <f t="shared" si="0"/>
        <v>0</v>
      </c>
      <c r="I15" s="78"/>
    </row>
    <row r="16" spans="1:11" x14ac:dyDescent="0.3">
      <c r="A16" s="74" t="s">
        <v>22</v>
      </c>
      <c r="B16" s="76"/>
      <c r="C16" s="75">
        <v>70</v>
      </c>
      <c r="D16" s="75">
        <v>140</v>
      </c>
      <c r="F16" s="77">
        <f>SUMIF('2026-2027'!G44:G2765,"C5*",'2026-2027'!I44:I2765)-F17</f>
        <v>0</v>
      </c>
      <c r="G16" s="77"/>
      <c r="H16" s="78">
        <f>F16/C16</f>
        <v>0</v>
      </c>
      <c r="I16" s="78"/>
    </row>
    <row r="17" spans="1:11" x14ac:dyDescent="0.3">
      <c r="A17" s="74" t="s">
        <v>3542</v>
      </c>
      <c r="B17" s="76"/>
      <c r="C17" s="76"/>
      <c r="D17" s="75">
        <v>25</v>
      </c>
      <c r="F17" s="77">
        <f>SUMIF('2026-2027'!G44:G2766,"C5 PA*",'2026-2027'!I44:I2766)</f>
        <v>0</v>
      </c>
      <c r="G17" s="77"/>
      <c r="H17" s="78"/>
      <c r="I17" s="78">
        <f>F17/D17</f>
        <v>0</v>
      </c>
    </row>
    <row r="18" spans="1:11" x14ac:dyDescent="0.3">
      <c r="A18" s="74" t="s">
        <v>4393</v>
      </c>
      <c r="B18" s="76"/>
      <c r="C18" s="75">
        <v>45</v>
      </c>
      <c r="D18" s="75">
        <v>90</v>
      </c>
      <c r="F18" s="77">
        <f>SUMIF('2026-2027'!G44:G2765,"C7.5*",'2026-2027'!I44:I2765)+SUMIF('2026-2027'!G44:G2765,"C7*",'2026-2027'!I44:I2765)</f>
        <v>0</v>
      </c>
      <c r="G18" s="77"/>
      <c r="H18" s="78">
        <f t="shared" si="0"/>
        <v>0</v>
      </c>
      <c r="I18" s="78"/>
    </row>
    <row r="19" spans="1:11" x14ac:dyDescent="0.3">
      <c r="A19" s="79" t="s">
        <v>24</v>
      </c>
      <c r="B19" s="80"/>
      <c r="C19" s="81">
        <v>30</v>
      </c>
      <c r="D19" s="81">
        <v>60</v>
      </c>
      <c r="F19" s="82">
        <f>SUMIF('2026-2027'!G44:G2765,"C10*",'2026-2027'!I44:I2765)</f>
        <v>0</v>
      </c>
      <c r="G19" s="82"/>
      <c r="H19" s="83">
        <f t="shared" si="0"/>
        <v>0</v>
      </c>
      <c r="I19" s="83"/>
    </row>
    <row r="20" spans="1:11" s="70" customFormat="1" x14ac:dyDescent="0.3">
      <c r="A20" s="84" t="s">
        <v>3545</v>
      </c>
      <c r="B20" s="85"/>
      <c r="C20" s="85"/>
      <c r="D20" s="88"/>
      <c r="E20"/>
      <c r="F20" s="86">
        <f>SUM(F7:F19)</f>
        <v>0</v>
      </c>
      <c r="G20" s="86">
        <f>SUM(G7:G19)</f>
        <v>0</v>
      </c>
      <c r="H20" s="87">
        <f>SUM(H7:H19)</f>
        <v>0</v>
      </c>
      <c r="I20" s="87">
        <f>SUM(I7:I19)</f>
        <v>0</v>
      </c>
      <c r="J20"/>
    </row>
    <row r="22" spans="1:11" s="70" customFormat="1" x14ac:dyDescent="0.3">
      <c r="A22" s="84" t="s">
        <v>3566</v>
      </c>
      <c r="B22" s="85"/>
      <c r="C22" s="85"/>
      <c r="D22" s="88"/>
      <c r="E22"/>
      <c r="F22" s="86"/>
      <c r="G22" s="87">
        <f>IF(I3="осень 2025",INT(G20/40)+IF((G20/40-INT(G20/40))&gt;0.5,1,IF((G20/40-INT(G20/40))&gt;0,0.5,0)),IF(I3="весна 2026",INT(G20/50)+IF((G20/50-INT(G20/50))&gt;0.5,1,IF((G20/50-INT(G20/50))&gt;0,0.5,0)),""))</f>
        <v>0</v>
      </c>
      <c r="H22" s="87">
        <f>ROUNDUP(H20,0)/2</f>
        <v>0</v>
      </c>
      <c r="I22" s="87">
        <f>ROUNDUP(I20,0)</f>
        <v>0</v>
      </c>
      <c r="J22" s="101">
        <f>SUM(G22:I22)</f>
        <v>0</v>
      </c>
    </row>
    <row r="23" spans="1:11" s="70" customFormat="1" x14ac:dyDescent="0.3">
      <c r="A23" s="84" t="s">
        <v>4394</v>
      </c>
      <c r="B23" s="85"/>
      <c r="C23" s="85"/>
      <c r="D23" s="88"/>
      <c r="E23"/>
      <c r="F23" s="86"/>
      <c r="G23" s="87">
        <f>G22-IF(I3="осень 2025",G20/40,IF(I3="весна 2026",G20/50,""))</f>
        <v>0</v>
      </c>
      <c r="H23" s="87">
        <f>H22-H20/2</f>
        <v>0</v>
      </c>
      <c r="I23" s="87">
        <f>I22-I20</f>
        <v>0</v>
      </c>
      <c r="J23"/>
    </row>
    <row r="24" spans="1:11" x14ac:dyDescent="0.3">
      <c r="G24" s="100"/>
      <c r="H24" s="100"/>
      <c r="I24" s="100"/>
    </row>
    <row r="25" spans="1:11" x14ac:dyDescent="0.3">
      <c r="G25" s="100"/>
      <c r="H25" s="100"/>
      <c r="I25" s="100"/>
    </row>
    <row r="26" spans="1:11" x14ac:dyDescent="0.3">
      <c r="G26" s="100"/>
      <c r="H26" s="100"/>
      <c r="I26" s="100"/>
    </row>
    <row r="27" spans="1:11" x14ac:dyDescent="0.3">
      <c r="G27" s="99"/>
    </row>
    <row r="28" spans="1:11" x14ac:dyDescent="0.3">
      <c r="G28" s="99"/>
      <c r="H28" s="102"/>
      <c r="I28" s="99"/>
      <c r="J28" s="100"/>
      <c r="K28" s="100"/>
    </row>
    <row r="29" spans="1:11" x14ac:dyDescent="0.3">
      <c r="I29" s="99"/>
      <c r="J29" s="100"/>
      <c r="K29" s="100"/>
    </row>
    <row r="30" spans="1:11" x14ac:dyDescent="0.3">
      <c r="I30" s="99"/>
      <c r="J30" s="100"/>
      <c r="K30" s="100"/>
    </row>
    <row r="31" spans="1:11" x14ac:dyDescent="0.3">
      <c r="I31" s="99"/>
      <c r="J31" s="100"/>
      <c r="K31" s="100"/>
    </row>
    <row r="32" spans="1:11" x14ac:dyDescent="0.3">
      <c r="I32" s="99"/>
      <c r="J32" s="100"/>
      <c r="K32" s="100"/>
    </row>
  </sheetData>
  <sheetProtection algorithmName="SHA-512" hashValue="L/5vo5aaoOp4m4JZHGwvkKxl8fuN/hwX4sWwtH1FC9sgCVC4bYxlV8iU2bRZwfc+pTmMPtcoXHgrbT7eA7s2hA==" saltValue="XD3bCy9zuJt0jXJKaBLWqA==" spinCount="100000" sheet="1" objects="1" scenarios="1" selectLockedCells="1"/>
  <dataValidations count="1">
    <dataValidation type="list" allowBlank="1" showInputMessage="1" showErrorMessage="1" sqref="I3" xr:uid="{00000000-0002-0000-0100-000000000000}">
      <formula1>"осень 2025,весна 2026"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H112"/>
  <sheetViews>
    <sheetView showGridLines="0" zoomScaleNormal="100" workbookViewId="0"/>
  </sheetViews>
  <sheetFormatPr defaultColWidth="9.21875" defaultRowHeight="14.4" x14ac:dyDescent="0.3"/>
  <cols>
    <col min="1" max="1" width="3.33203125" style="113" customWidth="1"/>
    <col min="2" max="2" width="5.88671875" style="113" customWidth="1"/>
    <col min="3" max="15" width="9.21875" style="113"/>
    <col min="16" max="16" width="10" style="113" customWidth="1"/>
    <col min="17" max="16384" width="9.21875" style="113"/>
  </cols>
  <sheetData>
    <row r="1" spans="2:16" ht="15" thickTop="1" x14ac:dyDescent="0.3">
      <c r="B1" s="110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2"/>
    </row>
    <row r="2" spans="2:16" x14ac:dyDescent="0.3">
      <c r="B2" s="114"/>
      <c r="P2" s="115"/>
    </row>
    <row r="3" spans="2:16" x14ac:dyDescent="0.3">
      <c r="B3" s="114"/>
      <c r="P3" s="115"/>
    </row>
    <row r="4" spans="2:16" x14ac:dyDescent="0.3">
      <c r="B4" s="114"/>
      <c r="P4" s="115"/>
    </row>
    <row r="5" spans="2:16" x14ac:dyDescent="0.3">
      <c r="B5" s="114"/>
      <c r="P5" s="115"/>
    </row>
    <row r="6" spans="2:16" s="118" customFormat="1" ht="16.5" customHeight="1" x14ac:dyDescent="0.25">
      <c r="B6" s="116"/>
      <c r="C6" s="117"/>
      <c r="P6" s="119"/>
    </row>
    <row r="7" spans="2:16" s="120" customFormat="1" ht="12" customHeight="1" x14ac:dyDescent="0.25">
      <c r="B7" s="116"/>
      <c r="C7" s="117"/>
      <c r="P7" s="121"/>
    </row>
    <row r="8" spans="2:16" ht="12" customHeight="1" x14ac:dyDescent="0.3">
      <c r="B8" s="114"/>
      <c r="C8" s="117"/>
      <c r="P8" s="115"/>
    </row>
    <row r="9" spans="2:16" ht="12" customHeight="1" x14ac:dyDescent="0.4">
      <c r="B9" s="122"/>
      <c r="C9" s="117"/>
      <c r="P9" s="115"/>
    </row>
    <row r="10" spans="2:16" ht="12" customHeight="1" x14ac:dyDescent="0.4">
      <c r="B10" s="122"/>
      <c r="C10" s="117"/>
      <c r="P10" s="115"/>
    </row>
    <row r="11" spans="2:16" ht="16.5" customHeight="1" x14ac:dyDescent="0.3">
      <c r="B11" s="114"/>
      <c r="P11" s="115"/>
    </row>
    <row r="12" spans="2:16" ht="20.25" customHeight="1" x14ac:dyDescent="0.3">
      <c r="B12" s="114"/>
      <c r="P12" s="115"/>
    </row>
    <row r="13" spans="2:16" s="125" customFormat="1" ht="17.25" customHeight="1" x14ac:dyDescent="0.25">
      <c r="B13" s="123" t="s">
        <v>3477</v>
      </c>
      <c r="C13" s="124" t="s">
        <v>3478</v>
      </c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P13" s="126"/>
    </row>
    <row r="14" spans="2:16" s="131" customFormat="1" ht="15.6" x14ac:dyDescent="0.3">
      <c r="B14" s="127" t="s">
        <v>3479</v>
      </c>
      <c r="C14" s="128"/>
      <c r="D14" s="129"/>
      <c r="E14" s="129"/>
      <c r="F14" s="129"/>
      <c r="G14" s="129"/>
      <c r="H14" s="130" t="s">
        <v>3480</v>
      </c>
      <c r="I14" s="128"/>
      <c r="J14" s="129"/>
      <c r="K14" s="129"/>
      <c r="L14" s="129"/>
      <c r="M14" s="129"/>
      <c r="N14" s="129"/>
      <c r="P14" s="132"/>
    </row>
    <row r="15" spans="2:16" s="131" customFormat="1" x14ac:dyDescent="0.3">
      <c r="B15" s="133"/>
      <c r="C15" s="134" t="s">
        <v>3481</v>
      </c>
      <c r="D15" s="129"/>
      <c r="E15" s="129"/>
      <c r="F15" s="129"/>
      <c r="G15" s="129"/>
      <c r="H15" s="135" t="s">
        <v>3482</v>
      </c>
      <c r="I15" s="136" t="s">
        <v>3483</v>
      </c>
      <c r="J15" s="129"/>
      <c r="K15" s="129"/>
      <c r="L15" s="129"/>
      <c r="M15" s="129"/>
      <c r="N15" s="129"/>
      <c r="P15" s="132"/>
    </row>
    <row r="16" spans="2:16" s="131" customFormat="1" x14ac:dyDescent="0.3">
      <c r="B16" s="133"/>
      <c r="C16" s="134" t="s">
        <v>3484</v>
      </c>
      <c r="D16" s="129"/>
      <c r="E16" s="129"/>
      <c r="F16" s="129"/>
      <c r="G16" s="129"/>
      <c r="H16" s="135" t="s">
        <v>3482</v>
      </c>
      <c r="I16" s="136" t="s">
        <v>3485</v>
      </c>
      <c r="J16" s="129"/>
      <c r="K16" s="129"/>
      <c r="L16" s="129"/>
      <c r="M16" s="129"/>
      <c r="N16" s="129"/>
      <c r="P16" s="132"/>
    </row>
    <row r="17" spans="2:22" s="131" customFormat="1" x14ac:dyDescent="0.3">
      <c r="B17" s="133"/>
      <c r="C17" s="134" t="s">
        <v>3486</v>
      </c>
      <c r="D17" s="129"/>
      <c r="E17" s="129"/>
      <c r="F17" s="129"/>
      <c r="G17" s="129"/>
      <c r="H17" s="135" t="s">
        <v>3482</v>
      </c>
      <c r="I17" s="136" t="s">
        <v>3487</v>
      </c>
      <c r="J17" s="129"/>
      <c r="K17" s="129"/>
      <c r="L17" s="129"/>
      <c r="M17" s="129"/>
      <c r="N17" s="129"/>
      <c r="P17" s="132"/>
    </row>
    <row r="18" spans="2:22" s="131" customFormat="1" x14ac:dyDescent="0.3">
      <c r="B18" s="133"/>
      <c r="C18" s="134" t="s">
        <v>3488</v>
      </c>
      <c r="D18" s="129"/>
      <c r="E18" s="129"/>
      <c r="F18" s="129"/>
      <c r="G18" s="129"/>
      <c r="H18" s="135" t="s">
        <v>3482</v>
      </c>
      <c r="I18" s="136" t="s">
        <v>3489</v>
      </c>
      <c r="J18" s="129"/>
      <c r="K18" s="129"/>
      <c r="L18" s="129"/>
      <c r="M18" s="129"/>
      <c r="N18" s="129"/>
      <c r="P18" s="132"/>
      <c r="V18" s="137"/>
    </row>
    <row r="19" spans="2:22" x14ac:dyDescent="0.3">
      <c r="B19" s="138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P19" s="115"/>
    </row>
    <row r="20" spans="2:22" ht="15.6" x14ac:dyDescent="0.3">
      <c r="B20" s="123" t="s">
        <v>3477</v>
      </c>
      <c r="C20" s="124" t="s">
        <v>3490</v>
      </c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P20" s="115"/>
    </row>
    <row r="21" spans="2:22" s="131" customFormat="1" x14ac:dyDescent="0.3">
      <c r="B21" s="133"/>
      <c r="C21" s="134" t="s">
        <v>3491</v>
      </c>
      <c r="D21" s="129"/>
      <c r="E21" s="129"/>
      <c r="F21" s="129"/>
      <c r="G21" s="129"/>
      <c r="H21" s="135"/>
      <c r="I21" s="136"/>
      <c r="J21" s="129"/>
      <c r="K21" s="129"/>
      <c r="L21" s="129"/>
      <c r="M21" s="129"/>
      <c r="N21" s="129"/>
      <c r="P21" s="132"/>
    </row>
    <row r="22" spans="2:22" x14ac:dyDescent="0.3">
      <c r="B22" s="138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P22" s="115"/>
    </row>
    <row r="23" spans="2:22" x14ac:dyDescent="0.3">
      <c r="B23" s="140"/>
      <c r="P23" s="115"/>
    </row>
    <row r="24" spans="2:22" x14ac:dyDescent="0.3">
      <c r="B24" s="140"/>
      <c r="P24" s="115"/>
    </row>
    <row r="25" spans="2:22" x14ac:dyDescent="0.3">
      <c r="B25" s="140"/>
      <c r="P25" s="115"/>
    </row>
    <row r="26" spans="2:22" s="143" customFormat="1" ht="15.6" x14ac:dyDescent="0.3">
      <c r="B26" s="141" t="s">
        <v>3477</v>
      </c>
      <c r="C26" s="142" t="s">
        <v>3492</v>
      </c>
      <c r="P26" s="144"/>
    </row>
    <row r="27" spans="2:22" x14ac:dyDescent="0.3">
      <c r="B27" s="140"/>
      <c r="C27" s="134" t="s">
        <v>3493</v>
      </c>
      <c r="P27" s="115"/>
    </row>
    <row r="28" spans="2:22" x14ac:dyDescent="0.3">
      <c r="B28" s="140"/>
      <c r="C28" s="134" t="s">
        <v>3494</v>
      </c>
      <c r="P28" s="115"/>
    </row>
    <row r="29" spans="2:22" s="143" customFormat="1" ht="15.6" x14ac:dyDescent="0.3">
      <c r="B29" s="141" t="s">
        <v>3477</v>
      </c>
      <c r="C29" s="142" t="s">
        <v>3495</v>
      </c>
      <c r="P29" s="144"/>
    </row>
    <row r="30" spans="2:22" s="147" customFormat="1" ht="45" customHeight="1" x14ac:dyDescent="0.3">
      <c r="B30" s="145" t="s">
        <v>3477</v>
      </c>
      <c r="C30" s="176" t="s">
        <v>3496</v>
      </c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46"/>
    </row>
    <row r="31" spans="2:22" x14ac:dyDescent="0.3">
      <c r="B31" s="140"/>
      <c r="C31" s="177" t="s">
        <v>3497</v>
      </c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15"/>
    </row>
    <row r="32" spans="2:22" ht="29.25" customHeight="1" x14ac:dyDescent="0.3">
      <c r="B32" s="140"/>
      <c r="C32" s="178" t="s">
        <v>3498</v>
      </c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15"/>
    </row>
    <row r="33" spans="2:16" ht="30" customHeight="1" x14ac:dyDescent="0.3">
      <c r="B33" s="140"/>
      <c r="C33" s="178" t="s">
        <v>3499</v>
      </c>
      <c r="D33" s="178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15"/>
    </row>
    <row r="34" spans="2:16" ht="29.25" customHeight="1" x14ac:dyDescent="0.3">
      <c r="B34" s="140"/>
      <c r="C34" s="177" t="s">
        <v>3500</v>
      </c>
      <c r="D34" s="177"/>
      <c r="E34" s="177"/>
      <c r="F34" s="177"/>
      <c r="G34" s="177"/>
      <c r="H34" s="177"/>
      <c r="I34" s="177"/>
      <c r="J34" s="177"/>
      <c r="K34" s="177"/>
      <c r="L34" s="177"/>
      <c r="M34" s="177"/>
      <c r="N34" s="177"/>
      <c r="O34" s="177"/>
      <c r="P34" s="115"/>
    </row>
    <row r="35" spans="2:16" s="143" customFormat="1" ht="30.75" customHeight="1" x14ac:dyDescent="0.3">
      <c r="B35" s="145" t="s">
        <v>3477</v>
      </c>
      <c r="C35" s="176" t="s">
        <v>3501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44"/>
    </row>
    <row r="36" spans="2:16" ht="29.25" customHeight="1" x14ac:dyDescent="0.3">
      <c r="B36" s="140"/>
      <c r="C36" s="177" t="s">
        <v>3502</v>
      </c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15"/>
    </row>
    <row r="37" spans="2:16" ht="29.25" customHeight="1" x14ac:dyDescent="0.3">
      <c r="B37" s="140"/>
      <c r="C37" s="177" t="s">
        <v>3503</v>
      </c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15"/>
    </row>
    <row r="38" spans="2:16" s="143" customFormat="1" ht="30.75" customHeight="1" x14ac:dyDescent="0.3">
      <c r="B38" s="145" t="s">
        <v>3477</v>
      </c>
      <c r="C38" s="176" t="s">
        <v>3504</v>
      </c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44"/>
    </row>
    <row r="39" spans="2:16" x14ac:dyDescent="0.3">
      <c r="B39" s="140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15"/>
    </row>
    <row r="40" spans="2:16" x14ac:dyDescent="0.3">
      <c r="B40" s="140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15"/>
    </row>
    <row r="41" spans="2:16" x14ac:dyDescent="0.3">
      <c r="B41" s="140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15"/>
    </row>
    <row r="42" spans="2:16" ht="28.5" customHeight="1" x14ac:dyDescent="0.3">
      <c r="B42" s="145" t="s">
        <v>3477</v>
      </c>
      <c r="C42" s="176" t="s">
        <v>3505</v>
      </c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15"/>
    </row>
    <row r="43" spans="2:16" s="147" customFormat="1" ht="30" customHeight="1" x14ac:dyDescent="0.3">
      <c r="B43" s="145" t="s">
        <v>3477</v>
      </c>
      <c r="C43" s="176" t="s">
        <v>3506</v>
      </c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46"/>
    </row>
    <row r="44" spans="2:16" ht="30" customHeight="1" x14ac:dyDescent="0.3">
      <c r="B44" s="140"/>
      <c r="C44" s="177" t="s">
        <v>3507</v>
      </c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15"/>
    </row>
    <row r="45" spans="2:16" ht="29.25" customHeight="1" x14ac:dyDescent="0.3">
      <c r="B45" s="140"/>
      <c r="C45" s="177" t="s">
        <v>3508</v>
      </c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15"/>
    </row>
    <row r="46" spans="2:16" s="147" customFormat="1" ht="15" x14ac:dyDescent="0.3">
      <c r="B46" s="145" t="s">
        <v>3477</v>
      </c>
      <c r="C46" s="176" t="s">
        <v>3509</v>
      </c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46"/>
    </row>
    <row r="47" spans="2:16" ht="44.25" customHeight="1" x14ac:dyDescent="0.3">
      <c r="B47" s="140"/>
      <c r="C47" s="177" t="s">
        <v>3510</v>
      </c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15"/>
    </row>
    <row r="48" spans="2:16" s="147" customFormat="1" ht="15" x14ac:dyDescent="0.3">
      <c r="B48" s="145" t="s">
        <v>3477</v>
      </c>
      <c r="C48" s="176" t="s">
        <v>3511</v>
      </c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46"/>
    </row>
    <row r="49" spans="2:16" ht="29.25" customHeight="1" x14ac:dyDescent="0.3">
      <c r="B49" s="140"/>
      <c r="C49" s="177" t="s">
        <v>3512</v>
      </c>
      <c r="D49" s="177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15"/>
    </row>
    <row r="50" spans="2:16" s="150" customFormat="1" ht="47.25" customHeight="1" x14ac:dyDescent="0.3">
      <c r="B50" s="148" t="s">
        <v>3477</v>
      </c>
      <c r="C50" s="176" t="s">
        <v>3513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49"/>
    </row>
    <row r="51" spans="2:16" ht="30.75" customHeight="1" x14ac:dyDescent="0.3">
      <c r="B51" s="140"/>
      <c r="C51" s="177" t="s">
        <v>3514</v>
      </c>
      <c r="D51" s="177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15"/>
    </row>
    <row r="52" spans="2:16" ht="30.75" customHeight="1" x14ac:dyDescent="0.3">
      <c r="B52" s="140"/>
      <c r="C52" s="177" t="s">
        <v>3515</v>
      </c>
      <c r="D52" s="177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15"/>
    </row>
    <row r="53" spans="2:16" ht="30.75" customHeight="1" x14ac:dyDescent="0.3">
      <c r="B53" s="140"/>
      <c r="C53" s="177" t="s">
        <v>3516</v>
      </c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15"/>
    </row>
    <row r="54" spans="2:16" ht="42" customHeight="1" x14ac:dyDescent="0.3">
      <c r="B54" s="145" t="s">
        <v>3477</v>
      </c>
      <c r="C54" s="176" t="s">
        <v>3517</v>
      </c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15"/>
    </row>
    <row r="55" spans="2:16" x14ac:dyDescent="0.3">
      <c r="B55" s="140"/>
      <c r="C55" s="177"/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15"/>
    </row>
    <row r="56" spans="2:16" x14ac:dyDescent="0.3">
      <c r="B56" s="140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15"/>
    </row>
    <row r="57" spans="2:16" x14ac:dyDescent="0.3">
      <c r="B57" s="140"/>
      <c r="P57" s="115"/>
    </row>
    <row r="58" spans="2:16" x14ac:dyDescent="0.3">
      <c r="B58" s="140"/>
      <c r="P58" s="115"/>
    </row>
    <row r="59" spans="2:16" x14ac:dyDescent="0.3">
      <c r="B59" s="140"/>
      <c r="P59" s="115"/>
    </row>
    <row r="60" spans="2:16" ht="17.25" customHeight="1" x14ac:dyDescent="0.3">
      <c r="B60" s="145" t="s">
        <v>3477</v>
      </c>
      <c r="C60" s="176" t="s">
        <v>3518</v>
      </c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15"/>
    </row>
    <row r="61" spans="2:16" ht="15" customHeight="1" x14ac:dyDescent="0.3">
      <c r="B61" s="140"/>
      <c r="C61" s="177" t="s">
        <v>3519</v>
      </c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15"/>
    </row>
    <row r="62" spans="2:16" s="153" customFormat="1" ht="15" customHeight="1" x14ac:dyDescent="0.25">
      <c r="B62" s="151"/>
      <c r="C62" s="177" t="s">
        <v>3520</v>
      </c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52"/>
    </row>
    <row r="63" spans="2:16" s="153" customFormat="1" ht="15" customHeight="1" x14ac:dyDescent="0.25">
      <c r="B63" s="151"/>
      <c r="C63" s="177" t="s">
        <v>3521</v>
      </c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52"/>
    </row>
    <row r="64" spans="2:16" ht="31.5" customHeight="1" x14ac:dyDescent="0.3">
      <c r="B64" s="145" t="s">
        <v>3477</v>
      </c>
      <c r="C64" s="176" t="s">
        <v>3522</v>
      </c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15"/>
    </row>
    <row r="65" spans="2:60" ht="31.5" customHeight="1" x14ac:dyDescent="0.3">
      <c r="B65" s="145"/>
      <c r="C65" s="177" t="s">
        <v>3523</v>
      </c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15"/>
    </row>
    <row r="66" spans="2:60" ht="29.25" customHeight="1" x14ac:dyDescent="0.3">
      <c r="B66" s="145"/>
      <c r="C66" s="177" t="s">
        <v>3524</v>
      </c>
      <c r="D66" s="177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15"/>
    </row>
    <row r="67" spans="2:60" x14ac:dyDescent="0.3">
      <c r="B67" s="140"/>
      <c r="C67" s="177" t="s">
        <v>3525</v>
      </c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15"/>
    </row>
    <row r="68" spans="2:60" x14ac:dyDescent="0.3">
      <c r="B68" s="140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15"/>
    </row>
    <row r="69" spans="2:60" x14ac:dyDescent="0.3">
      <c r="B69" s="140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15"/>
    </row>
    <row r="70" spans="2:60" x14ac:dyDescent="0.3">
      <c r="B70" s="140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15"/>
    </row>
    <row r="71" spans="2:60" x14ac:dyDescent="0.3">
      <c r="B71" s="140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15"/>
    </row>
    <row r="72" spans="2:60" ht="45" customHeight="1" x14ac:dyDescent="0.3">
      <c r="B72" s="145" t="s">
        <v>3477</v>
      </c>
      <c r="C72" s="176" t="s">
        <v>4561</v>
      </c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15"/>
    </row>
    <row r="73" spans="2:60" ht="29.25" customHeight="1" x14ac:dyDescent="0.3">
      <c r="B73" s="145"/>
      <c r="C73" s="177" t="s">
        <v>3526</v>
      </c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15"/>
    </row>
    <row r="74" spans="2:60" ht="15" x14ac:dyDescent="0.3">
      <c r="B74" s="145" t="s">
        <v>3477</v>
      </c>
      <c r="C74" s="176" t="s">
        <v>3527</v>
      </c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15"/>
    </row>
    <row r="75" spans="2:60" ht="15" x14ac:dyDescent="0.3">
      <c r="B75" s="145"/>
      <c r="C75" s="177" t="s">
        <v>3528</v>
      </c>
      <c r="D75" s="177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15"/>
    </row>
    <row r="76" spans="2:60" ht="59.25" customHeight="1" x14ac:dyDescent="0.3">
      <c r="B76" s="145"/>
      <c r="C76" s="177" t="s">
        <v>3529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15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  <c r="AJ76" s="181"/>
      <c r="AK76" s="181"/>
      <c r="AL76" s="181"/>
      <c r="AM76" s="181"/>
      <c r="AN76" s="181"/>
      <c r="AO76" s="181"/>
      <c r="AP76" s="181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  <c r="BA76" s="181"/>
      <c r="BB76" s="181"/>
      <c r="BC76" s="181"/>
      <c r="BD76" s="181"/>
      <c r="BE76" s="181"/>
      <c r="BF76" s="181"/>
      <c r="BG76" s="181"/>
      <c r="BH76" s="181"/>
    </row>
    <row r="77" spans="2:60" x14ac:dyDescent="0.3">
      <c r="B77" s="140"/>
      <c r="C77" s="177" t="s">
        <v>3530</v>
      </c>
      <c r="D77" s="177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15"/>
      <c r="S77" s="181"/>
      <c r="T77" s="181"/>
      <c r="U77" s="181"/>
      <c r="V77" s="181"/>
      <c r="W77" s="181"/>
      <c r="X77" s="181"/>
      <c r="Y77" s="181"/>
      <c r="Z77" s="181"/>
      <c r="AA77" s="181"/>
      <c r="AB77" s="181"/>
      <c r="AC77" s="181"/>
      <c r="AD77" s="181"/>
      <c r="AE77" s="181"/>
      <c r="AF77" s="181"/>
      <c r="AG77" s="181"/>
      <c r="AH77" s="181"/>
      <c r="AI77" s="181"/>
      <c r="AJ77" s="181"/>
      <c r="AK77" s="181"/>
      <c r="AL77" s="181"/>
      <c r="AM77" s="181"/>
      <c r="AN77" s="181"/>
      <c r="AO77" s="181"/>
      <c r="AP77" s="181"/>
      <c r="AQ77" s="181"/>
      <c r="AR77" s="181"/>
      <c r="AS77" s="181"/>
      <c r="AT77" s="181"/>
      <c r="AU77" s="181"/>
      <c r="AV77" s="181"/>
      <c r="AW77" s="181"/>
      <c r="AX77" s="181"/>
      <c r="AY77" s="181"/>
      <c r="AZ77" s="181"/>
      <c r="BA77" s="181"/>
      <c r="BB77" s="181"/>
      <c r="BC77" s="181"/>
      <c r="BD77" s="181"/>
      <c r="BE77" s="181"/>
      <c r="BF77" s="181"/>
      <c r="BG77" s="181"/>
      <c r="BH77" s="181"/>
    </row>
    <row r="78" spans="2:60" x14ac:dyDescent="0.3">
      <c r="B78" s="140"/>
      <c r="C78" s="180" t="s">
        <v>3531</v>
      </c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15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81"/>
      <c r="AQ78" s="181"/>
      <c r="AR78" s="181"/>
      <c r="AS78" s="181"/>
      <c r="AT78" s="181"/>
      <c r="AU78" s="181"/>
      <c r="AV78" s="181"/>
      <c r="AW78" s="181"/>
      <c r="AX78" s="181"/>
      <c r="AY78" s="181"/>
      <c r="AZ78" s="181"/>
      <c r="BA78" s="181"/>
      <c r="BB78" s="181"/>
      <c r="BC78" s="181"/>
      <c r="BD78" s="181"/>
      <c r="BE78" s="181"/>
      <c r="BF78" s="181"/>
      <c r="BG78" s="181"/>
      <c r="BH78" s="181"/>
    </row>
    <row r="79" spans="2:60" x14ac:dyDescent="0.3">
      <c r="B79" s="140"/>
      <c r="C79" s="180" t="s">
        <v>3532</v>
      </c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15"/>
      <c r="S79" s="181" t="s">
        <v>3533</v>
      </c>
      <c r="T79" s="181"/>
      <c r="U79" s="181"/>
      <c r="V79" s="181"/>
      <c r="W79" s="181"/>
      <c r="X79" s="181"/>
      <c r="Y79" s="181"/>
      <c r="Z79" s="181"/>
      <c r="AA79" s="181"/>
      <c r="AB79" s="181"/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  <c r="AT79" s="181"/>
      <c r="AU79" s="181"/>
      <c r="AV79" s="181"/>
      <c r="AW79" s="181"/>
      <c r="AX79" s="181"/>
      <c r="AY79" s="181"/>
      <c r="AZ79" s="181"/>
      <c r="BA79" s="181"/>
      <c r="BB79" s="181"/>
      <c r="BC79" s="181"/>
      <c r="BD79" s="181"/>
      <c r="BE79" s="181"/>
      <c r="BF79" s="181"/>
      <c r="BG79" s="181"/>
      <c r="BH79" s="181"/>
    </row>
    <row r="80" spans="2:60" x14ac:dyDescent="0.3">
      <c r="B80" s="140"/>
      <c r="C80" s="178" t="s">
        <v>3534</v>
      </c>
      <c r="D80" s="179"/>
      <c r="E80" s="179"/>
      <c r="F80" s="179"/>
      <c r="G80" s="179"/>
      <c r="H80" s="179"/>
      <c r="I80" s="179"/>
      <c r="J80" s="179"/>
      <c r="K80" s="179"/>
      <c r="L80" s="179"/>
      <c r="M80" s="179"/>
      <c r="N80" s="179"/>
      <c r="O80" s="179"/>
      <c r="P80" s="115"/>
      <c r="S80" s="181"/>
      <c r="T80" s="181"/>
      <c r="U80" s="181"/>
      <c r="V80" s="181"/>
      <c r="W80" s="181"/>
      <c r="X80" s="181"/>
      <c r="Y80" s="181"/>
      <c r="Z80" s="181"/>
      <c r="AA80" s="181"/>
      <c r="AB80" s="181"/>
      <c r="AC80" s="181"/>
      <c r="AD80" s="181"/>
      <c r="AE80" s="181"/>
      <c r="AF80" s="181"/>
      <c r="AG80" s="181"/>
      <c r="AH80" s="181"/>
      <c r="AI80" s="181"/>
      <c r="AJ80" s="181"/>
      <c r="AK80" s="181"/>
      <c r="AL80" s="181"/>
      <c r="AM80" s="181"/>
      <c r="AN80" s="181"/>
      <c r="AO80" s="181"/>
      <c r="AP80" s="181"/>
      <c r="AQ80" s="181"/>
      <c r="AR80" s="181"/>
      <c r="AS80" s="181"/>
      <c r="AT80" s="181"/>
      <c r="AU80" s="181"/>
      <c r="AV80" s="181"/>
      <c r="AW80" s="181"/>
      <c r="AX80" s="181"/>
      <c r="AY80" s="181"/>
      <c r="AZ80" s="181"/>
      <c r="BA80" s="181"/>
      <c r="BB80" s="181"/>
      <c r="BC80" s="181"/>
      <c r="BD80" s="181"/>
      <c r="BE80" s="181"/>
      <c r="BF80" s="181"/>
      <c r="BG80" s="181"/>
      <c r="BH80" s="181"/>
    </row>
    <row r="81" spans="2:60" ht="30.75" customHeight="1" x14ac:dyDescent="0.3">
      <c r="B81" s="140"/>
      <c r="C81" s="177" t="s">
        <v>3535</v>
      </c>
      <c r="D81" s="177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15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81"/>
      <c r="AQ81" s="181"/>
      <c r="AR81" s="181"/>
      <c r="AS81" s="181"/>
      <c r="AT81" s="181"/>
      <c r="AU81" s="181"/>
      <c r="AV81" s="181"/>
      <c r="AW81" s="181"/>
      <c r="AX81" s="181"/>
      <c r="AY81" s="181"/>
      <c r="AZ81" s="181"/>
      <c r="BA81" s="181"/>
      <c r="BB81" s="181"/>
      <c r="BC81" s="181"/>
      <c r="BD81" s="181"/>
      <c r="BE81" s="181"/>
      <c r="BF81" s="181"/>
      <c r="BG81" s="181"/>
      <c r="BH81" s="181"/>
    </row>
    <row r="82" spans="2:60" x14ac:dyDescent="0.3">
      <c r="B82" s="140"/>
      <c r="C82" s="177" t="s">
        <v>3536</v>
      </c>
      <c r="D82" s="177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15"/>
      <c r="S82" s="181"/>
      <c r="T82" s="181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  <c r="AH82" s="181"/>
      <c r="AI82" s="181"/>
      <c r="AJ82" s="181"/>
      <c r="AK82" s="181"/>
      <c r="AL82" s="181"/>
      <c r="AM82" s="181"/>
      <c r="AN82" s="181"/>
      <c r="AO82" s="181"/>
      <c r="AP82" s="181"/>
      <c r="AQ82" s="181"/>
      <c r="AR82" s="181"/>
      <c r="AS82" s="181"/>
      <c r="AT82" s="181"/>
      <c r="AU82" s="181"/>
      <c r="AV82" s="181"/>
      <c r="AW82" s="181"/>
      <c r="AX82" s="181"/>
      <c r="AY82" s="181"/>
      <c r="AZ82" s="181"/>
      <c r="BA82" s="181"/>
      <c r="BB82" s="181"/>
      <c r="BC82" s="181"/>
      <c r="BD82" s="181"/>
      <c r="BE82" s="181"/>
      <c r="BF82" s="181"/>
      <c r="BG82" s="181"/>
      <c r="BH82" s="181"/>
    </row>
    <row r="83" spans="2:60" ht="45" customHeight="1" x14ac:dyDescent="0.3">
      <c r="B83" s="145" t="s">
        <v>3477</v>
      </c>
      <c r="C83" s="176" t="s">
        <v>3537</v>
      </c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15"/>
    </row>
    <row r="84" spans="2:60" ht="30" customHeight="1" x14ac:dyDescent="0.3">
      <c r="B84" s="140"/>
      <c r="C84" s="177" t="s">
        <v>3538</v>
      </c>
      <c r="D84" s="177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15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81"/>
      <c r="AQ84" s="181"/>
      <c r="AR84" s="181"/>
      <c r="AS84" s="181"/>
      <c r="AT84" s="181"/>
      <c r="AU84" s="181"/>
      <c r="AV84" s="181"/>
      <c r="AW84" s="181"/>
      <c r="AX84" s="181"/>
      <c r="AY84" s="181"/>
      <c r="AZ84" s="181"/>
      <c r="BA84" s="181"/>
      <c r="BB84" s="181"/>
      <c r="BC84" s="181"/>
      <c r="BD84" s="181"/>
      <c r="BE84" s="181"/>
      <c r="BF84" s="181"/>
      <c r="BG84" s="181"/>
      <c r="BH84" s="181"/>
    </row>
    <row r="85" spans="2:60" ht="45" customHeight="1" x14ac:dyDescent="0.3">
      <c r="B85" s="140"/>
      <c r="C85" s="177" t="s">
        <v>4562</v>
      </c>
      <c r="D85" s="177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15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K85" s="181"/>
      <c r="AL85" s="181"/>
      <c r="AM85" s="181"/>
      <c r="AN85" s="181"/>
      <c r="AO85" s="181"/>
      <c r="AP85" s="181"/>
      <c r="AQ85" s="181"/>
      <c r="AR85" s="181"/>
      <c r="AS85" s="181"/>
      <c r="AT85" s="181"/>
      <c r="AU85" s="181"/>
      <c r="AV85" s="181"/>
      <c r="AW85" s="181"/>
      <c r="AX85" s="181"/>
      <c r="AY85" s="181"/>
      <c r="AZ85" s="181"/>
      <c r="BA85" s="181"/>
      <c r="BB85" s="181"/>
      <c r="BC85" s="181"/>
      <c r="BD85" s="181"/>
      <c r="BE85" s="181"/>
      <c r="BF85" s="181"/>
      <c r="BG85" s="181"/>
      <c r="BH85" s="181"/>
    </row>
    <row r="86" spans="2:60" x14ac:dyDescent="0.3">
      <c r="B86" s="140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15"/>
      <c r="S86" s="154"/>
      <c r="T86" s="154"/>
      <c r="U86" s="154"/>
      <c r="V86" s="154"/>
      <c r="W86" s="154"/>
      <c r="X86" s="154"/>
      <c r="Y86" s="154"/>
      <c r="Z86" s="154"/>
      <c r="AA86" s="154"/>
      <c r="AB86" s="154"/>
      <c r="AC86" s="154"/>
      <c r="AD86" s="154"/>
      <c r="AE86" s="154"/>
      <c r="AF86" s="154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4"/>
    </row>
    <row r="87" spans="2:60" x14ac:dyDescent="0.3">
      <c r="B87" s="140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15"/>
      <c r="S87" s="154"/>
      <c r="T87" s="154"/>
      <c r="U87" s="154"/>
      <c r="V87" s="154"/>
      <c r="W87" s="154"/>
      <c r="X87" s="154"/>
      <c r="Y87" s="154"/>
      <c r="Z87" s="154"/>
      <c r="AA87" s="154"/>
      <c r="AB87" s="154"/>
      <c r="AC87" s="154"/>
      <c r="AD87" s="154"/>
      <c r="AE87" s="154"/>
      <c r="AF87" s="154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4"/>
    </row>
    <row r="88" spans="2:60" x14ac:dyDescent="0.3">
      <c r="B88" s="140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15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4"/>
    </row>
    <row r="89" spans="2:60" x14ac:dyDescent="0.3">
      <c r="B89" s="140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15"/>
      <c r="S89" s="154"/>
      <c r="T89" s="154"/>
      <c r="U89" s="154"/>
      <c r="V89" s="154"/>
      <c r="W89" s="154"/>
      <c r="X89" s="154"/>
      <c r="Y89" s="154"/>
      <c r="Z89" s="154"/>
      <c r="AA89" s="154"/>
      <c r="AB89" s="154"/>
      <c r="AC89" s="154"/>
      <c r="AD89" s="154"/>
      <c r="AE89" s="154"/>
      <c r="AF89" s="154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4"/>
    </row>
    <row r="90" spans="2:60" ht="15" x14ac:dyDescent="0.3">
      <c r="B90" s="145" t="s">
        <v>3477</v>
      </c>
      <c r="C90" s="176" t="s">
        <v>3539</v>
      </c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15"/>
    </row>
    <row r="91" spans="2:60" x14ac:dyDescent="0.3">
      <c r="B91" s="114"/>
      <c r="P91" s="115"/>
    </row>
    <row r="92" spans="2:60" s="156" customFormat="1" ht="38.4" x14ac:dyDescent="1.25">
      <c r="B92" s="155" t="s">
        <v>4563</v>
      </c>
      <c r="P92" s="157"/>
    </row>
    <row r="93" spans="2:60" s="156" customFormat="1" ht="95.55" customHeight="1" x14ac:dyDescent="0.3">
      <c r="B93" s="158" t="s">
        <v>3477</v>
      </c>
      <c r="C93" s="182" t="s">
        <v>4564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57"/>
    </row>
    <row r="94" spans="2:60" x14ac:dyDescent="0.3">
      <c r="B94" s="114"/>
      <c r="P94" s="115"/>
    </row>
    <row r="95" spans="2:60" x14ac:dyDescent="0.3">
      <c r="B95" s="114"/>
      <c r="P95" s="115"/>
    </row>
    <row r="96" spans="2:60" x14ac:dyDescent="0.3">
      <c r="B96" s="114"/>
      <c r="P96" s="115"/>
    </row>
    <row r="97" spans="2:16" x14ac:dyDescent="0.3">
      <c r="B97" s="114"/>
      <c r="P97" s="115"/>
    </row>
    <row r="98" spans="2:16" x14ac:dyDescent="0.3">
      <c r="B98" s="114"/>
      <c r="P98" s="115"/>
    </row>
    <row r="99" spans="2:16" x14ac:dyDescent="0.3">
      <c r="B99" s="114"/>
      <c r="P99" s="115"/>
    </row>
    <row r="100" spans="2:16" x14ac:dyDescent="0.3">
      <c r="B100" s="114"/>
      <c r="P100" s="115"/>
    </row>
    <row r="101" spans="2:16" x14ac:dyDescent="0.3">
      <c r="B101" s="114"/>
      <c r="P101" s="115"/>
    </row>
    <row r="102" spans="2:16" x14ac:dyDescent="0.3">
      <c r="B102" s="114"/>
      <c r="P102" s="115"/>
    </row>
    <row r="103" spans="2:16" x14ac:dyDescent="0.3">
      <c r="B103" s="114"/>
      <c r="P103" s="115"/>
    </row>
    <row r="104" spans="2:16" x14ac:dyDescent="0.3">
      <c r="B104" s="114"/>
      <c r="P104" s="115"/>
    </row>
    <row r="105" spans="2:16" x14ac:dyDescent="0.3">
      <c r="B105" s="114"/>
      <c r="P105" s="115"/>
    </row>
    <row r="106" spans="2:16" x14ac:dyDescent="0.3">
      <c r="B106" s="114"/>
      <c r="P106" s="115"/>
    </row>
    <row r="107" spans="2:16" x14ac:dyDescent="0.3">
      <c r="B107" s="114"/>
      <c r="P107" s="115"/>
    </row>
    <row r="108" spans="2:16" x14ac:dyDescent="0.3">
      <c r="B108" s="114"/>
      <c r="P108" s="115"/>
    </row>
    <row r="109" spans="2:16" x14ac:dyDescent="0.3">
      <c r="B109" s="114"/>
      <c r="P109" s="115"/>
    </row>
    <row r="110" spans="2:16" x14ac:dyDescent="0.3">
      <c r="B110" s="114"/>
      <c r="P110" s="115"/>
    </row>
    <row r="111" spans="2:16" ht="15" thickBot="1" x14ac:dyDescent="0.35">
      <c r="B111" s="159"/>
      <c r="C111" s="160"/>
      <c r="D111" s="160"/>
      <c r="E111" s="160"/>
      <c r="F111" s="160"/>
      <c r="G111" s="160"/>
      <c r="H111" s="160"/>
      <c r="I111" s="160"/>
      <c r="J111" s="160"/>
      <c r="K111" s="160"/>
      <c r="L111" s="160"/>
      <c r="M111" s="160"/>
      <c r="N111" s="160"/>
      <c r="O111" s="160"/>
      <c r="P111" s="161"/>
    </row>
    <row r="112" spans="2:16" ht="15" thickTop="1" x14ac:dyDescent="0.3"/>
  </sheetData>
  <mergeCells count="56">
    <mergeCell ref="C93:O93"/>
    <mergeCell ref="C83:O83"/>
    <mergeCell ref="C84:O84"/>
    <mergeCell ref="S84:BH84"/>
    <mergeCell ref="C85:O85"/>
    <mergeCell ref="S85:BH85"/>
    <mergeCell ref="C90:O90"/>
    <mergeCell ref="C80:O80"/>
    <mergeCell ref="S80:BH80"/>
    <mergeCell ref="C81:O81"/>
    <mergeCell ref="S81:BH81"/>
    <mergeCell ref="C82:O82"/>
    <mergeCell ref="S82:BH82"/>
    <mergeCell ref="C79:O79"/>
    <mergeCell ref="S79:BH79"/>
    <mergeCell ref="C67:O67"/>
    <mergeCell ref="C72:O72"/>
    <mergeCell ref="C73:O73"/>
    <mergeCell ref="C74:O74"/>
    <mergeCell ref="C75:O75"/>
    <mergeCell ref="C76:O76"/>
    <mergeCell ref="S76:BH76"/>
    <mergeCell ref="C77:O77"/>
    <mergeCell ref="S77:BH77"/>
    <mergeCell ref="C78:O78"/>
    <mergeCell ref="S78:BH78"/>
    <mergeCell ref="C66:O66"/>
    <mergeCell ref="C51:O51"/>
    <mergeCell ref="C52:O52"/>
    <mergeCell ref="C53:O53"/>
    <mergeCell ref="C54:O54"/>
    <mergeCell ref="C55:O55"/>
    <mergeCell ref="C60:O60"/>
    <mergeCell ref="C61:O61"/>
    <mergeCell ref="C62:O62"/>
    <mergeCell ref="C63:O63"/>
    <mergeCell ref="C64:O64"/>
    <mergeCell ref="C65:O65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35:O35"/>
    <mergeCell ref="C30:O30"/>
    <mergeCell ref="C31:O31"/>
    <mergeCell ref="C32:O32"/>
    <mergeCell ref="C33:O33"/>
    <mergeCell ref="C34:O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2026-2027</vt:lpstr>
      <vt:lpstr>Справочный расчет объема заказа</vt:lpstr>
      <vt:lpstr>Условия работы</vt:lpstr>
      <vt:lpstr>'2026-2027'!prov</vt:lpstr>
      <vt:lpstr>'2026-2027'!st</vt:lpstr>
      <vt:lpstr>'2026-2027'!tab</vt:lpstr>
      <vt:lpstr>'2026-2027'!tabhug</vt:lpstr>
      <vt:lpstr>'2026-2027'!table</vt:lpstr>
      <vt:lpstr>'2026-2027'!table1</vt:lpstr>
      <vt:lpstr>'2026-2027'!table11</vt:lpstr>
      <vt:lpstr>'2026-2027'!tabletab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cp:lastModifiedBy>user</cp:lastModifiedBy>
  <dcterms:created xsi:type="dcterms:W3CDTF">2024-07-15T04:53:08Z</dcterms:created>
  <dcterms:modified xsi:type="dcterms:W3CDTF">2026-07-14T15:22:42Z</dcterms:modified>
</cp:coreProperties>
</file>