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wdp" ContentType="image/vnd.ms-photo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30131"/>
  <workbookPr codeName="ЭтаКнига" defaultThemeVersion="166925"/>
  <mc:AlternateContent xmlns:mc="http://schemas.openxmlformats.org/markup-compatibility/2006">
    <mc:Choice Requires="x15">
      <x15ac:absPath xmlns:x15ac="http://schemas.microsoft.com/office/spreadsheetml/2010/11/ac" url="C:\Users\user\Desktop\"/>
    </mc:Choice>
  </mc:AlternateContent>
  <xr:revisionPtr revIDLastSave="0" documentId="13_ncr:1_{93C7435F-F5D1-442E-B7A8-84B9395AAA72}" xr6:coauthVersionLast="47" xr6:coauthVersionMax="47" xr10:uidLastSave="{00000000-0000-0000-0000-000000000000}"/>
  <bookViews>
    <workbookView xWindow="-28920" yWindow="-9585" windowWidth="29040" windowHeight="15840" xr2:uid="{68862B0B-0E29-4409-B15F-8E7A7561DF6A}"/>
  </bookViews>
  <sheets>
    <sheet name="2027" sheetId="1" r:id="rId1"/>
    <sheet name="Условия работы" sheetId="2" r:id="rId2"/>
  </sheets>
  <externalReferences>
    <externalReference r:id="rId3"/>
    <externalReference r:id="rId4"/>
    <externalReference r:id="rId5"/>
    <externalReference r:id="rId6"/>
  </externalReferences>
  <definedNames>
    <definedName name="_16_неделя_2021">#REF!</definedName>
    <definedName name="_xlnm._FilterDatabase" localSheetId="0" hidden="1">'2027'!$A$32:$V$32</definedName>
    <definedName name="ALVPRX">#REF!</definedName>
    <definedName name="art">#REF!</definedName>
    <definedName name="ast">#REF!</definedName>
    <definedName name="astkl">#REF!</definedName>
    <definedName name="astsk">#REF!</definedName>
    <definedName name="astsklad">#REF!</definedName>
    <definedName name="bron">#REF!</definedName>
    <definedName name="cher">#REF!</definedName>
    <definedName name="cheras">#REF!</definedName>
    <definedName name="chercher">#REF!</definedName>
    <definedName name="cherhug">#REF!</definedName>
    <definedName name="cherp">#REF!</definedName>
    <definedName name="cherr">#REF!</definedName>
    <definedName name="chertab">#REF!</definedName>
    <definedName name="CHUR">#REF!</definedName>
    <definedName name="COMPALV">#REF!</definedName>
    <definedName name="dost">#REF!</definedName>
    <definedName name="Excel_BuiltIn_Print_Area_2">#REF!</definedName>
    <definedName name="Excel_BuiltIn_Print_Area_2_1">#REF!</definedName>
    <definedName name="Excel_BuiltIn_Print_Area_2_1_1">#REF!</definedName>
    <definedName name="fff">#REF!</definedName>
    <definedName name="ffive">#REF!</definedName>
    <definedName name="fin">[1]Лист2!$A$1:$C$339</definedName>
    <definedName name="final">[1]Лист2!$A$2:$B$339</definedName>
    <definedName name="five">#REF!</definedName>
    <definedName name="ger">#REF!</definedName>
    <definedName name="hg">#REF!</definedName>
    <definedName name="hgn">#REF!</definedName>
    <definedName name="hoog">#REF!</definedName>
    <definedName name="hug">#REF!</definedName>
    <definedName name="hugeh">#REF!</definedName>
    <definedName name="hugen">#REF!</definedName>
    <definedName name="hugenhgn">#REF!</definedName>
    <definedName name="hugg">#REF!</definedName>
    <definedName name="huggen">#REF!</definedName>
    <definedName name="huggg">#REF!</definedName>
    <definedName name="huhughug">#REF!</definedName>
    <definedName name="HYDNUM">#REF!</definedName>
    <definedName name="klast">#REF!</definedName>
    <definedName name="klient">#REF!</definedName>
    <definedName name="lodold">#REF!</definedName>
    <definedName name="neg">#REF!</definedName>
    <definedName name="negot">#REF!</definedName>
    <definedName name="newheko">'[2]рабочий 2022'!$A$10:$L$1012</definedName>
    <definedName name="newhugen">#REF!</definedName>
    <definedName name="nid">#REF!</definedName>
    <definedName name="nl">#REF!</definedName>
    <definedName name="nlkl">#REF!</definedName>
    <definedName name="notready">#REF!</definedName>
    <definedName name="now">#REF!</definedName>
    <definedName name="otkaz">#REF!</definedName>
    <definedName name="PDXCOMP">#REF!</definedName>
    <definedName name="PDXSPR">[3]PDX!#REF!</definedName>
    <definedName name="peon">#REF!</definedName>
    <definedName name="peon2">#REF!</definedName>
    <definedName name="peonn">[4]Лист2!$A$1:$IV$65536</definedName>
    <definedName name="pion">#REF!</definedName>
    <definedName name="pionn">#REF!</definedName>
    <definedName name="pips">#REF!</definedName>
    <definedName name="piu">#REF!</definedName>
    <definedName name="ppp">#REF!</definedName>
    <definedName name="price">#REF!</definedName>
    <definedName name="prov">#REF!</definedName>
    <definedName name="ROYAL">#REF!</definedName>
    <definedName name="rus">#REF!</definedName>
    <definedName name="saj">#REF!</definedName>
    <definedName name="sajaj">#REF!</definedName>
    <definedName name="sajj">#REF!</definedName>
    <definedName name="sale">#REF!</definedName>
    <definedName name="salemore">#REF!</definedName>
    <definedName name="sk">#REF!</definedName>
    <definedName name="sklad">#REF!</definedName>
    <definedName name="ssaj">#REF!</definedName>
    <definedName name="st">#REF!</definedName>
    <definedName name="stk">#REF!</definedName>
    <definedName name="stock">#REF!</definedName>
    <definedName name="stock_">#REF!</definedName>
    <definedName name="stok">#REF!</definedName>
    <definedName name="stst">#REF!</definedName>
    <definedName name="tab">#REF!</definedName>
    <definedName name="tabhug">#REF!</definedName>
    <definedName name="table">#REF!</definedName>
    <definedName name="table1">#REF!</definedName>
    <definedName name="table101">#REF!</definedName>
    <definedName name="table11">#REF!</definedName>
    <definedName name="tabletab">#REF!</definedName>
    <definedName name="tabt">#REF!</definedName>
    <definedName name="tabtab">#REF!</definedName>
    <definedName name="tabtabt">#REF!</definedName>
    <definedName name="threefive">#REF!</definedName>
    <definedName name="twothree">#REF!</definedName>
    <definedName name="usp">#REF!</definedName>
    <definedName name="артикулы">#REF!</definedName>
    <definedName name="зкщмм">#REF!</definedName>
    <definedName name="Склады">#REF!</definedName>
    <definedName name="условия">#REF!</definedName>
    <definedName name="ыещл">#REF!</definedName>
    <definedName name="ылдфв">#REF!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I298" i="1" l="1"/>
  <c r="I192" i="1"/>
  <c r="N192" i="1" s="1"/>
  <c r="P192" i="1" s="1"/>
  <c r="I168" i="1"/>
  <c r="N168" i="1" s="1"/>
  <c r="P168" i="1" s="1"/>
  <c r="I152" i="1"/>
  <c r="N152" i="1" s="1"/>
  <c r="P152" i="1" s="1"/>
  <c r="I47" i="1"/>
  <c r="N47" i="1" s="1"/>
  <c r="P47" i="1" s="1"/>
  <c r="V47" i="1"/>
  <c r="M47" i="1"/>
  <c r="V152" i="1"/>
  <c r="M152" i="1"/>
  <c r="V168" i="1"/>
  <c r="M168" i="1"/>
  <c r="V192" i="1"/>
  <c r="M192" i="1"/>
  <c r="H111" i="1"/>
  <c r="O111" i="1" s="1"/>
  <c r="V111" i="1"/>
  <c r="M111" i="1"/>
  <c r="N111" i="1" l="1"/>
  <c r="P111" i="1" s="1"/>
  <c r="N18" i="1" l="1"/>
  <c r="L18" i="1"/>
  <c r="V34" i="1"/>
  <c r="V35" i="1"/>
  <c r="V36" i="1"/>
  <c r="V37" i="1"/>
  <c r="V38" i="1"/>
  <c r="V39" i="1"/>
  <c r="V40" i="1"/>
  <c r="V41" i="1"/>
  <c r="V42" i="1"/>
  <c r="V43" i="1"/>
  <c r="V44" i="1"/>
  <c r="V45" i="1"/>
  <c r="V46" i="1"/>
  <c r="V48" i="1"/>
  <c r="V49" i="1"/>
  <c r="V50" i="1"/>
  <c r="V51" i="1"/>
  <c r="V52" i="1"/>
  <c r="V53" i="1"/>
  <c r="V54" i="1"/>
  <c r="V55" i="1"/>
  <c r="V56" i="1"/>
  <c r="V57" i="1"/>
  <c r="V58" i="1"/>
  <c r="V59" i="1"/>
  <c r="V60" i="1"/>
  <c r="V61" i="1"/>
  <c r="V62" i="1"/>
  <c r="V63" i="1"/>
  <c r="V64" i="1"/>
  <c r="V65" i="1"/>
  <c r="V66" i="1"/>
  <c r="V67" i="1"/>
  <c r="V68" i="1"/>
  <c r="V69" i="1"/>
  <c r="V70" i="1"/>
  <c r="V71" i="1"/>
  <c r="V72" i="1"/>
  <c r="V73" i="1"/>
  <c r="V74" i="1"/>
  <c r="V75" i="1"/>
  <c r="V76" i="1"/>
  <c r="V77" i="1"/>
  <c r="V78" i="1"/>
  <c r="V79" i="1"/>
  <c r="V80" i="1"/>
  <c r="V81" i="1"/>
  <c r="V82" i="1"/>
  <c r="V83" i="1"/>
  <c r="V84" i="1"/>
  <c r="V85" i="1"/>
  <c r="V86" i="1"/>
  <c r="V87" i="1"/>
  <c r="V88" i="1"/>
  <c r="V89" i="1"/>
  <c r="V90" i="1"/>
  <c r="V91" i="1"/>
  <c r="V92" i="1"/>
  <c r="V93" i="1"/>
  <c r="V94" i="1"/>
  <c r="V95" i="1"/>
  <c r="V96" i="1"/>
  <c r="V97" i="1"/>
  <c r="V98" i="1"/>
  <c r="V99" i="1"/>
  <c r="V100" i="1"/>
  <c r="V101" i="1"/>
  <c r="V102" i="1"/>
  <c r="V103" i="1"/>
  <c r="V104" i="1"/>
  <c r="V105" i="1"/>
  <c r="V106" i="1"/>
  <c r="V107" i="1"/>
  <c r="V108" i="1"/>
  <c r="V109" i="1"/>
  <c r="V110" i="1"/>
  <c r="V112" i="1"/>
  <c r="V113" i="1"/>
  <c r="V114" i="1"/>
  <c r="V115" i="1"/>
  <c r="V116" i="1"/>
  <c r="V117" i="1"/>
  <c r="V118" i="1"/>
  <c r="V119" i="1"/>
  <c r="V120" i="1"/>
  <c r="V121" i="1"/>
  <c r="V122" i="1"/>
  <c r="V123" i="1"/>
  <c r="V124" i="1"/>
  <c r="V125" i="1"/>
  <c r="V126" i="1"/>
  <c r="V127" i="1"/>
  <c r="V128" i="1"/>
  <c r="V129" i="1"/>
  <c r="V130" i="1"/>
  <c r="V131" i="1"/>
  <c r="V132" i="1"/>
  <c r="V133" i="1"/>
  <c r="V134" i="1"/>
  <c r="V135" i="1"/>
  <c r="V136" i="1"/>
  <c r="V137" i="1"/>
  <c r="V138" i="1"/>
  <c r="V139" i="1"/>
  <c r="V140" i="1"/>
  <c r="V141" i="1"/>
  <c r="V142" i="1"/>
  <c r="V143" i="1"/>
  <c r="V144" i="1"/>
  <c r="V145" i="1"/>
  <c r="V146" i="1"/>
  <c r="V147" i="1"/>
  <c r="V148" i="1"/>
  <c r="V149" i="1"/>
  <c r="V150" i="1"/>
  <c r="V151" i="1"/>
  <c r="V153" i="1"/>
  <c r="V154" i="1"/>
  <c r="V155" i="1"/>
  <c r="V156" i="1"/>
  <c r="V157" i="1"/>
  <c r="V158" i="1"/>
  <c r="V159" i="1"/>
  <c r="V160" i="1"/>
  <c r="V161" i="1"/>
  <c r="V162" i="1"/>
  <c r="V163" i="1"/>
  <c r="V164" i="1"/>
  <c r="V165" i="1"/>
  <c r="V166" i="1"/>
  <c r="V167" i="1"/>
  <c r="V169" i="1"/>
  <c r="V170" i="1"/>
  <c r="V171" i="1"/>
  <c r="V172" i="1"/>
  <c r="V173" i="1"/>
  <c r="V174" i="1"/>
  <c r="V175" i="1"/>
  <c r="V176" i="1"/>
  <c r="V177" i="1"/>
  <c r="V178" i="1"/>
  <c r="V179" i="1"/>
  <c r="V180" i="1"/>
  <c r="V181" i="1"/>
  <c r="V182" i="1"/>
  <c r="V183" i="1"/>
  <c r="V184" i="1"/>
  <c r="V185" i="1"/>
  <c r="V186" i="1"/>
  <c r="V187" i="1"/>
  <c r="V188" i="1"/>
  <c r="V189" i="1"/>
  <c r="V190" i="1"/>
  <c r="V191" i="1"/>
  <c r="V193" i="1"/>
  <c r="V194" i="1"/>
  <c r="V195" i="1"/>
  <c r="V196" i="1"/>
  <c r="V197" i="1"/>
  <c r="V198" i="1"/>
  <c r="V199" i="1"/>
  <c r="V200" i="1"/>
  <c r="V201" i="1"/>
  <c r="V202" i="1"/>
  <c r="V203" i="1"/>
  <c r="V204" i="1"/>
  <c r="V205" i="1"/>
  <c r="V206" i="1"/>
  <c r="V207" i="1"/>
  <c r="V208" i="1"/>
  <c r="V209" i="1"/>
  <c r="V210" i="1"/>
  <c r="V211" i="1"/>
  <c r="V212" i="1"/>
  <c r="V213" i="1"/>
  <c r="V214" i="1"/>
  <c r="V215" i="1"/>
  <c r="V216" i="1"/>
  <c r="V217" i="1"/>
  <c r="V218" i="1"/>
  <c r="V219" i="1"/>
  <c r="V220" i="1"/>
  <c r="V221" i="1"/>
  <c r="V222" i="1"/>
  <c r="V223" i="1"/>
  <c r="V224" i="1"/>
  <c r="V225" i="1"/>
  <c r="V226" i="1"/>
  <c r="V227" i="1"/>
  <c r="V228" i="1"/>
  <c r="V229" i="1"/>
  <c r="V230" i="1"/>
  <c r="V231" i="1"/>
  <c r="V232" i="1"/>
  <c r="V233" i="1"/>
  <c r="V234" i="1"/>
  <c r="V235" i="1"/>
  <c r="V236" i="1"/>
  <c r="V237" i="1"/>
  <c r="V238" i="1"/>
  <c r="V239" i="1"/>
  <c r="V240" i="1"/>
  <c r="V241" i="1"/>
  <c r="V242" i="1"/>
  <c r="V243" i="1"/>
  <c r="V244" i="1"/>
  <c r="V245" i="1"/>
  <c r="V246" i="1"/>
  <c r="V247" i="1"/>
  <c r="V248" i="1"/>
  <c r="V249" i="1"/>
  <c r="V250" i="1"/>
  <c r="V251" i="1"/>
  <c r="V252" i="1"/>
  <c r="V253" i="1"/>
  <c r="V254" i="1"/>
  <c r="V255" i="1"/>
  <c r="V256" i="1"/>
  <c r="V257" i="1"/>
  <c r="V258" i="1"/>
  <c r="V259" i="1"/>
  <c r="V260" i="1"/>
  <c r="V261" i="1"/>
  <c r="V262" i="1"/>
  <c r="V263" i="1"/>
  <c r="V264" i="1"/>
  <c r="V265" i="1"/>
  <c r="V266" i="1"/>
  <c r="V267" i="1"/>
  <c r="V268" i="1"/>
  <c r="V269" i="1"/>
  <c r="V270" i="1"/>
  <c r="V271" i="1"/>
  <c r="V272" i="1"/>
  <c r="V273" i="1"/>
  <c r="V274" i="1"/>
  <c r="V275" i="1"/>
  <c r="V276" i="1"/>
  <c r="V277" i="1"/>
  <c r="V278" i="1"/>
  <c r="V279" i="1"/>
  <c r="V280" i="1"/>
  <c r="V281" i="1"/>
  <c r="V282" i="1"/>
  <c r="V283" i="1"/>
  <c r="V284" i="1"/>
  <c r="V285" i="1"/>
  <c r="V286" i="1"/>
  <c r="V287" i="1"/>
  <c r="V288" i="1"/>
  <c r="V289" i="1"/>
  <c r="V290" i="1"/>
  <c r="V291" i="1"/>
  <c r="V292" i="1"/>
  <c r="V293" i="1"/>
  <c r="V294" i="1"/>
  <c r="V295" i="1"/>
  <c r="V296" i="1"/>
  <c r="V297" i="1"/>
  <c r="V298" i="1"/>
  <c r="L301" i="1"/>
  <c r="L11" i="1"/>
  <c r="M283" i="1" l="1"/>
  <c r="M282" i="1"/>
  <c r="M274" i="1"/>
  <c r="M270" i="1"/>
  <c r="M240" i="1"/>
  <c r="M236" i="1"/>
  <c r="M227" i="1"/>
  <c r="M208" i="1"/>
  <c r="M207" i="1"/>
  <c r="M139" i="1"/>
  <c r="M138" i="1"/>
  <c r="M126" i="1"/>
  <c r="M114" i="1"/>
  <c r="M82" i="1"/>
  <c r="M78" i="1"/>
  <c r="M77" i="1"/>
  <c r="M63" i="1"/>
  <c r="M298" i="1" l="1"/>
  <c r="M296" i="1"/>
  <c r="M295" i="1"/>
  <c r="M294" i="1"/>
  <c r="M291" i="1"/>
  <c r="M290" i="1"/>
  <c r="M289" i="1"/>
  <c r="M288" i="1"/>
  <c r="M287" i="1"/>
  <c r="M286" i="1"/>
  <c r="M281" i="1"/>
  <c r="M280" i="1"/>
  <c r="M279" i="1"/>
  <c r="M278" i="1"/>
  <c r="M277" i="1"/>
  <c r="M275" i="1"/>
  <c r="M273" i="1"/>
  <c r="M272" i="1"/>
  <c r="M269" i="1"/>
  <c r="M268" i="1"/>
  <c r="M267" i="1"/>
  <c r="M264" i="1"/>
  <c r="M262" i="1"/>
  <c r="M260" i="1"/>
  <c r="M259" i="1"/>
  <c r="M258" i="1"/>
  <c r="M256" i="1"/>
  <c r="M255" i="1"/>
  <c r="M253" i="1"/>
  <c r="M252" i="1"/>
  <c r="M251" i="1"/>
  <c r="M248" i="1"/>
  <c r="M247" i="1"/>
  <c r="M246" i="1"/>
  <c r="M244" i="1"/>
  <c r="M241" i="1"/>
  <c r="M238" i="1"/>
  <c r="M237" i="1"/>
  <c r="M235" i="1"/>
  <c r="M233" i="1"/>
  <c r="M232" i="1"/>
  <c r="M229" i="1"/>
  <c r="M226" i="1"/>
  <c r="M225" i="1"/>
  <c r="M224" i="1"/>
  <c r="M223" i="1"/>
  <c r="M220" i="1"/>
  <c r="M218" i="1"/>
  <c r="M216" i="1"/>
  <c r="M215" i="1"/>
  <c r="M214" i="1"/>
  <c r="M211" i="1"/>
  <c r="M206" i="1"/>
  <c r="M205" i="1"/>
  <c r="M204" i="1"/>
  <c r="M203" i="1"/>
  <c r="M199" i="1"/>
  <c r="M197" i="1"/>
  <c r="M196" i="1"/>
  <c r="M195" i="1"/>
  <c r="M194" i="1"/>
  <c r="M193" i="1"/>
  <c r="M190" i="1"/>
  <c r="M189" i="1"/>
  <c r="M188" i="1"/>
  <c r="M187" i="1"/>
  <c r="M185" i="1"/>
  <c r="M184" i="1"/>
  <c r="M183" i="1"/>
  <c r="M182" i="1"/>
  <c r="M177" i="1"/>
  <c r="M176" i="1"/>
  <c r="M175" i="1"/>
  <c r="M172" i="1"/>
  <c r="M170" i="1"/>
  <c r="M169" i="1"/>
  <c r="M167" i="1"/>
  <c r="M165" i="1"/>
  <c r="M163" i="1"/>
  <c r="M162" i="1"/>
  <c r="M160" i="1"/>
  <c r="M159" i="1"/>
  <c r="M157" i="1"/>
  <c r="M156" i="1"/>
  <c r="M150" i="1"/>
  <c r="M149" i="1"/>
  <c r="M148" i="1"/>
  <c r="M147" i="1"/>
  <c r="M144" i="1"/>
  <c r="M142" i="1"/>
  <c r="M137" i="1"/>
  <c r="M136" i="1"/>
  <c r="M135" i="1"/>
  <c r="M131" i="1"/>
  <c r="M130" i="1"/>
  <c r="M129" i="1"/>
  <c r="M125" i="1"/>
  <c r="M124" i="1"/>
  <c r="M122" i="1"/>
  <c r="M121" i="1"/>
  <c r="M120" i="1"/>
  <c r="M119" i="1"/>
  <c r="M118" i="1"/>
  <c r="M115" i="1"/>
  <c r="M107" i="1"/>
  <c r="M106" i="1"/>
  <c r="M103" i="1"/>
  <c r="M102" i="1"/>
  <c r="M101" i="1"/>
  <c r="M99" i="1"/>
  <c r="M98" i="1"/>
  <c r="M97" i="1"/>
  <c r="M94" i="1"/>
  <c r="M93" i="1"/>
  <c r="M90" i="1"/>
  <c r="M88" i="1"/>
  <c r="M87" i="1"/>
  <c r="M86" i="1"/>
  <c r="M83" i="1"/>
  <c r="M81" i="1"/>
  <c r="M80" i="1"/>
  <c r="M76" i="1"/>
  <c r="M75" i="1"/>
  <c r="M72" i="1"/>
  <c r="M71" i="1"/>
  <c r="M69" i="1"/>
  <c r="M68" i="1"/>
  <c r="M62" i="1"/>
  <c r="M60" i="1"/>
  <c r="M59" i="1"/>
  <c r="M58" i="1"/>
  <c r="M57" i="1"/>
  <c r="M56" i="1"/>
  <c r="M55" i="1"/>
  <c r="M54" i="1"/>
  <c r="M53" i="1"/>
  <c r="M52" i="1"/>
  <c r="M51" i="1"/>
  <c r="M50" i="1"/>
  <c r="M48" i="1"/>
  <c r="M46" i="1"/>
  <c r="M45" i="1"/>
  <c r="M44" i="1"/>
  <c r="M43" i="1"/>
  <c r="M42" i="1"/>
  <c r="M40" i="1"/>
  <c r="M39" i="1"/>
  <c r="M38" i="1"/>
  <c r="M35" i="1"/>
  <c r="M34" i="1"/>
  <c r="M33" i="1"/>
  <c r="M36" i="1"/>
  <c r="M37" i="1"/>
  <c r="M41" i="1"/>
  <c r="M49" i="1"/>
  <c r="M61" i="1"/>
  <c r="M64" i="1"/>
  <c r="M65" i="1"/>
  <c r="M66" i="1"/>
  <c r="M67" i="1"/>
  <c r="M70" i="1"/>
  <c r="M73" i="1"/>
  <c r="M74" i="1"/>
  <c r="M79" i="1"/>
  <c r="M84" i="1"/>
  <c r="M85" i="1"/>
  <c r="M89" i="1"/>
  <c r="M91" i="1"/>
  <c r="M92" i="1"/>
  <c r="M95" i="1"/>
  <c r="M96" i="1"/>
  <c r="M100" i="1"/>
  <c r="M104" i="1"/>
  <c r="M105" i="1"/>
  <c r="M108" i="1"/>
  <c r="M109" i="1"/>
  <c r="M110" i="1"/>
  <c r="M112" i="1"/>
  <c r="M113" i="1"/>
  <c r="M116" i="1"/>
  <c r="M117" i="1"/>
  <c r="M123" i="1"/>
  <c r="M127" i="1"/>
  <c r="M128" i="1"/>
  <c r="M132" i="1"/>
  <c r="M133" i="1"/>
  <c r="M134" i="1"/>
  <c r="M140" i="1"/>
  <c r="M141" i="1"/>
  <c r="M143" i="1"/>
  <c r="M145" i="1"/>
  <c r="M146" i="1"/>
  <c r="M151" i="1"/>
  <c r="M153" i="1"/>
  <c r="M154" i="1"/>
  <c r="M155" i="1"/>
  <c r="M158" i="1"/>
  <c r="M161" i="1"/>
  <c r="M164" i="1"/>
  <c r="M166" i="1"/>
  <c r="M171" i="1"/>
  <c r="M173" i="1"/>
  <c r="M174" i="1"/>
  <c r="M178" i="1"/>
  <c r="M179" i="1"/>
  <c r="M180" i="1"/>
  <c r="M181" i="1"/>
  <c r="M186" i="1"/>
  <c r="M191" i="1"/>
  <c r="M198" i="1"/>
  <c r="M200" i="1"/>
  <c r="M201" i="1"/>
  <c r="M202" i="1"/>
  <c r="M209" i="1"/>
  <c r="M210" i="1"/>
  <c r="M212" i="1"/>
  <c r="M213" i="1"/>
  <c r="M217" i="1"/>
  <c r="M219" i="1"/>
  <c r="M221" i="1"/>
  <c r="M222" i="1"/>
  <c r="M228" i="1"/>
  <c r="M230" i="1"/>
  <c r="M231" i="1"/>
  <c r="M234" i="1"/>
  <c r="M239" i="1"/>
  <c r="M242" i="1"/>
  <c r="M243" i="1"/>
  <c r="M245" i="1"/>
  <c r="M249" i="1"/>
  <c r="M250" i="1"/>
  <c r="M254" i="1"/>
  <c r="M257" i="1"/>
  <c r="M261" i="1"/>
  <c r="M263" i="1"/>
  <c r="M265" i="1"/>
  <c r="M266" i="1"/>
  <c r="M271" i="1"/>
  <c r="M276" i="1"/>
  <c r="M284" i="1"/>
  <c r="M285" i="1"/>
  <c r="M292" i="1"/>
  <c r="M293" i="1"/>
  <c r="M297" i="1"/>
  <c r="O293" i="1"/>
  <c r="N293" i="1"/>
  <c r="O292" i="1"/>
  <c r="N292" i="1"/>
  <c r="N291" i="1"/>
  <c r="N290" i="1"/>
  <c r="N289" i="1"/>
  <c r="N287" i="1"/>
  <c r="N286" i="1"/>
  <c r="O284" i="1"/>
  <c r="N284" i="1"/>
  <c r="N281" i="1"/>
  <c r="N280" i="1"/>
  <c r="N279" i="1"/>
  <c r="N278" i="1"/>
  <c r="O276" i="1"/>
  <c r="N276" i="1"/>
  <c r="N275" i="1"/>
  <c r="O274" i="1"/>
  <c r="N274" i="1"/>
  <c r="N273" i="1"/>
  <c r="N272" i="1"/>
  <c r="O271" i="1"/>
  <c r="N271" i="1"/>
  <c r="N269" i="1"/>
  <c r="N267" i="1"/>
  <c r="O265" i="1"/>
  <c r="N265" i="1"/>
  <c r="N264" i="1"/>
  <c r="O263" i="1"/>
  <c r="N263" i="1"/>
  <c r="N262" i="1"/>
  <c r="O261" i="1"/>
  <c r="N261" i="1"/>
  <c r="N260" i="1"/>
  <c r="N259" i="1"/>
  <c r="N258" i="1"/>
  <c r="O257" i="1"/>
  <c r="N257" i="1"/>
  <c r="N256" i="1"/>
  <c r="O254" i="1"/>
  <c r="N254" i="1"/>
  <c r="N253" i="1"/>
  <c r="N252" i="1"/>
  <c r="N251" i="1"/>
  <c r="O249" i="1"/>
  <c r="N249" i="1"/>
  <c r="N248" i="1"/>
  <c r="N247" i="1"/>
  <c r="O245" i="1"/>
  <c r="N245" i="1"/>
  <c r="N244" i="1"/>
  <c r="N241" i="1"/>
  <c r="O240" i="1"/>
  <c r="N240" i="1"/>
  <c r="O239" i="1"/>
  <c r="N239" i="1"/>
  <c r="N238" i="1"/>
  <c r="N237" i="1"/>
  <c r="O236" i="1"/>
  <c r="N236" i="1"/>
  <c r="N235" i="1"/>
  <c r="O234" i="1"/>
  <c r="N234" i="1"/>
  <c r="O228" i="1"/>
  <c r="N228" i="1"/>
  <c r="N226" i="1"/>
  <c r="N225" i="1"/>
  <c r="N224" i="1"/>
  <c r="N223" i="1"/>
  <c r="N220" i="1"/>
  <c r="O219" i="1"/>
  <c r="N219" i="1"/>
  <c r="N218" i="1"/>
  <c r="O217" i="1"/>
  <c r="N217" i="1"/>
  <c r="N215" i="1"/>
  <c r="N214" i="1"/>
  <c r="O213" i="1"/>
  <c r="N213" i="1"/>
  <c r="O212" i="1"/>
  <c r="N212" i="1"/>
  <c r="N211" i="1"/>
  <c r="O209" i="1"/>
  <c r="N209" i="1"/>
  <c r="N206" i="1"/>
  <c r="N205" i="1"/>
  <c r="N204" i="1"/>
  <c r="O202" i="1"/>
  <c r="N202" i="1"/>
  <c r="O200" i="1"/>
  <c r="N200" i="1"/>
  <c r="O198" i="1"/>
  <c r="N198" i="1"/>
  <c r="N196" i="1"/>
  <c r="N195" i="1"/>
  <c r="N194" i="1"/>
  <c r="N193" i="1"/>
  <c r="N190" i="1"/>
  <c r="N187" i="1"/>
  <c r="N185" i="1"/>
  <c r="P185" i="1" s="1"/>
  <c r="N184" i="1"/>
  <c r="O180" i="1"/>
  <c r="N180" i="1"/>
  <c r="O178" i="1"/>
  <c r="N178" i="1"/>
  <c r="N177" i="1"/>
  <c r="N176" i="1"/>
  <c r="N175" i="1"/>
  <c r="O174" i="1"/>
  <c r="N174" i="1"/>
  <c r="O173" i="1"/>
  <c r="N173" i="1"/>
  <c r="N172" i="1"/>
  <c r="N167" i="1"/>
  <c r="O166" i="1"/>
  <c r="N166" i="1"/>
  <c r="N165" i="1"/>
  <c r="O164" i="1"/>
  <c r="N164" i="1"/>
  <c r="N163" i="1"/>
  <c r="N162" i="1"/>
  <c r="O161" i="1"/>
  <c r="N161" i="1"/>
  <c r="N160" i="1"/>
  <c r="N159" i="1"/>
  <c r="O158" i="1"/>
  <c r="N158" i="1"/>
  <c r="N157" i="1"/>
  <c r="O155" i="1"/>
  <c r="N155" i="1"/>
  <c r="O154" i="1"/>
  <c r="N154" i="1"/>
  <c r="O153" i="1"/>
  <c r="N153" i="1"/>
  <c r="O151" i="1"/>
  <c r="N151" i="1"/>
  <c r="N150" i="1"/>
  <c r="N149" i="1"/>
  <c r="O146" i="1"/>
  <c r="N146" i="1"/>
  <c r="N144" i="1"/>
  <c r="O143" i="1"/>
  <c r="N143" i="1"/>
  <c r="N142" i="1"/>
  <c r="O140" i="1"/>
  <c r="N140" i="1"/>
  <c r="N137" i="1"/>
  <c r="N136" i="1"/>
  <c r="O134" i="1"/>
  <c r="N134" i="1"/>
  <c r="O132" i="1"/>
  <c r="N132" i="1"/>
  <c r="N131" i="1"/>
  <c r="N130" i="1"/>
  <c r="N129" i="1"/>
  <c r="O128" i="1"/>
  <c r="N128" i="1"/>
  <c r="O127" i="1"/>
  <c r="N127" i="1"/>
  <c r="N125" i="1"/>
  <c r="N124" i="1"/>
  <c r="N118" i="1"/>
  <c r="O117" i="1"/>
  <c r="N117" i="1"/>
  <c r="N115" i="1"/>
  <c r="O112" i="1"/>
  <c r="N112" i="1"/>
  <c r="O108" i="1"/>
  <c r="N108" i="1"/>
  <c r="N107" i="1"/>
  <c r="P107" i="1" s="1"/>
  <c r="N106" i="1"/>
  <c r="O105" i="1"/>
  <c r="N105" i="1"/>
  <c r="O104" i="1"/>
  <c r="N104" i="1"/>
  <c r="N103" i="1"/>
  <c r="N102" i="1"/>
  <c r="N101" i="1"/>
  <c r="N99" i="1"/>
  <c r="N98" i="1"/>
  <c r="N97" i="1"/>
  <c r="O95" i="1"/>
  <c r="N95" i="1"/>
  <c r="N94" i="1"/>
  <c r="N93" i="1"/>
  <c r="O89" i="1"/>
  <c r="N89" i="1"/>
  <c r="N88" i="1"/>
  <c r="N87" i="1"/>
  <c r="N86" i="1"/>
  <c r="P86" i="1" s="1"/>
  <c r="O85" i="1"/>
  <c r="N85" i="1"/>
  <c r="O84" i="1"/>
  <c r="N84" i="1"/>
  <c r="N83" i="1"/>
  <c r="O82" i="1"/>
  <c r="N82" i="1"/>
  <c r="N81" i="1"/>
  <c r="N80" i="1"/>
  <c r="N76" i="1"/>
  <c r="N75" i="1"/>
  <c r="N71" i="1"/>
  <c r="O70" i="1"/>
  <c r="N70" i="1"/>
  <c r="N69" i="1"/>
  <c r="N68" i="1"/>
  <c r="O67" i="1"/>
  <c r="N67" i="1"/>
  <c r="O65" i="1"/>
  <c r="N65" i="1"/>
  <c r="O64" i="1"/>
  <c r="N64" i="1"/>
  <c r="O61" i="1"/>
  <c r="N61" i="1"/>
  <c r="N60" i="1"/>
  <c r="N59" i="1"/>
  <c r="N48" i="1"/>
  <c r="N44" i="1"/>
  <c r="O41" i="1"/>
  <c r="N41" i="1"/>
  <c r="N40" i="1"/>
  <c r="N39" i="1"/>
  <c r="O36" i="1"/>
  <c r="N36" i="1"/>
  <c r="N35" i="1"/>
  <c r="N34" i="1"/>
  <c r="N33" i="1"/>
  <c r="N37" i="1"/>
  <c r="O37" i="1"/>
  <c r="N49" i="1"/>
  <c r="O49" i="1"/>
  <c r="N63" i="1"/>
  <c r="N66" i="1"/>
  <c r="O66" i="1"/>
  <c r="N73" i="1"/>
  <c r="O73" i="1"/>
  <c r="N74" i="1"/>
  <c r="O74" i="1"/>
  <c r="N77" i="1"/>
  <c r="N78" i="1"/>
  <c r="N91" i="1"/>
  <c r="O91" i="1"/>
  <c r="N92" i="1"/>
  <c r="O92" i="1"/>
  <c r="N109" i="1"/>
  <c r="O109" i="1"/>
  <c r="N110" i="1"/>
  <c r="O110" i="1"/>
  <c r="N113" i="1"/>
  <c r="O113" i="1"/>
  <c r="N114" i="1"/>
  <c r="N116" i="1"/>
  <c r="O116" i="1"/>
  <c r="N120" i="1"/>
  <c r="N121" i="1"/>
  <c r="N123" i="1"/>
  <c r="O123" i="1"/>
  <c r="N126" i="1"/>
  <c r="N133" i="1"/>
  <c r="O133" i="1"/>
  <c r="N138" i="1"/>
  <c r="N139" i="1"/>
  <c r="N141" i="1"/>
  <c r="O141" i="1"/>
  <c r="N145" i="1"/>
  <c r="O145" i="1"/>
  <c r="N171" i="1"/>
  <c r="O171" i="1"/>
  <c r="N179" i="1"/>
  <c r="O179" i="1"/>
  <c r="N181" i="1"/>
  <c r="O181" i="1"/>
  <c r="N191" i="1"/>
  <c r="O191" i="1"/>
  <c r="N201" i="1"/>
  <c r="O201" i="1"/>
  <c r="N207" i="1"/>
  <c r="N208" i="1"/>
  <c r="N210" i="1"/>
  <c r="O210" i="1"/>
  <c r="N222" i="1"/>
  <c r="O222" i="1"/>
  <c r="N227" i="1"/>
  <c r="N230" i="1"/>
  <c r="O230" i="1"/>
  <c r="N231" i="1"/>
  <c r="O231" i="1"/>
  <c r="N242" i="1"/>
  <c r="O242" i="1"/>
  <c r="N246" i="1"/>
  <c r="N250" i="1"/>
  <c r="O250" i="1"/>
  <c r="N270" i="1"/>
  <c r="N282" i="1"/>
  <c r="N283" i="1"/>
  <c r="N296" i="1"/>
  <c r="N297" i="1"/>
  <c r="O297" i="1"/>
  <c r="I221" i="1"/>
  <c r="O221" i="1" s="1"/>
  <c r="I186" i="1"/>
  <c r="O186" i="1" s="1"/>
  <c r="I285" i="1"/>
  <c r="O285" i="1" s="1"/>
  <c r="I79" i="1"/>
  <c r="N79" i="1" s="1"/>
  <c r="I297" i="1"/>
  <c r="I296" i="1"/>
  <c r="I295" i="1"/>
  <c r="I294" i="1"/>
  <c r="I33" i="1"/>
  <c r="I288" i="1"/>
  <c r="I283" i="1"/>
  <c r="I282" i="1"/>
  <c r="I277" i="1"/>
  <c r="I270" i="1"/>
  <c r="I268" i="1"/>
  <c r="I266" i="1"/>
  <c r="O266" i="1" s="1"/>
  <c r="I255" i="1"/>
  <c r="I250" i="1"/>
  <c r="I246" i="1"/>
  <c r="I243" i="1"/>
  <c r="O243" i="1" s="1"/>
  <c r="I242" i="1"/>
  <c r="I233" i="1"/>
  <c r="I232" i="1"/>
  <c r="N232" i="1" s="1"/>
  <c r="I231" i="1"/>
  <c r="I230" i="1"/>
  <c r="I229" i="1"/>
  <c r="I227" i="1"/>
  <c r="I222" i="1"/>
  <c r="I216" i="1"/>
  <c r="I210" i="1"/>
  <c r="I208" i="1"/>
  <c r="I207" i="1"/>
  <c r="I203" i="1"/>
  <c r="I201" i="1"/>
  <c r="I199" i="1"/>
  <c r="I197" i="1"/>
  <c r="I191" i="1"/>
  <c r="I189" i="1"/>
  <c r="I188" i="1"/>
  <c r="I183" i="1"/>
  <c r="I182" i="1"/>
  <c r="I181" i="1"/>
  <c r="I179" i="1"/>
  <c r="I171" i="1"/>
  <c r="I170" i="1"/>
  <c r="I169" i="1"/>
  <c r="I156" i="1"/>
  <c r="I148" i="1"/>
  <c r="I147" i="1"/>
  <c r="I145" i="1"/>
  <c r="I141" i="1"/>
  <c r="I139" i="1"/>
  <c r="I138" i="1"/>
  <c r="I135" i="1"/>
  <c r="I133" i="1"/>
  <c r="I126" i="1"/>
  <c r="I123" i="1"/>
  <c r="I122" i="1"/>
  <c r="I121" i="1"/>
  <c r="I120" i="1"/>
  <c r="I119" i="1"/>
  <c r="I116" i="1"/>
  <c r="I114" i="1"/>
  <c r="I113" i="1"/>
  <c r="I110" i="1"/>
  <c r="I109" i="1"/>
  <c r="I100" i="1"/>
  <c r="O100" i="1" s="1"/>
  <c r="I96" i="1"/>
  <c r="O96" i="1" s="1"/>
  <c r="I92" i="1"/>
  <c r="I91" i="1"/>
  <c r="I90" i="1"/>
  <c r="I78" i="1"/>
  <c r="I77" i="1"/>
  <c r="I74" i="1"/>
  <c r="I73" i="1"/>
  <c r="I72" i="1"/>
  <c r="I66" i="1"/>
  <c r="I63" i="1"/>
  <c r="I62" i="1"/>
  <c r="I58" i="1"/>
  <c r="I57" i="1"/>
  <c r="N57" i="1" s="1"/>
  <c r="I56" i="1"/>
  <c r="I55" i="1"/>
  <c r="I54" i="1"/>
  <c r="I53" i="1"/>
  <c r="I52" i="1"/>
  <c r="I51" i="1"/>
  <c r="N51" i="1" s="1"/>
  <c r="I50" i="1"/>
  <c r="N50" i="1" s="1"/>
  <c r="I49" i="1"/>
  <c r="I46" i="1"/>
  <c r="I45" i="1"/>
  <c r="I43" i="1"/>
  <c r="I42" i="1"/>
  <c r="I38" i="1"/>
  <c r="I37" i="1"/>
  <c r="H293" i="1"/>
  <c r="H292" i="1"/>
  <c r="H291" i="1"/>
  <c r="H290" i="1"/>
  <c r="H289" i="1"/>
  <c r="H287" i="1"/>
  <c r="H286" i="1"/>
  <c r="H284" i="1"/>
  <c r="H281" i="1"/>
  <c r="H280" i="1"/>
  <c r="H279" i="1"/>
  <c r="H278" i="1"/>
  <c r="H276" i="1"/>
  <c r="H275" i="1"/>
  <c r="H274" i="1"/>
  <c r="H273" i="1"/>
  <c r="H272" i="1"/>
  <c r="H271" i="1"/>
  <c r="H269" i="1"/>
  <c r="H267" i="1"/>
  <c r="H265" i="1"/>
  <c r="H264" i="1"/>
  <c r="H263" i="1"/>
  <c r="H262" i="1"/>
  <c r="H261" i="1"/>
  <c r="H260" i="1"/>
  <c r="H259" i="1"/>
  <c r="H258" i="1"/>
  <c r="H257" i="1"/>
  <c r="H256" i="1"/>
  <c r="H254" i="1"/>
  <c r="H253" i="1"/>
  <c r="H252" i="1"/>
  <c r="H251" i="1"/>
  <c r="H249" i="1"/>
  <c r="H248" i="1"/>
  <c r="H247" i="1"/>
  <c r="H245" i="1"/>
  <c r="H244" i="1"/>
  <c r="H241" i="1"/>
  <c r="H240" i="1"/>
  <c r="H239" i="1"/>
  <c r="H238" i="1"/>
  <c r="H237" i="1"/>
  <c r="H236" i="1"/>
  <c r="H235" i="1"/>
  <c r="H234" i="1"/>
  <c r="H228" i="1"/>
  <c r="H226" i="1"/>
  <c r="H225" i="1"/>
  <c r="H224" i="1"/>
  <c r="H223" i="1"/>
  <c r="H220" i="1"/>
  <c r="H219" i="1"/>
  <c r="H218" i="1"/>
  <c r="H217" i="1"/>
  <c r="H215" i="1"/>
  <c r="H214" i="1"/>
  <c r="H213" i="1"/>
  <c r="H212" i="1"/>
  <c r="H211" i="1"/>
  <c r="H209" i="1"/>
  <c r="H206" i="1"/>
  <c r="H205" i="1"/>
  <c r="H204" i="1"/>
  <c r="H202" i="1"/>
  <c r="H200" i="1"/>
  <c r="H198" i="1"/>
  <c r="H196" i="1"/>
  <c r="H195" i="1"/>
  <c r="H194" i="1"/>
  <c r="H193" i="1"/>
  <c r="H190" i="1"/>
  <c r="H187" i="1"/>
  <c r="H185" i="1"/>
  <c r="H184" i="1"/>
  <c r="H180" i="1"/>
  <c r="H178" i="1"/>
  <c r="H177" i="1"/>
  <c r="H176" i="1"/>
  <c r="H175" i="1"/>
  <c r="H174" i="1"/>
  <c r="H173" i="1"/>
  <c r="H172" i="1"/>
  <c r="H167" i="1"/>
  <c r="H166" i="1"/>
  <c r="H165" i="1"/>
  <c r="H164" i="1"/>
  <c r="H163" i="1"/>
  <c r="H162" i="1"/>
  <c r="H161" i="1"/>
  <c r="H160" i="1"/>
  <c r="H159" i="1"/>
  <c r="H158" i="1"/>
  <c r="H157" i="1"/>
  <c r="H155" i="1"/>
  <c r="H154" i="1"/>
  <c r="H153" i="1"/>
  <c r="H151" i="1"/>
  <c r="H150" i="1"/>
  <c r="H149" i="1"/>
  <c r="H146" i="1"/>
  <c r="H144" i="1"/>
  <c r="H143" i="1"/>
  <c r="H142" i="1"/>
  <c r="H140" i="1"/>
  <c r="H137" i="1"/>
  <c r="H136" i="1"/>
  <c r="H134" i="1"/>
  <c r="H132" i="1"/>
  <c r="H131" i="1"/>
  <c r="H130" i="1"/>
  <c r="H129" i="1"/>
  <c r="H128" i="1"/>
  <c r="H127" i="1"/>
  <c r="H125" i="1"/>
  <c r="H124" i="1"/>
  <c r="H118" i="1"/>
  <c r="H117" i="1"/>
  <c r="H115" i="1"/>
  <c r="H112" i="1"/>
  <c r="H108" i="1"/>
  <c r="H107" i="1"/>
  <c r="H106" i="1"/>
  <c r="H105" i="1"/>
  <c r="H104" i="1"/>
  <c r="H103" i="1"/>
  <c r="H102" i="1"/>
  <c r="H101" i="1"/>
  <c r="H99" i="1"/>
  <c r="H98" i="1"/>
  <c r="H97" i="1"/>
  <c r="H95" i="1"/>
  <c r="H94" i="1"/>
  <c r="H93" i="1"/>
  <c r="H89" i="1"/>
  <c r="H88" i="1"/>
  <c r="H87" i="1"/>
  <c r="H86" i="1"/>
  <c r="H85" i="1"/>
  <c r="H84" i="1"/>
  <c r="H83" i="1"/>
  <c r="H82" i="1"/>
  <c r="H81" i="1"/>
  <c r="H80" i="1"/>
  <c r="H76" i="1"/>
  <c r="H75" i="1"/>
  <c r="H71" i="1"/>
  <c r="H70" i="1"/>
  <c r="H69" i="1"/>
  <c r="H68" i="1"/>
  <c r="H67" i="1"/>
  <c r="H65" i="1"/>
  <c r="H64" i="1"/>
  <c r="H61" i="1"/>
  <c r="H60" i="1"/>
  <c r="H59" i="1"/>
  <c r="H48" i="1"/>
  <c r="H44" i="1"/>
  <c r="H41" i="1"/>
  <c r="H40" i="1"/>
  <c r="H39" i="1"/>
  <c r="H36" i="1"/>
  <c r="H35" i="1"/>
  <c r="H34" i="1"/>
  <c r="V33" i="1"/>
  <c r="L303" i="1" l="1"/>
  <c r="P161" i="1"/>
  <c r="L15" i="1"/>
  <c r="L302" i="1"/>
  <c r="P273" i="1"/>
  <c r="P213" i="1"/>
  <c r="P71" i="1"/>
  <c r="P85" i="1"/>
  <c r="P150" i="1"/>
  <c r="P198" i="1"/>
  <c r="P223" i="1"/>
  <c r="P244" i="1"/>
  <c r="L299" i="1"/>
  <c r="L16" i="1"/>
  <c r="P254" i="1"/>
  <c r="P234" i="1"/>
  <c r="P159" i="1"/>
  <c r="P167" i="1"/>
  <c r="P220" i="1"/>
  <c r="P284" i="1"/>
  <c r="P263" i="1"/>
  <c r="P264" i="1"/>
  <c r="P275" i="1"/>
  <c r="P127" i="1"/>
  <c r="P239" i="1"/>
  <c r="P232" i="1"/>
  <c r="P103" i="1"/>
  <c r="P145" i="1"/>
  <c r="P120" i="1"/>
  <c r="P33" i="1"/>
  <c r="P69" i="1"/>
  <c r="P83" i="1"/>
  <c r="P178" i="1"/>
  <c r="P209" i="1"/>
  <c r="P219" i="1"/>
  <c r="P134" i="1"/>
  <c r="P180" i="1"/>
  <c r="P35" i="1"/>
  <c r="P60" i="1"/>
  <c r="P136" i="1"/>
  <c r="P160" i="1"/>
  <c r="P184" i="1"/>
  <c r="P137" i="1"/>
  <c r="P151" i="1"/>
  <c r="P101" i="1"/>
  <c r="P215" i="1"/>
  <c r="P274" i="1"/>
  <c r="P87" i="1"/>
  <c r="P99" i="1"/>
  <c r="P88" i="1"/>
  <c r="P240" i="1"/>
  <c r="P252" i="1"/>
  <c r="P272" i="1"/>
  <c r="P281" i="1"/>
  <c r="P293" i="1"/>
  <c r="P48" i="1"/>
  <c r="P94" i="1"/>
  <c r="P146" i="1"/>
  <c r="P195" i="1"/>
  <c r="P280" i="1"/>
  <c r="P236" i="1"/>
  <c r="P247" i="1"/>
  <c r="P257" i="1"/>
  <c r="P265" i="1"/>
  <c r="P238" i="1"/>
  <c r="P292" i="1"/>
  <c r="P261" i="1"/>
  <c r="P67" i="1"/>
  <c r="P81" i="1"/>
  <c r="P89" i="1"/>
  <c r="P130" i="1"/>
  <c r="P143" i="1"/>
  <c r="P164" i="1"/>
  <c r="P176" i="1"/>
  <c r="P205" i="1"/>
  <c r="P217" i="1"/>
  <c r="P98" i="1"/>
  <c r="N221" i="1"/>
  <c r="P221" i="1" s="1"/>
  <c r="P104" i="1"/>
  <c r="O79" i="1"/>
  <c r="P79" i="1" s="1"/>
  <c r="P65" i="1"/>
  <c r="P80" i="1"/>
  <c r="N100" i="1"/>
  <c r="P100" i="1" s="1"/>
  <c r="P108" i="1"/>
  <c r="P128" i="1"/>
  <c r="P140" i="1"/>
  <c r="P153" i="1"/>
  <c r="P174" i="1"/>
  <c r="P187" i="1"/>
  <c r="P237" i="1"/>
  <c r="P248" i="1"/>
  <c r="P258" i="1"/>
  <c r="P290" i="1"/>
  <c r="P116" i="1"/>
  <c r="P34" i="1"/>
  <c r="P51" i="1"/>
  <c r="P225" i="1"/>
  <c r="N52" i="1"/>
  <c r="P52" i="1" s="1"/>
  <c r="N53" i="1"/>
  <c r="P53" i="1" s="1"/>
  <c r="P84" i="1"/>
  <c r="P36" i="1"/>
  <c r="P59" i="1"/>
  <c r="P218" i="1"/>
  <c r="P228" i="1"/>
  <c r="P207" i="1"/>
  <c r="P57" i="1"/>
  <c r="P68" i="1"/>
  <c r="P256" i="1"/>
  <c r="N58" i="1"/>
  <c r="P58" i="1" s="1"/>
  <c r="P202" i="1"/>
  <c r="P40" i="1"/>
  <c r="P82" i="1"/>
  <c r="P102" i="1"/>
  <c r="P115" i="1"/>
  <c r="P142" i="1"/>
  <c r="P175" i="1"/>
  <c r="P204" i="1"/>
  <c r="P276" i="1"/>
  <c r="P289" i="1"/>
  <c r="P41" i="1"/>
  <c r="P117" i="1"/>
  <c r="P131" i="1"/>
  <c r="P249" i="1"/>
  <c r="P259" i="1"/>
  <c r="P44" i="1"/>
  <c r="P95" i="1"/>
  <c r="P144" i="1"/>
  <c r="P157" i="1"/>
  <c r="P177" i="1"/>
  <c r="P279" i="1"/>
  <c r="P291" i="1"/>
  <c r="P75" i="1"/>
  <c r="N122" i="1"/>
  <c r="P122" i="1" s="1"/>
  <c r="P64" i="1"/>
  <c r="P76" i="1"/>
  <c r="P124" i="1"/>
  <c r="P158" i="1"/>
  <c r="P166" i="1"/>
  <c r="P50" i="1"/>
  <c r="P149" i="1"/>
  <c r="P196" i="1"/>
  <c r="N229" i="1"/>
  <c r="P229" i="1" s="1"/>
  <c r="P125" i="1"/>
  <c r="N135" i="1"/>
  <c r="P135" i="1" s="1"/>
  <c r="P211" i="1"/>
  <c r="P253" i="1"/>
  <c r="P141" i="1"/>
  <c r="P194" i="1"/>
  <c r="P212" i="1"/>
  <c r="N42" i="1"/>
  <c r="P42" i="1" s="1"/>
  <c r="P132" i="1"/>
  <c r="N203" i="1"/>
  <c r="P203" i="1" s="1"/>
  <c r="P73" i="1"/>
  <c r="N43" i="1"/>
  <c r="P43" i="1" s="1"/>
  <c r="P112" i="1"/>
  <c r="N186" i="1"/>
  <c r="P186" i="1" s="1"/>
  <c r="P214" i="1"/>
  <c r="N233" i="1"/>
  <c r="P233" i="1" s="1"/>
  <c r="N266" i="1"/>
  <c r="P266" i="1" s="1"/>
  <c r="N169" i="1"/>
  <c r="P169" i="1" s="1"/>
  <c r="P251" i="1"/>
  <c r="N285" i="1"/>
  <c r="P285" i="1" s="1"/>
  <c r="N54" i="1"/>
  <c r="P54" i="1" s="1"/>
  <c r="N96" i="1"/>
  <c r="P96" i="1" s="1"/>
  <c r="P241" i="1"/>
  <c r="P267" i="1"/>
  <c r="P61" i="1"/>
  <c r="P70" i="1"/>
  <c r="P154" i="1"/>
  <c r="N170" i="1"/>
  <c r="P170" i="1" s="1"/>
  <c r="N188" i="1"/>
  <c r="P188" i="1" s="1"/>
  <c r="N197" i="1"/>
  <c r="P197" i="1" s="1"/>
  <c r="N216" i="1"/>
  <c r="P216" i="1" s="1"/>
  <c r="P224" i="1"/>
  <c r="P235" i="1"/>
  <c r="N243" i="1"/>
  <c r="P243" i="1" s="1"/>
  <c r="N268" i="1"/>
  <c r="P268" i="1" s="1"/>
  <c r="N38" i="1"/>
  <c r="P38" i="1" s="1"/>
  <c r="N45" i="1"/>
  <c r="P45" i="1" s="1"/>
  <c r="P97" i="1"/>
  <c r="N147" i="1"/>
  <c r="P147" i="1" s="1"/>
  <c r="P155" i="1"/>
  <c r="P162" i="1"/>
  <c r="P206" i="1"/>
  <c r="P260" i="1"/>
  <c r="P286" i="1"/>
  <c r="N55" i="1"/>
  <c r="P55" i="1" s="1"/>
  <c r="N62" i="1"/>
  <c r="P62" i="1" s="1"/>
  <c r="P269" i="1"/>
  <c r="N277" i="1"/>
  <c r="P277" i="1" s="1"/>
  <c r="P287" i="1"/>
  <c r="N294" i="1"/>
  <c r="P294" i="1" s="1"/>
  <c r="P179" i="1"/>
  <c r="P49" i="1"/>
  <c r="N46" i="1"/>
  <c r="P46" i="1" s="1"/>
  <c r="N148" i="1"/>
  <c r="P148" i="1" s="1"/>
  <c r="N156" i="1"/>
  <c r="P156" i="1" s="1"/>
  <c r="P172" i="1"/>
  <c r="N189" i="1"/>
  <c r="P189" i="1" s="1"/>
  <c r="P171" i="1"/>
  <c r="P91" i="1"/>
  <c r="P39" i="1"/>
  <c r="N72" i="1"/>
  <c r="P72" i="1" s="1"/>
  <c r="P105" i="1"/>
  <c r="P118" i="1"/>
  <c r="P129" i="1"/>
  <c r="P163" i="1"/>
  <c r="P173" i="1"/>
  <c r="N182" i="1"/>
  <c r="P182" i="1" s="1"/>
  <c r="P226" i="1"/>
  <c r="P245" i="1"/>
  <c r="N255" i="1"/>
  <c r="P255" i="1" s="1"/>
  <c r="P262" i="1"/>
  <c r="P271" i="1"/>
  <c r="P278" i="1"/>
  <c r="N288" i="1"/>
  <c r="P288" i="1" s="1"/>
  <c r="N295" i="1"/>
  <c r="P295" i="1" s="1"/>
  <c r="N56" i="1"/>
  <c r="P56" i="1" s="1"/>
  <c r="N90" i="1"/>
  <c r="P90" i="1" s="1"/>
  <c r="N199" i="1"/>
  <c r="P199" i="1" s="1"/>
  <c r="N119" i="1"/>
  <c r="P119" i="1" s="1"/>
  <c r="N183" i="1"/>
  <c r="P183" i="1" s="1"/>
  <c r="P190" i="1"/>
  <c r="N298" i="1"/>
  <c r="P298" i="1" s="1"/>
  <c r="P93" i="1"/>
  <c r="P106" i="1"/>
  <c r="P165" i="1"/>
  <c r="P193" i="1"/>
  <c r="P200" i="1"/>
  <c r="P121" i="1"/>
  <c r="P208" i="1"/>
  <c r="P74" i="1"/>
  <c r="P283" i="1"/>
  <c r="P230" i="1"/>
  <c r="P92" i="1"/>
  <c r="P296" i="1"/>
  <c r="P63" i="1"/>
  <c r="P113" i="1"/>
  <c r="P110" i="1"/>
  <c r="P191" i="1"/>
  <c r="P250" i="1"/>
  <c r="P222" i="1"/>
  <c r="P109" i="1"/>
  <c r="P270" i="1"/>
  <c r="P242" i="1"/>
  <c r="P201" i="1"/>
  <c r="P297" i="1"/>
  <c r="P123" i="1"/>
  <c r="P227" i="1"/>
  <c r="P37" i="1"/>
  <c r="P282" i="1"/>
  <c r="P114" i="1"/>
  <c r="P66" i="1"/>
  <c r="P246" i="1"/>
  <c r="P133" i="1"/>
  <c r="P126" i="1"/>
  <c r="P78" i="1"/>
  <c r="P231" i="1"/>
  <c r="P210" i="1"/>
  <c r="P181" i="1"/>
  <c r="P139" i="1"/>
  <c r="P77" i="1"/>
  <c r="P138" i="1"/>
  <c r="L17" i="1" l="1"/>
  <c r="L300" i="1"/>
  <c r="N16" i="1"/>
  <c r="N15" i="1"/>
  <c r="L19" i="1" s="1"/>
  <c r="L26" i="1"/>
  <c r="L20" i="1" l="1"/>
  <c r="N20" i="1"/>
  <c r="L21" i="1" l="1"/>
  <c r="N17" i="1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>DariaCh22</author>
  </authors>
  <commentList>
    <comment ref="D33" authorId="0" shapeId="0" xr:uid="{6C172A18-833E-4247-8F42-2DA8547057C5}">
      <text/>
    </comment>
    <comment ref="D34" authorId="0" shapeId="0" xr:uid="{C8C7B537-1CC6-4AD6-A2E3-0D41B090BC3F}">
      <text/>
    </comment>
    <comment ref="D35" authorId="0" shapeId="0" xr:uid="{DB4CCDAA-5BA2-4AB8-A678-4A05A95DDE04}">
      <text/>
    </comment>
    <comment ref="D36" authorId="0" shapeId="0" xr:uid="{EC22C85F-6520-4E3A-ADF9-56AFEB2F0721}">
      <text/>
    </comment>
    <comment ref="D37" authorId="0" shapeId="0" xr:uid="{328FEF80-F242-4FA8-B275-ECBB693D7335}">
      <text/>
    </comment>
    <comment ref="D38" authorId="0" shapeId="0" xr:uid="{C68D6D2D-CCC6-4884-A325-189AFB15EB29}">
      <text/>
    </comment>
    <comment ref="D39" authorId="0" shapeId="0" xr:uid="{1B4B1DAE-780B-444F-A554-E77DDC9F31AC}">
      <text/>
    </comment>
    <comment ref="D40" authorId="0" shapeId="0" xr:uid="{BB675DC6-D31B-4D29-B90A-78CC52724486}">
      <text/>
    </comment>
    <comment ref="D41" authorId="0" shapeId="0" xr:uid="{13A38A4A-C44A-4C1A-A54E-DFF65BC81C25}">
      <text/>
    </comment>
    <comment ref="D42" authorId="0" shapeId="0" xr:uid="{8D9FFAC4-53B7-4DF2-B1F0-AB9CE518922B}">
      <text/>
    </comment>
    <comment ref="D43" authorId="0" shapeId="0" xr:uid="{82F9472D-88E7-43C9-AE63-61577918ABB4}">
      <text/>
    </comment>
    <comment ref="D44" authorId="0" shapeId="0" xr:uid="{CEF36D75-FEE9-4C8F-BBC3-987496C2636A}">
      <text/>
    </comment>
    <comment ref="D45" authorId="0" shapeId="0" xr:uid="{9E3CCECA-5B06-4C02-9367-BA4FAAF77981}">
      <text/>
    </comment>
    <comment ref="D46" authorId="0" shapeId="0" xr:uid="{510155F9-C73F-4C6F-A234-C8E99C5811F9}">
      <text/>
    </comment>
    <comment ref="D47" authorId="0" shapeId="0" xr:uid="{5876C77D-7DE7-471C-9A1F-DEDD0D7B97F4}">
      <text/>
    </comment>
    <comment ref="D48" authorId="0" shapeId="0" xr:uid="{A3AFB379-0A5E-46CF-86B9-C3ED491F3DF4}">
      <text/>
    </comment>
    <comment ref="D49" authorId="0" shapeId="0" xr:uid="{982F26E3-D5A8-4AD9-8246-9835E385CF3F}">
      <text/>
    </comment>
    <comment ref="D50" authorId="0" shapeId="0" xr:uid="{73382AA9-DDF5-4E41-B952-C5ABF9B9078C}">
      <text/>
    </comment>
    <comment ref="D51" authorId="0" shapeId="0" xr:uid="{2EB870F0-696D-4E52-AD2E-EF7CF385E46A}">
      <text/>
    </comment>
    <comment ref="D52" authorId="0" shapeId="0" xr:uid="{7021F3FC-35F5-492D-80F9-6D80855BB262}">
      <text/>
    </comment>
    <comment ref="D53" authorId="0" shapeId="0" xr:uid="{DADBB719-6944-45D3-8876-40B7294FBD6A}">
      <text/>
    </comment>
    <comment ref="D54" authorId="0" shapeId="0" xr:uid="{AAEA609D-8893-47FF-AF6A-2806B4ABB016}">
      <text/>
    </comment>
    <comment ref="D55" authorId="0" shapeId="0" xr:uid="{F8DC5ABE-DA18-4CF6-AAEA-582CB9165AC5}">
      <text/>
    </comment>
    <comment ref="D56" authorId="0" shapeId="0" xr:uid="{1555FAE4-DA00-4A0B-8B6D-2CFC9EF262CA}">
      <text/>
    </comment>
    <comment ref="D57" authorId="0" shapeId="0" xr:uid="{12F80988-91B4-4309-8931-2693C12FFEF5}">
      <text/>
    </comment>
    <comment ref="D58" authorId="0" shapeId="0" xr:uid="{390D0425-F2FE-4525-BB30-9E258D963257}">
      <text/>
    </comment>
    <comment ref="D59" authorId="0" shapeId="0" xr:uid="{9278953A-77FF-4213-8885-0BDDC5382658}">
      <text/>
    </comment>
    <comment ref="D60" authorId="0" shapeId="0" xr:uid="{3D400DD4-0A3A-4B1A-9ED9-130696BB1DE6}">
      <text/>
    </comment>
    <comment ref="D61" authorId="0" shapeId="0" xr:uid="{DD5FF37B-B3B0-4680-91C7-275D941D51A6}">
      <text/>
    </comment>
    <comment ref="D62" authorId="0" shapeId="0" xr:uid="{FCDAB7C3-3E1D-44B6-95C5-89BAB77F64B0}">
      <text/>
    </comment>
    <comment ref="D63" authorId="0" shapeId="0" xr:uid="{A6DDAE39-F0EB-4F67-B3E7-0A97ED4616A6}">
      <text/>
    </comment>
    <comment ref="D64" authorId="0" shapeId="0" xr:uid="{F6C94AC7-1DF7-4D66-9080-20D89E116FC6}">
      <text/>
    </comment>
    <comment ref="D65" authorId="0" shapeId="0" xr:uid="{C0118DFF-775E-4342-8088-E5576987D78E}">
      <text/>
    </comment>
    <comment ref="D66" authorId="0" shapeId="0" xr:uid="{6EC910EA-4C5E-4B5C-BA1D-ED1C1D5B3CBD}">
      <text/>
    </comment>
    <comment ref="D67" authorId="0" shapeId="0" xr:uid="{A3385A50-BC04-4FDE-A522-5A74E63B3FBA}">
      <text/>
    </comment>
    <comment ref="D68" authorId="0" shapeId="0" xr:uid="{B940918B-BA36-47A4-8912-BEDD8FDF59EB}">
      <text/>
    </comment>
    <comment ref="D69" authorId="0" shapeId="0" xr:uid="{A5270ABD-B004-412E-AE9D-CB5932E89C8C}">
      <text/>
    </comment>
    <comment ref="D70" authorId="0" shapeId="0" xr:uid="{21B3501D-927D-4BDF-9439-E126B6F56CC9}">
      <text/>
    </comment>
    <comment ref="D71" authorId="0" shapeId="0" xr:uid="{B85CB03C-E058-47BE-8651-2A10B869215B}">
      <text/>
    </comment>
    <comment ref="D72" authorId="0" shapeId="0" xr:uid="{89BF0312-86C8-4F4A-BAA5-F44FF0692AAE}">
      <text/>
    </comment>
    <comment ref="D73" authorId="0" shapeId="0" xr:uid="{6765C0D7-BECC-4C60-BC73-C57F0CF2E365}">
      <text/>
    </comment>
    <comment ref="D74" authorId="0" shapeId="0" xr:uid="{A0D05604-C8FE-42BD-AC71-718252044577}">
      <text/>
    </comment>
    <comment ref="D75" authorId="0" shapeId="0" xr:uid="{A34EA273-D007-4A68-BCF5-1178E2528CD3}">
      <text/>
    </comment>
    <comment ref="D76" authorId="0" shapeId="0" xr:uid="{FEB73F8C-A519-4056-9408-F0FE198C9620}">
      <text/>
    </comment>
    <comment ref="D77" authorId="0" shapeId="0" xr:uid="{61F62444-8371-462A-BA89-E76438576DC5}">
      <text/>
    </comment>
    <comment ref="D78" authorId="0" shapeId="0" xr:uid="{B938EFFC-6D9B-4E2E-B658-EB272E10EE8F}">
      <text/>
    </comment>
    <comment ref="D79" authorId="0" shapeId="0" xr:uid="{FBD8A72C-4E5A-47A1-B8CD-D0E2454B24BD}">
      <text/>
    </comment>
    <comment ref="D80" authorId="0" shapeId="0" xr:uid="{73BEC5E5-DD44-49B1-B578-F84993BAD476}">
      <text/>
    </comment>
    <comment ref="D81" authorId="0" shapeId="0" xr:uid="{83082BDD-5B7B-453D-8595-C62062040D13}">
      <text/>
    </comment>
    <comment ref="D82" authorId="0" shapeId="0" xr:uid="{D8BE507D-E434-4B89-A88B-7AAEE08958D7}">
      <text/>
    </comment>
    <comment ref="D83" authorId="0" shapeId="0" xr:uid="{7614CCF6-6AF0-41C9-99A2-3658EB6984B8}">
      <text/>
    </comment>
    <comment ref="D84" authorId="0" shapeId="0" xr:uid="{B5EB108B-28E3-40CD-82C1-D3EF335AACCC}">
      <text/>
    </comment>
    <comment ref="D85" authorId="0" shapeId="0" xr:uid="{A4714A38-96D0-4345-A6D4-CA9344231322}">
      <text/>
    </comment>
    <comment ref="D86" authorId="0" shapeId="0" xr:uid="{548AE8C7-E624-47A4-A415-F8A76D1C5909}">
      <text/>
    </comment>
    <comment ref="D87" authorId="0" shapeId="0" xr:uid="{B1283989-41EA-4655-9DCC-26CA08C371BD}">
      <text/>
    </comment>
    <comment ref="D88" authorId="0" shapeId="0" xr:uid="{2559CDD1-6CEF-40E9-A4EE-E4B13993478C}">
      <text/>
    </comment>
    <comment ref="D89" authorId="0" shapeId="0" xr:uid="{8F73C756-B4DF-49C3-B7A0-6AF422861953}">
      <text/>
    </comment>
    <comment ref="D90" authorId="0" shapeId="0" xr:uid="{4A9F598A-90AB-4F3D-912D-FB9AA5AA3EFE}">
      <text/>
    </comment>
    <comment ref="D91" authorId="0" shapeId="0" xr:uid="{AAB3D405-76F0-4ABE-A1D1-8290D49F8870}">
      <text/>
    </comment>
    <comment ref="D92" authorId="0" shapeId="0" xr:uid="{3399E331-8C73-40C0-9944-3E60C7D73723}">
      <text/>
    </comment>
    <comment ref="D93" authorId="0" shapeId="0" xr:uid="{BC9032D8-9DAE-4F56-A242-D47C097F558B}">
      <text/>
    </comment>
    <comment ref="D94" authorId="0" shapeId="0" xr:uid="{052A6F5C-2D75-49EB-923A-561E3D62C115}">
      <text/>
    </comment>
    <comment ref="D95" authorId="0" shapeId="0" xr:uid="{4D5E90CA-ABB4-47B3-A343-0D3E17D9A393}">
      <text/>
    </comment>
    <comment ref="D96" authorId="0" shapeId="0" xr:uid="{A67E83D5-0E19-4D3B-961C-BBA11FD898A6}">
      <text/>
    </comment>
    <comment ref="D97" authorId="0" shapeId="0" xr:uid="{CDAF6D0F-233D-4F89-ADB0-A0B1CF0FB7B5}">
      <text/>
    </comment>
    <comment ref="D98" authorId="0" shapeId="0" xr:uid="{8100FB6E-EECF-4C26-A55E-EB28FA444D49}">
      <text/>
    </comment>
    <comment ref="D99" authorId="0" shapeId="0" xr:uid="{6152EE97-E447-481A-93B2-EF996A82E800}">
      <text/>
    </comment>
    <comment ref="D100" authorId="0" shapeId="0" xr:uid="{BE5B7036-A16B-48F3-9C40-D908A01B596E}">
      <text/>
    </comment>
    <comment ref="D101" authorId="0" shapeId="0" xr:uid="{895AF87E-F90A-471E-AE40-7E2B337CAF51}">
      <text/>
    </comment>
    <comment ref="D102" authorId="0" shapeId="0" xr:uid="{2B3AC8B7-2AED-48C5-BD41-F60C7E9BF4D9}">
      <text/>
    </comment>
    <comment ref="D103" authorId="0" shapeId="0" xr:uid="{40900535-B2CE-4541-82EA-4C4E781B5FFC}">
      <text/>
    </comment>
    <comment ref="D104" authorId="0" shapeId="0" xr:uid="{A1A7C939-3F03-4C49-8186-511C2B924029}">
      <text/>
    </comment>
    <comment ref="D105" authorId="0" shapeId="0" xr:uid="{C9E43CEF-0D28-4DE8-B33B-EA4CBB600754}">
      <text/>
    </comment>
    <comment ref="D106" authorId="0" shapeId="0" xr:uid="{F0CE2252-61E0-4140-AD15-0E79CB065F8E}">
      <text/>
    </comment>
    <comment ref="D107" authorId="0" shapeId="0" xr:uid="{EC4C95FD-31C5-4D47-BFEB-6F829308D619}">
      <text/>
    </comment>
    <comment ref="D108" authorId="0" shapeId="0" xr:uid="{F5A25BE5-5B37-450F-BC4F-BA1309204D3C}">
      <text/>
    </comment>
    <comment ref="D109" authorId="0" shapeId="0" xr:uid="{BDF51C37-C250-47C9-ACFE-698E43425B1B}">
      <text/>
    </comment>
    <comment ref="D110" authorId="0" shapeId="0" xr:uid="{83C2C425-A0AF-4D4D-A341-60C3439A22E1}">
      <text/>
    </comment>
    <comment ref="D111" authorId="0" shapeId="0" xr:uid="{0C08B3CA-479C-4BFF-AD35-9FECE6F787F6}">
      <text/>
    </comment>
    <comment ref="D112" authorId="0" shapeId="0" xr:uid="{504EF438-C246-4F59-829E-FDBFFA4A9652}">
      <text/>
    </comment>
    <comment ref="D113" authorId="0" shapeId="0" xr:uid="{887E745F-C5E6-45B5-8917-88CD79E1B853}">
      <text/>
    </comment>
    <comment ref="D114" authorId="0" shapeId="0" xr:uid="{CA54E761-D93F-41E2-A22A-A232F2655EE2}">
      <text/>
    </comment>
    <comment ref="D115" authorId="0" shapeId="0" xr:uid="{757CA94A-BD3D-46CD-ADEB-9C207D494027}">
      <text/>
    </comment>
    <comment ref="D116" authorId="0" shapeId="0" xr:uid="{7213C60B-9837-4D6B-B270-FF08948A2272}">
      <text/>
    </comment>
    <comment ref="D117" authorId="0" shapeId="0" xr:uid="{50DCAE4E-6AF7-468D-A76A-9E87C7BE3831}">
      <text/>
    </comment>
    <comment ref="D118" authorId="0" shapeId="0" xr:uid="{434B8D93-DE18-4A88-9C58-654D0AC613BD}">
      <text/>
    </comment>
    <comment ref="D119" authorId="0" shapeId="0" xr:uid="{268D121A-7F62-4C1C-8B5C-33F5D7FA6502}">
      <text/>
    </comment>
    <comment ref="D120" authorId="0" shapeId="0" xr:uid="{D0E0F84E-2FAC-40FE-A2DF-899E4252868D}">
      <text/>
    </comment>
    <comment ref="D121" authorId="0" shapeId="0" xr:uid="{A28BD99B-C405-413E-9169-B77F1EAE8D8F}">
      <text/>
    </comment>
    <comment ref="D122" authorId="0" shapeId="0" xr:uid="{70881AF4-B101-4531-AF69-64ED898EE5D3}">
      <text/>
    </comment>
    <comment ref="D123" authorId="0" shapeId="0" xr:uid="{927EA067-D944-44DD-B17B-CACC1873DF1C}">
      <text/>
    </comment>
    <comment ref="D124" authorId="0" shapeId="0" xr:uid="{E5265FD1-5CD4-4D99-A86B-692C964CEA07}">
      <text/>
    </comment>
    <comment ref="D125" authorId="0" shapeId="0" xr:uid="{6D145525-F604-4079-8400-09393348AF59}">
      <text/>
    </comment>
    <comment ref="D126" authorId="0" shapeId="0" xr:uid="{9EB9D258-9963-43A3-8789-C7462622CD1E}">
      <text/>
    </comment>
    <comment ref="D127" authorId="0" shapeId="0" xr:uid="{0290DA2B-7BB3-487A-A265-771372DD93E8}">
      <text/>
    </comment>
    <comment ref="D128" authorId="0" shapeId="0" xr:uid="{0936232D-CE5A-4E62-B899-67332C3072E2}">
      <text/>
    </comment>
    <comment ref="D129" authorId="0" shapeId="0" xr:uid="{3C917DD8-6A20-4622-B7FA-3DC9F3BB7F96}">
      <text/>
    </comment>
    <comment ref="D130" authorId="0" shapeId="0" xr:uid="{DE3D7068-F01A-45E7-88F8-0088162CAA53}">
      <text/>
    </comment>
    <comment ref="D131" authorId="0" shapeId="0" xr:uid="{3544D8DF-257C-4E47-849B-DD9C192345DE}">
      <text/>
    </comment>
    <comment ref="D132" authorId="0" shapeId="0" xr:uid="{6B43B9AD-D1A6-48F8-A22A-C429FE52C194}">
      <text/>
    </comment>
    <comment ref="D133" authorId="0" shapeId="0" xr:uid="{8B598DA6-C3FF-41BC-8F3E-6CB4BCAE0B12}">
      <text/>
    </comment>
    <comment ref="D134" authorId="0" shapeId="0" xr:uid="{02CD7CE9-5CA9-4B4F-B17E-4D1CE8730A7D}">
      <text/>
    </comment>
    <comment ref="D135" authorId="0" shapeId="0" xr:uid="{9E77563D-1DA2-48E8-8362-B9A99316F2B1}">
      <text/>
    </comment>
    <comment ref="D136" authorId="0" shapeId="0" xr:uid="{36E9D7BA-D6B3-46FB-B2DB-37F2D1B451A3}">
      <text/>
    </comment>
    <comment ref="D137" authorId="0" shapeId="0" xr:uid="{9CCB6CAF-10A9-4A90-9CF5-2E12DBE3FB79}">
      <text/>
    </comment>
    <comment ref="D138" authorId="0" shapeId="0" xr:uid="{18B31212-4F60-4BDD-9BB2-50B1ADF38254}">
      <text/>
    </comment>
    <comment ref="D139" authorId="0" shapeId="0" xr:uid="{0811F944-FAE1-4B0F-9A40-1DC0F45070A4}">
      <text/>
    </comment>
    <comment ref="D140" authorId="0" shapeId="0" xr:uid="{764EBF7A-28F4-4CEC-9F28-7325B74ADA7F}">
      <text/>
    </comment>
    <comment ref="D141" authorId="0" shapeId="0" xr:uid="{715D9F09-53E2-4919-82D0-6A5C754C5476}">
      <text/>
    </comment>
    <comment ref="D142" authorId="0" shapeId="0" xr:uid="{1D6DBEFE-6883-4915-A6D8-26A1ECF439C2}">
      <text/>
    </comment>
    <comment ref="D143" authorId="0" shapeId="0" xr:uid="{B021A08D-159A-4E55-9AF6-B2987B8C0DE8}">
      <text/>
    </comment>
    <comment ref="D144" authorId="0" shapeId="0" xr:uid="{0F204860-AC8C-4419-9FF7-9BCBA816EA69}">
      <text/>
    </comment>
    <comment ref="D145" authorId="0" shapeId="0" xr:uid="{7FC077C2-63D8-4939-92EB-C652D9B794EE}">
      <text/>
    </comment>
    <comment ref="D146" authorId="0" shapeId="0" xr:uid="{DFBE28EC-4BD9-4CA5-8E1C-9CF7AFA74325}">
      <text/>
    </comment>
    <comment ref="D147" authorId="0" shapeId="0" xr:uid="{04E92DB4-6F2D-4640-B35E-9488C4D34FC1}">
      <text/>
    </comment>
    <comment ref="D148" authorId="0" shapeId="0" xr:uid="{5299B92A-E3C2-43E4-9356-08A58C3F753C}">
      <text/>
    </comment>
    <comment ref="D149" authorId="0" shapeId="0" xr:uid="{571EE9C9-97CE-4FEA-B5B2-7E4AF5E5C58E}">
      <text/>
    </comment>
    <comment ref="D150" authorId="0" shapeId="0" xr:uid="{A64A1CD9-52E8-43AD-8327-6CF7EC8E6606}">
      <text/>
    </comment>
    <comment ref="D151" authorId="0" shapeId="0" xr:uid="{63AAF895-9CE7-42AE-BBA0-B57F94DAB7B4}">
      <text/>
    </comment>
    <comment ref="D152" authorId="0" shapeId="0" xr:uid="{64B80FD4-ED80-45E9-9348-DAD42AD3806B}">
      <text/>
    </comment>
    <comment ref="D153" authorId="0" shapeId="0" xr:uid="{51E7E3DE-DC27-45F8-BE8B-1EC110BBD80C}">
      <text/>
    </comment>
    <comment ref="D154" authorId="0" shapeId="0" xr:uid="{DA10FE55-0262-4B37-853D-BF1CA20781FA}">
      <text/>
    </comment>
    <comment ref="D155" authorId="0" shapeId="0" xr:uid="{0E207D26-B95B-4949-8A69-FEF17220CCA4}">
      <text/>
    </comment>
    <comment ref="D156" authorId="0" shapeId="0" xr:uid="{B7B7E7AC-5281-4B76-93BE-0BAEBA42ECFF}">
      <text/>
    </comment>
    <comment ref="D157" authorId="0" shapeId="0" xr:uid="{CBDD68B0-39BA-402A-81FE-750181BA6273}">
      <text/>
    </comment>
    <comment ref="D158" authorId="0" shapeId="0" xr:uid="{6D02E636-0B7E-4FD8-AA99-FF4A523C06CF}">
      <text/>
    </comment>
    <comment ref="D159" authorId="0" shapeId="0" xr:uid="{173CB1E5-3973-4221-9B7D-2985DA94D198}">
      <text/>
    </comment>
    <comment ref="D160" authorId="0" shapeId="0" xr:uid="{F3845E1C-5B13-4FC7-8F05-42F2BCEAD5A0}">
      <text/>
    </comment>
    <comment ref="D161" authorId="0" shapeId="0" xr:uid="{F39FF746-712B-44B8-87ED-C5FCA72AC78D}">
      <text/>
    </comment>
    <comment ref="D162" authorId="0" shapeId="0" xr:uid="{05A909FA-D1C2-4E5A-ACCA-2AD08CEEE479}">
      <text/>
    </comment>
    <comment ref="D163" authorId="0" shapeId="0" xr:uid="{49873341-97DD-4BC4-BA7A-AB7D53FD83EA}">
      <text/>
    </comment>
    <comment ref="D164" authorId="0" shapeId="0" xr:uid="{27F337D9-593C-429B-B167-730D00443420}">
      <text/>
    </comment>
    <comment ref="D165" authorId="0" shapeId="0" xr:uid="{1DFDFC42-91B1-41F0-BCA2-D624FE5C3A1D}">
      <text/>
    </comment>
    <comment ref="D166" authorId="0" shapeId="0" xr:uid="{254DFD0B-A39F-404D-8FF4-D4895D9E3D9E}">
      <text/>
    </comment>
    <comment ref="D167" authorId="0" shapeId="0" xr:uid="{10FD06B0-BD3C-4F4B-94A1-6081EABE4CAF}">
      <text/>
    </comment>
    <comment ref="D168" authorId="0" shapeId="0" xr:uid="{C2350C93-40BA-45DF-AECD-D1F703AB4895}">
      <text/>
    </comment>
    <comment ref="D169" authorId="0" shapeId="0" xr:uid="{8F1D68ED-F0BE-4733-A765-B2503F698350}">
      <text/>
    </comment>
    <comment ref="D170" authorId="0" shapeId="0" xr:uid="{4D22DC66-C909-4769-8040-3EA9ED08A5FD}">
      <text/>
    </comment>
    <comment ref="D171" authorId="0" shapeId="0" xr:uid="{C5E53117-E79E-45EA-9491-F61948FAE63A}">
      <text/>
    </comment>
    <comment ref="D172" authorId="0" shapeId="0" xr:uid="{6EB1CC78-4A33-4B72-B90C-AEC61D924855}">
      <text/>
    </comment>
    <comment ref="D173" authorId="0" shapeId="0" xr:uid="{A9B4DC6C-0F4B-4E50-A99B-406634A85464}">
      <text/>
    </comment>
    <comment ref="D174" authorId="0" shapeId="0" xr:uid="{9C0C3EB3-2703-4FD9-80EA-8AD236AFF440}">
      <text/>
    </comment>
    <comment ref="D175" authorId="0" shapeId="0" xr:uid="{B51E6183-2FC2-4290-8F8F-33A4C47A40FD}">
      <text/>
    </comment>
    <comment ref="D176" authorId="0" shapeId="0" xr:uid="{9902CB4A-78B3-45B8-AC54-89BB501EE775}">
      <text/>
    </comment>
    <comment ref="D177" authorId="0" shapeId="0" xr:uid="{02B71AF1-6C87-4960-B56B-650AFF6EB1E0}">
      <text/>
    </comment>
    <comment ref="D178" authorId="0" shapeId="0" xr:uid="{C3F7790F-9A8F-455F-A0E1-D82E8B97EFA8}">
      <text/>
    </comment>
    <comment ref="D179" authorId="0" shapeId="0" xr:uid="{DBF0D534-1E04-4844-8979-FE012E82636B}">
      <text/>
    </comment>
    <comment ref="D180" authorId="0" shapeId="0" xr:uid="{B0118F73-2904-455E-947C-9EF138299B1F}">
      <text/>
    </comment>
    <comment ref="D181" authorId="0" shapeId="0" xr:uid="{45E5F964-55C8-44C3-B077-D0A4F201E864}">
      <text/>
    </comment>
    <comment ref="D182" authorId="0" shapeId="0" xr:uid="{91110027-1778-4E8F-8676-35CD382CED6A}">
      <text/>
    </comment>
    <comment ref="D183" authorId="0" shapeId="0" xr:uid="{F9F0AFAF-8516-4081-8C2F-63806690BDD4}">
      <text/>
    </comment>
    <comment ref="D184" authorId="0" shapeId="0" xr:uid="{D4582DD0-7AA0-469F-9A33-FF4825C6A835}">
      <text/>
    </comment>
    <comment ref="D185" authorId="0" shapeId="0" xr:uid="{15D16FEC-38FB-4757-A597-10CFC05AD7DA}">
      <text/>
    </comment>
    <comment ref="D186" authorId="0" shapeId="0" xr:uid="{FDEFA48C-54E8-4A67-97CC-54D2F0E6D6EF}">
      <text/>
    </comment>
    <comment ref="D187" authorId="0" shapeId="0" xr:uid="{2B80DF4E-6C7A-4D56-9A6C-0819689ACFA1}">
      <text/>
    </comment>
    <comment ref="D188" authorId="0" shapeId="0" xr:uid="{ECC283B9-B233-4BE0-9D79-CFB8D37129B8}">
      <text/>
    </comment>
    <comment ref="D189" authorId="0" shapeId="0" xr:uid="{602F5EB7-F32F-403D-A791-3F28CED7AB09}">
      <text/>
    </comment>
    <comment ref="D190" authorId="0" shapeId="0" xr:uid="{E8E00B0E-6A8A-4E14-905B-7E1548F22636}">
      <text/>
    </comment>
    <comment ref="D191" authorId="0" shapeId="0" xr:uid="{79A7F8EB-B601-44F1-A5C7-ABA486D3309C}">
      <text/>
    </comment>
    <comment ref="D192" authorId="0" shapeId="0" xr:uid="{6D942FED-1BD4-4B80-A10D-38E47CFAADE1}">
      <text/>
    </comment>
    <comment ref="D193" authorId="0" shapeId="0" xr:uid="{1E67A83F-9D87-41B8-8F0C-FA4E7A64B8AC}">
      <text/>
    </comment>
    <comment ref="D194" authorId="0" shapeId="0" xr:uid="{4CFCC846-5B20-4298-891F-ADA13582A344}">
      <text/>
    </comment>
    <comment ref="D195" authorId="0" shapeId="0" xr:uid="{08244C69-51E4-4649-B79D-7CE4C7D1A600}">
      <text/>
    </comment>
    <comment ref="D196" authorId="0" shapeId="0" xr:uid="{115A7B8C-DD87-4487-AE02-9B61C983E7A1}">
      <text/>
    </comment>
    <comment ref="D197" authorId="0" shapeId="0" xr:uid="{6C324C00-044A-4897-AC39-320BB320D26C}">
      <text/>
    </comment>
    <comment ref="D198" authorId="0" shapeId="0" xr:uid="{D174783F-CE07-4FCF-94A2-CCCB47D0DCD0}">
      <text/>
    </comment>
    <comment ref="D199" authorId="0" shapeId="0" xr:uid="{DE990491-2ED9-4B49-B26C-494A19D43BE5}">
      <text/>
    </comment>
    <comment ref="D200" authorId="0" shapeId="0" xr:uid="{8C892525-21AE-43D0-8479-2F8E85E67879}">
      <text/>
    </comment>
    <comment ref="D201" authorId="0" shapeId="0" xr:uid="{47288981-67C0-4E27-AE78-27E5E315E3E9}">
      <text/>
    </comment>
    <comment ref="D202" authorId="0" shapeId="0" xr:uid="{B139F334-2E50-4AC9-AD56-F76CC1867C4F}">
      <text/>
    </comment>
    <comment ref="D203" authorId="0" shapeId="0" xr:uid="{98C0728A-7CC8-4057-8C72-2EA8015D11F0}">
      <text/>
    </comment>
    <comment ref="D204" authorId="0" shapeId="0" xr:uid="{31CB00F4-B1CD-4670-A2CB-FE68FD9C9F46}">
      <text/>
    </comment>
    <comment ref="D205" authorId="0" shapeId="0" xr:uid="{97488BE8-C359-48FE-BC82-0B844EDF5F04}">
      <text/>
    </comment>
    <comment ref="D206" authorId="0" shapeId="0" xr:uid="{FBF8E4C0-B29C-49B8-B5E4-8CCC67203130}">
      <text/>
    </comment>
    <comment ref="D207" authorId="0" shapeId="0" xr:uid="{62DBF78D-CE73-4A47-A169-2599EC82ABDB}">
      <text/>
    </comment>
    <comment ref="D208" authorId="0" shapeId="0" xr:uid="{4504FCA6-F779-426E-809A-417B0E86E1FA}">
      <text/>
    </comment>
    <comment ref="D209" authorId="0" shapeId="0" xr:uid="{DB61F21E-DCC1-47FF-B268-30FFFBB70BC5}">
      <text/>
    </comment>
    <comment ref="D210" authorId="0" shapeId="0" xr:uid="{8AB734E5-9210-4149-BCF4-A52C4DED46D1}">
      <text/>
    </comment>
    <comment ref="D211" authorId="0" shapeId="0" xr:uid="{343CB694-231E-412E-8AEE-F1559906A5B0}">
      <text/>
    </comment>
    <comment ref="D212" authorId="0" shapeId="0" xr:uid="{CEB8E4BB-8634-439B-B153-8DC045C16030}">
      <text/>
    </comment>
    <comment ref="D213" authorId="0" shapeId="0" xr:uid="{13A5D0F7-13EF-4F7E-B6AE-8CA2440B1D56}">
      <text/>
    </comment>
    <comment ref="D214" authorId="0" shapeId="0" xr:uid="{7DEB85DF-B189-44AD-A912-DC8F411344BC}">
      <text/>
    </comment>
    <comment ref="D215" authorId="0" shapeId="0" xr:uid="{EC601AF6-CE41-4A1D-8838-3B4FFB861F11}">
      <text/>
    </comment>
    <comment ref="D216" authorId="0" shapeId="0" xr:uid="{6D51EED0-9126-43AA-BBF9-49A515AF9963}">
      <text/>
    </comment>
    <comment ref="D217" authorId="0" shapeId="0" xr:uid="{A75D1470-79C6-4788-9F5A-BAA4911C0BB9}">
      <text/>
    </comment>
    <comment ref="D218" authorId="0" shapeId="0" xr:uid="{4567830B-7E02-465C-9AD2-A86EB0A92DF0}">
      <text/>
    </comment>
    <comment ref="D219" authorId="0" shapeId="0" xr:uid="{C52340D1-73E0-4B69-8FBC-8CC8D892BD20}">
      <text/>
    </comment>
    <comment ref="D220" authorId="0" shapeId="0" xr:uid="{580EA8E0-21B3-4066-971A-4AE5E47DFCA6}">
      <text/>
    </comment>
    <comment ref="D221" authorId="0" shapeId="0" xr:uid="{317B6A6F-46F2-4738-8588-39698EBF7D9D}">
      <text/>
    </comment>
    <comment ref="D222" authorId="0" shapeId="0" xr:uid="{1FC4F470-7012-410D-B7BC-F6FD7913C347}">
      <text/>
    </comment>
    <comment ref="D223" authorId="0" shapeId="0" xr:uid="{56442F0C-7FD9-4F19-B906-B6E42D5C6A71}">
      <text/>
    </comment>
    <comment ref="D224" authorId="0" shapeId="0" xr:uid="{7E69E906-C5F5-41A4-B32F-CE9711752413}">
      <text/>
    </comment>
    <comment ref="D225" authorId="0" shapeId="0" xr:uid="{733BF598-696A-44B4-BCB2-42DD4D66EC46}">
      <text/>
    </comment>
    <comment ref="D226" authorId="0" shapeId="0" xr:uid="{D35C8988-C9FA-4534-9AF0-D5F07626D30A}">
      <text/>
    </comment>
    <comment ref="D227" authorId="0" shapeId="0" xr:uid="{CFB557BB-8353-460D-AE31-0BD6D41BDC05}">
      <text/>
    </comment>
    <comment ref="D228" authorId="0" shapeId="0" xr:uid="{70ADA4C8-921B-4867-9BD9-08F5EB73F351}">
      <text/>
    </comment>
    <comment ref="D229" authorId="0" shapeId="0" xr:uid="{2141C324-C91B-4C68-9434-2659699DCA3B}">
      <text/>
    </comment>
    <comment ref="D230" authorId="0" shapeId="0" xr:uid="{8EE67FF4-623D-478B-B06F-A18DB4073070}">
      <text/>
    </comment>
    <comment ref="D231" authorId="0" shapeId="0" xr:uid="{B3C18969-EFB4-4B86-BD22-7213E42072A2}">
      <text/>
    </comment>
    <comment ref="D232" authorId="0" shapeId="0" xr:uid="{9E0F2CA3-3CC2-4690-BB92-E9A4C94E69BA}">
      <text/>
    </comment>
    <comment ref="D233" authorId="0" shapeId="0" xr:uid="{3B32DE81-36DA-4AB9-A816-5E303431EFA0}">
      <text/>
    </comment>
    <comment ref="D234" authorId="0" shapeId="0" xr:uid="{AEED13A3-9851-491E-9EF7-1B42F1109AC8}">
      <text/>
    </comment>
    <comment ref="D235" authorId="0" shapeId="0" xr:uid="{FEE6B2F1-327B-4DF9-AA72-A1622EB46FFE}">
      <text/>
    </comment>
    <comment ref="D236" authorId="0" shapeId="0" xr:uid="{7617AC1D-80B6-435E-94D4-B5232B8DAD61}">
      <text/>
    </comment>
    <comment ref="D237" authorId="0" shapeId="0" xr:uid="{2BADBAB2-D3CD-44B5-830C-042153353CA0}">
      <text/>
    </comment>
    <comment ref="D238" authorId="0" shapeId="0" xr:uid="{E9812CE6-E413-48C0-85CF-1BF095EA9BC7}">
      <text/>
    </comment>
    <comment ref="D239" authorId="0" shapeId="0" xr:uid="{DAC09C0A-B13B-42B3-83F3-47FF151376DA}">
      <text/>
    </comment>
    <comment ref="D240" authorId="0" shapeId="0" xr:uid="{2A88EA6A-12BE-4BA7-A7DE-0B16F9E18352}">
      <text/>
    </comment>
    <comment ref="D241" authorId="0" shapeId="0" xr:uid="{88571D22-2BED-4701-ABAC-F6356B3CFBA7}">
      <text/>
    </comment>
    <comment ref="D242" authorId="0" shapeId="0" xr:uid="{4AEBDFF4-A190-44B4-AE1C-E5EF646FF0ED}">
      <text/>
    </comment>
    <comment ref="D243" authorId="0" shapeId="0" xr:uid="{474AC188-C7BD-4752-BEF7-7A8D2B407781}">
      <text/>
    </comment>
    <comment ref="D244" authorId="0" shapeId="0" xr:uid="{7B3E1336-54AC-4C65-B118-17DFEFCF162A}">
      <text/>
    </comment>
    <comment ref="D245" authorId="0" shapeId="0" xr:uid="{250198D6-79B1-4F67-8F99-D6C7241C2B35}">
      <text/>
    </comment>
    <comment ref="D246" authorId="0" shapeId="0" xr:uid="{ED947534-53AF-41D8-96EF-A3EB14B151E1}">
      <text/>
    </comment>
    <comment ref="D247" authorId="0" shapeId="0" xr:uid="{8A53D559-537A-4CC4-BA0A-D66935536645}">
      <text/>
    </comment>
    <comment ref="D248" authorId="0" shapeId="0" xr:uid="{68A1FB87-AD7B-48B5-9AD1-66AE7B3894D7}">
      <text/>
    </comment>
    <comment ref="D249" authorId="0" shapeId="0" xr:uid="{FA030095-9CD0-4FCB-B4A2-CED6598F6C63}">
      <text/>
    </comment>
    <comment ref="D250" authorId="0" shapeId="0" xr:uid="{C1B07C55-B471-4FC2-AF56-267FB307E6D6}">
      <text/>
    </comment>
    <comment ref="D251" authorId="0" shapeId="0" xr:uid="{F7473303-43E2-4453-8ADC-196C57596811}">
      <text/>
    </comment>
    <comment ref="D252" authorId="0" shapeId="0" xr:uid="{355CE429-F4C8-46B1-8C6B-4E53708C0C08}">
      <text/>
    </comment>
    <comment ref="D253" authorId="0" shapeId="0" xr:uid="{3D0194DD-8928-462A-BB37-746A11C1F43E}">
      <text/>
    </comment>
    <comment ref="D254" authorId="0" shapeId="0" xr:uid="{5716390A-2DE6-4870-B224-B48CD1A07FC1}">
      <text/>
    </comment>
    <comment ref="D255" authorId="0" shapeId="0" xr:uid="{67C33AC9-F865-40E5-BBDA-33F489F3CBED}">
      <text/>
    </comment>
    <comment ref="D256" authorId="0" shapeId="0" xr:uid="{9AC773FD-1E4C-4DA0-A12E-A374ABCFB73C}">
      <text/>
    </comment>
    <comment ref="D257" authorId="0" shapeId="0" xr:uid="{71B679DD-9BD9-44DA-BCA3-4CB17A5FD655}">
      <text/>
    </comment>
    <comment ref="D258" authorId="0" shapeId="0" xr:uid="{CE344646-1E5A-4BE5-B97D-66E023D69C5F}">
      <text/>
    </comment>
    <comment ref="D259" authorId="0" shapeId="0" xr:uid="{F1CBFCCE-BA8A-46B7-B45C-B2186F3F184C}">
      <text/>
    </comment>
    <comment ref="D260" authorId="0" shapeId="0" xr:uid="{C7200C90-B261-4412-9707-A6C5125FD304}">
      <text/>
    </comment>
    <comment ref="D261" authorId="0" shapeId="0" xr:uid="{8D0C9D78-0A88-477D-AEEC-BC1F51F09E60}">
      <text/>
    </comment>
    <comment ref="D262" authorId="0" shapeId="0" xr:uid="{5F710F89-9F84-4B58-AA54-CDA2572CDBBF}">
      <text/>
    </comment>
    <comment ref="D263" authorId="0" shapeId="0" xr:uid="{4C205204-11D1-47D8-9A3D-BDD4E309D42F}">
      <text/>
    </comment>
    <comment ref="D264" authorId="0" shapeId="0" xr:uid="{2B0EA83B-6978-420B-9036-941EB0B3E58E}">
      <text/>
    </comment>
    <comment ref="D265" authorId="0" shapeId="0" xr:uid="{CD520417-0712-4D2B-B6E7-8590E5D861A0}">
      <text/>
    </comment>
    <comment ref="D266" authorId="0" shapeId="0" xr:uid="{9C8A3B9F-C55F-4D10-957F-8A846BC2012B}">
      <text/>
    </comment>
    <comment ref="D267" authorId="0" shapeId="0" xr:uid="{FD81F7A9-4B50-41CA-BECE-6CF0BA05798D}">
      <text/>
    </comment>
    <comment ref="D268" authorId="0" shapeId="0" xr:uid="{F11480BA-EDF9-4F13-BDAF-921E8F83C35A}">
      <text/>
    </comment>
    <comment ref="D269" authorId="0" shapeId="0" xr:uid="{CDDB07DB-3579-4CAC-AF53-265B9477E5C0}">
      <text/>
    </comment>
    <comment ref="D270" authorId="0" shapeId="0" xr:uid="{CC620C5F-86BB-4FD7-95D9-507134BCABF8}">
      <text/>
    </comment>
    <comment ref="D271" authorId="0" shapeId="0" xr:uid="{D407055B-2ED2-4E50-8EF5-AD47C002B2DB}">
      <text/>
    </comment>
    <comment ref="D272" authorId="0" shapeId="0" xr:uid="{31D97975-F668-4E52-866F-C4E96F1E03C9}">
      <text/>
    </comment>
    <comment ref="D273" authorId="0" shapeId="0" xr:uid="{A022D0FC-0249-457F-B101-67662D816103}">
      <text/>
    </comment>
    <comment ref="D274" authorId="0" shapeId="0" xr:uid="{BBCD910E-2148-4041-B09C-447BEE8FE2E8}">
      <text/>
    </comment>
    <comment ref="D275" authorId="0" shapeId="0" xr:uid="{474D7399-320A-4ED2-9AE0-D2AE03EFE3E3}">
      <text/>
    </comment>
    <comment ref="D276" authorId="0" shapeId="0" xr:uid="{D0B8CE9E-7321-4EC5-B96B-0C9D529C9A5D}">
      <text/>
    </comment>
    <comment ref="D277" authorId="0" shapeId="0" xr:uid="{C07D7032-AC06-45A1-886E-6B5BA968A5B6}">
      <text/>
    </comment>
    <comment ref="D278" authorId="0" shapeId="0" xr:uid="{86D3B959-A7E3-4B72-929C-6B857AB0E7E3}">
      <text/>
    </comment>
    <comment ref="D279" authorId="0" shapeId="0" xr:uid="{30C84330-0FE9-463C-BCF5-811C1E2299BA}">
      <text/>
    </comment>
    <comment ref="D280" authorId="0" shapeId="0" xr:uid="{4D5017A1-4A53-451B-9000-E8BD22283835}">
      <text/>
    </comment>
    <comment ref="D281" authorId="0" shapeId="0" xr:uid="{3A3C039C-54F4-447A-9CBD-893E6ADB988C}">
      <text/>
    </comment>
    <comment ref="D282" authorId="0" shapeId="0" xr:uid="{FB42967E-6D58-40DE-9A49-59BCBCB24A49}">
      <text/>
    </comment>
    <comment ref="D283" authorId="0" shapeId="0" xr:uid="{2E384CF7-C1B9-42DD-9A53-2169F0F8030C}">
      <text/>
    </comment>
    <comment ref="D284" authorId="0" shapeId="0" xr:uid="{90C38841-3321-42CA-B12B-4244C03D7AAA}">
      <text/>
    </comment>
    <comment ref="D285" authorId="0" shapeId="0" xr:uid="{036D8BF2-B7B9-406A-A2C7-DC77184ADC8B}">
      <text/>
    </comment>
    <comment ref="D286" authorId="0" shapeId="0" xr:uid="{A861D1D9-060A-4D40-AD88-CD0FD62171F9}">
      <text/>
    </comment>
    <comment ref="D287" authorId="0" shapeId="0" xr:uid="{28662F25-3739-4D51-A90B-E42552E919F6}">
      <text/>
    </comment>
    <comment ref="D288" authorId="0" shapeId="0" xr:uid="{DC37B91A-63B0-4739-B0DC-AFF8518D9268}">
      <text/>
    </comment>
    <comment ref="D289" authorId="0" shapeId="0" xr:uid="{185519C5-900E-4868-B258-904C5DA64312}">
      <text/>
    </comment>
    <comment ref="D290" authorId="0" shapeId="0" xr:uid="{507988D8-5274-4062-AE8E-BD275DA6C1E9}">
      <text/>
    </comment>
    <comment ref="D291" authorId="0" shapeId="0" xr:uid="{EC8DCE60-1989-4ED7-A9A4-317E903D608D}">
      <text/>
    </comment>
    <comment ref="D292" authorId="0" shapeId="0" xr:uid="{E1EFE601-9184-4D39-9401-415E8C5FF9AA}">
      <text/>
    </comment>
    <comment ref="D293" authorId="0" shapeId="0" xr:uid="{E12189B0-7F37-444C-8F9A-8B8B29C678CF}">
      <text/>
    </comment>
    <comment ref="D294" authorId="0" shapeId="0" xr:uid="{95C25C23-F519-45F2-995C-11F2F9AE871B}">
      <text/>
    </comment>
    <comment ref="D295" authorId="0" shapeId="0" xr:uid="{D6428D1D-A5B3-4F0E-90DD-EDA12608F3D9}">
      <text/>
    </comment>
    <comment ref="D296" authorId="0" shapeId="0" xr:uid="{B2DDF812-E75D-40DF-9AE1-61300E552671}">
      <text/>
    </comment>
    <comment ref="D297" authorId="0" shapeId="0" xr:uid="{6D295A34-2D16-431F-BED7-CD4E40003546}">
      <text/>
    </comment>
    <comment ref="D298" authorId="0" shapeId="0" xr:uid="{27DA4878-63E3-418F-92AA-0214F77E2C83}">
      <text/>
    </comment>
  </commentList>
</comments>
</file>

<file path=xl/sharedStrings.xml><?xml version="1.0" encoding="utf-8"?>
<sst xmlns="http://schemas.openxmlformats.org/spreadsheetml/2006/main" count="3010" uniqueCount="795">
  <si>
    <t>Подпишитесь на наш телеграм-канал, чтобы всегда быть в курсе последних новостей, предложений и акций:</t>
  </si>
  <si>
    <t>Перед оформлением заказа, пожалуйста, ознакомьтесь с условиями работы и подтвердите своё согласие с ними:</t>
  </si>
  <si>
    <t>&gt;&gt;&gt; Условия работы &lt;&lt;&lt;</t>
  </si>
  <si>
    <t>https://t.me/plantmarket_russia</t>
  </si>
  <si>
    <t>нет</t>
  </si>
  <si>
    <r>
      <t xml:space="preserve">Адрес склада: </t>
    </r>
    <r>
      <rPr>
        <sz val="10.5"/>
        <color indexed="8"/>
        <rFont val="Arial"/>
        <family val="2"/>
        <charset val="204"/>
      </rPr>
      <t>Владимирская область, Киржачский район, дер. Знаменское</t>
    </r>
  </si>
  <si>
    <t>Не выбрано</t>
  </si>
  <si>
    <t>← Выберите период поставки</t>
  </si>
  <si>
    <r>
      <t xml:space="preserve">Общий минимальный заказ: 600 €. </t>
    </r>
    <r>
      <rPr>
        <sz val="10.5"/>
        <rFont val="Arial"/>
        <family val="2"/>
        <charset val="204"/>
      </rPr>
      <t>При заказе от 350-599 € действует торговая надбавка 10%</t>
    </r>
  </si>
  <si>
    <t>Без упаковки</t>
  </si>
  <si>
    <t>← Выберите упаковку корневой системы для ОКС</t>
  </si>
  <si>
    <t>Общий минимальный заказ по разделам: ОКС - от 100 шт; Р8-Р12 + кассеты - от 2 ящиков</t>
  </si>
  <si>
    <t>Общее кол-во гортензий, шт</t>
  </si>
  <si>
    <t>Минимальный заказ на сорт:</t>
  </si>
  <si>
    <t xml:space="preserve"> - ОКС: на кустовые формы 50 шт (при заказе 25 шт надбавка за сборку +5%); штамбовые 10 шт</t>
  </si>
  <si>
    <t xml:space="preserve"> - p8 - 30 шт; р9 - 40/24 шт; р12 - 25/16 шт; кассеты - 144/104/84 шт (1 кассета)</t>
  </si>
  <si>
    <t>гортензии европейских производителей:</t>
  </si>
  <si>
    <t>гортензии российских производителей:</t>
  </si>
  <si>
    <t>Сумма за гортензии без надбавки за сборку</t>
  </si>
  <si>
    <t>Надбавка за сборку</t>
  </si>
  <si>
    <t>Предварительная сумма за растения</t>
  </si>
  <si>
    <t>Система скидок на растения:</t>
  </si>
  <si>
    <t>Сумма за упаковку корневой системя (для ОКС)</t>
  </si>
  <si>
    <t>при заказе гортензий более 2000 € -1%;  более 4000 € -2%; более 5000 € -3%; более 7000 € -4%; более 10000 € -5%</t>
  </si>
  <si>
    <t>Скидка или надбавка за объем</t>
  </si>
  <si>
    <t>Итоговая сумма</t>
  </si>
  <si>
    <t>Бесплатная доставка до ближайшего к нашему складу терминала ТК: ПЭК, ЖелДорЭкспедиция, Вера-1.</t>
  </si>
  <si>
    <t>Итоговая общая сумма заказа</t>
  </si>
  <si>
    <t>Тара бесплатно</t>
  </si>
  <si>
    <t>Дорогие партнеры, мы делаем всё возможное, чтобы как можно лучше обеспечить вас качественным посадочным материалом.
И хотим честно вас предупредить, что при сильном изменении ситуации на рынке и в мире, которые могут повлечь за собой удорожание стоимости Транспортной перевозки и/или КДП, мы оставляем за собой право пересмотреть цены и условия по настоящему предложению в любое время до момента передачи вам товара.</t>
  </si>
  <si>
    <t xml:space="preserve">Артикул </t>
  </si>
  <si>
    <t>Размер</t>
  </si>
  <si>
    <t>Производство</t>
  </si>
  <si>
    <t>Цена, €</t>
  </si>
  <si>
    <t>Цена, ₽</t>
  </si>
  <si>
    <t>Кратность заказа</t>
  </si>
  <si>
    <r>
      <t>Заказ,</t>
    </r>
    <r>
      <rPr>
        <b/>
        <sz val="10"/>
        <rFont val="Arial"/>
        <family val="2"/>
        <charset val="204"/>
      </rPr>
      <t xml:space="preserve"> шт</t>
    </r>
  </si>
  <si>
    <t>Коробок (справочно)</t>
  </si>
  <si>
    <t>Зимостойкость</t>
  </si>
  <si>
    <t>Срок цветения</t>
  </si>
  <si>
    <t>Цвет</t>
  </si>
  <si>
    <t>Описание</t>
  </si>
  <si>
    <t xml:space="preserve"> </t>
  </si>
  <si>
    <t>евро</t>
  </si>
  <si>
    <t>arb. Annabelle</t>
  </si>
  <si>
    <t>EU</t>
  </si>
  <si>
    <t>хит!</t>
  </si>
  <si>
    <t>ОКС 2-3 вет.</t>
  </si>
  <si>
    <t>руб</t>
  </si>
  <si>
    <t>P9</t>
  </si>
  <si>
    <t>RUS</t>
  </si>
  <si>
    <t>arb. Candybelle Bubblegum=Lollypop</t>
  </si>
  <si>
    <t>arb. Candybelle Marshmallow</t>
  </si>
  <si>
    <t>arb. Candybelle Sorbet</t>
  </si>
  <si>
    <t>87-99-0245</t>
  </si>
  <si>
    <t>ОКС 4-6 вет.</t>
  </si>
  <si>
    <t>arb. FlowerWOW</t>
  </si>
  <si>
    <t>arb. Incrediball=Strong Annabelle=Abetwo</t>
  </si>
  <si>
    <t>P8</t>
  </si>
  <si>
    <t>arb. Sheep Cloud</t>
  </si>
  <si>
    <t>arb. subsp. Radiata</t>
  </si>
  <si>
    <t>macr. Ayesha</t>
  </si>
  <si>
    <t>macr. Belle Seduction</t>
  </si>
  <si>
    <t>macr. Lady Seduction</t>
  </si>
  <si>
    <t>macr. So Long Ebony Monmar</t>
  </si>
  <si>
    <t>macr. So Long Rosy Сoumont</t>
  </si>
  <si>
    <t>macr. So Long Sunny Tk02</t>
  </si>
  <si>
    <t>macr. Sweet Seduction</t>
  </si>
  <si>
    <t>pan. Angels Blush=Ruby</t>
  </si>
  <si>
    <t>MP104</t>
  </si>
  <si>
    <t>pan. Bee Green</t>
  </si>
  <si>
    <t>pan. Bee Sweet</t>
  </si>
  <si>
    <t>pan. Bobo</t>
  </si>
  <si>
    <t>pan. Bombshell</t>
  </si>
  <si>
    <t>87-99-0106</t>
  </si>
  <si>
    <t>pan. Bonfire</t>
  </si>
  <si>
    <t>супер-хит!</t>
  </si>
  <si>
    <t>87-99-0151</t>
  </si>
  <si>
    <t>pan. Candy Love = Summer Love</t>
  </si>
  <si>
    <t>pan. Colorful cocktail</t>
  </si>
  <si>
    <t>новинка последних лет</t>
  </si>
  <si>
    <t>pan. Confetti=Vlasveld 02</t>
  </si>
  <si>
    <t>pan. Cotton Cream</t>
  </si>
  <si>
    <t>46-159-0447</t>
  </si>
  <si>
    <t>pan. Dentelle de Gorron=Rencri</t>
  </si>
  <si>
    <t>MP144</t>
  </si>
  <si>
    <t>pan. Diamant Rouge=Rendia</t>
  </si>
  <si>
    <t>87-99-0045</t>
  </si>
  <si>
    <t>46-159-0119</t>
  </si>
  <si>
    <t>pan. Diamantino=Ren101</t>
  </si>
  <si>
    <t>46-159-0120</t>
  </si>
  <si>
    <t>pan. Fraise Melba=Renba</t>
  </si>
  <si>
    <t>46-159-0121</t>
  </si>
  <si>
    <t>pan. Framboisine = Samarskya Lydia</t>
  </si>
  <si>
    <t>46-159-0312</t>
  </si>
  <si>
    <t>87-99-0194</t>
  </si>
  <si>
    <t>pan. Gardenlight Redlight</t>
  </si>
  <si>
    <t>87-99-0196</t>
  </si>
  <si>
    <t>pan. Gardenlight Whitelight</t>
  </si>
  <si>
    <t>87-99-0197</t>
  </si>
  <si>
    <t>pan. Gardenlight XS-Light</t>
  </si>
  <si>
    <t>pan. Graffiti</t>
  </si>
  <si>
    <t>pan. Grandiflora=Pee Gee</t>
  </si>
  <si>
    <t>pan. Great Star=Le Vasterival</t>
  </si>
  <si>
    <t>pan. Hercules</t>
  </si>
  <si>
    <t>87-99-0155</t>
  </si>
  <si>
    <t>pan. Infinity</t>
  </si>
  <si>
    <t>46-159-0122</t>
  </si>
  <si>
    <t>pan. Kyushu</t>
  </si>
  <si>
    <t>pan. Limelight=Zwijnenburg</t>
  </si>
  <si>
    <t>46-159-0311</t>
  </si>
  <si>
    <t>pan. Little Apple</t>
  </si>
  <si>
    <t>pan. Little Blossom</t>
  </si>
  <si>
    <t>pan. Little Fraise= Little Fresco=Rou 201306</t>
  </si>
  <si>
    <t>87-99-0221</t>
  </si>
  <si>
    <t>pan. Little Hottie</t>
  </si>
  <si>
    <t>pan. Little Lime=Jane</t>
  </si>
  <si>
    <t>pan. Little Love</t>
  </si>
  <si>
    <t>pan. Little Quick Fire</t>
  </si>
  <si>
    <t>pan. Little Rosy</t>
  </si>
  <si>
    <t>pan. Little Spooky</t>
  </si>
  <si>
    <t>pan. Magical Andes</t>
  </si>
  <si>
    <t>pan. Magical Candle=Bokraflame</t>
  </si>
  <si>
    <t>pan. Magical Fire=Bokraplume</t>
  </si>
  <si>
    <t>pan. Magical Himalay</t>
  </si>
  <si>
    <t>pan. Magical Killimanjaro</t>
  </si>
  <si>
    <t>pan. Magical Lime Sparkle</t>
  </si>
  <si>
    <t>pan. Magical Matterhorn = Bokomaho</t>
  </si>
  <si>
    <t>pan. Magical Mont Blanc</t>
  </si>
  <si>
    <t>87-99-0225</t>
  </si>
  <si>
    <t>pan. Magical Moonlight=Kolmagimo</t>
  </si>
  <si>
    <t>pan. Magical Starlight=Degustar=Perle d'Automne</t>
  </si>
  <si>
    <t>pan. Magical Sweet Summer=Bokrathirteen</t>
  </si>
  <si>
    <t>pan. Magical Vesuvio</t>
  </si>
  <si>
    <t>pan. Metallica</t>
  </si>
  <si>
    <t>pan. Milk &amp; Honey</t>
  </si>
  <si>
    <t>pan. Minty Spirit</t>
  </si>
  <si>
    <t>pan. Mojito</t>
  </si>
  <si>
    <t>pan. Pancetta</t>
  </si>
  <si>
    <t>pan. Papilon</t>
  </si>
  <si>
    <t>pan. Pastelgreen=Rencolor</t>
  </si>
  <si>
    <t>pan. Perle de Festival=Romantic Ace</t>
  </si>
  <si>
    <t>pan. Petite Flori</t>
  </si>
  <si>
    <t>pan. Petite Lantern</t>
  </si>
  <si>
    <t>pan. Petite Star</t>
  </si>
  <si>
    <t>pan. Phantom</t>
  </si>
  <si>
    <t>46-159-0126</t>
  </si>
  <si>
    <t>pan. Pink and Rose</t>
  </si>
  <si>
    <t>87-99-0231</t>
  </si>
  <si>
    <t>pan. Pink Diamond=Interhydia</t>
  </si>
  <si>
    <t>pan. Pinky Promise</t>
  </si>
  <si>
    <t>pan. Pinky Winky</t>
  </si>
  <si>
    <t>pan. Pixio</t>
  </si>
  <si>
    <t>pan. Polar Bear</t>
  </si>
  <si>
    <t>87-99-0162</t>
  </si>
  <si>
    <t>87-99-0030</t>
  </si>
  <si>
    <t>pan. Polestar=Switch Ophelia=Breg14</t>
  </si>
  <si>
    <t>30-02-0089/п</t>
  </si>
  <si>
    <t>pan. Prim Red</t>
  </si>
  <si>
    <t>pan. Prim White=Dolprim</t>
  </si>
  <si>
    <t>pan. Raspberry Pink</t>
  </si>
  <si>
    <t>pan. Red Velvet = Indian Summer</t>
  </si>
  <si>
    <t>pan. Royal Flower</t>
  </si>
  <si>
    <t>pan. Ruby Hobbit</t>
  </si>
  <si>
    <t>pan. Selection</t>
  </si>
  <si>
    <t>pan. Silver Dollar</t>
  </si>
  <si>
    <t>pan. Skyfall</t>
  </si>
  <si>
    <t>87-99-0065</t>
  </si>
  <si>
    <t>pan. Star Rose</t>
  </si>
  <si>
    <t>30-02-0168/п</t>
  </si>
  <si>
    <t>pan. Strawberry blossom</t>
  </si>
  <si>
    <t>pan. Sugar Rush</t>
  </si>
  <si>
    <t>pan. Summer Snow</t>
  </si>
  <si>
    <t>pan. Sundae Fraise=Rensun</t>
  </si>
  <si>
    <t>46-159-0245</t>
  </si>
  <si>
    <t>pan. Tickled Pink</t>
  </si>
  <si>
    <t>pan. Touch of Pink</t>
  </si>
  <si>
    <t>pan. Vanille Fraise=Renhy</t>
  </si>
  <si>
    <t>46-159-0315</t>
  </si>
  <si>
    <t>pan. White Lady</t>
  </si>
  <si>
    <t>pan. Wim's Red</t>
  </si>
  <si>
    <t>querc. Little Yeti</t>
  </si>
  <si>
    <t>serr. Daredevil</t>
  </si>
  <si>
    <t>87-99-0072</t>
  </si>
  <si>
    <t>serr. Magic pillow</t>
  </si>
  <si>
    <t>УТ-00051394</t>
  </si>
  <si>
    <t>Ящик фанерный (60х40х21)</t>
  </si>
  <si>
    <t>УТ-00003772</t>
  </si>
  <si>
    <t>Ящик пластиковый</t>
  </si>
  <si>
    <t>УТ-00046700</t>
  </si>
  <si>
    <t>Гофрокороб PlantMarket (120х50х50, бурый, П-32)</t>
  </si>
  <si>
    <t>УТ-00077722</t>
  </si>
  <si>
    <t>Поддон (1200x800) до 1500кг</t>
  </si>
  <si>
    <t>УТ-00090304</t>
  </si>
  <si>
    <t>zakaz@plantmarket.ru</t>
  </si>
  <si>
    <t>www.plantmarket.ru</t>
  </si>
  <si>
    <t>✓</t>
  </si>
  <si>
    <t xml:space="preserve"> Для оформления договорных документов:</t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</si>
  <si>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Индивидуальным предпринимателям:</t>
    </r>
  </si>
  <si>
    <r>
      <t xml:space="preserve">          </t>
    </r>
    <r>
      <rPr>
        <i/>
        <u/>
        <sz val="12"/>
        <color rgb="FF3A3A3A"/>
        <rFont val="Bahnschrift SemiLight SemiConde"/>
        <family val="2"/>
        <charset val="204"/>
      </rPr>
      <t>Юридическим лицам:</t>
    </r>
  </si>
  <si>
    <t>● Копию свидетельства ЕГРИП</t>
  </si>
  <si>
    <t>●</t>
  </si>
  <si>
    <t>Копию Устава</t>
  </si>
  <si>
    <t>● Копию ИНН</t>
  </si>
  <si>
    <t>Копию выписки из ЕГРЮЛ</t>
  </si>
  <si>
    <t>● Копию паспорта</t>
  </si>
  <si>
    <t>Копию уведомления УСН или ЕНВД</t>
  </si>
  <si>
    <t>● Копию уведомления УСН или ЕНВД</t>
  </si>
  <si>
    <t>Карточку с реквизитами предприятия</t>
  </si>
  <si>
    <t>Для обеспечения высокого сервиса обслуживания и правильного понимания Ваших потребностей:</t>
  </si>
  <si>
    <t>● Заполненную Анкету клиента</t>
  </si>
  <si>
    <t xml:space="preserve">Заказ должен быть заполнен в форме настоящего Прайс-листа и: </t>
  </si>
  <si>
    <t>●  Соответствовать его требованиям к общему минимальному заказу</t>
  </si>
  <si>
    <t>●  Соответствовать его требованиям к минимальному заказу / кратности на сорт</t>
  </si>
  <si>
    <t>Бронирование заказа осуществляется исключительно после внесения аванса для бронирования</t>
  </si>
  <si>
    <t>Бронирование и предварительные подтверждения по заказам предоставляются до момента выпуска Производителем готовой продукции на основании его прогнозных данных. В процессе производства эти данные могут неоднократно изменяться по независящим от Производителя причинам (пример: погодные катаклизмы)</t>
  </si>
  <si>
    <t xml:space="preserve">●  Исходя из этой информации Вам необходимо принять решение о сроках размещения заказа: </t>
  </si>
  <si>
    <t>- разместить заказ заранее и иметь возможность бронирования максимально широкого ассортимента продукции, но быть готовым к тому, что информация о первоначальном подтверждении по заказу может меняться</t>
  </si>
  <si>
    <t>-  разместить заказ ближе к дате отгрузки из доступного на тот момент стока (как правило, небольшого по ассортименту), но сразу получить более стабильное подтверждение</t>
  </si>
  <si>
    <t>●  Информация о возможных сроках предоставления подтверждений указывается в Прайс-листе. Она может отличаться для разных товарных позиций одного Прайс-листа.</t>
  </si>
  <si>
    <t>В связи с динамично меняющимися свободными остатками часть заказа или заказ полностью могут быть не подтверждены</t>
  </si>
  <si>
    <t>●  Чем больше времени проходит с момента выставления счета на оплату до момента поступления оплаты на наш р/счет, тем выше вероятность неподтверждений</t>
  </si>
  <si>
    <t>●  В случае неподтверждения заказа мы возвращаем аванс, либо, при Вашем согласии, взамен неподтвержденных сортов предлагаем  замены</t>
  </si>
  <si>
    <t xml:space="preserve">После внесения аванса для бронирования, частичный или полный отказ от заказа по Вашей инициативе не возможны. </t>
  </si>
  <si>
    <t>На протяжения всего периода работы мы будем информировать Вас обо всех изменениях, связанных с исполнением заказа</t>
  </si>
  <si>
    <t xml:space="preserve">Информация о вместимости, количестве и габаритах тары в Прайс-листе указаны исходя из расчетных данных Производителя. По факту сборки заказа эти параметры могут быть изменены. </t>
  </si>
  <si>
    <t>●  Соответственно, при изменении количества тары, габаритов тары или вместимости в тару будет изменена стоимость связанных с ней услуг по доставке, хранению и прочих</t>
  </si>
  <si>
    <t>●  При изменениях количества тары, габаритов тары, вместимости в тару и стоимости связанных с ней услуг, образовавшихся по факту сборки заказа, Вы не вправе требовать от нас исполнения заказа основанного на расчетных данных</t>
  </si>
  <si>
    <t>Вам необходимо своевременно и в полном объеме производить все оплаты по заказу</t>
  </si>
  <si>
    <t>●  В случае нарушения сроков оплаты по заказу, предусмотренных условиями Прайс-листа, мы оставляем за собой право аннулировать Ваш заказ и направить товар в свободную продажу. Возврат внесенных по заказу авансов будет произведен в течение 10 дней после полной реализации заказа за минусом понесенных нами затрат на доставку, сборку, хранение и прочих</t>
  </si>
  <si>
    <t>Мы уведомим Вас о дате готовности Товара к отгрузке</t>
  </si>
  <si>
    <t>●  Вам будет необходимо осуществить приемку Товара оговоренным способом в срок, не превышающий 3-х рабочих дней с момента уведомления.</t>
  </si>
  <si>
    <t>Товары отгружаются с нашего склада на условиях самовывоза или путем доставки до терминалов ТК (ПЭК, Желдор, Вера-1) бесплатно, а также до терминала любой другой ТК на Ваш выбор согласно установленным тарифам (уточняйте у менеджеров).</t>
  </si>
  <si>
    <t>●  Во избежание длительного ожидания получения заказа в очереди, отгрузка товаров с нашего склада производится на основании Графика отгрузки</t>
  </si>
  <si>
    <t>●  Включение заказа в график отгрузки производится после полной его оплаты и, в случае необходимости доставки заказа до терминала транспортной компании, после предоставления Вами Доверенности на право передачи заказа в транспортную компанию.</t>
  </si>
  <si>
    <t>●  График отгрузки утверждается не позднее 14:00 дня предшествующего отгрузке. Поэтому при оплате заказа или предоставлении доверенности после 14:00 заказ может быть включен в График отгрузки не ранее, чем через один рабочий день.</t>
  </si>
  <si>
    <t>Мы не несем ответственности за частичную недопоставку заказа, вызванную неурожаем, либо гибелью растений по причине рисков хранения у Производителя, а также рисков связанных с изъятием сотрудниками таможни образцов товара для взятия проб в целях фитосанитарного контроля</t>
  </si>
  <si>
    <t>Основные критерии оценки качества гортензий с ОКС: качество корневой системы и количество скелетных ветвей. Высота надземной части не является значимым показателем. По решению производителя гортензии могут поставляться как с обрезанными ветвями, так и не обрезанными. При посадке в контейнер не обрезанные ветви подлежат обрезке на 2/3.</t>
  </si>
  <si>
    <t>Гортензии с ОКС упаковываются в гофрокороба 120х50х50 см со средней вместимостью 200-250 шт корней. 
Гортензии в контейнерах упаковываются в фанерные /пластиковые ящики 60х40х26 см с вместимостью для Р8 - 30 шт, для Р12 - 16 шт.
Гортензии в кассетах упаковываются в пластиковые ящики с вместимостью 1 кассета.</t>
  </si>
  <si>
    <t>Мы предоставляем услугу по индивидуальной упаковке корневой системы саженцев с ОКС "торф+пленка" .</t>
  </si>
  <si>
    <t>Мы предоставляем услуги по доставке заказов:</t>
  </si>
  <si>
    <t>●  До адреса Покупателя (По Москве и МО)</t>
  </si>
  <si>
    <t>●  До терминала любой транспортной компании:         - бесплатно до ближайшего к нашему складу терминала ТК: ПЭК, Желдор, Вера-1.</t>
  </si>
  <si>
    <t xml:space="preserve">                                                                                              - согласно установленным тарифам: до терминала любой другой ТК на Ваш выбор.</t>
  </si>
  <si>
    <t>Вы самостоятельно выбираете транспортную компанию, определяете условия доставки заказа транспортной компанией в пункт назначения и направляете нам четкое задание на передачу груза в форме Доверенности</t>
  </si>
  <si>
    <t>●  Мы осуществляем передачу товара в транспортную компанию строго в соответствии с требованиями, указанными Вами в бланке доверенности</t>
  </si>
  <si>
    <t>●  Право собственности на Товар и риск случайной гибели переходят к Вам с момента передачи нами Товара в транспортную компанию</t>
  </si>
  <si>
    <t>● Мы не несем ответственности за потерю качества товара в период его доставки транспортной компанией</t>
  </si>
  <si>
    <t>Если мы передаем Товар, собранный в закрытую тару (в упаковке Производителя) или Вы физически не имеете возможности произвести детальную приемку Товара при его отгрузке, то имеете право в течение 3-х рабочих дней с момента получения Товара, сообщить нам об обнаруженных недостатках путем предъявления претензии</t>
  </si>
  <si>
    <t>● Претензия должна быть составлена в письменном виде по установленной нами форме. Шаблон формы претензии мы высылаем по запросу</t>
  </si>
  <si>
    <t>Мы принимаем к рассмотрению претензии:</t>
  </si>
  <si>
    <t>● только подтвержденные фотографиями каждой единицы Товара и тары</t>
  </si>
  <si>
    <t>●  к качеству и/или количеству поставленного товара по его состоянию на момент получения и не принимаем и не рассматриваем претензии к гибели товара случившейся в процессе Вашей производственной деятельности по выращиванию/доращиванию готовой продукции (исключения составляют претензии к пересорту, которые можно выявить только на определенных этапах роста растений).</t>
  </si>
  <si>
    <t xml:space="preserve">●  если совокупная сумма в ней по качеству и количеству, превышает: </t>
  </si>
  <si>
    <t xml:space="preserve">  - 4% от общей суммы поставленной партии Товара при заказе до 4500 евро / до 300 000 руб</t>
  </si>
  <si>
    <t xml:space="preserve">  - 3% от общей суммы поставленной партии Товара при заказе от 4501 до 10000 евро / от 300 001 до 700 000 руб</t>
  </si>
  <si>
    <t xml:space="preserve">  </t>
  </si>
  <si>
    <t>- 2% от общей суммы поставленной партии Товара при заказе свыше 10000 евро / свыше 700 000 руб от общей суммы поставленной партии Товара</t>
  </si>
  <si>
    <t>● при предоставлении документов, подтверждающих перевозку с соблюдением необходимого температурного режима (при нахождении товара в пути более 4-х суток)</t>
  </si>
  <si>
    <t>● при соблюдении Вами сроков получения Товара с нашего склада</t>
  </si>
  <si>
    <t>Мы обязаны рассмотреть претензию в течение 30 рабочих дней с момента ее получения. В случае, если рассмотрение претензии зависит от решения сторонних организаций (производителя Товара, транспортной компании и т.п.) срок рассмотрения претензии может быть увеличен</t>
  </si>
  <si>
    <t>● в случае принятия претензии на бракованный товар, Вам необходимо будет произвести его возврат в наш адрес за свой счет в течение 14 календарных дней с момента принятия претензии, если не будут согласованы иные способы решения</t>
  </si>
  <si>
    <t>● в случае удовлетворения претензии производителем на Товар, стоимость которого была рассчитана путем калькуляции стоимости растений и стоимости доставки, мы произведем компенсацию только стоимость растений, без учёта доставки и прочих накладных расходов</t>
  </si>
  <si>
    <t>Понедельник - пятница   с 9:00 до 18:00</t>
  </si>
  <si>
    <t>июль…авг</t>
  </si>
  <si>
    <t>белый</t>
  </si>
  <si>
    <t>Гортензия представляет собой красивый кустарник с крупными шаровидными соцветиями. Начинает цвести в год посадки. Ежегодный прирост в высоту и ширину до 20 см. Продолжительность жизни 50 лет</t>
  </si>
  <si>
    <t>июль…сен</t>
  </si>
  <si>
    <t>розовый</t>
  </si>
  <si>
    <t>Гортензия отличается очень обильным цветением, куст компактный, крона округлая. Во время цветения куст не разваливается. Распускается нежно-розовым цветом, по мере своего распускания становится ярко-розовой</t>
  </si>
  <si>
    <t>светло-розовый</t>
  </si>
  <si>
    <t>Гортензия завоевала бронзовую медаль на выставке ПЛАНТАРИУМ 2019. Очень крупная, с округлой формой куста, соцветия светло-розовые, но постепенно светлеют. Любит солнечные зоны, в тени цветет менее активно</t>
  </si>
  <si>
    <t>рубиново-розовый</t>
  </si>
  <si>
    <t>Цвет соцветий — глубокий рубиново-розовый, с лёгким коралловым подтоном. В пасмурные дни он смотрится особенно насыщенно, а на солнце словно подсвечивается изнутри. Сорт показывает отличную устойчивость к заболеваниям и вредителям. Даже при влажном лете листья остаются чистыми, без пятен и гнили. Гортензия отлично переносит пересадку, даже взрослые кусты можно переместить без потери декоративности.</t>
  </si>
  <si>
    <t>июнь…авг</t>
  </si>
  <si>
    <t>розовые/сиренево-розовыми</t>
  </si>
  <si>
    <t>НОВИНКА 2025. Размер куста: в высоту и ширину гортензия вырастает в среднем до 1,3–1,5 метра, имеет много побегов. Цвет лепестков: в начале цветения лепестки розовые, к концу периода они становятся белыми и сиренево-розовыми. Аромат: цветы гортензии обладают приятным медовым ароматом.</t>
  </si>
  <si>
    <t>Пурпурно-розовый</t>
  </si>
  <si>
    <t>НОВИНКА 2024. Выведенный голландским селекционером Гвидо Руветтом (Guido Rouwette). Куст компактный, высотой около 80 см и шириной 90 см, с крепкими прямыми побегами и зелёной листвой.</t>
  </si>
  <si>
    <t xml:space="preserve"> нежно-зелёные/снежно-белый</t>
  </si>
  <si>
    <t>НОВИНКА 2025. Сорт отличается обильным цветением, гортензия «FlowerWOW» выпускает столько цветков, что листва почти полностью скрыта. которое сохраняется в течение всего сезона. Плотные округлые цветки похожи на большие снежки и держатся на крепких стеблях, которые удерживают соцветия высоко над землёй даже при ветре и дожде.</t>
  </si>
  <si>
    <t>июнь…сент</t>
  </si>
  <si>
    <t>лимонно-зелёные/белые/зелёные</t>
  </si>
  <si>
    <t>Сорт выведена в 2004 году селекционером Тимоти Д. Вудом (Спринг-Лейк, Мичиган, США). Интересный факт о гортензии «Стронг Аннабель» — сорт улучшен по сравнению с классической садовой гортензией «Анабель», исправлены недостатки : слишком слабых побегов, которые гнутся под тяжестью пышных соцветий и страдают от осадков.</t>
  </si>
  <si>
    <t>июнь...окт</t>
  </si>
  <si>
    <t>июль..сент</t>
  </si>
  <si>
    <t xml:space="preserve">Пышный кустарник высотой 150 см с округлой формой кроны. Листья насыщенно-зеленого цвета снаружи и голубовато-серебристые с обратной стороны. Соцветия крупные, диаметром 15-20 см, меняют цвет от ослепительно-белого до нежно-зеленого. Цветение обильное. </t>
  </si>
  <si>
    <t>зеленый/белый</t>
  </si>
  <si>
    <t>Куст гортензии имеет раскидистую и пышную крону. Побеги прочные и вертикальные, что делает этот сорт очень устойчивым к порывам ветра. Форма листьев эллиптическая, а их окраска серебристая. Листья густо опушены на внутренней стороне и не теряют свою форму со временем.</t>
  </si>
  <si>
    <t>июль…окт</t>
  </si>
  <si>
    <t>кремово-белые/нежно-розовый, небесно-голубой или бледно-сиреневый цвет</t>
  </si>
  <si>
    <t>Окрас цветков меняется в зависимости от кислотности почвы. Изначально цветки кремово-белые, затем приобретают нежно-розовый, небесно-голубой или бледно-сиреневый цвет.</t>
  </si>
  <si>
    <t>Розовый, голубой или сиреневый цвет.</t>
  </si>
  <si>
    <t>Окрас цветков меняется в зависимости от кислотности почвы.</t>
  </si>
  <si>
    <t>малиново-красный</t>
  </si>
  <si>
    <t>НОВИНКА 2025. Тёмно-фиолетовый, почти чёрный — окрас листьев. Особенности сорта: оттенки и интенсивность окраски зависят от уровня кислотности почвы (pH): на почвах с высокой кислотностью цветки могут окрашиваться в сине-фиолетовые цвета</t>
  </si>
  <si>
    <t>розовый/светло-розовый до голубоватый</t>
  </si>
  <si>
    <t>В зависимости от кислотности почв окраска цветков может меняться — от светло-розового до голубоватого.</t>
  </si>
  <si>
    <t>синий</t>
  </si>
  <si>
    <t>Куст компактный и прямостоячий, достигает высоты от 100 до 150 см и имеет диаметр до 100 см. Крона округлая, широкораскидистая.
Побеги сильные и крепкие, окрашены в рубиново-черный цвет. Они сохраняют свою необычайную декоративность даже в зимний период. Форма листьев зубчатая, они зеленые, с шершавой поверхностью и красными черешками. Куст держит форму и не разваливается.</t>
  </si>
  <si>
    <t>Это красивый и компактный куст среднего роста, который может достигать высоты от 100 до 120 см и имеет диаметр от 75 до 100 см (иногда до 150 см). Листья яйцевидные и окрашены в ярко-зеленый цвет.
Назначение гортензии – одиночные и групповые посадки. Это очень декоративный сорт, который может стать настоящим украшением любого сада или парка.</t>
  </si>
  <si>
    <t>розовый/салатово-желтый</t>
  </si>
  <si>
    <t>Компактный кустарник, высотой около метра, максимум – дорастает до полутора метров. В диаметре – 150 см. У него очаровательная шарообразная крона, продолговатые листочки, ярко-зеленые листья. Это декоративный кустарник со сферическими соцветиями, крупными, до 15 см в диаметре. Соцветия розовые, с темной каймой по краям, в процессе цветения на них появляются желтые и салатовые оттенки. Но основным окрасом считается розовый. Соцветия плотные, лепестки закрученные и изрезанные по краям.</t>
  </si>
  <si>
    <t>Нежно-розовый/светло-розовый до голубоватого</t>
  </si>
  <si>
    <t>Соцветия крупные, шаровидные, нежно-розового цвета (в зависимости от реакции почвы цвет может меняться от светло-розового до голубоватого).</t>
  </si>
  <si>
    <t xml:space="preserve">белый/розовый/красный </t>
  </si>
  <si>
    <t>Быстрорастущий сорт. Куст симметричный, с множеством прямых побегов тёмно-вишнёвого цвета, растущих вертикально. Листья узкоовальной формы, длинные, с заострённой верхушкой, ярко-зелёного цвета. Соцветия — метелки узкоконической формы длиной до 25 см, в которых сочетаются стерильные и фертильные цветки с преобладанием последних. При роспуске соцветия имеют белую окраску с чуть розовыми бутонами, но к концу лета сменяют её на розовую и розово-вишнёвую. Цветки никогда не краснеют полностью, всегда остаётся небольшая белая «звезда» в центре.</t>
  </si>
  <si>
    <t>бело-розовый</t>
  </si>
  <si>
    <t>В роспуске цветы белого цвета, но по мере развития соцветия они приобретают нежный жемчужно-розовый оттенок. Основная окраска цветков – розовая.</t>
  </si>
  <si>
    <t>белый/розовый</t>
  </si>
  <si>
    <t>По праву можно назвать самой маленькой среди всех сортов, она обычно достигает не более 60 сантиметров в высоту. Однако при этом ее внешний вид является очень эффектным.</t>
  </si>
  <si>
    <t>июнь…июль</t>
  </si>
  <si>
    <t>Цветки белые, к осени розовеют. Соцветия более округлые, чем у сорта "Grandiflora"</t>
  </si>
  <si>
    <t>лайм/зелено-розовый/темно-розовый</t>
  </si>
  <si>
    <t xml:space="preserve">Новинка 2022!!! Гортензия с компактной кроной, 1,2м высотой и 1,2м шириной; имеет крепкие побеги, которые отлично держат крупные (20-25см) шапки соцветий. Окраска соцветий меняется от зелено-белых оттенков, затем переходит в зеленовато-розовый, а ближе к осени приобретает насыщенный малиновый цвет. Листья темно-зеленые, крупные, яйцевидной формы с заостренной вершиной. Предпочитает плодородные, хорошо дренированные почвы. Высаживать можно на солнечные/полутенистые места. Зимостойка - до -29, зона 4.  </t>
  </si>
  <si>
    <t>июль…сент</t>
  </si>
  <si>
    <t>лайм/кремовый/розовый</t>
  </si>
  <si>
    <t>Гортензия с цветами белых и розовых оттенков, компактной кроной. Листва темно-зеленых оттенков. Относится к виду низкорослых.</t>
  </si>
  <si>
    <t>кремово-белый/темно-розовый</t>
  </si>
  <si>
    <t>Побеги сильные и быстрорастущие, для них характерен красно-бурый окрас. Куст хорошо держит форму, он не распадается даже от сильных дождей и ветров. Листья зеленого цвета с шершавой поверхностью, по форме продолговатые с мелкозубчатым краем.</t>
  </si>
  <si>
    <t>кремово-белый/нежно-розовый</t>
  </si>
  <si>
    <t>Гортензия с ажурными коническими соцветиями, листья овальные, с заостренной вершиной и ярким, выделяющимся жилкованием, темно-зеленые.</t>
  </si>
  <si>
    <t>лайм/кремовый/белый</t>
  </si>
  <si>
    <t>Гортензия с кремовыми, округлыми цветками средней величины. Прекрасно смотрится в небольших группах на газонах. Куст аккуратный и компактный с плотной, округлой формой.</t>
  </si>
  <si>
    <t>нежно-салатовый/кремовый/белый</t>
  </si>
  <si>
    <t>Гортензия с очень крупными соцветиями, напоминающими облако. В начале цветения они нежно-салатовые или кремовые, по мере роста становятся белоснежными. Цветение обильное.</t>
  </si>
  <si>
    <t>белый/розовый/малиновый</t>
  </si>
  <si>
    <t>Гортензия с красивым и компактным кустом. Обладательница множетсва наград и медалей. Название переводится как "красный бриллиант". Меняет цвет до розового и позже малинового. Листья сочно-зеленого цвета до оранжево-красного.</t>
  </si>
  <si>
    <t>желто-зеленый/белый/нежно-розовый</t>
  </si>
  <si>
    <t>Гортензия пышноцветущая. В начале цветения имеет желто-зеленую окраску, затем белую и к концу цветения светло-розовую.</t>
  </si>
  <si>
    <t>июнь…окт</t>
  </si>
  <si>
    <t>белый…розовый…красный с белым</t>
  </si>
  <si>
    <t xml:space="preserve">Улучшенный сорт гортензии метельчатой «Vanilla Fraise». Побеги жесткие, прямостоячие, окрашены в яркий темно-бордовый цвет с коричневым оттенком. Листва темно-зеленого цвета, узко яйцевидной формы. Соцветие огромной, плотно- пирамидальной формы, длиной 30-40 см(45-55 см). В начале цветения бутоны молочно-белые, затем приобретают нежно-розовые отттенки цвета, а к концу становятся насыщенной малиново-винной окраски. При этом верхняя часть соцветия сохраняет ослепительно-белый тон. Контрастная окраска "дуо" -бело/красная держится долго и выглядит очень эффектно! Цветет продолжительно — с июля до конца октября. К почве нетребовательна, растет на солнце и в полутени. Зимостойкость: до -34 С.
</t>
  </si>
  <si>
    <t>белый…розовый…темно-розовый</t>
  </si>
  <si>
    <t>Гортензия завоевала бронзовую медаль на высавке ПЛАНТАРИУМ в 2019 году. Куст компактный, хорошо держит форму. Конические белые соцветия меняют свой окрас на протяжении сезона до насыщенно малиново-красного цвета. Зимостойка (зона 4, до -34⁰С), неприхотливы в уходе.</t>
  </si>
  <si>
    <t>июнь..окт</t>
  </si>
  <si>
    <t>кремовый/белый</t>
  </si>
  <si>
    <t>Главным украшением гортензии этого сорта являются ее цветы. Они начинают цвести в конце июня кремовым цветом, который позже меняется на белый. Основная окраска цветков – белая.</t>
  </si>
  <si>
    <t>лайм/сливочно-белый/малиновый</t>
  </si>
  <si>
    <t>июнь…сен</t>
  </si>
  <si>
    <t>лимонный…кремовый…белый…бело-розовый</t>
  </si>
  <si>
    <t>июль…нояб</t>
  </si>
  <si>
    <t>желтый/розовый</t>
  </si>
  <si>
    <t>Отличается особенно крупными соцветиями при компактной форме куста.
Высота 50-70 м и ширина 70см округлой аккуратной формы.
Цветение длительное с конца июля по ноябрь.
Растение имеет отличительную особенность, оно способно выдерживать
очень высокие морозы до 35-38 градусов.</t>
  </si>
  <si>
    <t>июль..окт</t>
  </si>
  <si>
    <t>лаймовый…розово-зелено-белый</t>
  </si>
  <si>
    <t>Гортензия с компактной округлой кроной, прочными прямостоячими побегами, которые хорошо держат форму. Соцветие - коническая метелка, длиной до 30см. Цветет на побегах текущего года. Почти все однолетние побеги увенчаны соцветиями. Окрас меняется на протяжении сезона и имеет удивительную палитру оттенков: от светло-зеленого, затем белого, а ближе к осени нежно-розового цвета с белыми прожилками. Может выращиваться как контейнерное растение. Подходит для срезки и сушки.</t>
  </si>
  <si>
    <t>Гортензия с крупными и удлененными соцветиями, состоящая из мелких белых цветов. В течении сезона оттенок меняется от кремового, белоснежного до нежно-розового.</t>
  </si>
  <si>
    <t>В высоту растение достигает 2,5 м, а в диаметре — до 2 м. При этом прямые прочные побеги образуют раскидистую крону полукруглой формы из больших тёмно-зелёных листьев. Особенное очарование кустарник приобретает в период цветения. В это время распускается множество больших белоснежных, практически стерильных цветов, похожих на звёзды.</t>
  </si>
  <si>
    <t>лимонно-жёлтый…белоснежный…розоватый</t>
  </si>
  <si>
    <t>Гортензия с сильными, жесткими побегами красно-коричневого цвета. Листва темно-зеленая с выраженным жилкованием и интенсивно опушенная с обеих сторон. Длина соцветий до 30см со стерильными цветками, состоящими из 4х лепестков, не перекрывающих друг друга. Куст не требует подвязки.</t>
  </si>
  <si>
    <t>белый/розовый/темно-красный</t>
  </si>
  <si>
    <t>Сорт выведен в 2021 году в Голландии (посёлок Боскоп) селекционерами питомника Alex Schoemaker.</t>
  </si>
  <si>
    <t>Прекрасно смотрится как в одиночку, так и в групповых посадках. Мощные, морозостойкие ветви растения подходят для создания живой изгороди – она служит защитой от ветра и пыли, одновременно являясь прекрасным фоном для садовых растений. Культура отличается высокой устойчивостью к морозам и болезням.</t>
  </si>
  <si>
    <t>зеленый...белый...розовый</t>
  </si>
  <si>
    <t>Гортензия с прочными, крепкими побегами, поэтому куст не нуждается в опоре. Ширококонические плотные соцветия длиной 25-30см состоят из стерильных цветков. Листья крупные, ярко зеленые, бархатистые. Цветение обильное и долгое.</t>
  </si>
  <si>
    <t>зеленый/лайм/розовый</t>
  </si>
  <si>
    <t>Соцветия широкопирамидальные, почти округлые, плотные, состоящие из стерильных цветков. Они пышные, высотой 15-17см, при этом основание может быть 17-20 см. Цветки распускаются интенсивно зеленым цветом, постепенно становятся ярко выраженным цветом лайма, к концу цветения светлеют до размытого зеленовато-кремового. Иногда, на финише цветения могут появиться розоватые оттенки.</t>
  </si>
  <si>
    <t>лайм/белый/нежно-розовый</t>
  </si>
  <si>
    <t>Гортензия сначала белого цвета, затем меняет окраску на нежно-розовую и до конца сезона остается в таком цвете. Листья очень темные, зеленого цвета.</t>
  </si>
  <si>
    <t>белый/зеленый/розовый</t>
  </si>
  <si>
    <t>Гортензия компактная, карликовая. Цветет очень красиво и также красиво увядает. В самом начале цветения окраска соцветий темно-зеленая, затем лимонно-кремовая и при отцветании имеет белоснежную окраску, которая превращается в розовую.</t>
  </si>
  <si>
    <t>зеленый/сливочно-белые</t>
  </si>
  <si>
    <t>Компактный размер куста позволяет выращивать его в контейнерах на балконах и террасах. Это один из немногих сортов, длительно сохраняющих белую окраску цветков вне зависимости от жары или холода</t>
  </si>
  <si>
    <t>светло-зеленый/кремово-белый</t>
  </si>
  <si>
    <t>Цветки в полутенистом месте светло-зеленоватые, на солнечном месте осенью зеленовато-розовые.</t>
  </si>
  <si>
    <t>зеленый/кремовфй/розовый</t>
  </si>
  <si>
    <t>Гортензия из серии "Living Creations" с компактной округлой кроной. Побеги крепкие, прочные, хорошо держат плотные пышные достаточно крупные (до 20/25см) соцветия. Цветки сначала кремового цвета к концу цветения приобретают насыщенно малиновый окрас. Зимостойкая и неприхотливая в уходе.</t>
  </si>
  <si>
    <t>кремовый/белый/малиновый</t>
  </si>
  <si>
    <t>белый/красный</t>
  </si>
  <si>
    <t>Карликовая форма от сорта «Quick Fire». Цветение более раннее, чем у большинства других метельчатых гортензий</t>
  </si>
  <si>
    <t>белый/зеленый</t>
  </si>
  <si>
    <t>Гортензия с бело-зеленоватыми пышными цветами. В высота максимум вырастает до 50 см. Благодаря своему комактному размеру, ее можно выращивать как в горшках, так и в садах.</t>
  </si>
  <si>
    <t>лаймовый/лело-кремовый/розовый/насыщенно-розовый</t>
  </si>
  <si>
    <t>Гортензия из серии Magical. Сорт метельчатой гортензии, кустарник с прочными побегами. Высота: 120–150 см. отличается компактным кустом и продолжительным цветением.</t>
  </si>
  <si>
    <t>Гортензия из серии Magical. Сорт создан в Японии в  2007 году под патронажем французской компании Sapho. среднерослый прямостоячий, достигает высоты 150 см. Крона компактная, веерообразная. Побеги прочные, бурого цвета, со временем могут стать потемнее.</t>
  </si>
  <si>
    <t>Гортензия из серии Magical. Выведенный в Голландии питомником Kolster в рамках серии «Magical» в 2000-х годах. Компактный кустарник с округлой формой кроны. Высота взрослого растения — 1,5–2 метра, диаметр кроны — около 1,5 метра.</t>
  </si>
  <si>
    <t>кремово-белый</t>
  </si>
  <si>
    <t>Гортензия из серии Magical. Компактные кусты, их высота и диаметр в среднем составляют по 100-150 см. Побеги на растениях достаточно жесткие, они обладают интересной красно-коричневой расцветкой. Листовые пластинки обладают заостренно-овальной формой. Листья имеют насыщенную зеленую окраску, осенью они становятся желтыми.</t>
  </si>
  <si>
    <t>белый/кремово-розовый/пудрово-малиновый</t>
  </si>
  <si>
    <t>Гортензия из серии Magical. Выведен в 2021 году в Нидерландах компанией LVNS. Соцветия-конусы, которые напоминают вершины Килиманджаро, покрытые снегом.</t>
  </si>
  <si>
    <t>белый…лимонный…красно-фиолетовый</t>
  </si>
  <si>
    <t>Новый сорт, похожий на Skyfall. Один из родителей сорт метельчатой гортензии – Phantom. Пока достаточно редкий в коллекциях. Побеги крепкие, вертикальные. Соцветия плотные, длиной 10-15 см. Цветки звездчатой формы, с удлиненными лепестками белого, затем лаймового цвета, в конце цветения приобретает красно-фиолетовый оттенок. Гортензия светолюбива, но хорошо растет и в полутени. Зимостойкость высокая, но молодые растения лучше на зиму укрывать.</t>
  </si>
  <si>
    <t>зеленовато-белый</t>
  </si>
  <si>
    <t>Гортензия с крупными, узко-пирамидальными соцветиями. Побеги не падают под своей тяжестью. Очень компактная форма, куст не будет превышать более 150 см высотой и диаметром больше 100см.</t>
  </si>
  <si>
    <t>лаймово-зелёные/верх.белый-низ.кремовый</t>
  </si>
  <si>
    <t>Сорт выведен голландским селекционером Питером Рудольфом Колстером в 2014 году. Форма соцветий напоминает пик горы Монблан. Широкое основание, слегка заострённый, но не вытянутый кончик — словно кусочек заснеженных Альп.</t>
  </si>
  <si>
    <t>нежно-зеленого/кремово-белые/рубиновый</t>
  </si>
  <si>
    <t>НОВИНКА 2024. Компактный куст высота 70 см ширина 80 см.</t>
  </si>
  <si>
    <t>бело-зеленый</t>
  </si>
  <si>
    <t>Гортензия с ажурной кроной. Цветовая гамма зависит от того места, где она произрастает. В тени она кремово-зеленая..</t>
  </si>
  <si>
    <t>Растение с симметричной округлой кроной, компактное (1,3м высотой и 1,2м шириной). Побеги крепкие, прочные, хорошо держат ажурные соцветия, состоящие из фертильных и стерильных цветков. Соцветие довольно крупное (25-30см), имеет конусовидную форму. Листва эллиптическая, узкая, с острой вершиной. Предпочитает хорошо дренированную, плодородную, подкисленную почву. Любит обильный полив. Зимостойкая, зона 4 (-29).</t>
  </si>
  <si>
    <t>Гортензия Magical Sweet Summer в переводе с английского "Волшебное Сладкое Лето". В раскрывающихся бутонах имеет зеленый оттенок, по мере роста, цветки становятся белыми. Сорт светолюбивый.</t>
  </si>
  <si>
    <t>белый/розовый/красный</t>
  </si>
  <si>
    <t>Гортензия с комактным размером куста и обильным цветением. Цветки крупные, собранные в плотные соцветия пирамидальной формы. В начале бутонизации цвет белый, нежно-розовый. К концу сезона окрас меняется на насыщенный розовый.</t>
  </si>
  <si>
    <t>лаймово-белый/розовый</t>
  </si>
  <si>
    <t>Метельчатый сорт, созданный французским селекционером Жаном Рено. Этот сорт получил свое название благодаря необычной окраске цветков, которая напоминает металлический отлив. Главная особенность этого растения – его компактный и прямостоячий куст, который может достигать высоты до 150 см и диаметра до 100 см.</t>
  </si>
  <si>
    <t>Гортензия из серии "Living Creations" примечательна своим компактным размером куста и фантастическими ажурными соцветиями нежного кремово-молочно цвета. Цветки словно россыпь маленьких искорок ярко контрастирует с крупной, темно-зеленой листвой. Идельно подходит для создания малого сада и для высадки в контейнер.</t>
  </si>
  <si>
    <t>Является хорошим подспорьем для цветоводов. Соцветие коническое, белого цвета. Цветение с июля по сентябрь.</t>
  </si>
  <si>
    <t>Гортензия с округлой кроной. Побеги крепкие, прочные, хорошо держат соцветия (15-20см). Цветки сначала зеленовато-розвые, в конце лета приобретают теплый розоватый оттенок. Листва темно-зеленая, опушенная с обеих сторон. Гортензия предпочитает умеренно плодородные, влажные и проницаемые, слабокислые почвы, а также солнечные или полутенистые места. Сорт полностью устойчив к морозу (зона 5).</t>
  </si>
  <si>
    <t>лайм/пурпурно-зеленый</t>
  </si>
  <si>
    <t>Новинка 2022!!! Соцветия крупные, плотные, лаймового цвета</t>
  </si>
  <si>
    <t>авг..окт</t>
  </si>
  <si>
    <t>Крона густая и раскидистая благодаря крепким побегам, которые растут вертикально и без разветвления. Они окрашены в красновато-коричневый цвет. Листья продолговато-яйцевидные, с заостренной верхушкой, темно-зелёного цвета.</t>
  </si>
  <si>
    <t>белый/кремовый/бледно-зелёный/фисташково-зелёный/розовый/малиново-розовый</t>
  </si>
  <si>
    <t>Гортензия с крупными, пышными соцветиями. Соцветия выглядят пастельными, постоянно меняя оттенки по мере цветения, в результате получается гармоничное сочетание белого, кремового, бледно-зелёного, фисташково-зелёного, розового, малиново-розового.</t>
  </si>
  <si>
    <t>зеленовато-белый…кремовый…нежно-розовый..кофейный</t>
  </si>
  <si>
    <t xml:space="preserve">Оригинальная гортензия, отличающаяся своей разнообразной окраской во время всего периода цветения. В начале лепестки цветка, похожего на порхающую бабочку, цвета лайма, затем переходят в кремовый цвет, немного позже примеряют нежно-розовый окрас, а в конце становятся нежно-кофейного оттенка. Соцветие - пирамидальная метелка с широким основанием и округлой вершиной.  Куст компактный, с округлой кроной. Зацветает рано, цветет обильно и продолжительно. </t>
  </si>
  <si>
    <t>лаймово-белый/кремово-розовый/темно-вишневый</t>
  </si>
  <si>
    <t>Гортензия Петит Флори (Petite Flori) – это новый метельчатый сорт, созданный французским селекционером Жаком Кутюрье в 2022 году. Это низкорослая растительность, которая достигает высоты около 80 см и имеет диаметр куста около 40 см. Главной особенностью этого сорта является компактный куст, который отлично подходит для одиночных, групповых посадок, живых изгородей и выращивания в контейнерах на балконах и террасах.</t>
  </si>
  <si>
    <t>белый/кремовый/малиновый</t>
  </si>
  <si>
    <t>Сорт выведен в 2021 году, подходит для декоративного озеленения, выращивания в контейнерах, на балконах и террасах. Гортензии метельчатой связано с необычной формой вытянутых соцветий.</t>
  </si>
  <si>
    <t>зеленый лимон/белый/нежно-розовый/ярко-красный</t>
  </si>
  <si>
    <t>Новинка 2022! Очень компактная гортензия, одна из самых раннецветущих с очень долгим цветением. Габитус куста прямостоящий, не распадается. Цветовая окраска меняется от цвета зеленого лимона – в белый – в нежно-розовый и в конце концов в ярко-красный.</t>
  </si>
  <si>
    <t>кремовый/светло-розовый</t>
  </si>
  <si>
    <t>Гортензия совершенно не имеет аромата. Цветет обильно и красочно. Соцветия крупные, пирамидальной формы.</t>
  </si>
  <si>
    <t>бело-лаймово-зеленый/зеленый-розовый</t>
  </si>
  <si>
    <t>Гортензия Пиксио, также известная как Pixio, является одним из самых популярных метельчатых сортов. Это низкорослая растительность, которая может достигать высоты до 80 см и имеет диаметр около 80 см. Куст компактный, а крона округлая и густая.</t>
  </si>
  <si>
    <t>3-4</t>
  </si>
  <si>
    <t>3</t>
  </si>
  <si>
    <t>4</t>
  </si>
  <si>
    <t>5</t>
  </si>
  <si>
    <t>6</t>
  </si>
  <si>
    <t>5-6</t>
  </si>
  <si>
    <t>6-12</t>
  </si>
  <si>
    <t>querc. Yeti</t>
  </si>
  <si>
    <t>87-99-0199</t>
  </si>
  <si>
    <t>87-99-0056</t>
  </si>
  <si>
    <t>Доступно к заказу</t>
  </si>
  <si>
    <t>⬤</t>
  </si>
  <si>
    <t>87-99-0014</t>
  </si>
  <si>
    <t>87-99-0250</t>
  </si>
  <si>
    <t>arb. Stand Up Pink</t>
  </si>
  <si>
    <t>arb. Winegum</t>
  </si>
  <si>
    <t>macr. Eclips First Editions</t>
  </si>
  <si>
    <t>pan. Gardenlight Littlelight</t>
  </si>
  <si>
    <t>pan. Groundbreaker Greeny</t>
  </si>
  <si>
    <t>pan. Groundbreaker Ruby</t>
  </si>
  <si>
    <t>pan. Lemonlight</t>
  </si>
  <si>
    <t>pan. Magical Verde</t>
  </si>
  <si>
    <t>pan. Pandora=HP217902</t>
  </si>
  <si>
    <t>pan. Panenka</t>
  </si>
  <si>
    <t>pan. Shikoku Flash</t>
  </si>
  <si>
    <t>serr. Choco White</t>
  </si>
  <si>
    <t>46-358-0037</t>
  </si>
  <si>
    <t>46-427-0001</t>
  </si>
  <si>
    <t>46-426-0002</t>
  </si>
  <si>
    <t>87-99-0038</t>
  </si>
  <si>
    <t>46-358-0039</t>
  </si>
  <si>
    <t>46-318-2674</t>
  </si>
  <si>
    <t>46-358-0011</t>
  </si>
  <si>
    <t>46-426-0003</t>
  </si>
  <si>
    <t>46-318-2671</t>
  </si>
  <si>
    <t>46-318-2672</t>
  </si>
  <si>
    <t>46-159-0118</t>
  </si>
  <si>
    <t>46-427-0002</t>
  </si>
  <si>
    <t>46-426-0004</t>
  </si>
  <si>
    <t>46-358-0038</t>
  </si>
  <si>
    <t>46-159-0452</t>
  </si>
  <si>
    <t>46-426-0005</t>
  </si>
  <si>
    <t>46-318-2675</t>
  </si>
  <si>
    <t>46-427-0004</t>
  </si>
  <si>
    <t>46-318-2495</t>
  </si>
  <si>
    <t>46-318-2678</t>
  </si>
  <si>
    <t>46-318-2496</t>
  </si>
  <si>
    <t>46-427-0012</t>
  </si>
  <si>
    <t>46-318-2497</t>
  </si>
  <si>
    <t>46-318-2680</t>
  </si>
  <si>
    <t>46-318-2682</t>
  </si>
  <si>
    <t>87-07-12273</t>
  </si>
  <si>
    <t>87-07-12274</t>
  </si>
  <si>
    <t>46-358-0040</t>
  </si>
  <si>
    <t>46-426-0010</t>
  </si>
  <si>
    <t>46-318-2685</t>
  </si>
  <si>
    <t>46-318-2688</t>
  </si>
  <si>
    <t>46-427-0005</t>
  </si>
  <si>
    <t>46-318-2690</t>
  </si>
  <si>
    <t>46-318-2498</t>
  </si>
  <si>
    <t>46-318-2691</t>
  </si>
  <si>
    <t>46-318-2692</t>
  </si>
  <si>
    <t>46-159-0123</t>
  </si>
  <si>
    <t>46-427-0006</t>
  </si>
  <si>
    <t>46-361-0029</t>
  </si>
  <si>
    <t>46-318-2693</t>
  </si>
  <si>
    <t>46-318-2694</t>
  </si>
  <si>
    <t>46-358-0041</t>
  </si>
  <si>
    <t>46-426-0012</t>
  </si>
  <si>
    <t>46-318-2699</t>
  </si>
  <si>
    <t>46-159-0124</t>
  </si>
  <si>
    <t>46-318-2700</t>
  </si>
  <si>
    <t>46-426-0013</t>
  </si>
  <si>
    <t>46-358-0042</t>
  </si>
  <si>
    <t>46-426-0014</t>
  </si>
  <si>
    <t>46-159-0125</t>
  </si>
  <si>
    <t>46-318-2701</t>
  </si>
  <si>
    <t>46-318-2702</t>
  </si>
  <si>
    <t>46-358-0043</t>
  </si>
  <si>
    <t>46-358-0044</t>
  </si>
  <si>
    <t>46-318-2501</t>
  </si>
  <si>
    <t>46-427-0007</t>
  </si>
  <si>
    <t>46-427-0008</t>
  </si>
  <si>
    <t>46-318-2710</t>
  </si>
  <si>
    <t>46-318-2711</t>
  </si>
  <si>
    <t>46-318-2712</t>
  </si>
  <si>
    <t>46-318-2502</t>
  </si>
  <si>
    <t>46-426-0015</t>
  </si>
  <si>
    <t>46-427-0011</t>
  </si>
  <si>
    <t>46-318-2715</t>
  </si>
  <si>
    <t>46-318-2716</t>
  </si>
  <si>
    <t>46-159-0453</t>
  </si>
  <si>
    <t>46-318-2717</t>
  </si>
  <si>
    <t>46-159-0454</t>
  </si>
  <si>
    <t>46-318-2718</t>
  </si>
  <si>
    <t>46-427-0010</t>
  </si>
  <si>
    <t>46-159-0127</t>
  </si>
  <si>
    <t>46-318-2505</t>
  </si>
  <si>
    <t>46-426-0016</t>
  </si>
  <si>
    <t>46-318-2506</t>
  </si>
  <si>
    <t>46-318-2722</t>
  </si>
  <si>
    <t>46-318-2508</t>
  </si>
  <si>
    <t>87-07-12305</t>
  </si>
  <si>
    <t>46-159-0313</t>
  </si>
  <si>
    <t>46-358-0045</t>
  </si>
  <si>
    <t>46-318-2734</t>
  </si>
  <si>
    <t>46-159-0128</t>
  </si>
  <si>
    <t>46-318-2509</t>
  </si>
  <si>
    <t>46-361-0030</t>
  </si>
  <si>
    <t>46-427-0013</t>
  </si>
  <si>
    <t>46-318-2726</t>
  </si>
  <si>
    <t>46-318-2728</t>
  </si>
  <si>
    <t>46-318-2512</t>
  </si>
  <si>
    <t>46-361-0032</t>
  </si>
  <si>
    <t>46-159-0314</t>
  </si>
  <si>
    <t>46-427-0003</t>
  </si>
  <si>
    <t>46-318-2513</t>
  </si>
  <si>
    <t>46-159-0455</t>
  </si>
  <si>
    <t>46-159-0456</t>
  </si>
  <si>
    <t>46-318-2514</t>
  </si>
  <si>
    <t>46-361-0033</t>
  </si>
  <si>
    <t>46-318-2733</t>
  </si>
  <si>
    <t>87-07-7309</t>
  </si>
  <si>
    <t>87-07-12309</t>
  </si>
  <si>
    <t>НОВИНКА!!!!!!!!!!!!!!!</t>
  </si>
  <si>
    <t>ОКС 7-8 вет</t>
  </si>
  <si>
    <t>ОКС 3-4 вет. 0+1+1</t>
  </si>
  <si>
    <t>C3</t>
  </si>
  <si>
    <t>ОКС 2-3 вет. 0+1+1</t>
  </si>
  <si>
    <r>
      <rPr>
        <b/>
        <sz val="22"/>
        <color theme="1"/>
        <rFont val="Arial"/>
        <family val="2"/>
      </rPr>
      <t>Гортензия с ОКС, Р8-P12 и в кассетах</t>
    </r>
    <r>
      <rPr>
        <sz val="22"/>
        <color theme="1"/>
        <rFont val="Arial"/>
        <family val="2"/>
        <charset val="204"/>
      </rPr>
      <t xml:space="preserve"> (EU, RUS) - ВЕСНА 2027</t>
    </r>
  </si>
  <si>
    <t>Гортензия меняет окрас от белого к ярко-розовому от основания соцветия к макушке. В конце сезона приобретает малиновый цвет.</t>
  </si>
  <si>
    <t>Гортензия в переводе с английского языка "розовый бриллиант". Сорт очен любим цветоводами и ландшафтными дизайнерами. Соцветия крупные, белые. К концу сезона становятся красными.</t>
  </si>
  <si>
    <t>Гортензия компактных размеров, расцветка меняется весь сезон от белого до темно-розового. Соцветия пирамидальной формы, плотные, среднего размера.</t>
  </si>
  <si>
    <t>Автор сорта Йохан ван Хейленбрук. Данный сорт имеет высшую награду Американского общества производителей срезочных цветов в номинации «Срезочный кустарник 2023». Соцветия очень крупные, могут достигать в длину 40 см. Сначала они кремовые, затем начинают розоветь в нижней части.</t>
  </si>
  <si>
    <t>Гортензия в переводе с английского "полярный медведь". Это крупный и раскидистый кустарник, с массивными соцветиями до 40 см. Вначале цветения имеет окрас лайма, затем она белеет и коконцу сезона становится розовой.</t>
  </si>
  <si>
    <t>Конические соцветия вырастают в длину от 10 до 15 сантиметров. Тип – метелка. Размеры – крупные. Цвет лепестков способен меняться на протяжении всего сезона вегетации. Изначально они светло-кремовые (практически белые), после розовые, а спустя 2 недели лепестки становятся насыщенными красными. Соцветия собраны из небольшого количество цветков. Большая их часть – фертильные (сосредоточены в основном в верхней части соцветия), но также встречаются и стерильные цветы. Аромат – приятный, душистый.</t>
  </si>
  <si>
    <t>Стерильные цветки с большими лепестками, вначале кремовые, затем белые, к осени слегка розовеют</t>
  </si>
  <si>
    <t>Побеги гортензии прочные, хорошо держат крупные (20-25см) соцветия, не требуют подвязки. Зацветает белыми цветками, затем становится малиновой. Место солнечное или полутенистое.</t>
  </si>
  <si>
    <t>НОВИНКА 2023! Гортензия из серии "Living Creations" с сильными, прямостоячими, жесткими побегами и крупными коническими соцветиями длиной до 30/35см. Цветки крупные, к концу цветения приобретают насыщенно малиновый цвет. Листва крупная, плотная, темно-зеленая. Зимостойкая и неприхотливая в уходе.</t>
  </si>
  <si>
    <t>Компактная гортензия (0,9м высотой и 1,0м шириной) из сортосерии Living Creations с крупными соцветиями, (15-20см в высоту). Цветки в начале роспуска имеют оттенок лайма, затем становятся кремовыми, а в конце приобретают насыщенно-розовый цвет. Предпочитает солнечное либо полутенистое место, хорошо дренированную, плодородную, нейтральную/слабокислую почву. Обладает хорошим иммунитетом. Зимостойкая, может зимовать без укрытия до -29 градусов (5 зона). Нуждается в ежегодной короткой весенней обрезке.</t>
  </si>
  <si>
    <t>Куст - компактный, высота 70-100 см ширина 60 см. Аромат: Слегка сладковатый</t>
  </si>
  <si>
    <t>Гортензия с мощными и сильными побегами. Стебли красно-коричневого цвета. Соцветия очень плотные белого цвета, к концу цветения становятся розоватыми.</t>
  </si>
  <si>
    <t>Гортензия в переводе с английского "серебряный доллар". Очень пышная, с раскидистыми ветвями. Подвязывать данный сорт нет необходимости. Ао форме белые соцветия напоминают пирамидки.</t>
  </si>
  <si>
    <t>Гортензия цветет большими соцветиями белого цвета в конце цветения становится бледно-розовыми. Цветки крупные, по своей форме напоминают гиацинты.</t>
  </si>
  <si>
    <t>Новый высокорослый сорт гортензии (2,0м В) с округлоконическими соцветиями, состоящими из крупных стерильных (около 8-10см) белых цветков, перекрывающих собой фертильные. Длина соцветия около 10-15см белого цвета, а к осени начинает розоветь. Стерильные цветки состоят из четырех противоположнорасположенных лепестков, напоминающих "пропеллер", что придает растению пышный, кружевной вид. Предпочитает солнечные/полутенистые места, хорошо дренированную, слабокислую почву. Зимует без укрытия. Зимостойкость до -30. Нуждается в ежегодной короткой обрезке.</t>
  </si>
  <si>
    <t xml:space="preserve">Гортензия с конусобразными соцветиями, напоминающими клубнику. Цветы окрашены в светло-зелёный тон, с течением времени становятся белого цвета, а в конце цветения — приобретают розовый оттенок. 
</t>
  </si>
  <si>
    <t>Гортензия с пирамидальными соцветиями, миниатюрная. Крона густая, округлая, ветви не разваливаются. Предпочитает рассеянный свет.</t>
  </si>
  <si>
    <t>Гортензия в переводе с английского "летний снег", с плотным и пышным цветением. Крона шаровидная, при правильно уходе может вырасти до 3-х метров. Листья крупные с заостренным концом.</t>
  </si>
  <si>
    <t>Гортензия одна из самых медленно растущих, карликовых сортов. Цветки белые, с возрастом приобретают розовый оттенок. Листья темно-зеленые. Куст растет компактно и иметт круглую форму.</t>
  </si>
  <si>
    <t>Куст достигает высоты 120 см и имеет диаметр около 150 см. Гортензия имеет среднерослый характер роста, а её побеги крепкие и прочные. Куст держит форму хорошо.</t>
  </si>
  <si>
    <t>Гортензия формирует плотный, раскидистый куст. Окрас белый, к концу сезона становится нежно-розовым. Место солнечное или полутенистое.</t>
  </si>
  <si>
    <t>Гортензия имеет соцветия пирамидальной формы, бело-розового окраса. К концу цветения становятся бордово-красными. Кустарник мощный и раскидистый. Цветси начинает в год высадки.</t>
  </si>
  <si>
    <t>Гортензия с соцветиями конусовидной формы. Вначале цветения окрас белый, затем может порозоветь. Имеет сильный аромат, лепестки с зубчатым краемт.</t>
  </si>
  <si>
    <t>Гортензия часто используется в ландшафтном дизайне. Растение неприхотливое и иметт шикарный вид. Соцветия окрашены в белый цвет, затем в розовый и в конце цветения становится малиновым.</t>
  </si>
  <si>
    <t>НОВИНКА 2025. Куст - компактный, высота 90-120 см ширина 120-150 см. Очень плотные соцветия. Легко укореняются при размножении. Бордово-бронзовый цвет осенней листвы. Меньше поражается листвяными болезнями, чем другие сорта.</t>
  </si>
  <si>
    <t>Яркая гортензия с прекрасными характеристиками. Цветение продолжительное, в июле – сентябре на побегах текущего года. Темно-красные молодые побеги, на которых которые летом появляются ярко-розовые кружевные цветки (на кислой почве цветки темно-пурпурного цвета). В конце цветения засохшие цветки темно-красного цвета сохраняют свой цвет и держатся всю зиму. Цветы и темно-шоколадная блестящая листва красиво контрастируют. По сравнению с другими разновидностями пильчатых гортензий, у этого сорта листва летом остается очень темной (даже на солнечном месте). Daredevil вырастает в высоту до 50-60 см и шириной 100 см. Морозостойкий сорт, подходит для массовой посадки.</t>
  </si>
  <si>
    <t xml:space="preserve">Magic Pillow имеет длительный период цветения с июля до конца лета и достигает высоты 120 см с шириной 50 см, что идеально подходит для добавления цвета и структуры в затененных местах. Осенняя окраска листвы ярко-красного, фиолетового и оранжевого цвета добавляет общей привлекательности этой подушкообразной гортензии. </t>
  </si>
  <si>
    <t>июнь..сент</t>
  </si>
  <si>
    <t>безый/бледно- до ярко-розовый/красно-пурпурный</t>
  </si>
  <si>
    <t>зеленый/кремовый/розовый</t>
  </si>
  <si>
    <t>зеленовато-белый…лососево-розовый..насыщенно-розовый</t>
  </si>
  <si>
    <t>кремовый/белый/розовый</t>
  </si>
  <si>
    <t>белый/малиновый</t>
  </si>
  <si>
    <t>зеленный/белый/бледно-розовый</t>
  </si>
  <si>
    <t>фисташковый/белый/розовый</t>
  </si>
  <si>
    <t>белый-розовый</t>
  </si>
  <si>
    <t>кремово-белый/дымчато-розовый</t>
  </si>
  <si>
    <t>кремовый/белый/нежно-розовый</t>
  </si>
  <si>
    <t>зеленовато-кремовый-белый</t>
  </si>
  <si>
    <t>белый/розовый/темно-розовый</t>
  </si>
  <si>
    <t>темно-розовый</t>
  </si>
  <si>
    <t>синий/фиолетовый</t>
  </si>
  <si>
    <t>3-8</t>
  </si>
  <si>
    <t>лимонно-зеленый или кремовый оттенок/чисто-белый/нежно-розовый румянец</t>
  </si>
  <si>
    <t>насыщенно-салатовый (лаймовый)</t>
  </si>
  <si>
    <t>лаймово-белый и чистый белый/ нежно-розовый/глубоким рубиново-красный (пурпурным)</t>
  </si>
  <si>
    <t xml:space="preserve">
лаймово-белый и чистый белый/ нежно-розовый/глубоким рубиново-красный (пурпурным)</t>
  </si>
  <si>
    <t>В 2025 году официально представлен на международной выставке Plantarium. Яркая новинка из революционной серии суперкарликовых почвопокровных гортензий. Ветви растут строго горизонтально, а не вертикально, устилая землю плотным ковром. Высота взрослого растения составляет всего 30–40 см, а ширина распростертого куста достигает 60–70 см (иногда до 100 см в оптимальных условиях). Из-за рекордной компактности сорт Ruby признан идеальным выбором для выращивания в контейнерах, кашпо на балконных столах и террасах. В саду его используют для создания ярких цветущих бордюров вдоль дорожек, на переднем плане цветников или как плотное ковровое покрытие (с нормой посадки 4 куста на 1 кв. м)</t>
  </si>
  <si>
    <r>
      <t xml:space="preserve">
</t>
    </r>
    <r>
      <rPr>
        <b/>
        <sz val="10"/>
        <rFont val="Arial"/>
        <family val="2"/>
        <charset val="204"/>
      </rPr>
      <t>В 2025</t>
    </r>
    <r>
      <rPr>
        <sz val="10"/>
        <rFont val="Arial"/>
        <family val="2"/>
        <charset val="204"/>
      </rPr>
      <t xml:space="preserve"> году официально представлен на международной выставке Plantarium. Яркая новинка из революционной серии суперкарликовых почвопокровных гортензий. Ветви растут строго горизонтально, а не вертикально, устилая землю плотным ковром. Высота взрослого растения составляет всего 30–40 см, а ширина распростертого куста достигает 60–70 см (иногда до 100 см в оптимальных условиях). Из-за рекордной компактности сорт Ruby признан идеальным выбором для выращивания в контейнерах, кашпо на балконных столах и террасах. В саду его используют для создания ярких цветущих бордюров вдоль дорожек, на переднем плане цветников или как плотное ковровое покрытие (с нормой посадки 4 куста на 1 кв. м)</t>
    </r>
  </si>
  <si>
    <t xml:space="preserve">кремово-белый/нежно-розовый </t>
  </si>
  <si>
    <t>июль…сентябрь</t>
  </si>
  <si>
    <t xml:space="preserve">Главная декоративная ценность заключается не в цветах, а в эффектной пестрой (вариегатной) листве. Крупные (до 15 см), яйцевидные, темно-зеленые листья с хаотичными кремово-белыми или желтоватыми пятнами и штрихами (пестролистность). Весной листва может быть светло-зеленой с оттенком лайма кремово-белый/нежно-розовый. </t>
  </si>
  <si>
    <t xml:space="preserve">Это мощная лиана, которая с помощью воздушных корней-присосок может самостоятельно подниматься по опорам (стенам, стволам деревьев) на высоту до 20-25 метров. При отсутствии опоры она стелется по земле, выполняя роль почвопокровного растения.Побеги красно-коричневые. У взрослых растений кора отслаивается, что выглядит очень декоративно, особенно зимой. Осенью листва окрашивается в яркие лимонно-золотистые тона. Соцветия — рыхлые, щитковидные метелки, достигающие в диаметре 15–25 см. </t>
  </si>
  <si>
    <t>кремово-белый или молочно-белый</t>
  </si>
  <si>
    <t>нежно-розовый</t>
  </si>
  <si>
    <t>Это уникальный, компактный декоративный кустарник, главным украшением которого является контраст темной листвы и светлых кружевных соцветий. Листья глянцевые, темные, с выраженным шоколадно-пурпурным или бронзовым оттенком, который особенно интенсивно проявляется на солнечных местах. Для пильчатых гортензий обладает хорошей зимостойкостью В условиях средней полосы России (включая Подмосковье) растение требует обязательного легкого укрытия на зиму (мульчирование приствольного круга)</t>
  </si>
  <si>
    <t xml:space="preserve">яркий лаймовый/белымй или нежно-кремовый/розово-пурпурный или сочный вишнево-красный </t>
  </si>
  <si>
    <t>Выдерживает морозы до −34 °C и зимует без укрытия по всей России. Эффектный цвет-хамелеон: идеально крепкие побеги: Ветки никогда не разваливаются от ветра и не никнут после проливных дождей. Ультракомпактность: За счет роста до 100 см подходит для маленьких клумб, бордюров и кашпо. Раннее и долгое цветение: начинает цвести раньше многих сортов (с начала июля) и держит декоративность до октября. Гарантированное цветение: цветет на побегах текущего года, поэтому ежегодно радует шапками, даже если куст сильно обрезали</t>
  </si>
  <si>
    <t>4-5</t>
  </si>
  <si>
    <t>зеленый или лаймовый оттенок/лимонно-белый или кремовый цвет/ пурпурно-зеленый или розовато-зеленый</t>
  </si>
  <si>
    <t>Суперкомпактный сорт из знаменитой немецкой серии PAN. Главная уникальная черта этой серии — наличие выраженного приятного аромата, что является огромной редкостью для метельчатых гортензий. В условиях средней полосы России, Подмосковья и Северо-Запада взрослое растение отлично зимует в открытом грунте без зимнего укрытия. Защита в виде легкой мульчи может потребоваться только молодым саженцам в первую зиму после посадки. Ветви красно-бурого цвета, очень жесткие, толстые и прочные. Они идеально держат тяжелые «шапки» цветов. За счет компактности сорт идеален для невысоких бордюров, малых садов и контейнерного выращивания в кашпо на террасах.</t>
  </si>
  <si>
    <t>июнь…сентябрь</t>
  </si>
  <si>
    <t>нефритово-зеленый или лимонно-салатовый/чисто белыми или кремовыми/нежный лаймово-розовый</t>
  </si>
  <si>
    <t>Главная особенность этого культивара — необычные нефритовые оттенки крупных соцветий на фоне скромных габаритов куста и выраженный сладкий аромат. Ветки красновато-коричневые, толстые и очень жесткие. Они легко удерживают вес своих несоразмерно огромных соцветий. Из-за своего микро-роста Panenka — идеальный выбор для выращивания в контейнерах и кашпо на балконах, верандах и террасах, а также для создания идеальных плотных низких бордюров вдоль дорожек</t>
  </si>
  <si>
    <t xml:space="preserve">сияющий белоснежный цвет/пыльно-розовый или нежный пурпурный </t>
  </si>
  <si>
    <t>В 2025 году официально представлен на международном рынке. На выставке Plantarium|GROEN-Direkt сорт завоевал серебряную медаль. Был специально разработан для малых садов и контейнерного выращивания на терраса, террасах или балконах. Округлая, очень плотная и аккуратная форма куста Отлично держит форму без постоянной формирующей обрезки. Крепкие, жесткие, строго прямостоячие. Они легко удерживают тяжелые шапки цветов, куст совершенно не разваливается даже после сильных дождей и не требует опор. Уникальный «ковровый» тип цветения. Соцветия покрывают куст настолько плотно, что из-за обилия цветов практически не видно темно-зеленой листвы.</t>
  </si>
  <si>
    <t>Новинка 2022!!! Гортензия из терраса серии Gardenligh. Куст компактной формы, 1м высотой и 0,8 шириной, с крепкими, прямостоячими побегами. Обладает обильным и продолжительным цветением. Соцветие крупное, коническое (15-20см), меняет свой окрас с салатового до насыщенно розового цвета. Предпочитает солнечные места, хорошо дренированную, плодородную почву. Зимостойкая, выдерживает морозы до -29 градусов. Идельна для выращивания на террасе, балконе, в контейнере.</t>
  </si>
  <si>
    <t>Компактный выразительный сорт, легко растет, хорошо ветвится и имеет темно-зеленые листья, которые красиво контрастируют с белыми цветами. Первоначально цветы имеют лимонный цвет, до превращения в кремовый, далее переходят к белому, осенью цветы становятся светло-розовыми. Куст вырастает до максимальной высоты около 1 метра. Идеален для использования на террасе, терраса, балконах.</t>
  </si>
  <si>
    <t>В 2025 году официально представлен на международной выставке Plantarium. это революционный суперкарликовый сорт, который позиционируется как первая в мире по-настоящему почвопокровная метельчатая гортензия. Она растет преимущественно в ширину, а не в высотуГлавная особенность - генетически заложенное горизонтальное ветвление побегов, что позволяет использовать метельчатую гортензию в качестве цветущего ковра. Более мелкая и изящная (узкая), чем у классических сортов метельчатых гортензий, темно-зеленого цвета. Идеальна для массовых посадок в качестве цветущего бордюра, как плотное почвопокровное растение (высаживают из расчета 4 штуки на 1 кв. м), а также для создания композиций в невысоких кашпо на садовых столах, балконах и терраса.</t>
  </si>
  <si>
    <t>Одна из самых раннецветущих гортензий. Цветки в начале зеленовато-белого цвета, затем переходят в нежно лососевый цвет и завершают цветение насыщенно-розовым окрасом. Благодаря компактному размеру растение пригодно для терраса, террас, балкона. Любит солнечные места, но мирится с полутенью.</t>
  </si>
  <si>
    <t>Ценится, как за крупные белоснежные соцветия, так и за роскошную фактурную листву, напоминающую листья дуба. Гортензия дуболистная закладывает цветочные почки на побегах прошлого года, поэтому в условиях средней полосы России, Подмосковья и Северо-Запада она требует обязательного зимнего укрытия. Применяется как яркий всесезонный акцент: летом она украшает сады и терраса пышными белыми соцветиями, а осенью превращается в пылающий багряный фокус на фоне хвойных растений. Пара симметричных кашпо с гортензией Yeti эффектно оформляет крыльцо дома или ворота</t>
  </si>
  <si>
    <t>anomala Черешковая</t>
  </si>
  <si>
    <t>чисто-белый или кремово-белый цвет/ нежно-розовый</t>
  </si>
  <si>
    <t>светло-кремовый или чисто-белый/интенсивный ярко-красный (бордовый)</t>
  </si>
  <si>
    <t>белоснежный или нежно-кремовый цвет</t>
  </si>
  <si>
    <t>чисто-белый или нежно-лаймовый цвет</t>
  </si>
  <si>
    <t>лаймовый/нежный сливочно-кремовый или тепло-фисташковый</t>
  </si>
  <si>
    <t>молочно-белый или ярко-белый</t>
  </si>
  <si>
    <t>чисто-белый или нежно/нежно-розовый/глубокий, драматичный темно-красный (бордовый или малиновый)</t>
  </si>
  <si>
    <t>лаймовымый/ ослепительно-белый или сливочно-белый шапки/палево-зеленый оттенок</t>
  </si>
  <si>
    <t xml:space="preserve">зеленовато-розовом/конфетно-розовый/кремово-белый или палево-кофейный </t>
  </si>
  <si>
    <t>87-07-9025/п</t>
  </si>
  <si>
    <t>46-303-0363/п</t>
  </si>
  <si>
    <t>87-07-10847/п</t>
  </si>
  <si>
    <t>30-02-0236/п</t>
  </si>
  <si>
    <t>87-07-11782/п</t>
  </si>
  <si>
    <t>30-02-0234/п</t>
  </si>
  <si>
    <t>30-02-0235/п</t>
  </si>
  <si>
    <t>30-02-0224/п</t>
  </si>
  <si>
    <t>30-02-0237/п</t>
  </si>
  <si>
    <t>30-02-0194/п</t>
  </si>
  <si>
    <t>30-02-0195/п</t>
  </si>
  <si>
    <t>30-02-0196/п</t>
  </si>
  <si>
    <t>30-02-0241/п</t>
  </si>
  <si>
    <t>87-07-9421/п</t>
  </si>
  <si>
    <t>46-303-0335/п</t>
  </si>
  <si>
    <t>46-361-0012/п</t>
  </si>
  <si>
    <t>46-303-0337/п</t>
  </si>
  <si>
    <t>87-07-8187/п</t>
  </si>
  <si>
    <t>46-38-15608/п</t>
  </si>
  <si>
    <t>46-38-6707/п</t>
  </si>
  <si>
    <t>46-303-0338/п</t>
  </si>
  <si>
    <t>46-38-15121/п</t>
  </si>
  <si>
    <t>46-303-0339/п</t>
  </si>
  <si>
    <t>87-07-2155/п</t>
  </si>
  <si>
    <t>30-02-0032/п</t>
  </si>
  <si>
    <t>46-303-0340/п</t>
  </si>
  <si>
    <t>30-02-0152/п</t>
  </si>
  <si>
    <t>46-38-11866/п</t>
  </si>
  <si>
    <t>46-303-0362/п</t>
  </si>
  <si>
    <t>30-02-0059/п</t>
  </si>
  <si>
    <t>87-07-9415/п</t>
  </si>
  <si>
    <t>46-38-9736/п</t>
  </si>
  <si>
    <t>46-303-0342/п</t>
  </si>
  <si>
    <t>46-303-0343/п</t>
  </si>
  <si>
    <t>87-07-2177/п</t>
  </si>
  <si>
    <t>46-303-0344/п</t>
  </si>
  <si>
    <t>30-02-0238/п</t>
  </si>
  <si>
    <t>30-02-0226/п</t>
  </si>
  <si>
    <t>87-07-8996/п</t>
  </si>
  <si>
    <t>46-303-0346/п</t>
  </si>
  <si>
    <t>46-38-8250/п</t>
  </si>
  <si>
    <t>46-303-0347/п</t>
  </si>
  <si>
    <t>46-303-0348/п</t>
  </si>
  <si>
    <t>87-07-8434/п</t>
  </si>
  <si>
    <t>46-361-0018/п</t>
  </si>
  <si>
    <t>46-38-8251/п</t>
  </si>
  <si>
    <t>46-303-0350/п</t>
  </si>
  <si>
    <t>30-02-0175/п</t>
  </si>
  <si>
    <t>46-38-15609/п</t>
  </si>
  <si>
    <t>87-07-8435/п</t>
  </si>
  <si>
    <t>87-07-9065/п</t>
  </si>
  <si>
    <t>46-38-9737/п</t>
  </si>
  <si>
    <t>87-07-7626/п</t>
  </si>
  <si>
    <t>46-303-0351/п</t>
  </si>
  <si>
    <t>46-303-0352/п</t>
  </si>
  <si>
    <t>87-07-11828/п</t>
  </si>
  <si>
    <t>46-38-5188/п</t>
  </si>
  <si>
    <t>46-303-0354/п</t>
  </si>
  <si>
    <t>46-38-15122/п</t>
  </si>
  <si>
    <t>46-38-14750/п</t>
  </si>
  <si>
    <t>46-38-15120/п</t>
  </si>
  <si>
    <t>30-02-0045/п</t>
  </si>
  <si>
    <t>46-303-0355/п</t>
  </si>
  <si>
    <t>46-38-2151/п</t>
  </si>
  <si>
    <t>46-38-9738/п</t>
  </si>
  <si>
    <t>46-303-0356/п</t>
  </si>
  <si>
    <t>46-38-6705/п</t>
  </si>
  <si>
    <t>46-303-0358/п</t>
  </si>
  <si>
    <t>30-02-0022/п</t>
  </si>
  <si>
    <t>46-303-0359/п</t>
  </si>
  <si>
    <t>46-38-15218/п</t>
  </si>
  <si>
    <t>87-07-1173/п</t>
  </si>
  <si>
    <t>46-38-1802/п</t>
  </si>
  <si>
    <t>46-303-0360/п</t>
  </si>
  <si>
    <t>46-303-0361/п</t>
  </si>
  <si>
    <t>30-02-0239/п</t>
  </si>
  <si>
    <t>30-02-0245/п</t>
  </si>
  <si>
    <t>30-02-0057/п1</t>
  </si>
  <si>
    <t>30-02-0156/п1</t>
  </si>
  <si>
    <t>87-07-11289/п1</t>
  </si>
  <si>
    <t>46-310-0123/п1</t>
  </si>
  <si>
    <t>87-14-1454/п1</t>
  </si>
  <si>
    <t>30-02-0096/п1</t>
  </si>
  <si>
    <t>30-02-0204/п1</t>
  </si>
  <si>
    <t>30-02-0111/п1</t>
  </si>
  <si>
    <t>46-310-0104/п1</t>
  </si>
  <si>
    <t>30-02-0115/п1</t>
  </si>
  <si>
    <t>30-02-0135/п1</t>
  </si>
  <si>
    <t>30-02-0089/п1</t>
  </si>
  <si>
    <t>30-02-0168/п1</t>
  </si>
  <si>
    <t>30-02-0092/п1</t>
  </si>
  <si>
    <t>30-02-0091/п1</t>
  </si>
  <si>
    <t>30-02-0129/п1</t>
  </si>
  <si>
    <t>87-07-10540/п1</t>
  </si>
  <si>
    <t>30-02-0171/п1</t>
  </si>
  <si>
    <t>87-07-11723/п1</t>
  </si>
  <si>
    <t>46-318-2735</t>
  </si>
  <si>
    <t>46-318-2732</t>
  </si>
  <si>
    <t>46-318-2708</t>
  </si>
  <si>
    <t>46-318-2720</t>
  </si>
  <si>
    <r>
      <rPr>
        <b/>
        <sz val="10.5"/>
        <color rgb="FFFF0000"/>
        <rFont val="Arial"/>
        <family val="2"/>
        <charset val="204"/>
      </rPr>
      <t xml:space="preserve">* </t>
    </r>
    <r>
      <rPr>
        <b/>
        <sz val="10.5"/>
        <rFont val="Arial"/>
        <family val="2"/>
        <charset val="204"/>
      </rPr>
      <t>Сроки осенней выдачи могут быть изменены, в зависимости от погодных условий</t>
    </r>
  </si>
  <si>
    <r>
      <t>Выдача заказов:  44 неделя 2026 (26 октября-30 октября) - приём заказов до 18.09.26</t>
    </r>
    <r>
      <rPr>
        <b/>
        <sz val="11"/>
        <color rgb="FFFF0000"/>
        <rFont val="Arial"/>
        <family val="2"/>
        <charset val="204"/>
      </rPr>
      <t>*</t>
    </r>
  </si>
  <si>
    <t>Доступно к выдаче</t>
  </si>
  <si>
    <t xml:space="preserve">                                 8-15 недели 2027 (24 февраля-16 марта) - приём заказов до 16.01.27</t>
  </si>
  <si>
    <t>Предв. сумма за гортензии, €/₽</t>
  </si>
  <si>
    <t>Надбавка за сборку, €/₽</t>
  </si>
  <si>
    <t>Сумма в евро без скидки за объем, €/₽</t>
  </si>
  <si>
    <t>ОКС PA 70 - 80 штамб с 1-летней кроной</t>
  </si>
  <si>
    <t>ОКС PA 100 - 110 штамб с 2-летней кроной</t>
  </si>
  <si>
    <t>ОКС PA 90 - 100 штамб с 1-летней кроной</t>
  </si>
  <si>
    <t>ОКС PA 80 - 90 штамб с 2-летней кроной</t>
  </si>
  <si>
    <t>ОКС PA 100 - 110 штамб с 1-летней кроной</t>
  </si>
  <si>
    <t>ОКС PA 110 - 120 штамб с 2-летней кроной</t>
  </si>
  <si>
    <t>ОКС PA 110 - 120 штамб с 1-летней кроной</t>
  </si>
  <si>
    <t>ОКС PA 60 - 70 штамб с 2-летней кроной</t>
  </si>
  <si>
    <t>ОКС PA 60 - 70 штамб с 1-летней кроной</t>
  </si>
  <si>
    <t>ОКС PA 120 - 130 штамб с 2-летней кроной</t>
  </si>
  <si>
    <r>
      <t xml:space="preserve">   </t>
    </r>
    <r>
      <rPr>
        <b/>
        <i/>
        <sz val="18"/>
        <color rgb="FF005400"/>
        <rFont val="Segoe Print"/>
        <charset val="204"/>
      </rPr>
      <t xml:space="preserve">Политика в отношении обработки и защиты персональных данных </t>
    </r>
  </si>
  <si>
    <t xml:space="preserve">Настоящим Покупатель подтверждает, что до направления заявки или совершения оплаты он в полном объёме ознакомился с Политикой в отношении обработки и защиты персональных данных Оператора, размещённой по адресу https://plantmarket.ru/politika-konfidentsialnosti/, а также с формой Согласия на обработку персональных данных, размещённой по адресу https://plantmarket.ru/soglasie-na-obrabotku-pdn.
Направление заявки или совершение оплаты по настоящему прайс-листу является конклюдентным действием, выражающим свободное, конкретное, информированное, сознательное и однозначное согласие Покупателя на обработку его персональных данных на условиях, указанных в форме Согласия. Покупатель осознаёт объём, цели, способы обработки и правовые последствия дачи согласия
</t>
  </si>
  <si>
    <t>Упаковка торф+пленка для ОКС</t>
  </si>
  <si>
    <t>ОКС PA 70 - 80 2-летний штамб с 1-летней сформированной кроной</t>
  </si>
  <si>
    <t>ОКС 2-3 вет. H:20-40</t>
  </si>
  <si>
    <t>8-15 недели 2027</t>
  </si>
  <si>
    <t>44 неделя; 8-15 недели 2027</t>
  </si>
  <si>
    <t>Для заказов возможна индивидуальная упаковка корневой системы саженцев с ОКС:  торф+пленка 0,9 €/шт.</t>
  </si>
  <si>
    <t>Оплата производится в рублях по курсу = ЦБ РФ+9 ₽ на момент зачисления денежных средств на наш р/сч</t>
  </si>
  <si>
    <t>Курс ЦБ РФ+9 ₽</t>
  </si>
  <si>
    <t>с условиями работы ознакомлен и принимаю их</t>
  </si>
  <si>
    <t>87-99-0264</t>
  </si>
  <si>
    <t>87-99-0265</t>
  </si>
  <si>
    <t>87-99-0251</t>
  </si>
  <si>
    <t>87-99-0252</t>
  </si>
  <si>
    <t>87-99-0256</t>
  </si>
  <si>
    <t>87-99-0257</t>
  </si>
  <si>
    <t>87-99-0269</t>
  </si>
  <si>
    <t>87-99-0258</t>
  </si>
  <si>
    <t>87-99-0270</t>
  </si>
  <si>
    <t>87-99-0266</t>
  </si>
  <si>
    <t>87-99-0267</t>
  </si>
  <si>
    <t>87-99-0259</t>
  </si>
  <si>
    <t>87-99-0260</t>
  </si>
  <si>
    <t>87-99-0255</t>
  </si>
  <si>
    <t>87-99-0263</t>
  </si>
  <si>
    <t>46-361-0047</t>
  </si>
  <si>
    <t>46-361-0046</t>
  </si>
  <si>
    <t>87-99-0261</t>
  </si>
  <si>
    <t>87-99-0253</t>
  </si>
  <si>
    <t>87-99-0254</t>
  </si>
  <si>
    <t>46-38-16100</t>
  </si>
  <si>
    <t>46-38-16101</t>
  </si>
  <si>
    <t>46-38-16103</t>
  </si>
  <si>
    <t>46-38-16104</t>
  </si>
  <si>
    <t>46-38-16105</t>
  </si>
  <si>
    <t>46-38-16106</t>
  </si>
  <si>
    <t>46-38-16107</t>
  </si>
  <si>
    <t>46-38-13560</t>
  </si>
  <si>
    <t xml:space="preserve">46-38-16108 </t>
  </si>
  <si>
    <t>87-99-0268</t>
  </si>
  <si>
    <t>87-99-0262</t>
  </si>
  <si>
    <t>87-99-0196/п</t>
  </si>
  <si>
    <t>30-02-0193/п</t>
  </si>
  <si>
    <t>87-07-11781/п</t>
  </si>
  <si>
    <t>87-99-0052/п</t>
  </si>
  <si>
    <t>87-99-0099/п</t>
  </si>
  <si>
    <t>87-99-0158/п</t>
  </si>
  <si>
    <t>Задаток при бронировании: 50%;  доплата 50%; доплата 50% за 5 недель до выдачи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</si>
</sst>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8">
    <numFmt numFmtId="44" formatCode="_-* #,##0.00\ &quot;₽&quot;_-;\-* #,##0.00\ &quot;₽&quot;_-;_-* &quot;-&quot;??\ &quot;₽&quot;_-;_-@_-"/>
    <numFmt numFmtId="43" formatCode="_-* #,##0.00_-;\-* #,##0.00_-;_-* &quot;-&quot;??_-;_-@_-"/>
    <numFmt numFmtId="164" formatCode="_-* #,##0.00\ [$₽-419]_-;\-* #,##0.00\ [$₽-419]_-;_-* &quot;-&quot;??\ [$₽-419]_-;_-@_-"/>
    <numFmt numFmtId="165" formatCode="_-* #,##0.00\ [$€-1]_-;\-* #,##0.00\ [$€-1]_-;_-* &quot;-&quot;??\ [$€-1]_-;_-@_-"/>
    <numFmt numFmtId="166" formatCode="#,##0.00\ [$€-1]"/>
    <numFmt numFmtId="167" formatCode="#,##0.00_р_."/>
    <numFmt numFmtId="168" formatCode="#,##0\ &quot;₽&quot;"/>
    <numFmt numFmtId="169" formatCode="_-* #,##0_-;\-* #,##0_-;_-* &quot;-&quot;??_-;_-@_-"/>
  </numFmts>
  <fonts count="86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u/>
      <sz val="11"/>
      <color theme="10"/>
      <name val="Calibri"/>
      <family val="2"/>
      <charset val="204"/>
      <scheme val="minor"/>
    </font>
    <font>
      <sz val="12"/>
      <color theme="1"/>
      <name val="Charcoal CY"/>
      <family val="2"/>
      <charset val="204"/>
    </font>
    <font>
      <sz val="11"/>
      <color theme="1"/>
      <name val="Calibri"/>
      <family val="2"/>
      <scheme val="minor"/>
    </font>
    <font>
      <b/>
      <sz val="11"/>
      <name val="Arial"/>
      <family val="2"/>
      <charset val="204"/>
    </font>
    <font>
      <sz val="22"/>
      <color theme="1"/>
      <name val="Arial"/>
      <family val="2"/>
    </font>
    <font>
      <b/>
      <sz val="22"/>
      <color theme="1"/>
      <name val="Arial"/>
      <family val="2"/>
    </font>
    <font>
      <sz val="22"/>
      <color theme="1"/>
      <name val="Arial"/>
      <family val="2"/>
      <charset val="204"/>
    </font>
    <font>
      <sz val="11"/>
      <color theme="1"/>
      <name val="Arial"/>
      <family val="2"/>
    </font>
    <font>
      <sz val="11"/>
      <name val="Calibri"/>
      <family val="2"/>
      <charset val="204"/>
    </font>
    <font>
      <b/>
      <sz val="11"/>
      <name val="Calibri"/>
      <family val="2"/>
      <charset val="204"/>
      <scheme val="minor"/>
    </font>
    <font>
      <u/>
      <sz val="11"/>
      <color theme="10"/>
      <name val="Calibri"/>
      <family val="2"/>
      <charset val="204"/>
    </font>
    <font>
      <b/>
      <u/>
      <sz val="11"/>
      <color rgb="FFFF0000"/>
      <name val="Calibri"/>
      <family val="2"/>
      <charset val="204"/>
      <scheme val="minor"/>
    </font>
    <font>
      <b/>
      <u/>
      <sz val="11"/>
      <color theme="10"/>
      <name val="Calibri"/>
      <family val="2"/>
      <charset val="204"/>
      <scheme val="minor"/>
    </font>
    <font>
      <sz val="11"/>
      <color theme="1"/>
      <name val="Arial"/>
      <family val="2"/>
      <charset val="204"/>
    </font>
    <font>
      <sz val="10.5"/>
      <color rgb="FF000000"/>
      <name val="Arial"/>
      <family val="2"/>
      <charset val="204"/>
    </font>
    <font>
      <sz val="10.5"/>
      <color indexed="8"/>
      <name val="Arial"/>
      <family val="2"/>
      <charset val="204"/>
    </font>
    <font>
      <sz val="11"/>
      <color rgb="FF000000"/>
      <name val="Arial"/>
      <family val="2"/>
      <charset val="204"/>
    </font>
    <font>
      <sz val="8"/>
      <name val="Arial"/>
      <family val="2"/>
    </font>
    <font>
      <b/>
      <sz val="11"/>
      <color theme="1"/>
      <name val="Arial Narrow"/>
      <family val="2"/>
      <charset val="204"/>
    </font>
    <font>
      <sz val="10"/>
      <name val="Courier"/>
      <family val="1"/>
    </font>
    <font>
      <sz val="11"/>
      <name val="Arial"/>
      <family val="2"/>
    </font>
    <font>
      <b/>
      <sz val="10.5"/>
      <name val="Arial"/>
      <family val="2"/>
      <charset val="204"/>
    </font>
    <font>
      <b/>
      <sz val="9"/>
      <color theme="1"/>
      <name val="Arial"/>
      <family val="2"/>
      <charset val="204"/>
    </font>
    <font>
      <b/>
      <sz val="11"/>
      <name val="Arial"/>
      <family val="2"/>
    </font>
    <font>
      <sz val="10.5"/>
      <name val="Arial"/>
      <family val="2"/>
      <charset val="204"/>
    </font>
    <font>
      <sz val="11"/>
      <color theme="1"/>
      <name val="Arial Narrow"/>
      <family val="2"/>
    </font>
    <font>
      <sz val="10"/>
      <name val="Arial"/>
      <family val="2"/>
    </font>
    <font>
      <sz val="10.5"/>
      <color theme="1"/>
      <name val="Arial"/>
      <family val="2"/>
      <charset val="204"/>
    </font>
    <font>
      <sz val="10.5"/>
      <name val="Arial"/>
      <family val="2"/>
    </font>
    <font>
      <b/>
      <sz val="11"/>
      <color theme="1"/>
      <name val="Arial Narrow"/>
      <family val="2"/>
    </font>
    <font>
      <b/>
      <sz val="10.5"/>
      <color theme="1"/>
      <name val="Charcoal CY"/>
      <family val="2"/>
      <charset val="204"/>
    </font>
    <font>
      <sz val="12"/>
      <color theme="1"/>
      <name val="ArialMT"/>
      <family val="2"/>
      <charset val="204"/>
    </font>
    <font>
      <b/>
      <sz val="10"/>
      <name val="Arial"/>
      <family val="2"/>
      <charset val="204"/>
    </font>
    <font>
      <b/>
      <sz val="10"/>
      <name val="Arial"/>
      <family val="2"/>
    </font>
    <font>
      <sz val="10"/>
      <name val="Arial"/>
      <family val="2"/>
      <charset val="204"/>
    </font>
    <font>
      <b/>
      <i/>
      <sz val="8"/>
      <name val="Arial"/>
      <family val="2"/>
      <charset val="204"/>
    </font>
    <font>
      <sz val="9"/>
      <name val="Arial"/>
      <family val="2"/>
      <charset val="204"/>
    </font>
    <font>
      <sz val="12"/>
      <name val="Charcoal CY"/>
      <family val="2"/>
      <charset val="204"/>
    </font>
    <font>
      <u/>
      <sz val="10"/>
      <name val="Calibri"/>
      <family val="2"/>
      <charset val="204"/>
      <scheme val="minor"/>
    </font>
    <font>
      <sz val="10.5"/>
      <color theme="1"/>
      <name val="Arial"/>
      <family val="2"/>
    </font>
    <font>
      <b/>
      <sz val="10.5"/>
      <color theme="1"/>
      <name val="Arial"/>
      <family val="2"/>
    </font>
    <font>
      <b/>
      <sz val="10.5"/>
      <name val="Arial"/>
      <family val="2"/>
    </font>
    <font>
      <sz val="12"/>
      <color theme="2"/>
      <name val="Charcoal CY"/>
      <family val="2"/>
      <charset val="204"/>
    </font>
    <font>
      <b/>
      <sz val="10.5"/>
      <color theme="1"/>
      <name val="Arial"/>
      <family val="2"/>
      <charset val="204"/>
    </font>
    <font>
      <sz val="12"/>
      <color theme="0" tint="-0.14999847407452621"/>
      <name val="Charcoal CY"/>
      <family val="2"/>
      <charset val="204"/>
    </font>
    <font>
      <sz val="8"/>
      <name val="Arial"/>
      <family val="2"/>
      <charset val="204"/>
    </font>
    <font>
      <i/>
      <sz val="9"/>
      <color rgb="FF545454"/>
      <name val="Calibri"/>
      <family val="2"/>
      <charset val="204"/>
      <scheme val="minor"/>
    </font>
    <font>
      <i/>
      <sz val="9"/>
      <color theme="1"/>
      <name val="Calibri"/>
      <family val="2"/>
      <charset val="204"/>
      <scheme val="minor"/>
    </font>
    <font>
      <sz val="9"/>
      <color theme="1"/>
      <name val="Calibri"/>
      <family val="2"/>
      <charset val="204"/>
      <scheme val="minor"/>
    </font>
    <font>
      <b/>
      <i/>
      <sz val="14"/>
      <color rgb="FF336F3E"/>
      <name val="Algerian"/>
      <family val="5"/>
    </font>
    <font>
      <b/>
      <i/>
      <sz val="12"/>
      <color theme="1"/>
      <name val="Bahnschrift SemiLight SemiConde"/>
      <family val="2"/>
      <charset val="204"/>
    </font>
    <font>
      <b/>
      <sz val="12"/>
      <color theme="1"/>
      <name val="Bahnschrift SemiLight SemiConde"/>
      <family val="2"/>
      <charset val="204"/>
    </font>
    <font>
      <i/>
      <sz val="12"/>
      <color rgb="FF3A3A3A"/>
      <name val="Bahnschrift SemiLight SemiConde"/>
      <family val="2"/>
      <charset val="204"/>
    </font>
    <font>
      <i/>
      <u/>
      <sz val="12"/>
      <color rgb="FF3A3A3A"/>
      <name val="Bahnschrift SemiLight SemiConde"/>
      <family val="2"/>
      <charset val="204"/>
    </font>
    <font>
      <i/>
      <u/>
      <sz val="11"/>
      <color rgb="FF3A3A3A"/>
      <name val="Calibri"/>
      <family val="2"/>
      <charset val="204"/>
      <scheme val="minor"/>
    </font>
    <font>
      <i/>
      <sz val="11"/>
      <color rgb="FF3A3A3A"/>
      <name val="Calibri"/>
      <family val="2"/>
      <charset val="204"/>
      <scheme val="minor"/>
    </font>
    <font>
      <sz val="11"/>
      <color rgb="FF3A3A3A"/>
      <name val="Calibri"/>
      <family val="2"/>
      <charset val="204"/>
      <scheme val="minor"/>
    </font>
    <font>
      <i/>
      <sz val="11"/>
      <color rgb="FF3A3A3A"/>
      <name val="Bahnschrift SemiLight SemiConde"/>
      <family val="2"/>
      <charset val="204"/>
    </font>
    <font>
      <i/>
      <sz val="11"/>
      <color rgb="FF3A3A3A"/>
      <name val="Calibri"/>
      <family val="2"/>
      <charset val="204"/>
    </font>
    <font>
      <sz val="11"/>
      <color rgb="FF3A3A3A"/>
      <name val="Arial"/>
      <family val="2"/>
      <charset val="204"/>
    </font>
    <font>
      <i/>
      <sz val="11"/>
      <color theme="1"/>
      <name val="Calibri"/>
      <family val="2"/>
      <charset val="204"/>
      <scheme val="minor"/>
    </font>
    <font>
      <b/>
      <i/>
      <sz val="11"/>
      <color rgb="FF3A3A3A"/>
      <name val="Bahnschrift SemiLight SemiConde"/>
      <family val="2"/>
      <charset val="204"/>
    </font>
    <font>
      <sz val="8"/>
      <name val="Calibri"/>
      <family val="2"/>
      <charset val="204"/>
      <scheme val="minor"/>
    </font>
    <font>
      <sz val="12"/>
      <color rgb="FF000000"/>
      <name val="ArialMT"/>
      <family val="2"/>
      <charset val="204"/>
    </font>
    <font>
      <b/>
      <sz val="14"/>
      <color rgb="FFFF0000"/>
      <name val="Arial"/>
      <family val="2"/>
      <charset val="204"/>
    </font>
    <font>
      <sz val="11"/>
      <name val="Calibri"/>
      <family val="2"/>
      <charset val="204"/>
      <scheme val="minor"/>
    </font>
    <font>
      <b/>
      <i/>
      <sz val="12"/>
      <name val="Charcoal CY"/>
      <charset val="204"/>
    </font>
    <font>
      <u/>
      <sz val="8"/>
      <color theme="10"/>
      <name val="Arial"/>
      <family val="2"/>
    </font>
    <font>
      <sz val="10"/>
      <color rgb="FF000000"/>
      <name val="Arial"/>
      <family val="2"/>
      <charset val="204"/>
    </font>
    <font>
      <sz val="11"/>
      <color theme="1"/>
      <name val="Times New Roman"/>
      <family val="2"/>
      <charset val="204"/>
    </font>
    <font>
      <sz val="11"/>
      <color theme="1"/>
      <name val="Times New Roman"/>
      <family val="1"/>
      <charset val="204"/>
    </font>
    <font>
      <sz val="10"/>
      <name val="Arial Cyr"/>
      <charset val="204"/>
    </font>
    <font>
      <b/>
      <sz val="12"/>
      <name val="Arial"/>
      <family val="2"/>
      <charset val="204"/>
    </font>
    <font>
      <sz val="12"/>
      <color theme="1"/>
      <name val="Arial"/>
      <family val="2"/>
      <charset val="204"/>
    </font>
    <font>
      <b/>
      <sz val="10.5"/>
      <color rgb="FFFF0000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12"/>
      <color theme="0"/>
      <name val="Charcoal CY"/>
      <family val="2"/>
      <charset val="204"/>
    </font>
    <font>
      <b/>
      <i/>
      <sz val="18"/>
      <color theme="1"/>
      <name val="Calibri"/>
      <family val="2"/>
      <charset val="204"/>
      <scheme val="minor"/>
    </font>
    <font>
      <b/>
      <i/>
      <sz val="18"/>
      <color rgb="FF005400"/>
      <name val="Segoe Print"/>
      <charset val="204"/>
    </font>
    <font>
      <sz val="11"/>
      <name val="Arial"/>
      <family val="2"/>
      <charset val="204"/>
    </font>
    <font>
      <b/>
      <sz val="10"/>
      <color rgb="FFFF0000"/>
      <name val="Arial"/>
      <family val="2"/>
      <charset val="204"/>
    </font>
    <font>
      <sz val="10.5"/>
      <name val="Calibri"/>
      <family val="2"/>
      <charset val="204"/>
      <scheme val="minor"/>
    </font>
    <font>
      <b/>
      <sz val="10"/>
      <color rgb="FF008000"/>
      <name val="Arial"/>
      <family val="2"/>
      <charset val="204"/>
    </font>
  </fonts>
  <fills count="8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rgb="FFC6E0B4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rgb="FFE2EFDA"/>
        <bgColor indexed="64"/>
      </patternFill>
    </fill>
  </fills>
  <borders count="18">
    <border>
      <left/>
      <right/>
      <top/>
      <bottom/>
      <diagonal/>
    </border>
    <border>
      <left style="hair">
        <color auto="1"/>
      </left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 style="hair">
        <color auto="1"/>
      </top>
      <bottom style="hair">
        <color auto="1"/>
      </bottom>
      <diagonal/>
    </border>
    <border>
      <left/>
      <right style="hair">
        <color auto="1"/>
      </right>
      <top style="hair">
        <color auto="1"/>
      </top>
      <bottom style="hair">
        <color auto="1"/>
      </bottom>
      <diagonal/>
    </border>
    <border>
      <left style="hair">
        <color auto="1"/>
      </left>
      <right/>
      <top/>
      <bottom/>
      <diagonal/>
    </border>
    <border>
      <left/>
      <right/>
      <top style="hair">
        <color auto="1"/>
      </top>
      <bottom/>
      <diagonal/>
    </border>
    <border>
      <left/>
      <right/>
      <top/>
      <bottom style="hair">
        <color auto="1"/>
      </bottom>
      <diagonal/>
    </border>
    <border>
      <left/>
      <right/>
      <top style="hair">
        <color auto="1"/>
      </top>
      <bottom style="hair">
        <color auto="1"/>
      </bottom>
      <diagonal/>
    </border>
    <border>
      <left style="hair">
        <color auto="1"/>
      </left>
      <right style="hair">
        <color auto="1"/>
      </right>
      <top style="hair">
        <color auto="1"/>
      </top>
      <bottom/>
      <diagonal/>
    </border>
    <border>
      <left style="double">
        <color auto="1"/>
      </left>
      <right/>
      <top style="double">
        <color auto="1"/>
      </top>
      <bottom/>
      <diagonal/>
    </border>
    <border>
      <left/>
      <right/>
      <top style="double">
        <color auto="1"/>
      </top>
      <bottom/>
      <diagonal/>
    </border>
    <border>
      <left/>
      <right style="double">
        <color auto="1"/>
      </right>
      <top style="double">
        <color auto="1"/>
      </top>
      <bottom/>
      <diagonal/>
    </border>
    <border>
      <left style="double">
        <color auto="1"/>
      </left>
      <right/>
      <top/>
      <bottom/>
      <diagonal/>
    </border>
    <border>
      <left/>
      <right style="double">
        <color auto="1"/>
      </right>
      <top/>
      <bottom/>
      <diagonal/>
    </border>
    <border>
      <left style="double">
        <color auto="1"/>
      </left>
      <right/>
      <top/>
      <bottom style="double">
        <color auto="1"/>
      </bottom>
      <diagonal/>
    </border>
    <border>
      <left/>
      <right/>
      <top/>
      <bottom style="double">
        <color auto="1"/>
      </bottom>
      <diagonal/>
    </border>
    <border>
      <left/>
      <right style="double">
        <color auto="1"/>
      </right>
      <top/>
      <bottom style="double">
        <color auto="1"/>
      </bottom>
      <diagonal/>
    </border>
    <border>
      <left style="hair">
        <color auto="1"/>
      </left>
      <right style="hair">
        <color auto="1"/>
      </right>
      <top/>
      <bottom style="hair">
        <color auto="1"/>
      </bottom>
      <diagonal/>
    </border>
  </borders>
  <cellStyleXfs count="42">
    <xf numFmtId="0" fontId="0" fillId="0" borderId="0"/>
    <xf numFmtId="0" fontId="4" fillId="0" borderId="0"/>
    <xf numFmtId="0" fontId="5" fillId="0" borderId="0"/>
    <xf numFmtId="0" fontId="11" fillId="0" borderId="0"/>
    <xf numFmtId="0" fontId="13" fillId="0" borderId="0" applyNumberFormat="0" applyFill="0" applyBorder="0" applyAlignment="0" applyProtection="0"/>
    <xf numFmtId="0" fontId="3" fillId="0" borderId="0" applyNumberFormat="0" applyFill="0" applyBorder="0" applyAlignment="0" applyProtection="0"/>
    <xf numFmtId="0" fontId="1" fillId="0" borderId="0"/>
    <xf numFmtId="0" fontId="20" fillId="0" borderId="0"/>
    <xf numFmtId="0" fontId="22" fillId="0" borderId="0"/>
    <xf numFmtId="0" fontId="5" fillId="0" borderId="0"/>
    <xf numFmtId="0" fontId="29" fillId="0" borderId="0"/>
    <xf numFmtId="0" fontId="34" fillId="0" borderId="0"/>
    <xf numFmtId="0" fontId="29" fillId="0" borderId="0"/>
    <xf numFmtId="0" fontId="48" fillId="0" borderId="0"/>
    <xf numFmtId="0" fontId="1" fillId="0" borderId="0"/>
    <xf numFmtId="0" fontId="48" fillId="0" borderId="0"/>
    <xf numFmtId="0" fontId="1" fillId="0" borderId="0"/>
    <xf numFmtId="0" fontId="66" fillId="0" borderId="0"/>
    <xf numFmtId="0" fontId="4" fillId="0" borderId="0"/>
    <xf numFmtId="0" fontId="20" fillId="0" borderId="0"/>
    <xf numFmtId="0" fontId="70" fillId="0" borderId="0" applyNumberFormat="0" applyFill="0" applyBorder="0" applyAlignment="0" applyProtection="0"/>
    <xf numFmtId="0" fontId="71" fillId="0" borderId="0"/>
    <xf numFmtId="0" fontId="72" fillId="0" borderId="0"/>
    <xf numFmtId="0" fontId="1" fillId="0" borderId="0"/>
    <xf numFmtId="0" fontId="1" fillId="0" borderId="0"/>
    <xf numFmtId="0" fontId="48" fillId="0" borderId="0"/>
    <xf numFmtId="0" fontId="34" fillId="0" borderId="0"/>
    <xf numFmtId="0" fontId="71" fillId="0" borderId="0"/>
    <xf numFmtId="0" fontId="20" fillId="0" borderId="0"/>
    <xf numFmtId="0" fontId="73" fillId="0" borderId="0"/>
    <xf numFmtId="0" fontId="1" fillId="0" borderId="0"/>
    <xf numFmtId="0" fontId="3" fillId="0" borderId="0" applyNumberFormat="0" applyFill="0" applyBorder="0" applyAlignment="0" applyProtection="0"/>
    <xf numFmtId="0" fontId="37" fillId="0" borderId="0"/>
    <xf numFmtId="0" fontId="5" fillId="0" borderId="0"/>
    <xf numFmtId="0" fontId="74" fillId="0" borderId="0"/>
    <xf numFmtId="0" fontId="48" fillId="0" borderId="0"/>
    <xf numFmtId="0" fontId="1" fillId="0" borderId="0"/>
    <xf numFmtId="0" fontId="11" fillId="0" borderId="0"/>
    <xf numFmtId="0" fontId="13" fillId="0" borderId="0" applyNumberFormat="0" applyFill="0" applyBorder="0" applyAlignment="0" applyProtection="0"/>
    <xf numFmtId="0" fontId="1" fillId="0" borderId="0"/>
    <xf numFmtId="43" fontId="1" fillId="0" borderId="0" applyFont="0" applyFill="0" applyBorder="0" applyAlignment="0" applyProtection="0"/>
    <xf numFmtId="43" fontId="1" fillId="0" borderId="0" applyFont="0" applyFill="0" applyBorder="0" applyAlignment="0" applyProtection="0"/>
  </cellStyleXfs>
  <cellXfs count="212">
    <xf numFmtId="0" fontId="0" fillId="0" borderId="0" xfId="0"/>
    <xf numFmtId="0" fontId="4" fillId="0" borderId="0" xfId="1" applyAlignment="1">
      <alignment vertical="center"/>
    </xf>
    <xf numFmtId="0" fontId="4" fillId="0" borderId="0" xfId="1" applyAlignment="1">
      <alignment horizontal="center" vertical="center"/>
    </xf>
    <xf numFmtId="0" fontId="4" fillId="0" borderId="0" xfId="1" applyAlignment="1">
      <alignment horizontal="left" vertical="center"/>
    </xf>
    <xf numFmtId="2" fontId="7" fillId="2" borderId="0" xfId="1" applyNumberFormat="1" applyFont="1" applyFill="1" applyAlignment="1">
      <alignment horizontal="center" vertical="center"/>
    </xf>
    <xf numFmtId="0" fontId="4" fillId="0" borderId="0" xfId="1"/>
    <xf numFmtId="2" fontId="7" fillId="2" borderId="0" xfId="1" applyNumberFormat="1" applyFont="1" applyFill="1" applyAlignment="1">
      <alignment vertical="center"/>
    </xf>
    <xf numFmtId="0" fontId="4" fillId="0" borderId="0" xfId="1" applyAlignment="1">
      <alignment horizontal="center"/>
    </xf>
    <xf numFmtId="0" fontId="10" fillId="0" borderId="0" xfId="2" applyFont="1"/>
    <xf numFmtId="2" fontId="9" fillId="0" borderId="0" xfId="2" applyNumberFormat="1" applyFont="1" applyAlignment="1">
      <alignment horizontal="center"/>
    </xf>
    <xf numFmtId="0" fontId="12" fillId="0" borderId="0" xfId="3" applyFont="1" applyAlignment="1" applyProtection="1">
      <alignment horizontal="center" vertical="center"/>
      <protection locked="0"/>
    </xf>
    <xf numFmtId="2" fontId="9" fillId="2" borderId="0" xfId="1" applyNumberFormat="1" applyFont="1" applyFill="1" applyAlignment="1">
      <alignment horizontal="center" vertical="center"/>
    </xf>
    <xf numFmtId="49" fontId="10" fillId="0" borderId="0" xfId="2" applyNumberFormat="1" applyFont="1" applyAlignment="1">
      <alignment horizontal="center" vertical="center"/>
    </xf>
    <xf numFmtId="0" fontId="14" fillId="0" borderId="0" xfId="4" applyFont="1" applyFill="1" applyAlignment="1" applyProtection="1">
      <alignment vertical="center"/>
      <protection locked="0"/>
    </xf>
    <xf numFmtId="0" fontId="15" fillId="0" borderId="0" xfId="5" applyFont="1" applyAlignment="1" applyProtection="1">
      <alignment horizontal="left" vertical="top"/>
      <protection locked="0"/>
    </xf>
    <xf numFmtId="0" fontId="10" fillId="0" borderId="0" xfId="2" applyFont="1" applyAlignment="1">
      <alignment horizontal="center"/>
    </xf>
    <xf numFmtId="1" fontId="2" fillId="3" borderId="1" xfId="3" applyNumberFormat="1" applyFont="1" applyFill="1" applyBorder="1" applyAlignment="1">
      <alignment horizontal="center" vertical="center"/>
    </xf>
    <xf numFmtId="0" fontId="4" fillId="0" borderId="0" xfId="1" applyAlignment="1">
      <alignment horizontal="left"/>
    </xf>
    <xf numFmtId="0" fontId="17" fillId="2" borderId="0" xfId="6" applyFont="1" applyFill="1" applyAlignment="1">
      <alignment horizontal="left" vertical="center"/>
    </xf>
    <xf numFmtId="0" fontId="19" fillId="2" borderId="0" xfId="6" applyFont="1" applyFill="1" applyAlignment="1">
      <alignment horizontal="left" vertical="center" indent="1"/>
    </xf>
    <xf numFmtId="0" fontId="19" fillId="2" borderId="0" xfId="6" applyFont="1" applyFill="1" applyAlignment="1">
      <alignment horizontal="center" vertical="center"/>
    </xf>
    <xf numFmtId="2" fontId="10" fillId="2" borderId="0" xfId="1" applyNumberFormat="1" applyFont="1" applyFill="1" applyAlignment="1">
      <alignment horizontal="center" vertical="center"/>
    </xf>
    <xf numFmtId="0" fontId="23" fillId="2" borderId="0" xfId="8" applyFont="1" applyFill="1" applyAlignment="1" applyProtection="1">
      <alignment horizontal="left" vertical="center" indent="1"/>
      <protection locked="0"/>
    </xf>
    <xf numFmtId="0" fontId="24" fillId="2" borderId="0" xfId="6" applyFont="1" applyFill="1" applyAlignment="1">
      <alignment horizontal="left" vertical="center"/>
    </xf>
    <xf numFmtId="0" fontId="27" fillId="2" borderId="0" xfId="6" applyFont="1" applyFill="1" applyAlignment="1">
      <alignment horizontal="left" vertical="top"/>
    </xf>
    <xf numFmtId="0" fontId="30" fillId="0" borderId="0" xfId="10" applyFont="1" applyAlignment="1">
      <alignment horizontal="left" vertical="center"/>
    </xf>
    <xf numFmtId="0" fontId="10" fillId="2" borderId="0" xfId="6" applyFont="1" applyFill="1" applyAlignment="1">
      <alignment horizontal="center" vertical="center"/>
    </xf>
    <xf numFmtId="0" fontId="31" fillId="2" borderId="0" xfId="6" applyFont="1" applyFill="1" applyAlignment="1">
      <alignment horizontal="left" vertical="center"/>
    </xf>
    <xf numFmtId="0" fontId="33" fillId="0" borderId="0" xfId="1" applyFont="1"/>
    <xf numFmtId="0" fontId="10" fillId="2" borderId="0" xfId="1" applyFont="1" applyFill="1" applyProtection="1">
      <protection locked="0"/>
    </xf>
    <xf numFmtId="2" fontId="28" fillId="0" borderId="0" xfId="3" applyNumberFormat="1" applyFont="1" applyAlignment="1">
      <alignment vertical="center"/>
    </xf>
    <xf numFmtId="0" fontId="23" fillId="0" borderId="0" xfId="8" applyFont="1" applyAlignment="1" applyProtection="1">
      <alignment horizontal="left" vertical="center"/>
      <protection locked="0"/>
    </xf>
    <xf numFmtId="0" fontId="27" fillId="0" borderId="0" xfId="11" applyFont="1"/>
    <xf numFmtId="0" fontId="19" fillId="2" borderId="0" xfId="1" applyFont="1" applyFill="1" applyAlignment="1">
      <alignment horizontal="left" vertical="center" indent="1"/>
    </xf>
    <xf numFmtId="0" fontId="19" fillId="2" borderId="0" xfId="1" applyFont="1" applyFill="1" applyAlignment="1">
      <alignment horizontal="center" vertical="center"/>
    </xf>
    <xf numFmtId="1" fontId="10" fillId="2" borderId="0" xfId="1" applyNumberFormat="1" applyFont="1" applyFill="1" applyProtection="1">
      <protection locked="0"/>
    </xf>
    <xf numFmtId="0" fontId="10" fillId="2" borderId="0" xfId="1" applyFont="1" applyFill="1"/>
    <xf numFmtId="166" fontId="10" fillId="2" borderId="0" xfId="1" applyNumberFormat="1" applyFont="1" applyFill="1"/>
    <xf numFmtId="0" fontId="19" fillId="2" borderId="0" xfId="1" applyFont="1" applyFill="1" applyAlignment="1">
      <alignment horizontal="left" vertical="center"/>
    </xf>
    <xf numFmtId="0" fontId="29" fillId="4" borderId="8" xfId="1" applyFont="1" applyFill="1" applyBorder="1" applyAlignment="1">
      <alignment horizontal="left" vertical="top" wrapText="1"/>
    </xf>
    <xf numFmtId="0" fontId="29" fillId="4" borderId="8" xfId="1" applyFont="1" applyFill="1" applyBorder="1" applyAlignment="1">
      <alignment horizontal="center" vertical="top" wrapText="1"/>
    </xf>
    <xf numFmtId="167" fontId="36" fillId="4" borderId="8" xfId="1" applyNumberFormat="1" applyFont="1" applyFill="1" applyBorder="1" applyAlignment="1">
      <alignment horizontal="center" vertical="top" wrapText="1"/>
    </xf>
    <xf numFmtId="2" fontId="35" fillId="4" borderId="8" xfId="1" applyNumberFormat="1" applyFont="1" applyFill="1" applyBorder="1" applyAlignment="1" applyProtection="1">
      <alignment horizontal="center" vertical="top" wrapText="1"/>
      <protection locked="0"/>
    </xf>
    <xf numFmtId="0" fontId="37" fillId="0" borderId="1" xfId="12" applyFont="1" applyBorder="1" applyAlignment="1">
      <alignment horizontal="left" indent="1"/>
    </xf>
    <xf numFmtId="0" fontId="37" fillId="0" borderId="1" xfId="12" applyFont="1" applyBorder="1" applyAlignment="1">
      <alignment horizontal="center"/>
    </xf>
    <xf numFmtId="166" fontId="35" fillId="3" borderId="1" xfId="1" applyNumberFormat="1" applyFont="1" applyFill="1" applyBorder="1" applyAlignment="1">
      <alignment horizontal="center"/>
    </xf>
    <xf numFmtId="168" fontId="39" fillId="0" borderId="1" xfId="1" applyNumberFormat="1" applyFont="1" applyBorder="1" applyAlignment="1">
      <alignment horizontal="center"/>
    </xf>
    <xf numFmtId="0" fontId="40" fillId="0" borderId="0" xfId="1" applyFont="1"/>
    <xf numFmtId="166" fontId="39" fillId="0" borderId="1" xfId="1" applyNumberFormat="1" applyFont="1" applyBorder="1" applyAlignment="1">
      <alignment horizontal="center"/>
    </xf>
    <xf numFmtId="168" fontId="35" fillId="3" borderId="1" xfId="1" applyNumberFormat="1" applyFont="1" applyFill="1" applyBorder="1" applyAlignment="1">
      <alignment horizontal="center"/>
    </xf>
    <xf numFmtId="0" fontId="30" fillId="4" borderId="1" xfId="2" applyFont="1" applyFill="1" applyBorder="1" applyAlignment="1">
      <alignment vertical="center"/>
    </xf>
    <xf numFmtId="0" fontId="41" fillId="4" borderId="1" xfId="5" applyFont="1" applyFill="1" applyBorder="1" applyAlignment="1">
      <alignment horizontal="center" vertical="top"/>
    </xf>
    <xf numFmtId="0" fontId="42" fillId="4" borderId="1" xfId="6" applyFont="1" applyFill="1" applyBorder="1" applyAlignment="1">
      <alignment horizontal="left" vertical="center" indent="1"/>
    </xf>
    <xf numFmtId="49" fontId="42" fillId="4" borderId="1" xfId="6" applyNumberFormat="1" applyFont="1" applyFill="1" applyBorder="1" applyAlignment="1">
      <alignment horizontal="center" vertical="center"/>
    </xf>
    <xf numFmtId="0" fontId="42" fillId="4" borderId="1" xfId="2" applyFont="1" applyFill="1" applyBorder="1" applyAlignment="1">
      <alignment horizontal="center" vertical="center"/>
    </xf>
    <xf numFmtId="0" fontId="43" fillId="4" borderId="1" xfId="2" applyFont="1" applyFill="1" applyBorder="1" applyAlignment="1">
      <alignment horizontal="center" vertical="center"/>
    </xf>
    <xf numFmtId="2" fontId="30" fillId="4" borderId="1" xfId="2" applyNumberFormat="1" applyFont="1" applyFill="1" applyBorder="1" applyAlignment="1">
      <alignment horizontal="center" vertical="center"/>
    </xf>
    <xf numFmtId="0" fontId="44" fillId="4" borderId="1" xfId="2" applyFont="1" applyFill="1" applyBorder="1" applyAlignment="1">
      <alignment horizontal="center" vertical="center"/>
    </xf>
    <xf numFmtId="2" fontId="42" fillId="4" borderId="1" xfId="2" applyNumberFormat="1" applyFont="1" applyFill="1" applyBorder="1" applyAlignment="1">
      <alignment horizontal="center" vertical="center"/>
    </xf>
    <xf numFmtId="165" fontId="42" fillId="4" borderId="1" xfId="2" applyNumberFormat="1" applyFont="1" applyFill="1" applyBorder="1" applyAlignment="1">
      <alignment horizontal="center" vertical="center"/>
    </xf>
    <xf numFmtId="0" fontId="45" fillId="0" borderId="0" xfId="1" applyFont="1"/>
    <xf numFmtId="0" fontId="24" fillId="4" borderId="1" xfId="2" applyFont="1" applyFill="1" applyBorder="1" applyAlignment="1">
      <alignment horizontal="center" vertical="center"/>
    </xf>
    <xf numFmtId="165" fontId="46" fillId="4" borderId="1" xfId="2" applyNumberFormat="1" applyFont="1" applyFill="1" applyBorder="1" applyAlignment="1">
      <alignment horizontal="center" vertical="center"/>
    </xf>
    <xf numFmtId="44" fontId="46" fillId="4" borderId="1" xfId="2" applyNumberFormat="1" applyFont="1" applyFill="1" applyBorder="1" applyAlignment="1">
      <alignment horizontal="center" vertical="center"/>
    </xf>
    <xf numFmtId="0" fontId="47" fillId="0" borderId="0" xfId="1" applyFont="1" applyAlignment="1">
      <alignment horizontal="center"/>
    </xf>
    <xf numFmtId="0" fontId="47" fillId="0" borderId="0" xfId="1" applyFont="1"/>
    <xf numFmtId="0" fontId="39" fillId="0" borderId="0" xfId="13" applyFont="1" applyProtection="1">
      <protection locked="0"/>
    </xf>
    <xf numFmtId="0" fontId="1" fillId="0" borderId="9" xfId="6" applyBorder="1"/>
    <xf numFmtId="0" fontId="1" fillId="0" borderId="10" xfId="6" applyBorder="1"/>
    <xf numFmtId="0" fontId="1" fillId="0" borderId="11" xfId="6" applyBorder="1"/>
    <xf numFmtId="0" fontId="1" fillId="0" borderId="0" xfId="6"/>
    <xf numFmtId="0" fontId="1" fillId="0" borderId="12" xfId="6" applyBorder="1"/>
    <xf numFmtId="0" fontId="1" fillId="0" borderId="13" xfId="6" applyBorder="1"/>
    <xf numFmtId="0" fontId="49" fillId="0" borderId="12" xfId="6" applyFont="1" applyBorder="1"/>
    <xf numFmtId="0" fontId="49" fillId="0" borderId="0" xfId="6" applyFont="1"/>
    <xf numFmtId="0" fontId="50" fillId="0" borderId="0" xfId="6" applyFont="1"/>
    <xf numFmtId="0" fontId="50" fillId="0" borderId="13" xfId="6" applyFont="1" applyBorder="1"/>
    <xf numFmtId="0" fontId="51" fillId="0" borderId="0" xfId="6" applyFont="1"/>
    <xf numFmtId="0" fontId="51" fillId="0" borderId="13" xfId="6" applyFont="1" applyBorder="1"/>
    <xf numFmtId="0" fontId="52" fillId="0" borderId="12" xfId="6" applyFont="1" applyBorder="1"/>
    <xf numFmtId="0" fontId="53" fillId="6" borderId="12" xfId="6" applyFont="1" applyFill="1" applyBorder="1" applyAlignment="1">
      <alignment horizontal="right"/>
    </xf>
    <xf numFmtId="0" fontId="53" fillId="0" borderId="0" xfId="6" applyFont="1"/>
    <xf numFmtId="0" fontId="54" fillId="0" borderId="0" xfId="6" applyFont="1"/>
    <xf numFmtId="0" fontId="54" fillId="0" borderId="13" xfId="6" applyFont="1" applyBorder="1"/>
    <xf numFmtId="0" fontId="55" fillId="6" borderId="12" xfId="6" applyFont="1" applyFill="1" applyBorder="1" applyAlignment="1">
      <alignment horizontal="left"/>
    </xf>
    <xf numFmtId="0" fontId="57" fillId="0" borderId="0" xfId="6" applyFont="1"/>
    <xf numFmtId="0" fontId="58" fillId="0" borderId="0" xfId="6" applyFont="1"/>
    <xf numFmtId="0" fontId="55" fillId="0" borderId="0" xfId="6" applyFont="1" applyAlignment="1">
      <alignment horizontal="left"/>
    </xf>
    <xf numFmtId="0" fontId="59" fillId="0" borderId="0" xfId="6" applyFont="1"/>
    <xf numFmtId="0" fontId="59" fillId="0" borderId="13" xfId="6" applyFont="1" applyBorder="1"/>
    <xf numFmtId="0" fontId="58" fillId="6" borderId="12" xfId="6" applyFont="1" applyFill="1" applyBorder="1"/>
    <xf numFmtId="0" fontId="60" fillId="0" borderId="0" xfId="6" applyFont="1" applyAlignment="1">
      <alignment horizontal="left" indent="2"/>
    </xf>
    <xf numFmtId="0" fontId="61" fillId="0" borderId="0" xfId="6" applyFont="1" applyAlignment="1">
      <alignment horizontal="right"/>
    </xf>
    <xf numFmtId="0" fontId="60" fillId="0" borderId="0" xfId="6" applyFont="1" applyAlignment="1">
      <alignment horizontal="left"/>
    </xf>
    <xf numFmtId="0" fontId="62" fillId="0" borderId="0" xfId="6" applyFont="1" applyAlignment="1">
      <alignment vertical="center"/>
    </xf>
    <xf numFmtId="0" fontId="63" fillId="6" borderId="12" xfId="6" applyFont="1" applyFill="1" applyBorder="1"/>
    <xf numFmtId="0" fontId="63" fillId="0" borderId="0" xfId="6" applyFont="1"/>
    <xf numFmtId="0" fontId="1" fillId="6" borderId="12" xfId="6" applyFill="1" applyBorder="1"/>
    <xf numFmtId="0" fontId="54" fillId="6" borderId="12" xfId="6" applyFont="1" applyFill="1" applyBorder="1" applyAlignment="1">
      <alignment horizontal="right"/>
    </xf>
    <xf numFmtId="0" fontId="64" fillId="0" borderId="0" xfId="6" applyFont="1" applyAlignment="1">
      <alignment horizontal="left"/>
    </xf>
    <xf numFmtId="0" fontId="2" fillId="0" borderId="0" xfId="6" applyFont="1"/>
    <xf numFmtId="0" fontId="2" fillId="0" borderId="13" xfId="6" applyFont="1" applyBorder="1"/>
    <xf numFmtId="0" fontId="54" fillId="6" borderId="12" xfId="6" applyFont="1" applyFill="1" applyBorder="1" applyAlignment="1">
      <alignment horizontal="right" vertical="top"/>
    </xf>
    <xf numFmtId="0" fontId="2" fillId="0" borderId="13" xfId="6" applyFont="1" applyBorder="1" applyAlignment="1">
      <alignment vertical="top"/>
    </xf>
    <xf numFmtId="0" fontId="2" fillId="0" borderId="0" xfId="6" applyFont="1" applyAlignment="1">
      <alignment vertical="top"/>
    </xf>
    <xf numFmtId="0" fontId="60" fillId="0" borderId="0" xfId="6" applyFont="1" applyAlignment="1">
      <alignment horizontal="left" vertical="top" wrapText="1" indent="2"/>
    </xf>
    <xf numFmtId="0" fontId="37" fillId="0" borderId="0" xfId="15" applyFont="1" applyAlignment="1">
      <alignment horizontal="left" vertical="top" wrapText="1"/>
    </xf>
    <xf numFmtId="0" fontId="1" fillId="0" borderId="14" xfId="6" applyBorder="1"/>
    <xf numFmtId="0" fontId="1" fillId="0" borderId="15" xfId="6" applyBorder="1"/>
    <xf numFmtId="0" fontId="1" fillId="0" borderId="16" xfId="6" applyBorder="1"/>
    <xf numFmtId="0" fontId="35" fillId="4" borderId="8" xfId="1" applyFont="1" applyFill="1" applyBorder="1" applyAlignment="1">
      <alignment horizontal="center" vertical="top" wrapText="1"/>
    </xf>
    <xf numFmtId="0" fontId="37" fillId="0" borderId="1" xfId="1" applyFont="1" applyBorder="1" applyAlignment="1">
      <alignment horizontal="left" vertical="center"/>
    </xf>
    <xf numFmtId="49" fontId="42" fillId="4" borderId="17" xfId="6" applyNumberFormat="1" applyFont="1" applyFill="1" applyBorder="1" applyAlignment="1">
      <alignment horizontal="center" vertical="center"/>
    </xf>
    <xf numFmtId="0" fontId="67" fillId="2" borderId="0" xfId="16" applyFont="1" applyFill="1" applyAlignment="1" applyProtection="1">
      <alignment horizontal="left"/>
      <protection locked="0"/>
    </xf>
    <xf numFmtId="0" fontId="23" fillId="2" borderId="0" xfId="8" applyFont="1" applyFill="1" applyAlignment="1" applyProtection="1">
      <alignment horizontal="center" vertical="center"/>
      <protection locked="0"/>
    </xf>
    <xf numFmtId="0" fontId="23" fillId="0" borderId="0" xfId="8" applyFont="1" applyAlignment="1" applyProtection="1">
      <alignment horizontal="center" vertical="center"/>
      <protection locked="0"/>
    </xf>
    <xf numFmtId="2" fontId="28" fillId="0" borderId="0" xfId="3" applyNumberFormat="1" applyFont="1" applyAlignment="1">
      <alignment horizontal="center" vertical="center"/>
    </xf>
    <xf numFmtId="166" fontId="10" fillId="2" borderId="0" xfId="1" applyNumberFormat="1" applyFont="1" applyFill="1" applyAlignment="1">
      <alignment horizontal="center"/>
    </xf>
    <xf numFmtId="49" fontId="10" fillId="0" borderId="0" xfId="2" applyNumberFormat="1" applyFont="1" applyAlignment="1">
      <alignment vertical="center"/>
    </xf>
    <xf numFmtId="0" fontId="19" fillId="2" borderId="0" xfId="6" applyFont="1" applyFill="1" applyAlignment="1">
      <alignment vertical="center"/>
    </xf>
    <xf numFmtId="0" fontId="17" fillId="2" borderId="0" xfId="6" applyFont="1" applyFill="1" applyAlignment="1">
      <alignment vertical="center"/>
    </xf>
    <xf numFmtId="0" fontId="24" fillId="2" borderId="0" xfId="6" applyFont="1" applyFill="1" applyAlignment="1">
      <alignment vertical="center"/>
    </xf>
    <xf numFmtId="0" fontId="27" fillId="2" borderId="0" xfId="6" applyFont="1" applyFill="1" applyAlignment="1">
      <alignment vertical="center"/>
    </xf>
    <xf numFmtId="0" fontId="30" fillId="0" borderId="0" xfId="10" applyFont="1" applyAlignment="1">
      <alignment vertical="center"/>
    </xf>
    <xf numFmtId="0" fontId="31" fillId="2" borderId="0" xfId="6" applyFont="1" applyFill="1" applyAlignment="1">
      <alignment vertical="center"/>
    </xf>
    <xf numFmtId="0" fontId="19" fillId="2" borderId="0" xfId="1" applyFont="1" applyFill="1" applyAlignment="1">
      <alignment vertical="center"/>
    </xf>
    <xf numFmtId="0" fontId="20" fillId="4" borderId="8" xfId="1" applyFont="1" applyFill="1" applyBorder="1" applyAlignment="1">
      <alignment vertical="center" wrapText="1"/>
    </xf>
    <xf numFmtId="0" fontId="38" fillId="0" borderId="1" xfId="12" applyFont="1" applyBorder="1" applyAlignment="1">
      <alignment vertical="center"/>
    </xf>
    <xf numFmtId="0" fontId="42" fillId="4" borderId="1" xfId="6" applyFont="1" applyFill="1" applyBorder="1" applyAlignment="1">
      <alignment vertical="center"/>
    </xf>
    <xf numFmtId="0" fontId="48" fillId="0" borderId="0" xfId="13" applyProtection="1">
      <protection locked="0"/>
    </xf>
    <xf numFmtId="0" fontId="68" fillId="0" borderId="1" xfId="0" applyFont="1" applyBorder="1" applyAlignment="1">
      <alignment horizontal="center"/>
    </xf>
    <xf numFmtId="0" fontId="69" fillId="0" borderId="0" xfId="1" applyFont="1" applyAlignment="1">
      <alignment horizontal="left"/>
    </xf>
    <xf numFmtId="168" fontId="40" fillId="0" borderId="0" xfId="1" applyNumberFormat="1" applyFont="1"/>
    <xf numFmtId="0" fontId="37" fillId="0" borderId="1" xfId="12" applyFont="1" applyBorder="1" applyAlignment="1">
      <alignment horizontal="left" wrapText="1" indent="1"/>
    </xf>
    <xf numFmtId="49" fontId="37" fillId="0" borderId="1" xfId="12" applyNumberFormat="1" applyFont="1" applyBorder="1" applyAlignment="1">
      <alignment horizontal="left" indent="1"/>
    </xf>
    <xf numFmtId="2" fontId="30" fillId="4" borderId="3" xfId="2" applyNumberFormat="1" applyFont="1" applyFill="1" applyBorder="1" applyAlignment="1">
      <alignment horizontal="center" vertical="center"/>
    </xf>
    <xf numFmtId="0" fontId="23" fillId="0" borderId="4" xfId="8" applyFont="1" applyBorder="1" applyAlignment="1" applyProtection="1">
      <alignment horizontal="left" vertical="center" indent="1"/>
      <protection locked="0"/>
    </xf>
    <xf numFmtId="0" fontId="23" fillId="0" borderId="0" xfId="8" applyFont="1" applyAlignment="1" applyProtection="1">
      <alignment horizontal="left" vertical="center" indent="1"/>
      <protection locked="0"/>
    </xf>
    <xf numFmtId="0" fontId="23" fillId="2" borderId="4" xfId="8" applyFont="1" applyFill="1" applyBorder="1" applyAlignment="1" applyProtection="1">
      <alignment horizontal="left" vertical="center" indent="1"/>
      <protection locked="0"/>
    </xf>
    <xf numFmtId="0" fontId="64" fillId="0" borderId="0" xfId="6" applyFont="1" applyAlignment="1">
      <alignment horizontal="left" vertical="top" wrapText="1"/>
    </xf>
    <xf numFmtId="0" fontId="16" fillId="0" borderId="0" xfId="21" applyFont="1" applyAlignment="1">
      <alignment horizontal="left" vertical="center"/>
    </xf>
    <xf numFmtId="0" fontId="76" fillId="0" borderId="0" xfId="21" applyFont="1" applyAlignment="1">
      <alignment horizontal="left" vertical="center"/>
    </xf>
    <xf numFmtId="0" fontId="75" fillId="0" borderId="0" xfId="34" applyFont="1" applyAlignment="1">
      <alignment vertical="center"/>
    </xf>
    <xf numFmtId="2" fontId="76" fillId="0" borderId="0" xfId="10" applyNumberFormat="1" applyFont="1" applyAlignment="1">
      <alignment vertical="center"/>
    </xf>
    <xf numFmtId="0" fontId="26" fillId="0" borderId="0" xfId="34" applyFont="1" applyAlignment="1">
      <alignment vertical="center"/>
    </xf>
    <xf numFmtId="0" fontId="24" fillId="2" borderId="0" xfId="6" applyFont="1" applyFill="1" applyAlignment="1">
      <alignment horizontal="left" vertical="top"/>
    </xf>
    <xf numFmtId="44" fontId="37" fillId="0" borderId="1" xfId="12" applyNumberFormat="1" applyFont="1" applyBorder="1" applyAlignment="1">
      <alignment horizontal="left" indent="1"/>
    </xf>
    <xf numFmtId="165" fontId="37" fillId="0" borderId="1" xfId="12" applyNumberFormat="1" applyFont="1" applyBorder="1" applyAlignment="1">
      <alignment horizontal="left" indent="1"/>
    </xf>
    <xf numFmtId="0" fontId="6" fillId="0" borderId="0" xfId="2" applyFont="1" applyAlignment="1" applyProtection="1">
      <alignment vertical="top" wrapText="1"/>
      <protection locked="0"/>
    </xf>
    <xf numFmtId="14" fontId="79" fillId="0" borderId="0" xfId="1" applyNumberFormat="1" applyFont="1"/>
    <xf numFmtId="0" fontId="80" fillId="0" borderId="12" xfId="36" applyFont="1" applyBorder="1"/>
    <xf numFmtId="0" fontId="1" fillId="0" borderId="0" xfId="36"/>
    <xf numFmtId="0" fontId="1" fillId="0" borderId="13" xfId="36" applyBorder="1"/>
    <xf numFmtId="0" fontId="54" fillId="6" borderId="12" xfId="36" applyFont="1" applyFill="1" applyBorder="1" applyAlignment="1">
      <alignment horizontal="right" vertical="top"/>
    </xf>
    <xf numFmtId="0" fontId="26" fillId="0" borderId="0" xfId="9" applyFont="1" applyAlignment="1">
      <alignment horizontal="left" vertical="top" indent="1"/>
    </xf>
    <xf numFmtId="0" fontId="23" fillId="0" borderId="0" xfId="8" applyFont="1" applyAlignment="1" applyProtection="1">
      <alignment vertical="center"/>
      <protection locked="0"/>
    </xf>
    <xf numFmtId="0" fontId="23" fillId="2" borderId="0" xfId="8" applyFont="1" applyFill="1" applyAlignment="1" applyProtection="1">
      <alignment vertical="center"/>
      <protection locked="0"/>
    </xf>
    <xf numFmtId="0" fontId="82" fillId="0" borderId="0" xfId="9" applyFont="1" applyAlignment="1">
      <alignment horizontal="left" vertical="top" indent="1"/>
    </xf>
    <xf numFmtId="0" fontId="29" fillId="7" borderId="3" xfId="18" applyFont="1" applyFill="1" applyBorder="1" applyAlignment="1">
      <alignment horizontal="center" vertical="center"/>
    </xf>
    <xf numFmtId="0" fontId="84" fillId="0" borderId="1" xfId="33" applyFont="1" applyBorder="1" applyAlignment="1">
      <alignment horizontal="center" vertical="center"/>
    </xf>
    <xf numFmtId="0" fontId="83" fillId="0" borderId="1" xfId="12" applyFont="1" applyBorder="1" applyAlignment="1">
      <alignment horizontal="left" indent="1"/>
    </xf>
    <xf numFmtId="0" fontId="85" fillId="0" borderId="1" xfId="12" applyFont="1" applyBorder="1" applyAlignment="1">
      <alignment horizontal="left" indent="1"/>
    </xf>
    <xf numFmtId="0" fontId="12" fillId="0" borderId="0" xfId="7" applyFont="1" applyAlignment="1" applyProtection="1">
      <alignment horizontal="right" vertical="center" indent="1"/>
      <protection locked="0"/>
    </xf>
    <xf numFmtId="0" fontId="17" fillId="2" borderId="0" xfId="6" applyFont="1" applyFill="1" applyAlignment="1">
      <alignment vertical="distributed" wrapText="1"/>
    </xf>
    <xf numFmtId="0" fontId="35" fillId="3" borderId="0" xfId="8" applyFont="1" applyFill="1" applyAlignment="1" applyProtection="1">
      <alignment horizontal="left" vertical="top" wrapText="1"/>
      <protection locked="0"/>
    </xf>
    <xf numFmtId="9" fontId="28" fillId="0" borderId="2" xfId="6" applyNumberFormat="1" applyFont="1" applyBorder="1" applyAlignment="1">
      <alignment horizontal="right" vertical="center"/>
    </xf>
    <xf numFmtId="9" fontId="28" fillId="0" borderId="7" xfId="6" applyNumberFormat="1" applyFont="1" applyBorder="1" applyAlignment="1">
      <alignment horizontal="right" vertical="center"/>
    </xf>
    <xf numFmtId="9" fontId="28" fillId="0" borderId="3" xfId="6" applyNumberFormat="1" applyFont="1" applyBorder="1" applyAlignment="1">
      <alignment horizontal="right" vertical="center"/>
    </xf>
    <xf numFmtId="0" fontId="23" fillId="0" borderId="4" xfId="8" applyFont="1" applyBorder="1" applyAlignment="1" applyProtection="1">
      <alignment horizontal="left" vertical="center" indent="1"/>
      <protection locked="0"/>
    </xf>
    <xf numFmtId="0" fontId="23" fillId="0" borderId="0" xfId="8" applyFont="1" applyAlignment="1" applyProtection="1">
      <alignment horizontal="left" vertical="center" indent="1"/>
      <protection locked="0"/>
    </xf>
    <xf numFmtId="165" fontId="21" fillId="0" borderId="2" xfId="3" applyNumberFormat="1" applyFont="1" applyBorder="1" applyAlignment="1">
      <alignment horizontal="right" vertical="center"/>
    </xf>
    <xf numFmtId="165" fontId="21" fillId="0" borderId="3" xfId="3" applyNumberFormat="1" applyFont="1" applyBorder="1" applyAlignment="1">
      <alignment horizontal="right" vertical="center"/>
    </xf>
    <xf numFmtId="44" fontId="21" fillId="0" borderId="2" xfId="3" applyNumberFormat="1" applyFont="1" applyBorder="1" applyAlignment="1">
      <alignment horizontal="right" vertical="center"/>
    </xf>
    <xf numFmtId="44" fontId="21" fillId="0" borderId="3" xfId="3" applyNumberFormat="1" applyFont="1" applyBorder="1" applyAlignment="1">
      <alignment horizontal="right" vertical="center"/>
    </xf>
    <xf numFmtId="0" fontId="26" fillId="0" borderId="4" xfId="8" applyFont="1" applyBorder="1" applyAlignment="1" applyProtection="1">
      <alignment horizontal="left" vertical="center" indent="1"/>
      <protection locked="0"/>
    </xf>
    <xf numFmtId="0" fontId="26" fillId="0" borderId="0" xfId="8" applyFont="1" applyAlignment="1" applyProtection="1">
      <alignment horizontal="left" vertical="center" indent="1"/>
      <protection locked="0"/>
    </xf>
    <xf numFmtId="44" fontId="32" fillId="0" borderId="2" xfId="3" applyNumberFormat="1" applyFont="1" applyBorder="1" applyAlignment="1">
      <alignment horizontal="right" vertical="center"/>
    </xf>
    <xf numFmtId="44" fontId="32" fillId="0" borderId="7" xfId="3" applyNumberFormat="1" applyFont="1" applyBorder="1" applyAlignment="1">
      <alignment horizontal="right" vertical="center"/>
    </xf>
    <xf numFmtId="44" fontId="32" fillId="0" borderId="3" xfId="3" applyNumberFormat="1" applyFont="1" applyBorder="1" applyAlignment="1">
      <alignment horizontal="right" vertical="center"/>
    </xf>
    <xf numFmtId="0" fontId="17" fillId="2" borderId="0" xfId="6" applyFont="1" applyFill="1" applyAlignment="1">
      <alignment horizontal="left" vertical="distributed" wrapText="1"/>
    </xf>
    <xf numFmtId="165" fontId="28" fillId="0" borderId="2" xfId="3" applyNumberFormat="1" applyFont="1" applyBorder="1" applyAlignment="1">
      <alignment vertical="center"/>
    </xf>
    <xf numFmtId="165" fontId="28" fillId="0" borderId="3" xfId="3" applyNumberFormat="1" applyFont="1" applyBorder="1" applyAlignment="1">
      <alignment vertical="center"/>
    </xf>
    <xf numFmtId="44" fontId="28" fillId="0" borderId="2" xfId="3" applyNumberFormat="1" applyFont="1" applyBorder="1" applyAlignment="1">
      <alignment vertical="center"/>
    </xf>
    <xf numFmtId="44" fontId="28" fillId="0" borderId="3" xfId="3" applyNumberFormat="1" applyFont="1" applyBorder="1" applyAlignment="1">
      <alignment vertical="center"/>
    </xf>
    <xf numFmtId="165" fontId="28" fillId="0" borderId="2" xfId="6" applyNumberFormat="1" applyFont="1" applyBorder="1" applyAlignment="1">
      <alignment vertical="center"/>
    </xf>
    <xf numFmtId="165" fontId="28" fillId="0" borderId="3" xfId="6" applyNumberFormat="1" applyFont="1" applyBorder="1" applyAlignment="1">
      <alignment vertical="center"/>
    </xf>
    <xf numFmtId="169" fontId="28" fillId="0" borderId="2" xfId="41" applyNumberFormat="1" applyFont="1" applyBorder="1" applyAlignment="1">
      <alignment horizontal="right" vertical="center"/>
    </xf>
    <xf numFmtId="169" fontId="28" fillId="0" borderId="3" xfId="41" applyNumberFormat="1" applyFont="1" applyBorder="1" applyAlignment="1">
      <alignment horizontal="right" vertical="center"/>
    </xf>
    <xf numFmtId="1" fontId="28" fillId="0" borderId="5" xfId="3" applyNumberFormat="1" applyFont="1" applyBorder="1" applyAlignment="1">
      <alignment vertical="center"/>
    </xf>
    <xf numFmtId="1" fontId="28" fillId="0" borderId="6" xfId="3" applyNumberFormat="1" applyFont="1" applyBorder="1" applyAlignment="1">
      <alignment vertical="center"/>
    </xf>
    <xf numFmtId="0" fontId="23" fillId="0" borderId="1" xfId="8" applyFont="1" applyBorder="1" applyAlignment="1" applyProtection="1">
      <alignment horizontal="left" vertical="top" wrapText="1"/>
      <protection locked="0"/>
    </xf>
    <xf numFmtId="165" fontId="28" fillId="0" borderId="2" xfId="3" applyNumberFormat="1" applyFont="1" applyBorder="1" applyAlignment="1">
      <alignment vertical="top"/>
    </xf>
    <xf numFmtId="165" fontId="28" fillId="0" borderId="3" xfId="3" applyNumberFormat="1" applyFont="1" applyBorder="1" applyAlignment="1">
      <alignment vertical="top"/>
    </xf>
    <xf numFmtId="44" fontId="28" fillId="0" borderId="2" xfId="3" applyNumberFormat="1" applyFont="1" applyBorder="1" applyAlignment="1">
      <alignment vertical="top"/>
    </xf>
    <xf numFmtId="44" fontId="28" fillId="0" borderId="3" xfId="3" applyNumberFormat="1" applyFont="1" applyBorder="1" applyAlignment="1">
      <alignment vertical="top"/>
    </xf>
    <xf numFmtId="0" fontId="6" fillId="0" borderId="0" xfId="2" applyFont="1" applyAlignment="1" applyProtection="1">
      <alignment horizontal="left" vertical="top" wrapText="1"/>
      <protection locked="0"/>
    </xf>
    <xf numFmtId="0" fontId="14" fillId="0" borderId="0" xfId="4" applyFont="1" applyFill="1" applyAlignment="1" applyProtection="1">
      <alignment horizontal="center" vertical="center"/>
      <protection locked="0"/>
    </xf>
    <xf numFmtId="0" fontId="25" fillId="4" borderId="2" xfId="2" applyFont="1" applyFill="1" applyBorder="1" applyAlignment="1">
      <alignment horizontal="right" vertical="center"/>
    </xf>
    <xf numFmtId="0" fontId="25" fillId="4" borderId="3" xfId="2" applyFont="1" applyFill="1" applyBorder="1" applyAlignment="1">
      <alignment horizontal="right" vertical="center"/>
    </xf>
    <xf numFmtId="164" fontId="21" fillId="4" borderId="2" xfId="7" applyNumberFormat="1" applyFont="1" applyFill="1" applyBorder="1" applyAlignment="1" applyProtection="1">
      <alignment horizontal="center" vertical="center"/>
      <protection locked="0"/>
    </xf>
    <xf numFmtId="164" fontId="21" fillId="4" borderId="3" xfId="7" applyNumberFormat="1" applyFont="1" applyFill="1" applyBorder="1" applyAlignment="1" applyProtection="1">
      <alignment horizontal="center" vertical="center"/>
      <protection locked="0"/>
    </xf>
    <xf numFmtId="0" fontId="25" fillId="5" borderId="2" xfId="9" applyFont="1" applyFill="1" applyBorder="1" applyAlignment="1">
      <alignment horizontal="right" vertical="center"/>
    </xf>
    <xf numFmtId="0" fontId="25" fillId="5" borderId="3" xfId="9" applyFont="1" applyFill="1" applyBorder="1" applyAlignment="1">
      <alignment horizontal="right" vertical="center"/>
    </xf>
    <xf numFmtId="0" fontId="60" fillId="0" borderId="0" xfId="6" applyFont="1" applyAlignment="1">
      <alignment horizontal="left" vertical="top" wrapText="1" indent="2"/>
    </xf>
    <xf numFmtId="0" fontId="37" fillId="0" borderId="0" xfId="15" applyFont="1" applyAlignment="1">
      <alignment horizontal="left" vertical="top" wrapText="1"/>
    </xf>
    <xf numFmtId="0" fontId="64" fillId="0" borderId="0" xfId="6" applyFont="1" applyAlignment="1">
      <alignment horizontal="left" vertical="top" wrapText="1"/>
    </xf>
    <xf numFmtId="0" fontId="60" fillId="0" borderId="0" xfId="6" applyFont="1" applyAlignment="1">
      <alignment horizontal="left" vertical="top" wrapText="1" indent="3"/>
    </xf>
    <xf numFmtId="0" fontId="60" fillId="0" borderId="0" xfId="6" quotePrefix="1" applyFont="1" applyAlignment="1">
      <alignment horizontal="left" vertical="top" wrapText="1" indent="4"/>
    </xf>
    <xf numFmtId="0" fontId="60" fillId="0" borderId="0" xfId="6" applyFont="1" applyAlignment="1">
      <alignment horizontal="left" vertical="top" wrapText="1" indent="4"/>
    </xf>
    <xf numFmtId="0" fontId="64" fillId="0" borderId="0" xfId="14" applyFont="1" applyAlignment="1">
      <alignment horizontal="left" vertical="top" wrapText="1"/>
    </xf>
    <xf numFmtId="0" fontId="60" fillId="0" borderId="0" xfId="14" applyFont="1" applyAlignment="1">
      <alignment horizontal="left" vertical="top" wrapText="1" indent="2"/>
    </xf>
    <xf numFmtId="0" fontId="64" fillId="0" borderId="0" xfId="36" applyFont="1" applyAlignment="1">
      <alignment horizontal="left" vertical="top" wrapText="1"/>
    </xf>
  </cellXfs>
  <cellStyles count="42">
    <cellStyle name="Гиперссылка 2" xfId="4" xr:uid="{D2DCD16F-F86E-4408-99FD-E1D53A3B5695}"/>
    <cellStyle name="Гиперссылка 2 2" xfId="31" xr:uid="{65DE68F6-AF0F-4389-90B3-F0931784A84F}"/>
    <cellStyle name="Гиперссылка 2 3" xfId="38" xr:uid="{A92AEFAA-D4E2-46C5-9D43-78F3731AA5C5}"/>
    <cellStyle name="Гиперссылка 2 4" xfId="20" xr:uid="{7E1EBA64-C5B1-420D-A9FB-8D9B064A0504}"/>
    <cellStyle name="Гиперссылка 3" xfId="5" xr:uid="{5EE56E24-6A45-463A-B262-633DBB7593AF}"/>
    <cellStyle name="Обычный" xfId="0" builtinId="0"/>
    <cellStyle name="Обычный 11" xfId="36" xr:uid="{ED0DDE10-7801-4DBA-8594-B6FF6469FD66}"/>
    <cellStyle name="Обычный 2 2" xfId="2" xr:uid="{367C18A2-9070-4882-BC79-851B044A86F5}"/>
    <cellStyle name="Обычный 2 2 2" xfId="23" xr:uid="{53E21B6E-3BDB-4690-A9B4-601E468D2CCA}"/>
    <cellStyle name="Обычный 2 2 2 2" xfId="6" xr:uid="{F6B62C33-A23B-467B-BE7B-C58846D36027}"/>
    <cellStyle name="Обычный 2 2 2 2 2" xfId="27" xr:uid="{48B11127-A2E3-4C3A-902E-8A640BC1D725}"/>
    <cellStyle name="Обычный 2 2 2 2 3" xfId="39" xr:uid="{F8A91925-7F8B-43E1-A7F6-7A7761AE7D0D}"/>
    <cellStyle name="Обычный 2 2 2 2 4" xfId="21" xr:uid="{8C3E4A54-475E-41C0-90B2-B6EFF673016C}"/>
    <cellStyle name="Обычный 2 2 2 3" xfId="17" xr:uid="{565D217A-A5C5-4A6C-87BB-AF77C17E3113}"/>
    <cellStyle name="Обычный 2 2 2 4" xfId="34" xr:uid="{C5DDDF85-F99E-4DD9-9400-30C0603F35EC}"/>
    <cellStyle name="Обычный 2 2 3" xfId="9" xr:uid="{B09D8635-800C-4515-A0FC-B88885D5F80C}"/>
    <cellStyle name="Обычный 2 2 4" xfId="26" xr:uid="{56C7F461-C430-47F9-8C6D-F55F10A710B3}"/>
    <cellStyle name="Обычный 2 2 5" xfId="19" xr:uid="{C8561753-81C6-41C1-B139-4498CCC87706}"/>
    <cellStyle name="Обычный 2 2 7" xfId="28" xr:uid="{72F9AD6B-451B-4836-B3CA-F9A1C3A4162E}"/>
    <cellStyle name="Обычный 2 2 7 2" xfId="32" xr:uid="{B18460A2-C0C9-4C34-AE48-B05C75280F57}"/>
    <cellStyle name="Обычный 2 3 2" xfId="33" xr:uid="{D7F697A4-3B0C-474D-BF2D-F71A12AF1C91}"/>
    <cellStyle name="Обычный 2 3 3" xfId="11" xr:uid="{A46EBB13-D6DD-4AD0-8780-179478878536}"/>
    <cellStyle name="Обычный 2 3 3 2" xfId="30" xr:uid="{11BBE1B8-3BCC-42AC-B7F8-C6DD08198325}"/>
    <cellStyle name="Обычный 2 4" xfId="7" xr:uid="{7DA638F5-C493-4F9E-9727-4A8ED77AD7F6}"/>
    <cellStyle name="Обычный 3 2" xfId="3" xr:uid="{3C2FC94A-BCC8-4A66-86BA-AF8028C4D7DA}"/>
    <cellStyle name="Обычный 3 2 2" xfId="12" xr:uid="{1EC6BC33-3093-4509-85A3-AD6EB6078ACB}"/>
    <cellStyle name="Обычный 3 2 2 2" xfId="14" xr:uid="{B0BB2D3D-2610-454D-BD19-97F5BBD1CDC5}"/>
    <cellStyle name="Обычный 3 2 3" xfId="29" xr:uid="{D8822549-4D16-4D03-9E45-32D260322D23}"/>
    <cellStyle name="Обычный 3 2 4" xfId="37" xr:uid="{50F47450-1F70-4159-94C9-766C0EB5E5D9}"/>
    <cellStyle name="Обычный 3 2 5" xfId="22" xr:uid="{B77D3F6B-47FD-4079-91E6-88229305B5EE}"/>
    <cellStyle name="Обычный 3 3" xfId="15" xr:uid="{F37676A1-560C-46DB-B602-0EFE2BAF3CBB}"/>
    <cellStyle name="Обычный 3 3 2" xfId="24" xr:uid="{C7512AD9-DE6B-4D71-8FCD-D695F2C6602A}"/>
    <cellStyle name="Обычный 3 3 3" xfId="25" xr:uid="{0ABE1E76-1F56-4968-BBE9-942929FBCAB7}"/>
    <cellStyle name="Обычный 3 4" xfId="35" xr:uid="{E2093468-E171-4B66-87CD-460C59CC37CD}"/>
    <cellStyle name="Обычный 4 2" xfId="13" xr:uid="{9F65BFBD-3EF9-49BB-9A97-F09CD4DFACD6}"/>
    <cellStyle name="Обычный 5" xfId="1" xr:uid="{7146A7DD-C3CB-4F7F-8C70-28C3948EE5A1}"/>
    <cellStyle name="Обычный 5 2" xfId="16" xr:uid="{06E08F1F-706E-412E-A863-C2FB548FAC3B}"/>
    <cellStyle name="Обычный 5 2 2" xfId="10" xr:uid="{382BCA77-E5DB-441D-9246-FF03A3E0F85C}"/>
    <cellStyle name="Обычный 5 2 3" xfId="18" xr:uid="{139B7C96-5EBA-4A67-AB0D-6B6F27A616A4}"/>
    <cellStyle name="Обычный_Лист1 2" xfId="8" xr:uid="{DA15710C-0E17-4F68-9D0C-0B8070C65CEB}"/>
    <cellStyle name="Финансовый" xfId="41" builtinId="3"/>
    <cellStyle name="Финансовый 2" xfId="40" xr:uid="{3CB935FD-C9D6-4F2A-87CC-B8FEC52EFFDD}"/>
  </cellStyles>
  <dxfs count="14">
    <dxf>
      <font>
        <b/>
        <i val="0"/>
        <color rgb="FFFF0000"/>
      </font>
    </dxf>
    <dxf>
      <font>
        <b/>
        <i val="0"/>
        <color auto="1"/>
      </font>
      <fill>
        <patternFill>
          <bgColor rgb="FFFF3300"/>
        </patternFill>
      </fill>
    </dxf>
    <dxf>
      <font>
        <color rgb="FF9C0006"/>
      </font>
      <fill>
        <patternFill>
          <bgColor rgb="FFFFC7CE"/>
        </patternFill>
      </fill>
    </dxf>
    <dxf>
      <font>
        <b/>
        <i val="0"/>
        <strike val="0"/>
        <color rgb="FF006600"/>
      </font>
    </dxf>
    <dxf>
      <font>
        <b/>
        <i val="0"/>
        <color rgb="FFFF9900"/>
      </font>
    </dxf>
    <dxf>
      <font>
        <b/>
        <i val="0"/>
        <color rgb="FFFF0000"/>
      </font>
    </dxf>
    <dxf>
      <font>
        <color theme="0" tint="-0.499984740745262"/>
      </font>
    </dxf>
    <dxf>
      <font>
        <b/>
        <i val="0"/>
        <color rgb="FFFF0000"/>
      </font>
      <fill>
        <patternFill>
          <bgColor rgb="FFFFFF00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colors>
    <mruColors>
      <color rgb="FF008000"/>
      <color rgb="FFF3E7FF"/>
      <color rgb="FFCC99FF"/>
      <color rgb="FFFF9900"/>
      <color rgb="FFFF6600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styles" Target="styles.xml"/><Relationship Id="rId3" Type="http://schemas.openxmlformats.org/officeDocument/2006/relationships/externalLink" Target="externalLinks/externalLink1.xml"/><Relationship Id="rId7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externalLink" Target="externalLinks/externalLink4.xml"/><Relationship Id="rId5" Type="http://schemas.openxmlformats.org/officeDocument/2006/relationships/externalLink" Target="externalLinks/externalLink3.xml"/><Relationship Id="rId10" Type="http://schemas.openxmlformats.org/officeDocument/2006/relationships/calcChain" Target="calcChain.xml"/><Relationship Id="rId4" Type="http://schemas.openxmlformats.org/officeDocument/2006/relationships/externalLink" Target="externalLinks/externalLink2.xml"/><Relationship Id="rId9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3" Type="http://schemas.microsoft.com/office/2007/relationships/hdphoto" Target="../media/hdphoto1.wdp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126.png"/><Relationship Id="rId3" Type="http://schemas.openxmlformats.org/officeDocument/2006/relationships/image" Target="../media/image121.png"/><Relationship Id="rId7" Type="http://schemas.openxmlformats.org/officeDocument/2006/relationships/image" Target="../media/image125.png"/><Relationship Id="rId2" Type="http://schemas.openxmlformats.org/officeDocument/2006/relationships/image" Target="../media/image120.png"/><Relationship Id="rId1" Type="http://schemas.openxmlformats.org/officeDocument/2006/relationships/image" Target="../media/image119.png"/><Relationship Id="rId6" Type="http://schemas.openxmlformats.org/officeDocument/2006/relationships/image" Target="../media/image124.png"/><Relationship Id="rId5" Type="http://schemas.openxmlformats.org/officeDocument/2006/relationships/image" Target="../media/image123.png"/><Relationship Id="rId10" Type="http://schemas.openxmlformats.org/officeDocument/2006/relationships/image" Target="../media/image127.png"/><Relationship Id="rId4" Type="http://schemas.openxmlformats.org/officeDocument/2006/relationships/image" Target="../media/image122.png"/><Relationship Id="rId9" Type="http://schemas.microsoft.com/office/2007/relationships/hdphoto" Target="../media/hdphoto2.wdp"/></Relationships>
</file>

<file path=xl/drawings/_rels/vmlDrawing1.v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jpeg"/><Relationship Id="rId21" Type="http://schemas.openxmlformats.org/officeDocument/2006/relationships/image" Target="../media/image23.jpeg"/><Relationship Id="rId42" Type="http://schemas.openxmlformats.org/officeDocument/2006/relationships/image" Target="../media/image44.jpeg"/><Relationship Id="rId47" Type="http://schemas.openxmlformats.org/officeDocument/2006/relationships/image" Target="../media/image49.jpeg"/><Relationship Id="rId63" Type="http://schemas.openxmlformats.org/officeDocument/2006/relationships/image" Target="../media/image65.jpeg"/><Relationship Id="rId68" Type="http://schemas.openxmlformats.org/officeDocument/2006/relationships/image" Target="../media/image70.jpeg"/><Relationship Id="rId84" Type="http://schemas.openxmlformats.org/officeDocument/2006/relationships/image" Target="../media/image86.jpeg"/><Relationship Id="rId89" Type="http://schemas.openxmlformats.org/officeDocument/2006/relationships/image" Target="../media/image91.jpeg"/><Relationship Id="rId112" Type="http://schemas.openxmlformats.org/officeDocument/2006/relationships/image" Target="../media/image114.jpeg"/><Relationship Id="rId16" Type="http://schemas.openxmlformats.org/officeDocument/2006/relationships/image" Target="../media/image18.jpeg"/><Relationship Id="rId107" Type="http://schemas.openxmlformats.org/officeDocument/2006/relationships/image" Target="../media/image109.jpeg"/><Relationship Id="rId11" Type="http://schemas.openxmlformats.org/officeDocument/2006/relationships/image" Target="../media/image13.jpeg"/><Relationship Id="rId32" Type="http://schemas.openxmlformats.org/officeDocument/2006/relationships/image" Target="../media/image34.jpeg"/><Relationship Id="rId37" Type="http://schemas.openxmlformats.org/officeDocument/2006/relationships/image" Target="../media/image39.jpeg"/><Relationship Id="rId53" Type="http://schemas.openxmlformats.org/officeDocument/2006/relationships/image" Target="../media/image55.jpeg"/><Relationship Id="rId58" Type="http://schemas.openxmlformats.org/officeDocument/2006/relationships/image" Target="../media/image60.jpeg"/><Relationship Id="rId74" Type="http://schemas.openxmlformats.org/officeDocument/2006/relationships/image" Target="../media/image76.jpeg"/><Relationship Id="rId79" Type="http://schemas.openxmlformats.org/officeDocument/2006/relationships/image" Target="../media/image81.jpeg"/><Relationship Id="rId102" Type="http://schemas.openxmlformats.org/officeDocument/2006/relationships/image" Target="../media/image104.jpeg"/><Relationship Id="rId5" Type="http://schemas.openxmlformats.org/officeDocument/2006/relationships/image" Target="../media/image7.jpeg"/><Relationship Id="rId90" Type="http://schemas.openxmlformats.org/officeDocument/2006/relationships/image" Target="../media/image92.jpeg"/><Relationship Id="rId95" Type="http://schemas.openxmlformats.org/officeDocument/2006/relationships/image" Target="../media/image97.jpeg"/><Relationship Id="rId22" Type="http://schemas.openxmlformats.org/officeDocument/2006/relationships/image" Target="../media/image24.jpeg"/><Relationship Id="rId27" Type="http://schemas.openxmlformats.org/officeDocument/2006/relationships/image" Target="../media/image29.jpeg"/><Relationship Id="rId43" Type="http://schemas.openxmlformats.org/officeDocument/2006/relationships/image" Target="../media/image45.jpeg"/><Relationship Id="rId48" Type="http://schemas.openxmlformats.org/officeDocument/2006/relationships/image" Target="../media/image50.jpeg"/><Relationship Id="rId64" Type="http://schemas.openxmlformats.org/officeDocument/2006/relationships/image" Target="../media/image66.jpeg"/><Relationship Id="rId69" Type="http://schemas.openxmlformats.org/officeDocument/2006/relationships/image" Target="../media/image71.jpeg"/><Relationship Id="rId113" Type="http://schemas.openxmlformats.org/officeDocument/2006/relationships/image" Target="../media/image115.jpeg"/><Relationship Id="rId80" Type="http://schemas.openxmlformats.org/officeDocument/2006/relationships/image" Target="../media/image82.jpeg"/><Relationship Id="rId85" Type="http://schemas.openxmlformats.org/officeDocument/2006/relationships/image" Target="../media/image87.jpeg"/><Relationship Id="rId12" Type="http://schemas.openxmlformats.org/officeDocument/2006/relationships/image" Target="../media/image14.jpeg"/><Relationship Id="rId17" Type="http://schemas.openxmlformats.org/officeDocument/2006/relationships/image" Target="../media/image19.jpeg"/><Relationship Id="rId33" Type="http://schemas.openxmlformats.org/officeDocument/2006/relationships/image" Target="../media/image35.jpeg"/><Relationship Id="rId38" Type="http://schemas.openxmlformats.org/officeDocument/2006/relationships/image" Target="../media/image40.jpeg"/><Relationship Id="rId59" Type="http://schemas.openxmlformats.org/officeDocument/2006/relationships/image" Target="../media/image61.jpeg"/><Relationship Id="rId103" Type="http://schemas.openxmlformats.org/officeDocument/2006/relationships/image" Target="../media/image105.jpeg"/><Relationship Id="rId108" Type="http://schemas.openxmlformats.org/officeDocument/2006/relationships/image" Target="../media/image110.jpeg"/><Relationship Id="rId54" Type="http://schemas.openxmlformats.org/officeDocument/2006/relationships/image" Target="../media/image56.jpeg"/><Relationship Id="rId70" Type="http://schemas.openxmlformats.org/officeDocument/2006/relationships/image" Target="../media/image72.jpeg"/><Relationship Id="rId75" Type="http://schemas.openxmlformats.org/officeDocument/2006/relationships/image" Target="../media/image77.jpeg"/><Relationship Id="rId91" Type="http://schemas.openxmlformats.org/officeDocument/2006/relationships/image" Target="../media/image93.jpeg"/><Relationship Id="rId96" Type="http://schemas.openxmlformats.org/officeDocument/2006/relationships/image" Target="../media/image98.jpeg"/><Relationship Id="rId1" Type="http://schemas.openxmlformats.org/officeDocument/2006/relationships/image" Target="../media/image3.jpeg"/><Relationship Id="rId6" Type="http://schemas.openxmlformats.org/officeDocument/2006/relationships/image" Target="../media/image8.jpe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eg"/><Relationship Id="rId36" Type="http://schemas.openxmlformats.org/officeDocument/2006/relationships/image" Target="../media/image38.jpeg"/><Relationship Id="rId49" Type="http://schemas.openxmlformats.org/officeDocument/2006/relationships/image" Target="../media/image51.jpeg"/><Relationship Id="rId57" Type="http://schemas.openxmlformats.org/officeDocument/2006/relationships/image" Target="../media/image59.jpeg"/><Relationship Id="rId106" Type="http://schemas.openxmlformats.org/officeDocument/2006/relationships/image" Target="../media/image108.jpeg"/><Relationship Id="rId114" Type="http://schemas.openxmlformats.org/officeDocument/2006/relationships/image" Target="../media/image116.jpeg"/><Relationship Id="rId10" Type="http://schemas.openxmlformats.org/officeDocument/2006/relationships/image" Target="../media/image12.jpeg"/><Relationship Id="rId31" Type="http://schemas.openxmlformats.org/officeDocument/2006/relationships/image" Target="../media/image33.jpeg"/><Relationship Id="rId44" Type="http://schemas.openxmlformats.org/officeDocument/2006/relationships/image" Target="../media/image46.jpeg"/><Relationship Id="rId52" Type="http://schemas.openxmlformats.org/officeDocument/2006/relationships/image" Target="../media/image54.jpeg"/><Relationship Id="rId60" Type="http://schemas.openxmlformats.org/officeDocument/2006/relationships/image" Target="../media/image62.jpeg"/><Relationship Id="rId65" Type="http://schemas.openxmlformats.org/officeDocument/2006/relationships/image" Target="../media/image67.jpeg"/><Relationship Id="rId73" Type="http://schemas.openxmlformats.org/officeDocument/2006/relationships/image" Target="../media/image75.jpeg"/><Relationship Id="rId78" Type="http://schemas.openxmlformats.org/officeDocument/2006/relationships/image" Target="../media/image80.jpeg"/><Relationship Id="rId81" Type="http://schemas.openxmlformats.org/officeDocument/2006/relationships/image" Target="../media/image83.jpeg"/><Relationship Id="rId86" Type="http://schemas.openxmlformats.org/officeDocument/2006/relationships/image" Target="../media/image88.jpeg"/><Relationship Id="rId94" Type="http://schemas.openxmlformats.org/officeDocument/2006/relationships/image" Target="../media/image96.jpeg"/><Relationship Id="rId99" Type="http://schemas.openxmlformats.org/officeDocument/2006/relationships/image" Target="../media/image101.jpeg"/><Relationship Id="rId101" Type="http://schemas.openxmlformats.org/officeDocument/2006/relationships/image" Target="../media/image103.jpeg"/><Relationship Id="rId4" Type="http://schemas.openxmlformats.org/officeDocument/2006/relationships/image" Target="../media/image6.jpeg"/><Relationship Id="rId9" Type="http://schemas.openxmlformats.org/officeDocument/2006/relationships/image" Target="../media/image11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9" Type="http://schemas.openxmlformats.org/officeDocument/2006/relationships/image" Target="../media/image41.jpeg"/><Relationship Id="rId109" Type="http://schemas.openxmlformats.org/officeDocument/2006/relationships/image" Target="../media/image111.jpeg"/><Relationship Id="rId34" Type="http://schemas.openxmlformats.org/officeDocument/2006/relationships/image" Target="../media/image36.jpeg"/><Relationship Id="rId50" Type="http://schemas.openxmlformats.org/officeDocument/2006/relationships/image" Target="../media/image52.jpeg"/><Relationship Id="rId55" Type="http://schemas.openxmlformats.org/officeDocument/2006/relationships/image" Target="../media/image57.jpeg"/><Relationship Id="rId76" Type="http://schemas.openxmlformats.org/officeDocument/2006/relationships/image" Target="../media/image78.jpeg"/><Relationship Id="rId97" Type="http://schemas.openxmlformats.org/officeDocument/2006/relationships/image" Target="../media/image99.jpeg"/><Relationship Id="rId104" Type="http://schemas.openxmlformats.org/officeDocument/2006/relationships/image" Target="../media/image106.jpeg"/><Relationship Id="rId7" Type="http://schemas.openxmlformats.org/officeDocument/2006/relationships/image" Target="../media/image9.jpeg"/><Relationship Id="rId71" Type="http://schemas.openxmlformats.org/officeDocument/2006/relationships/image" Target="../media/image73.jpeg"/><Relationship Id="rId92" Type="http://schemas.openxmlformats.org/officeDocument/2006/relationships/image" Target="../media/image94.jpeg"/><Relationship Id="rId2" Type="http://schemas.openxmlformats.org/officeDocument/2006/relationships/image" Target="../media/image4.jpeg"/><Relationship Id="rId29" Type="http://schemas.openxmlformats.org/officeDocument/2006/relationships/image" Target="../media/image31.jpeg"/><Relationship Id="rId24" Type="http://schemas.openxmlformats.org/officeDocument/2006/relationships/image" Target="../media/image26.jpeg"/><Relationship Id="rId40" Type="http://schemas.openxmlformats.org/officeDocument/2006/relationships/image" Target="../media/image42.jpeg"/><Relationship Id="rId45" Type="http://schemas.openxmlformats.org/officeDocument/2006/relationships/image" Target="../media/image47.jpeg"/><Relationship Id="rId66" Type="http://schemas.openxmlformats.org/officeDocument/2006/relationships/image" Target="../media/image68.jpeg"/><Relationship Id="rId87" Type="http://schemas.openxmlformats.org/officeDocument/2006/relationships/image" Target="../media/image89.jpeg"/><Relationship Id="rId110" Type="http://schemas.openxmlformats.org/officeDocument/2006/relationships/image" Target="../media/image112.jpeg"/><Relationship Id="rId115" Type="http://schemas.openxmlformats.org/officeDocument/2006/relationships/image" Target="../media/image117.jpeg"/><Relationship Id="rId61" Type="http://schemas.openxmlformats.org/officeDocument/2006/relationships/image" Target="../media/image63.jpeg"/><Relationship Id="rId82" Type="http://schemas.openxmlformats.org/officeDocument/2006/relationships/image" Target="../media/image84.jpeg"/><Relationship Id="rId19" Type="http://schemas.openxmlformats.org/officeDocument/2006/relationships/image" Target="../media/image21.jpeg"/><Relationship Id="rId14" Type="http://schemas.openxmlformats.org/officeDocument/2006/relationships/image" Target="../media/image16.jpeg"/><Relationship Id="rId30" Type="http://schemas.openxmlformats.org/officeDocument/2006/relationships/image" Target="../media/image32.jpeg"/><Relationship Id="rId35" Type="http://schemas.openxmlformats.org/officeDocument/2006/relationships/image" Target="../media/image37.jpeg"/><Relationship Id="rId56" Type="http://schemas.openxmlformats.org/officeDocument/2006/relationships/image" Target="../media/image58.jpeg"/><Relationship Id="rId77" Type="http://schemas.openxmlformats.org/officeDocument/2006/relationships/image" Target="../media/image79.jpeg"/><Relationship Id="rId100" Type="http://schemas.openxmlformats.org/officeDocument/2006/relationships/image" Target="../media/image102.jpeg"/><Relationship Id="rId105" Type="http://schemas.openxmlformats.org/officeDocument/2006/relationships/image" Target="../media/image107.jpeg"/><Relationship Id="rId8" Type="http://schemas.openxmlformats.org/officeDocument/2006/relationships/image" Target="../media/image10.jpeg"/><Relationship Id="rId51" Type="http://schemas.openxmlformats.org/officeDocument/2006/relationships/image" Target="../media/image53.jpeg"/><Relationship Id="rId72" Type="http://schemas.openxmlformats.org/officeDocument/2006/relationships/image" Target="../media/image74.jpeg"/><Relationship Id="rId93" Type="http://schemas.openxmlformats.org/officeDocument/2006/relationships/image" Target="../media/image95.jpeg"/><Relationship Id="rId98" Type="http://schemas.openxmlformats.org/officeDocument/2006/relationships/image" Target="../media/image100.jpeg"/><Relationship Id="rId3" Type="http://schemas.openxmlformats.org/officeDocument/2006/relationships/image" Target="../media/image5.jpeg"/><Relationship Id="rId25" Type="http://schemas.openxmlformats.org/officeDocument/2006/relationships/image" Target="../media/image27.jpeg"/><Relationship Id="rId46" Type="http://schemas.openxmlformats.org/officeDocument/2006/relationships/image" Target="../media/image48.jpeg"/><Relationship Id="rId67" Type="http://schemas.openxmlformats.org/officeDocument/2006/relationships/image" Target="../media/image69.jpeg"/><Relationship Id="rId116" Type="http://schemas.openxmlformats.org/officeDocument/2006/relationships/image" Target="../media/image118.jpeg"/><Relationship Id="rId20" Type="http://schemas.openxmlformats.org/officeDocument/2006/relationships/image" Target="../media/image22.jpeg"/><Relationship Id="rId41" Type="http://schemas.openxmlformats.org/officeDocument/2006/relationships/image" Target="../media/image43.jpeg"/><Relationship Id="rId62" Type="http://schemas.openxmlformats.org/officeDocument/2006/relationships/image" Target="../media/image64.jpeg"/><Relationship Id="rId83" Type="http://schemas.openxmlformats.org/officeDocument/2006/relationships/image" Target="../media/image85.jpeg"/><Relationship Id="rId88" Type="http://schemas.openxmlformats.org/officeDocument/2006/relationships/image" Target="../media/image90.jpeg"/><Relationship Id="rId111" Type="http://schemas.openxmlformats.org/officeDocument/2006/relationships/image" Target="../media/image113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13</xdr:col>
      <xdr:colOff>683381</xdr:colOff>
      <xdr:row>0</xdr:row>
      <xdr:rowOff>114908</xdr:rowOff>
    </xdr:from>
    <xdr:to>
      <xdr:col>14</xdr:col>
      <xdr:colOff>706801</xdr:colOff>
      <xdr:row>5</xdr:row>
      <xdr:rowOff>174468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922FBB31-CC8F-48AE-A1C5-1EA94752F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11792858" y="114908"/>
          <a:ext cx="1128803" cy="1176132"/>
        </a:xfrm>
        <a:prstGeom prst="rect">
          <a:avLst/>
        </a:prstGeom>
      </xdr:spPr>
    </xdr:pic>
    <xdr:clientData/>
  </xdr:twoCellAnchor>
  <xdr:twoCellAnchor>
    <xdr:from>
      <xdr:col>3</xdr:col>
      <xdr:colOff>66524</xdr:colOff>
      <xdr:row>2</xdr:row>
      <xdr:rowOff>48381</xdr:rowOff>
    </xdr:from>
    <xdr:to>
      <xdr:col>3</xdr:col>
      <xdr:colOff>1823151</xdr:colOff>
      <xdr:row>4</xdr:row>
      <xdr:rowOff>78618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92803557-2C6B-428E-BF90-A028F21040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BEBA8EAE-BF5A-486C-A8C5-ECC9F3942E4B}">
              <a14:imgProps xmlns:a14="http://schemas.microsoft.com/office/drawing/2010/main">
                <a14:imgLayer r:embed="rId3">
                  <a14:imgEffect>
                    <a14:colorTemperature colorTemp="5300"/>
                  </a14:imgEffect>
                  <a14:imgEffect>
                    <a14:saturation sat="66000"/>
                  </a14:imgEffect>
                  <a14:imgEffect>
                    <a14:brightnessContrast bright="-20000" contrast="2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3810" y="423333"/>
          <a:ext cx="1756627" cy="574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19050</xdr:colOff>
      <xdr:row>0</xdr:row>
      <xdr:rowOff>22151</xdr:rowOff>
    </xdr:from>
    <xdr:to>
      <xdr:col>15</xdr:col>
      <xdr:colOff>657225</xdr:colOff>
      <xdr:row>8</xdr:row>
      <xdr:rowOff>121832</xdr:rowOff>
    </xdr:to>
    <xdr:sp macro="" textlink="">
      <xdr:nvSpPr>
        <xdr:cNvPr id="2" name="TextBox 1">
          <a:extLst>
            <a:ext uri="{FF2B5EF4-FFF2-40B4-BE49-F238E27FC236}">
              <a16:creationId xmlns:a16="http://schemas.microsoft.com/office/drawing/2014/main" id="{0DBE32C7-D8B0-4903-ABD3-EB03155E8A2E}"/>
            </a:ext>
          </a:extLst>
        </xdr:cNvPr>
        <xdr:cNvSpPr txBox="1"/>
      </xdr:nvSpPr>
      <xdr:spPr>
        <a:xfrm>
          <a:off x="253093" y="22151"/>
          <a:ext cx="9613446" cy="1542038"/>
        </a:xfrm>
        <a:prstGeom prst="rect">
          <a:avLst/>
        </a:prstGeom>
        <a:solidFill>
          <a:srgbClr val="02392F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b"/>
        <a:lstStyle/>
        <a:p>
          <a:pPr algn="r"/>
          <a:r>
            <a:rPr lang="ru-RU" sz="2000" baseline="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Растения для профессионалов</a:t>
          </a:r>
        </a:p>
        <a:p>
          <a:pPr algn="l"/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Россия, Владимирская область, Киржачский район, пос. Знаменское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Тел.: 8 (495) 280-08-97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E-mail: zakaz@plantmarket.ru</a:t>
          </a:r>
          <a:b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</a:br>
          <a:r>
            <a:rPr lang="ru-RU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Сайт: </a:t>
          </a:r>
          <a:r>
            <a:rPr lang="en-US" sz="1000">
              <a:solidFill>
                <a:schemeClr val="bg1"/>
              </a:solidFill>
              <a:latin typeface="Arial" panose="020B0604020202020204" pitchFamily="34" charset="0"/>
              <a:cs typeface="Arial" panose="020B0604020202020204" pitchFamily="34" charset="0"/>
            </a:rPr>
            <a:t>www.plantmarket.ru</a:t>
          </a:r>
          <a:endParaRPr lang="ru-RU" sz="1000">
            <a:solidFill>
              <a:schemeClr val="bg1"/>
            </a:solidFill>
            <a:latin typeface="Arial" panose="020B0604020202020204" pitchFamily="34" charset="0"/>
            <a:cs typeface="Arial" panose="020B0604020202020204" pitchFamily="34" charset="0"/>
          </a:endParaRPr>
        </a:p>
      </xdr:txBody>
    </xdr:sp>
    <xdr:clientData/>
  </xdr:twoCellAnchor>
  <xdr:twoCellAnchor editAs="oneCell">
    <xdr:from>
      <xdr:col>1</xdr:col>
      <xdr:colOff>30125</xdr:colOff>
      <xdr:row>10</xdr:row>
      <xdr:rowOff>12847</xdr:rowOff>
    </xdr:from>
    <xdr:to>
      <xdr:col>12</xdr:col>
      <xdr:colOff>593084</xdr:colOff>
      <xdr:row>11</xdr:row>
      <xdr:rowOff>248597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1C413C9B-44AB-4360-9B99-EFFBD5A28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64168" y="1760004"/>
          <a:ext cx="7562473" cy="44257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62</xdr:row>
      <xdr:rowOff>0</xdr:rowOff>
    </xdr:from>
    <xdr:to>
      <xdr:col>5</xdr:col>
      <xdr:colOff>171781</xdr:colOff>
      <xdr:row>64</xdr:row>
      <xdr:rowOff>123895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55CB3937-C0F0-4BDD-A553-E48FB98E13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53093" y="17259300"/>
          <a:ext cx="2542145" cy="49400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74</xdr:row>
      <xdr:rowOff>0</xdr:rowOff>
    </xdr:from>
    <xdr:to>
      <xdr:col>6</xdr:col>
      <xdr:colOff>152813</xdr:colOff>
      <xdr:row>76</xdr:row>
      <xdr:rowOff>104843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5F4AFB62-0194-4536-8B7D-365EF7414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3093" y="20138571"/>
          <a:ext cx="3181763" cy="474958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22</xdr:row>
      <xdr:rowOff>44302</xdr:rowOff>
    </xdr:from>
    <xdr:to>
      <xdr:col>13</xdr:col>
      <xdr:colOff>153409</xdr:colOff>
      <xdr:row>25</xdr:row>
      <xdr:rowOff>8491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F454AC9C-3575-4496-87FE-80760E8FCE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53093" y="4159102"/>
          <a:ext cx="7792459" cy="519360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38</xdr:row>
      <xdr:rowOff>11076</xdr:rowOff>
    </xdr:from>
    <xdr:to>
      <xdr:col>11</xdr:col>
      <xdr:colOff>458081</xdr:colOff>
      <xdr:row>40</xdr:row>
      <xdr:rowOff>163550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2C087A3-7FE9-489E-BF9D-1C52C63ED5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53093" y="8833947"/>
          <a:ext cx="6779959" cy="52258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92</xdr:row>
      <xdr:rowOff>0</xdr:rowOff>
    </xdr:from>
    <xdr:to>
      <xdr:col>9</xdr:col>
      <xdr:colOff>172121</xdr:colOff>
      <xdr:row>94</xdr:row>
      <xdr:rowOff>104843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883FBD7-567A-46B1-9CB7-EF1CF55B50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3093" y="25788257"/>
          <a:ext cx="5176828" cy="47495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</xdr:colOff>
      <xdr:row>99</xdr:row>
      <xdr:rowOff>161925</xdr:rowOff>
    </xdr:from>
    <xdr:to>
      <xdr:col>15</xdr:col>
      <xdr:colOff>647700</xdr:colOff>
      <xdr:row>115</xdr:row>
      <xdr:rowOff>95249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C2E24705-0631-4908-8790-A44C12437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2143" y="26880911"/>
          <a:ext cx="9584871" cy="28942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114299</xdr:colOff>
      <xdr:row>0</xdr:row>
      <xdr:rowOff>50726</xdr:rowOff>
    </xdr:from>
    <xdr:to>
      <xdr:col>7</xdr:col>
      <xdr:colOff>5774</xdr:colOff>
      <xdr:row>4</xdr:row>
      <xdr:rowOff>162512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99F04F82-54B5-4E3F-91D0-135EE974F5A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0" b="100000" l="0" r="100000">
                      <a14:foregroundMark x1="4782" y1="62343" x2="4782" y2="62343"/>
                      <a14:foregroundMark x1="13802" y1="69797" x2="13802" y2="69797"/>
                      <a14:foregroundMark x1="20470" y1="70378" x2="20470" y2="70378"/>
                      <a14:foregroundMark x1="28199" y1="72410" x2="28199" y2="72410"/>
                      <a14:foregroundMark x1="44094" y1="68151" x2="44094" y2="68151"/>
                      <a14:foregroundMark x1="62212" y1="70378" x2="62212" y2="70378"/>
                      <a14:foregroundMark x1="72370" y1="71442" x2="72370" y2="71442"/>
                      <a14:foregroundMark x1="76712" y1="63311" x2="76712" y2="63311"/>
                      <a14:foregroundMark x1="81132" y1="75992" x2="81132" y2="75992"/>
                      <a14:foregroundMark x1="86431" y1="73959" x2="86431" y2="73959"/>
                      <a14:foregroundMark x1="96071" y1="73959" x2="96071" y2="73959"/>
                      <a14:foregroundMark x1="74800" y1="23621" x2="74800" y2="23621"/>
                      <a14:foregroundMark x1="71336" y1="53824" x2="71336" y2="53824"/>
                      <a14:foregroundMark x1="72189" y1="48693" x2="72189" y2="48693"/>
                      <a14:foregroundMark x1="81313" y1="58374" x2="81313" y2="58374"/>
                      <a14:foregroundMark x1="70716" y1="58374" x2="70716" y2="58374"/>
                      <a14:foregroundMark x1="21427" y1="79477" x2="21427" y2="79477"/>
                      <a14:foregroundMark x1="64048" y1="79864" x2="64048" y2="79864"/>
                      <a14:backgroundMark x1="20057" y1="90223" x2="20057" y2="90223"/>
                      <a14:backgroundMark x1="62910" y1="89642" x2="62910" y2="89642"/>
                      <a14:backgroundMark x1="88524" y1="78896" x2="88524" y2="78896"/>
                      <a14:backgroundMark x1="32463" y1="23621" x2="32463" y2="23621"/>
                      <a14:backgroundMark x1="39571" y1="25944" x2="39571" y2="25944"/>
                      <a14:backgroundMark x1="37477" y1="48015" x2="38692" y2="46079"/>
                      <a14:backgroundMark x1="39752" y1="44143" x2="40967" y2="44143"/>
                      <a14:backgroundMark x1="42776" y1="43756" x2="43293" y2="44724"/>
                      <a14:backgroundMark x1="37219" y1="49661" x2="36960" y2="51597"/>
                      <a14:backgroundMark x1="30551" y1="39206" x2="31507" y2="43078"/>
                      <a14:backgroundMark x1="32024" y1="44434" x2="32799" y2="45111"/>
                      <a14:backgroundMark x1="33497" y1="45111" x2="34195" y2="43756"/>
                      <a14:backgroundMark x1="41561" y1="16457" x2="40786" y2="20039"/>
                      <a14:backgroundMark x1="39752" y1="32043" x2="40010" y2="35624"/>
                    </a14:backgroundRemoval>
                  </a14:imgEffect>
                </a14:imgLayer>
              </a14:imgProps>
            </a:ext>
          </a:extLst>
        </a:blip>
        <a:srcRect b="650"/>
        <a:stretch/>
      </xdr:blipFill>
      <xdr:spPr>
        <a:xfrm>
          <a:off x="348342" y="50726"/>
          <a:ext cx="3598061" cy="85745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</xdr:colOff>
      <xdr:row>55</xdr:row>
      <xdr:rowOff>9525</xdr:rowOff>
    </xdr:from>
    <xdr:to>
      <xdr:col>10</xdr:col>
      <xdr:colOff>29310</xdr:colOff>
      <xdr:row>57</xdr:row>
      <xdr:rowOff>114368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B9B71925-1318-4C3C-9C8C-271BCC332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62618" y="14667139"/>
          <a:ext cx="5683078" cy="474958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1088;&#1072;&#1073;&#1086;&#1090;&#1072;_&#1087;&#1083;&#1072;&#1085;&#1090;&#1084;&#1072;&#1088;&#1082;&#1077;&#1090;\&#1046;&#1072;&#1085;&#1085;&#1077;&#1090;\2021\&#1089;&#1077;&#1085;&#1090;&#1103;&#1073;&#1088;&#1100;\909\&#1050;&#1086;&#1087;&#1080;&#1103;%20paeonia_aut_2021%20(2)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DChuzhinova/Documents/&#1055;&#1088;&#1072;&#1081;&#1089;-&#1083;&#1080;&#1089;&#1090;&#1099;/&#1050;&#1072;&#1089;&#1089;&#1077;&#1090;&#1099;/&#1056;&#1072;&#1073;&#1086;&#1095;&#1080;&#1077;%20&#1087;&#1088;&#1072;&#1081;&#1089;&#1099;/&#1050;&#1072;&#1089;&#1089;&#1077;&#1090;&#1099;%202021-2022%20&#1088;&#1072;&#1073;&#1086;&#1095;&#1080;&#1081;%20(&#1080;&#1090;&#1086;&#1075;)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DChuzhinova/Downloads/Renault%20(2).xlsx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https://d.docs.live.net/Users/treme/Desktop/&#1089;&#1077;&#1085;&#1090;&#1103;&#1073;&#1088;&#1100;%202021/&#1088;&#1072;&#1073;&#1086;&#1090;&#1072;%20&#1089;&#1077;&#1085;&#1090;&#1103;&#1073;&#1088;&#1100;%202021/&#1089;&#1077;&#1085;&#1090;&#1103;&#1073;&#1088;&#1100;/1709/&#1087;&#1080;&#1086;&#1085;&#1099;%20&#1089;&#1090;&#1086;&#1082;%201709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расчет"/>
      <sheetName val="Лист1"/>
      <sheetName val="Лист2"/>
      <sheetName val="проверка"/>
      <sheetName val="paeonia crates aut 2021"/>
      <sheetName val="Условия работы"/>
    </sheetNames>
    <sheetDataSet>
      <sheetData sheetId="0" refreshError="1"/>
      <sheetData sheetId="1" refreshError="1"/>
      <sheetData sheetId="2">
        <row r="1">
          <cell r="A1" t="str">
            <v>Артикул</v>
          </cell>
          <cell r="B1" t="str">
            <v>минус резерв</v>
          </cell>
          <cell r="C1" t="str">
            <v>минус резерв</v>
          </cell>
        </row>
        <row r="2">
          <cell r="A2" t="str">
            <v>87-104-0004</v>
          </cell>
          <cell r="B2">
            <v>0</v>
          </cell>
          <cell r="C2">
            <v>0</v>
          </cell>
        </row>
        <row r="3">
          <cell r="A3" t="str">
            <v>87-104-0005</v>
          </cell>
          <cell r="B3">
            <v>0</v>
          </cell>
          <cell r="C3">
            <v>0</v>
          </cell>
        </row>
        <row r="4">
          <cell r="A4" t="str">
            <v>87-104-0010</v>
          </cell>
          <cell r="B4">
            <v>30</v>
          </cell>
          <cell r="C4">
            <v>30</v>
          </cell>
        </row>
        <row r="5">
          <cell r="A5" t="str">
            <v>87-104-0017</v>
          </cell>
          <cell r="B5">
            <v>25</v>
          </cell>
          <cell r="C5">
            <v>25</v>
          </cell>
        </row>
        <row r="6">
          <cell r="A6" t="str">
            <v>87-104-0018</v>
          </cell>
          <cell r="B6">
            <v>25</v>
          </cell>
          <cell r="C6">
            <v>25</v>
          </cell>
        </row>
        <row r="7">
          <cell r="A7" t="str">
            <v>87-104-0038</v>
          </cell>
          <cell r="B7">
            <v>0</v>
          </cell>
          <cell r="C7">
            <v>0</v>
          </cell>
        </row>
        <row r="8">
          <cell r="A8" t="str">
            <v>87-104-0056</v>
          </cell>
          <cell r="B8">
            <v>0</v>
          </cell>
          <cell r="C8">
            <v>0</v>
          </cell>
        </row>
        <row r="9">
          <cell r="A9" t="str">
            <v>87-104-0057</v>
          </cell>
          <cell r="B9">
            <v>0</v>
          </cell>
          <cell r="C9">
            <v>0</v>
          </cell>
        </row>
        <row r="10">
          <cell r="A10" t="str">
            <v>87-104-0089</v>
          </cell>
          <cell r="B10">
            <v>0</v>
          </cell>
          <cell r="C10">
            <v>0</v>
          </cell>
        </row>
        <row r="11">
          <cell r="A11" t="str">
            <v>87-104-0139</v>
          </cell>
          <cell r="B11">
            <v>35</v>
          </cell>
          <cell r="C11">
            <v>35</v>
          </cell>
        </row>
        <row r="12">
          <cell r="A12" t="str">
            <v>87-104-0148</v>
          </cell>
          <cell r="B12">
            <v>25</v>
          </cell>
          <cell r="C12">
            <v>25</v>
          </cell>
        </row>
        <row r="13">
          <cell r="A13" t="str">
            <v>87-104-0152</v>
          </cell>
          <cell r="B13">
            <v>-15</v>
          </cell>
          <cell r="C13">
            <v>0</v>
          </cell>
        </row>
        <row r="14">
          <cell r="A14" t="str">
            <v>87-104-0154</v>
          </cell>
          <cell r="B14">
            <v>0</v>
          </cell>
          <cell r="C14">
            <v>0</v>
          </cell>
        </row>
        <row r="15">
          <cell r="A15" t="str">
            <v>87-104-0257</v>
          </cell>
          <cell r="B15">
            <v>50</v>
          </cell>
          <cell r="C15">
            <v>50</v>
          </cell>
        </row>
        <row r="16">
          <cell r="A16" t="str">
            <v>87-104-0258</v>
          </cell>
          <cell r="B16">
            <v>-15</v>
          </cell>
          <cell r="C16">
            <v>0</v>
          </cell>
        </row>
        <row r="17">
          <cell r="A17" t="str">
            <v>87-104-0273</v>
          </cell>
          <cell r="B17">
            <v>0</v>
          </cell>
          <cell r="C17">
            <v>0</v>
          </cell>
        </row>
        <row r="18">
          <cell r="A18" t="str">
            <v>87-104-0309</v>
          </cell>
          <cell r="B18">
            <v>15</v>
          </cell>
          <cell r="C18">
            <v>15</v>
          </cell>
        </row>
        <row r="19">
          <cell r="A19" t="str">
            <v>87-104-0321</v>
          </cell>
          <cell r="B19">
            <v>-15</v>
          </cell>
          <cell r="C19">
            <v>0</v>
          </cell>
        </row>
        <row r="20">
          <cell r="A20" t="str">
            <v>87-104-0360</v>
          </cell>
          <cell r="B20">
            <v>0</v>
          </cell>
          <cell r="C20">
            <v>0</v>
          </cell>
        </row>
        <row r="21">
          <cell r="A21" t="str">
            <v>87-104-0361</v>
          </cell>
          <cell r="B21">
            <v>140</v>
          </cell>
          <cell r="C21">
            <v>140</v>
          </cell>
        </row>
        <row r="22">
          <cell r="A22" t="str">
            <v>87-104-0362</v>
          </cell>
          <cell r="B22">
            <v>-55</v>
          </cell>
          <cell r="C22">
            <v>0</v>
          </cell>
        </row>
        <row r="23">
          <cell r="A23" t="str">
            <v>87-104-0363</v>
          </cell>
          <cell r="B23">
            <v>15</v>
          </cell>
          <cell r="C23">
            <v>15</v>
          </cell>
        </row>
        <row r="24">
          <cell r="A24" t="str">
            <v>87-104-0367</v>
          </cell>
          <cell r="B24">
            <v>40</v>
          </cell>
          <cell r="C24">
            <v>40</v>
          </cell>
        </row>
        <row r="25">
          <cell r="A25" t="str">
            <v>87-104-0404</v>
          </cell>
          <cell r="B25">
            <v>4</v>
          </cell>
          <cell r="C25">
            <v>4</v>
          </cell>
        </row>
        <row r="26">
          <cell r="A26" t="str">
            <v>87-104-0414</v>
          </cell>
          <cell r="B26">
            <v>20</v>
          </cell>
          <cell r="C26">
            <v>20</v>
          </cell>
        </row>
        <row r="27">
          <cell r="A27" t="str">
            <v>87-104-0417</v>
          </cell>
          <cell r="B27">
            <v>0</v>
          </cell>
          <cell r="C27">
            <v>0</v>
          </cell>
        </row>
        <row r="28">
          <cell r="A28" t="str">
            <v>87-104-0418</v>
          </cell>
          <cell r="B28">
            <v>0</v>
          </cell>
          <cell r="C28">
            <v>0</v>
          </cell>
        </row>
        <row r="29">
          <cell r="A29" t="str">
            <v>87-104-0433</v>
          </cell>
          <cell r="B29">
            <v>55</v>
          </cell>
          <cell r="C29">
            <v>55</v>
          </cell>
        </row>
        <row r="30">
          <cell r="A30" t="str">
            <v>87-104-0434</v>
          </cell>
          <cell r="B30">
            <v>25</v>
          </cell>
          <cell r="C30">
            <v>25</v>
          </cell>
        </row>
        <row r="31">
          <cell r="A31" t="str">
            <v>87-104-0442</v>
          </cell>
          <cell r="B31">
            <v>0</v>
          </cell>
          <cell r="C31">
            <v>0</v>
          </cell>
        </row>
        <row r="32">
          <cell r="A32" t="str">
            <v>87-104-0462</v>
          </cell>
          <cell r="B32">
            <v>-15</v>
          </cell>
          <cell r="C32">
            <v>0</v>
          </cell>
        </row>
        <row r="33">
          <cell r="A33" t="str">
            <v>87-104-0472</v>
          </cell>
          <cell r="B33">
            <v>60</v>
          </cell>
          <cell r="C33">
            <v>60</v>
          </cell>
        </row>
        <row r="34">
          <cell r="A34" t="str">
            <v>87-104-0473</v>
          </cell>
          <cell r="B34">
            <v>10</v>
          </cell>
          <cell r="C34">
            <v>10</v>
          </cell>
        </row>
        <row r="35">
          <cell r="A35" t="str">
            <v>87-104-0489</v>
          </cell>
          <cell r="B35">
            <v>0</v>
          </cell>
          <cell r="C35">
            <v>0</v>
          </cell>
        </row>
        <row r="36">
          <cell r="A36" t="str">
            <v>87-104-0491</v>
          </cell>
          <cell r="B36">
            <v>-20</v>
          </cell>
          <cell r="C36">
            <v>0</v>
          </cell>
        </row>
        <row r="37">
          <cell r="A37" t="str">
            <v>87-104-0492</v>
          </cell>
          <cell r="B37">
            <v>70</v>
          </cell>
          <cell r="C37">
            <v>70</v>
          </cell>
        </row>
        <row r="38">
          <cell r="A38" t="str">
            <v>87-104-0493</v>
          </cell>
          <cell r="B38">
            <v>-5</v>
          </cell>
          <cell r="C38">
            <v>0</v>
          </cell>
        </row>
        <row r="39">
          <cell r="A39" t="str">
            <v>87-104-0509</v>
          </cell>
          <cell r="B39">
            <v>0</v>
          </cell>
          <cell r="C39">
            <v>0</v>
          </cell>
        </row>
        <row r="40">
          <cell r="A40" t="str">
            <v>87-104-0519</v>
          </cell>
          <cell r="B40">
            <v>38</v>
          </cell>
          <cell r="C40">
            <v>38</v>
          </cell>
        </row>
        <row r="41">
          <cell r="A41" t="str">
            <v>87-104-0528</v>
          </cell>
          <cell r="B41">
            <v>95</v>
          </cell>
          <cell r="C41">
            <v>95</v>
          </cell>
        </row>
        <row r="42">
          <cell r="A42" t="str">
            <v>87-104-0529</v>
          </cell>
          <cell r="B42">
            <v>40</v>
          </cell>
          <cell r="C42">
            <v>40</v>
          </cell>
        </row>
        <row r="43">
          <cell r="A43" t="str">
            <v>87-104-0538</v>
          </cell>
          <cell r="B43">
            <v>60</v>
          </cell>
          <cell r="C43">
            <v>60</v>
          </cell>
        </row>
        <row r="44">
          <cell r="A44" t="str">
            <v>87-104-0539</v>
          </cell>
          <cell r="B44">
            <v>0</v>
          </cell>
          <cell r="C44">
            <v>0</v>
          </cell>
        </row>
        <row r="45">
          <cell r="A45" t="str">
            <v>87-104-0540</v>
          </cell>
          <cell r="B45">
            <v>0</v>
          </cell>
          <cell r="C45">
            <v>0</v>
          </cell>
        </row>
        <row r="46">
          <cell r="A46" t="str">
            <v>87-104-0556</v>
          </cell>
          <cell r="B46">
            <v>0</v>
          </cell>
          <cell r="C46">
            <v>0</v>
          </cell>
        </row>
        <row r="47">
          <cell r="A47" t="str">
            <v>87-104-0557</v>
          </cell>
          <cell r="B47">
            <v>60</v>
          </cell>
          <cell r="C47">
            <v>60</v>
          </cell>
        </row>
        <row r="48">
          <cell r="A48" t="str">
            <v>87-104-0583</v>
          </cell>
          <cell r="B48">
            <v>30</v>
          </cell>
          <cell r="C48">
            <v>30</v>
          </cell>
        </row>
        <row r="49">
          <cell r="A49" t="str">
            <v>87-104-0594</v>
          </cell>
          <cell r="B49">
            <v>40</v>
          </cell>
          <cell r="C49">
            <v>40</v>
          </cell>
        </row>
        <row r="50">
          <cell r="A50" t="str">
            <v>87-104-0595</v>
          </cell>
          <cell r="B50">
            <v>-20</v>
          </cell>
          <cell r="C50">
            <v>0</v>
          </cell>
        </row>
        <row r="51">
          <cell r="A51" t="str">
            <v>87-104-0596</v>
          </cell>
          <cell r="B51">
            <v>26</v>
          </cell>
          <cell r="C51">
            <v>26</v>
          </cell>
        </row>
        <row r="52">
          <cell r="A52" t="str">
            <v>87-104-0598</v>
          </cell>
          <cell r="B52">
            <v>70</v>
          </cell>
          <cell r="C52">
            <v>70</v>
          </cell>
        </row>
        <row r="53">
          <cell r="A53" t="str">
            <v>87-104-0599</v>
          </cell>
          <cell r="B53">
            <v>0</v>
          </cell>
          <cell r="C53">
            <v>0</v>
          </cell>
        </row>
        <row r="54">
          <cell r="A54" t="str">
            <v>87-104-0611</v>
          </cell>
          <cell r="B54">
            <v>-25</v>
          </cell>
          <cell r="C54">
            <v>0</v>
          </cell>
        </row>
        <row r="55">
          <cell r="A55" t="str">
            <v>87-104-0642</v>
          </cell>
          <cell r="B55">
            <v>82</v>
          </cell>
          <cell r="C55">
            <v>82</v>
          </cell>
        </row>
        <row r="56">
          <cell r="A56" t="str">
            <v>87-104-0643</v>
          </cell>
          <cell r="B56">
            <v>0</v>
          </cell>
          <cell r="C56">
            <v>0</v>
          </cell>
        </row>
        <row r="57">
          <cell r="A57" t="str">
            <v>87-104-0644</v>
          </cell>
          <cell r="B57">
            <v>0</v>
          </cell>
          <cell r="C57">
            <v>0</v>
          </cell>
        </row>
        <row r="58">
          <cell r="A58" t="str">
            <v>87-104-0645</v>
          </cell>
          <cell r="B58">
            <v>0</v>
          </cell>
          <cell r="C58">
            <v>0</v>
          </cell>
        </row>
        <row r="59">
          <cell r="A59" t="str">
            <v>87-104-0657</v>
          </cell>
          <cell r="B59">
            <v>-25</v>
          </cell>
          <cell r="C59">
            <v>0</v>
          </cell>
        </row>
        <row r="60">
          <cell r="A60" t="str">
            <v>87-104-0677</v>
          </cell>
          <cell r="B60">
            <v>15</v>
          </cell>
          <cell r="C60">
            <v>15</v>
          </cell>
        </row>
        <row r="61">
          <cell r="A61" t="str">
            <v>87-104-0689</v>
          </cell>
          <cell r="B61">
            <v>0</v>
          </cell>
          <cell r="C61">
            <v>0</v>
          </cell>
        </row>
        <row r="62">
          <cell r="A62" t="str">
            <v>87-104-0703</v>
          </cell>
          <cell r="B62">
            <v>20</v>
          </cell>
          <cell r="C62">
            <v>20</v>
          </cell>
        </row>
        <row r="63">
          <cell r="A63" t="str">
            <v>87-104-0705</v>
          </cell>
          <cell r="B63">
            <v>90</v>
          </cell>
          <cell r="C63">
            <v>90</v>
          </cell>
        </row>
        <row r="64">
          <cell r="A64" t="str">
            <v>87-104-0711</v>
          </cell>
          <cell r="B64">
            <v>20</v>
          </cell>
          <cell r="C64">
            <v>20</v>
          </cell>
        </row>
        <row r="65">
          <cell r="A65" t="str">
            <v>87-104-0745</v>
          </cell>
          <cell r="B65">
            <v>5</v>
          </cell>
          <cell r="C65">
            <v>5</v>
          </cell>
        </row>
        <row r="66">
          <cell r="A66" t="str">
            <v>87-104-0764</v>
          </cell>
          <cell r="B66">
            <v>0</v>
          </cell>
          <cell r="C66">
            <v>0</v>
          </cell>
        </row>
        <row r="67">
          <cell r="A67" t="str">
            <v>87-104-0766</v>
          </cell>
          <cell r="B67">
            <v>0</v>
          </cell>
          <cell r="C67">
            <v>0</v>
          </cell>
        </row>
        <row r="68">
          <cell r="A68" t="str">
            <v>87-104-0786</v>
          </cell>
          <cell r="B68">
            <v>-10</v>
          </cell>
          <cell r="C68">
            <v>0</v>
          </cell>
        </row>
        <row r="69">
          <cell r="A69" t="str">
            <v>87-104-0957</v>
          </cell>
          <cell r="B69">
            <v>0</v>
          </cell>
          <cell r="C69">
            <v>0</v>
          </cell>
        </row>
        <row r="70">
          <cell r="A70" t="str">
            <v>87-107-0091</v>
          </cell>
          <cell r="B70">
            <v>0</v>
          </cell>
          <cell r="C70">
            <v>0</v>
          </cell>
        </row>
        <row r="71">
          <cell r="A71" t="str">
            <v>87-107-0092</v>
          </cell>
          <cell r="B71">
            <v>0</v>
          </cell>
          <cell r="C71">
            <v>0</v>
          </cell>
        </row>
        <row r="72">
          <cell r="A72" t="str">
            <v>87-107-0099</v>
          </cell>
          <cell r="B72">
            <v>1</v>
          </cell>
          <cell r="C72">
            <v>1</v>
          </cell>
        </row>
        <row r="73">
          <cell r="A73" t="str">
            <v>87-107-0100</v>
          </cell>
          <cell r="B73">
            <v>65</v>
          </cell>
          <cell r="C73">
            <v>65</v>
          </cell>
        </row>
        <row r="74">
          <cell r="A74" t="str">
            <v>87-107-0101</v>
          </cell>
          <cell r="B74">
            <v>50</v>
          </cell>
          <cell r="C74">
            <v>50</v>
          </cell>
        </row>
        <row r="75">
          <cell r="A75" t="str">
            <v>87-107-0125</v>
          </cell>
          <cell r="B75">
            <v>-10</v>
          </cell>
          <cell r="C75">
            <v>0</v>
          </cell>
        </row>
        <row r="76">
          <cell r="A76" t="str">
            <v>87-107-0128</v>
          </cell>
          <cell r="B76">
            <v>120</v>
          </cell>
          <cell r="C76">
            <v>120</v>
          </cell>
        </row>
        <row r="77">
          <cell r="A77" t="str">
            <v>87-107-0129</v>
          </cell>
          <cell r="B77">
            <v>45</v>
          </cell>
          <cell r="C77">
            <v>45</v>
          </cell>
        </row>
        <row r="78">
          <cell r="A78" t="str">
            <v>87-107-0131</v>
          </cell>
          <cell r="B78">
            <v>5</v>
          </cell>
          <cell r="C78">
            <v>5</v>
          </cell>
        </row>
        <row r="79">
          <cell r="A79" t="str">
            <v>87-107-0132</v>
          </cell>
          <cell r="B79">
            <v>0</v>
          </cell>
          <cell r="C79">
            <v>0</v>
          </cell>
        </row>
        <row r="80">
          <cell r="A80" t="str">
            <v>87-107-0133</v>
          </cell>
          <cell r="B80">
            <v>0</v>
          </cell>
          <cell r="C80">
            <v>0</v>
          </cell>
        </row>
        <row r="81">
          <cell r="A81" t="str">
            <v>87-107-0137</v>
          </cell>
          <cell r="B81">
            <v>0</v>
          </cell>
          <cell r="C81">
            <v>0</v>
          </cell>
        </row>
        <row r="82">
          <cell r="A82" t="str">
            <v>87-107-0143</v>
          </cell>
          <cell r="B82">
            <v>25</v>
          </cell>
          <cell r="C82">
            <v>25</v>
          </cell>
        </row>
        <row r="83">
          <cell r="A83" t="str">
            <v>87-107-0150</v>
          </cell>
          <cell r="B83">
            <v>0</v>
          </cell>
          <cell r="C83">
            <v>0</v>
          </cell>
        </row>
        <row r="84">
          <cell r="A84" t="str">
            <v>87-107-0158</v>
          </cell>
          <cell r="B84">
            <v>0</v>
          </cell>
          <cell r="C84">
            <v>0</v>
          </cell>
        </row>
        <row r="85">
          <cell r="A85" t="str">
            <v>87-107-0169</v>
          </cell>
          <cell r="B85">
            <v>0</v>
          </cell>
          <cell r="C85">
            <v>0</v>
          </cell>
        </row>
        <row r="86">
          <cell r="A86" t="str">
            <v>87-107-0170</v>
          </cell>
          <cell r="B86">
            <v>0</v>
          </cell>
          <cell r="C86">
            <v>0</v>
          </cell>
        </row>
        <row r="87">
          <cell r="A87" t="str">
            <v>87-107-0171</v>
          </cell>
          <cell r="B87">
            <v>18</v>
          </cell>
          <cell r="C87">
            <v>18</v>
          </cell>
        </row>
        <row r="88">
          <cell r="A88" t="str">
            <v>87-107-0172</v>
          </cell>
          <cell r="B88">
            <v>25</v>
          </cell>
          <cell r="C88">
            <v>25</v>
          </cell>
        </row>
        <row r="89">
          <cell r="A89" t="str">
            <v>87-107-0173</v>
          </cell>
          <cell r="B89">
            <v>60</v>
          </cell>
          <cell r="C89">
            <v>60</v>
          </cell>
        </row>
        <row r="90">
          <cell r="A90" t="str">
            <v>87-107-0174</v>
          </cell>
          <cell r="B90">
            <v>-5</v>
          </cell>
          <cell r="C90">
            <v>0</v>
          </cell>
        </row>
        <row r="91">
          <cell r="A91" t="str">
            <v>87-107-0177</v>
          </cell>
          <cell r="B91">
            <v>5</v>
          </cell>
          <cell r="C91">
            <v>5</v>
          </cell>
        </row>
        <row r="92">
          <cell r="A92" t="str">
            <v>87-107-0178</v>
          </cell>
          <cell r="B92">
            <v>0</v>
          </cell>
          <cell r="C92">
            <v>0</v>
          </cell>
        </row>
        <row r="93">
          <cell r="A93" t="str">
            <v>87-107-0183</v>
          </cell>
          <cell r="B93">
            <v>70</v>
          </cell>
          <cell r="C93">
            <v>70</v>
          </cell>
        </row>
        <row r="94">
          <cell r="A94" t="str">
            <v>87-107-0184</v>
          </cell>
          <cell r="B94">
            <v>15</v>
          </cell>
          <cell r="C94">
            <v>15</v>
          </cell>
        </row>
        <row r="95">
          <cell r="A95" t="str">
            <v>87-107-0195</v>
          </cell>
          <cell r="B95">
            <v>-13</v>
          </cell>
          <cell r="C95">
            <v>0</v>
          </cell>
        </row>
        <row r="96">
          <cell r="A96" t="str">
            <v>87-107-0197</v>
          </cell>
          <cell r="B96">
            <v>0</v>
          </cell>
          <cell r="C96">
            <v>0</v>
          </cell>
        </row>
        <row r="97">
          <cell r="A97" t="str">
            <v>87-107-0198</v>
          </cell>
          <cell r="B97">
            <v>0</v>
          </cell>
          <cell r="C97">
            <v>0</v>
          </cell>
        </row>
        <row r="98">
          <cell r="A98" t="str">
            <v>87-107-0200</v>
          </cell>
          <cell r="B98">
            <v>10</v>
          </cell>
          <cell r="C98">
            <v>10</v>
          </cell>
        </row>
        <row r="99">
          <cell r="A99" t="str">
            <v>87-107-0204</v>
          </cell>
          <cell r="B99">
            <v>5</v>
          </cell>
          <cell r="C99">
            <v>5</v>
          </cell>
        </row>
        <row r="100">
          <cell r="A100" t="str">
            <v>87-107-0208</v>
          </cell>
          <cell r="B100">
            <v>30</v>
          </cell>
          <cell r="C100">
            <v>30</v>
          </cell>
        </row>
        <row r="101">
          <cell r="A101" t="str">
            <v>87-107-0209</v>
          </cell>
          <cell r="B101">
            <v>-40</v>
          </cell>
          <cell r="C101">
            <v>0</v>
          </cell>
        </row>
        <row r="102">
          <cell r="A102" t="str">
            <v>87-107-0213</v>
          </cell>
          <cell r="B102">
            <v>0</v>
          </cell>
          <cell r="C102">
            <v>0</v>
          </cell>
        </row>
        <row r="103">
          <cell r="A103" t="str">
            <v>87-107-0214</v>
          </cell>
          <cell r="B103">
            <v>60</v>
          </cell>
          <cell r="C103">
            <v>60</v>
          </cell>
        </row>
        <row r="104">
          <cell r="A104" t="str">
            <v>87-107-0216</v>
          </cell>
          <cell r="B104">
            <v>10</v>
          </cell>
          <cell r="C104">
            <v>10</v>
          </cell>
        </row>
        <row r="105">
          <cell r="A105" t="str">
            <v>87-107-0224</v>
          </cell>
          <cell r="B105">
            <v>30</v>
          </cell>
          <cell r="C105">
            <v>30</v>
          </cell>
        </row>
        <row r="106">
          <cell r="A106" t="str">
            <v>87-107-0234</v>
          </cell>
          <cell r="B106">
            <v>15</v>
          </cell>
          <cell r="C106">
            <v>15</v>
          </cell>
        </row>
        <row r="107">
          <cell r="A107" t="str">
            <v>87-107-0235</v>
          </cell>
          <cell r="B107">
            <v>30</v>
          </cell>
          <cell r="C107">
            <v>30</v>
          </cell>
        </row>
        <row r="108">
          <cell r="A108" t="str">
            <v>87-107-0238</v>
          </cell>
          <cell r="B108">
            <v>0</v>
          </cell>
          <cell r="C108">
            <v>0</v>
          </cell>
        </row>
        <row r="109">
          <cell r="A109" t="str">
            <v>87-107-0241</v>
          </cell>
          <cell r="B109">
            <v>-5</v>
          </cell>
          <cell r="C109">
            <v>0</v>
          </cell>
        </row>
        <row r="110">
          <cell r="A110" t="str">
            <v>87-107-0242</v>
          </cell>
          <cell r="B110">
            <v>0</v>
          </cell>
          <cell r="C110">
            <v>0</v>
          </cell>
        </row>
        <row r="111">
          <cell r="A111" t="str">
            <v>87-107-0243</v>
          </cell>
          <cell r="B111">
            <v>0</v>
          </cell>
          <cell r="C111">
            <v>0</v>
          </cell>
        </row>
        <row r="112">
          <cell r="A112" t="str">
            <v>87-107-0245</v>
          </cell>
          <cell r="B112">
            <v>10</v>
          </cell>
          <cell r="C112">
            <v>10</v>
          </cell>
        </row>
        <row r="113">
          <cell r="A113" t="str">
            <v>87-107-0246</v>
          </cell>
          <cell r="B113">
            <v>-10</v>
          </cell>
          <cell r="C113">
            <v>0</v>
          </cell>
        </row>
        <row r="114">
          <cell r="A114" t="str">
            <v>87-107-0253</v>
          </cell>
          <cell r="B114">
            <v>50</v>
          </cell>
          <cell r="C114">
            <v>50</v>
          </cell>
        </row>
        <row r="115">
          <cell r="A115" t="str">
            <v>87-107-0254</v>
          </cell>
          <cell r="B115">
            <v>10</v>
          </cell>
          <cell r="C115">
            <v>10</v>
          </cell>
        </row>
        <row r="116">
          <cell r="A116" t="str">
            <v>87-107-0298</v>
          </cell>
          <cell r="B116">
            <v>0</v>
          </cell>
          <cell r="C116">
            <v>0</v>
          </cell>
        </row>
        <row r="117">
          <cell r="A117" t="str">
            <v>87-107-0311</v>
          </cell>
          <cell r="B117">
            <v>0</v>
          </cell>
          <cell r="C117">
            <v>0</v>
          </cell>
        </row>
        <row r="118">
          <cell r="A118" t="str">
            <v>87-107-0314</v>
          </cell>
          <cell r="B118">
            <v>0</v>
          </cell>
          <cell r="C118">
            <v>0</v>
          </cell>
        </row>
        <row r="119">
          <cell r="A119" t="str">
            <v>87-107-0315</v>
          </cell>
          <cell r="B119">
            <v>100</v>
          </cell>
          <cell r="C119">
            <v>100</v>
          </cell>
        </row>
        <row r="120">
          <cell r="A120" t="str">
            <v>87-52-0002</v>
          </cell>
          <cell r="B120">
            <v>1335</v>
          </cell>
          <cell r="C120">
            <v>1335</v>
          </cell>
        </row>
        <row r="121">
          <cell r="A121" t="str">
            <v>87-52-0003</v>
          </cell>
          <cell r="B121">
            <v>10</v>
          </cell>
          <cell r="C121">
            <v>10</v>
          </cell>
        </row>
        <row r="122">
          <cell r="A122" t="str">
            <v>87-52-0004</v>
          </cell>
          <cell r="B122">
            <v>0</v>
          </cell>
          <cell r="C122">
            <v>0</v>
          </cell>
        </row>
        <row r="123">
          <cell r="A123" t="str">
            <v>87-52-0005</v>
          </cell>
          <cell r="B123">
            <v>-80</v>
          </cell>
          <cell r="C123">
            <v>0</v>
          </cell>
        </row>
        <row r="124">
          <cell r="A124" t="str">
            <v>87-52-0007</v>
          </cell>
          <cell r="B124">
            <v>145</v>
          </cell>
          <cell r="C124">
            <v>145</v>
          </cell>
        </row>
        <row r="125">
          <cell r="A125" t="str">
            <v>87-52-0011</v>
          </cell>
          <cell r="B125">
            <v>0</v>
          </cell>
          <cell r="C125">
            <v>0</v>
          </cell>
        </row>
        <row r="126">
          <cell r="A126" t="str">
            <v>87-52-0018</v>
          </cell>
          <cell r="B126">
            <v>20</v>
          </cell>
          <cell r="C126">
            <v>20</v>
          </cell>
        </row>
        <row r="127">
          <cell r="A127" t="str">
            <v>87-52-0019</v>
          </cell>
          <cell r="B127">
            <v>1</v>
          </cell>
          <cell r="C127">
            <v>1</v>
          </cell>
        </row>
        <row r="128">
          <cell r="A128" t="str">
            <v>87-52-0021</v>
          </cell>
          <cell r="B128">
            <v>55</v>
          </cell>
          <cell r="C128">
            <v>55</v>
          </cell>
        </row>
        <row r="129">
          <cell r="A129" t="str">
            <v>87-52-0034</v>
          </cell>
          <cell r="B129">
            <v>-25</v>
          </cell>
          <cell r="C129">
            <v>0</v>
          </cell>
        </row>
        <row r="130">
          <cell r="A130" t="str">
            <v>87-52-0035</v>
          </cell>
          <cell r="B130">
            <v>-15</v>
          </cell>
          <cell r="C130">
            <v>0</v>
          </cell>
        </row>
        <row r="131">
          <cell r="A131" t="str">
            <v>87-52-0036</v>
          </cell>
          <cell r="B131">
            <v>-10</v>
          </cell>
          <cell r="C131">
            <v>0</v>
          </cell>
        </row>
        <row r="132">
          <cell r="A132" t="str">
            <v>87-52-0037</v>
          </cell>
          <cell r="B132">
            <v>45</v>
          </cell>
          <cell r="C132">
            <v>45</v>
          </cell>
        </row>
        <row r="133">
          <cell r="A133" t="str">
            <v>87-52-0038</v>
          </cell>
          <cell r="B133">
            <v>0</v>
          </cell>
          <cell r="C133">
            <v>0</v>
          </cell>
        </row>
        <row r="134">
          <cell r="A134" t="str">
            <v>87-52-0039</v>
          </cell>
          <cell r="B134">
            <v>80</v>
          </cell>
          <cell r="C134">
            <v>80</v>
          </cell>
        </row>
        <row r="135">
          <cell r="A135" t="str">
            <v>87-52-0041</v>
          </cell>
          <cell r="B135">
            <v>0</v>
          </cell>
          <cell r="C135">
            <v>0</v>
          </cell>
        </row>
        <row r="136">
          <cell r="A136" t="str">
            <v>87-52-0042</v>
          </cell>
          <cell r="B136">
            <v>50</v>
          </cell>
          <cell r="C136">
            <v>50</v>
          </cell>
        </row>
        <row r="137">
          <cell r="A137" t="str">
            <v>87-52-0043</v>
          </cell>
          <cell r="B137">
            <v>0</v>
          </cell>
          <cell r="C137">
            <v>0</v>
          </cell>
        </row>
        <row r="138">
          <cell r="A138" t="str">
            <v>87-52-0050</v>
          </cell>
          <cell r="B138">
            <v>20</v>
          </cell>
          <cell r="C138">
            <v>20</v>
          </cell>
        </row>
        <row r="139">
          <cell r="A139" t="str">
            <v>87-52-0053</v>
          </cell>
          <cell r="B139">
            <v>75</v>
          </cell>
          <cell r="C139">
            <v>75</v>
          </cell>
        </row>
        <row r="140">
          <cell r="A140" t="str">
            <v>87-52-0055</v>
          </cell>
          <cell r="B140">
            <v>10</v>
          </cell>
          <cell r="C140">
            <v>10</v>
          </cell>
        </row>
        <row r="141">
          <cell r="A141" t="str">
            <v>87-52-0056</v>
          </cell>
          <cell r="B141">
            <v>40</v>
          </cell>
          <cell r="C141">
            <v>40</v>
          </cell>
        </row>
        <row r="142">
          <cell r="A142" t="str">
            <v>87-52-0061</v>
          </cell>
          <cell r="B142">
            <v>25</v>
          </cell>
          <cell r="C142">
            <v>25</v>
          </cell>
        </row>
        <row r="143">
          <cell r="A143" t="str">
            <v>87-52-0068</v>
          </cell>
          <cell r="B143">
            <v>55</v>
          </cell>
          <cell r="C143">
            <v>55</v>
          </cell>
        </row>
        <row r="144">
          <cell r="A144" t="str">
            <v>87-52-0069</v>
          </cell>
          <cell r="B144">
            <v>-25</v>
          </cell>
          <cell r="C144">
            <v>0</v>
          </cell>
        </row>
        <row r="145">
          <cell r="A145" t="str">
            <v>87-52-0070</v>
          </cell>
          <cell r="B145">
            <v>-20</v>
          </cell>
          <cell r="C145">
            <v>0</v>
          </cell>
        </row>
        <row r="146">
          <cell r="A146" t="str">
            <v>87-52-0071</v>
          </cell>
          <cell r="B146">
            <v>155</v>
          </cell>
          <cell r="C146">
            <v>155</v>
          </cell>
        </row>
        <row r="147">
          <cell r="A147" t="str">
            <v>87-52-0072</v>
          </cell>
          <cell r="B147">
            <v>0</v>
          </cell>
          <cell r="C147">
            <v>0</v>
          </cell>
        </row>
        <row r="148">
          <cell r="A148" t="str">
            <v>87-52-0073</v>
          </cell>
          <cell r="B148">
            <v>0</v>
          </cell>
          <cell r="C148">
            <v>0</v>
          </cell>
        </row>
        <row r="149">
          <cell r="A149" t="str">
            <v>87-52-0075</v>
          </cell>
          <cell r="B149">
            <v>0</v>
          </cell>
          <cell r="C149">
            <v>0</v>
          </cell>
        </row>
        <row r="150">
          <cell r="A150" t="str">
            <v>87-52-0077</v>
          </cell>
          <cell r="B150">
            <v>90</v>
          </cell>
          <cell r="C150">
            <v>90</v>
          </cell>
        </row>
        <row r="151">
          <cell r="A151" t="str">
            <v>87-52-0079</v>
          </cell>
          <cell r="B151">
            <v>-39</v>
          </cell>
          <cell r="C151">
            <v>0</v>
          </cell>
        </row>
        <row r="152">
          <cell r="A152" t="str">
            <v>87-52-0080</v>
          </cell>
          <cell r="B152">
            <v>125</v>
          </cell>
          <cell r="C152">
            <v>125</v>
          </cell>
        </row>
        <row r="153">
          <cell r="A153" t="str">
            <v>87-52-0082</v>
          </cell>
          <cell r="B153">
            <v>1</v>
          </cell>
          <cell r="C153">
            <v>1</v>
          </cell>
        </row>
        <row r="154">
          <cell r="A154" t="str">
            <v>87-52-0088</v>
          </cell>
          <cell r="B154">
            <v>0</v>
          </cell>
          <cell r="C154">
            <v>0</v>
          </cell>
        </row>
        <row r="155">
          <cell r="A155" t="str">
            <v>87-52-0091</v>
          </cell>
          <cell r="B155">
            <v>0</v>
          </cell>
          <cell r="C155">
            <v>0</v>
          </cell>
        </row>
        <row r="156">
          <cell r="A156" t="str">
            <v>87-52-0093</v>
          </cell>
          <cell r="B156">
            <v>-25</v>
          </cell>
          <cell r="C156">
            <v>0</v>
          </cell>
        </row>
        <row r="157">
          <cell r="A157" t="str">
            <v>87-52-0094</v>
          </cell>
          <cell r="B157">
            <v>205</v>
          </cell>
          <cell r="C157">
            <v>205</v>
          </cell>
        </row>
        <row r="158">
          <cell r="A158" t="str">
            <v>87-52-0095</v>
          </cell>
          <cell r="B158">
            <v>25</v>
          </cell>
          <cell r="C158">
            <v>25</v>
          </cell>
        </row>
        <row r="159">
          <cell r="A159" t="str">
            <v>87-52-0097</v>
          </cell>
          <cell r="B159">
            <v>70</v>
          </cell>
          <cell r="C159">
            <v>70</v>
          </cell>
        </row>
        <row r="160">
          <cell r="A160" t="str">
            <v>87-52-0098</v>
          </cell>
          <cell r="B160">
            <v>0</v>
          </cell>
          <cell r="C160">
            <v>0</v>
          </cell>
        </row>
        <row r="161">
          <cell r="A161" t="str">
            <v>87-52-0101</v>
          </cell>
          <cell r="B161">
            <v>25</v>
          </cell>
          <cell r="C161">
            <v>25</v>
          </cell>
        </row>
        <row r="162">
          <cell r="A162" t="str">
            <v>87-52-0102</v>
          </cell>
          <cell r="B162">
            <v>10</v>
          </cell>
          <cell r="C162">
            <v>10</v>
          </cell>
        </row>
        <row r="163">
          <cell r="A163" t="str">
            <v>87-52-0104</v>
          </cell>
          <cell r="B163">
            <v>45</v>
          </cell>
          <cell r="C163">
            <v>45</v>
          </cell>
        </row>
        <row r="164">
          <cell r="A164" t="str">
            <v>87-52-0113</v>
          </cell>
          <cell r="B164">
            <v>10</v>
          </cell>
          <cell r="C164">
            <v>10</v>
          </cell>
        </row>
        <row r="165">
          <cell r="A165" t="str">
            <v>87-52-0115</v>
          </cell>
          <cell r="B165">
            <v>5</v>
          </cell>
          <cell r="C165">
            <v>5</v>
          </cell>
        </row>
        <row r="166">
          <cell r="A166" t="str">
            <v>87-52-0116</v>
          </cell>
          <cell r="B166">
            <v>10</v>
          </cell>
          <cell r="C166">
            <v>10</v>
          </cell>
        </row>
        <row r="167">
          <cell r="A167" t="str">
            <v>87-52-0118</v>
          </cell>
          <cell r="B167">
            <v>20</v>
          </cell>
          <cell r="C167">
            <v>20</v>
          </cell>
        </row>
        <row r="168">
          <cell r="A168" t="str">
            <v>87-52-0119</v>
          </cell>
          <cell r="B168">
            <v>180</v>
          </cell>
          <cell r="C168">
            <v>180</v>
          </cell>
        </row>
        <row r="169">
          <cell r="A169" t="str">
            <v>87-52-0123</v>
          </cell>
          <cell r="B169">
            <v>20</v>
          </cell>
          <cell r="C169">
            <v>20</v>
          </cell>
        </row>
        <row r="170">
          <cell r="A170" t="str">
            <v>87-52-0125</v>
          </cell>
          <cell r="B170">
            <v>-20</v>
          </cell>
          <cell r="C170">
            <v>0</v>
          </cell>
        </row>
        <row r="171">
          <cell r="A171" t="str">
            <v>87-52-0126</v>
          </cell>
          <cell r="B171">
            <v>-15</v>
          </cell>
          <cell r="C171">
            <v>0</v>
          </cell>
        </row>
        <row r="172">
          <cell r="A172" t="str">
            <v>87-52-0127</v>
          </cell>
          <cell r="B172">
            <v>0</v>
          </cell>
          <cell r="C172">
            <v>0</v>
          </cell>
        </row>
        <row r="173">
          <cell r="A173" t="str">
            <v>87-52-0136</v>
          </cell>
          <cell r="B173">
            <v>30</v>
          </cell>
          <cell r="C173">
            <v>30</v>
          </cell>
        </row>
        <row r="174">
          <cell r="A174" t="str">
            <v>87-52-0138</v>
          </cell>
          <cell r="B174">
            <v>105</v>
          </cell>
          <cell r="C174">
            <v>105</v>
          </cell>
        </row>
        <row r="175">
          <cell r="A175" t="str">
            <v>87-52-0143</v>
          </cell>
          <cell r="B175">
            <v>435</v>
          </cell>
          <cell r="C175">
            <v>435</v>
          </cell>
        </row>
        <row r="176">
          <cell r="A176" t="str">
            <v>87-52-0144</v>
          </cell>
          <cell r="B176">
            <v>0</v>
          </cell>
          <cell r="C176">
            <v>0</v>
          </cell>
        </row>
        <row r="177">
          <cell r="A177" t="str">
            <v>87-52-0145</v>
          </cell>
          <cell r="B177">
            <v>40</v>
          </cell>
          <cell r="C177">
            <v>40</v>
          </cell>
        </row>
        <row r="178">
          <cell r="A178" t="str">
            <v>87-52-0150</v>
          </cell>
          <cell r="B178">
            <v>0</v>
          </cell>
          <cell r="C178">
            <v>0</v>
          </cell>
        </row>
        <row r="179">
          <cell r="A179" t="str">
            <v>87-52-0151</v>
          </cell>
          <cell r="B179">
            <v>30</v>
          </cell>
          <cell r="C179">
            <v>30</v>
          </cell>
        </row>
        <row r="180">
          <cell r="A180" t="str">
            <v>87-52-0157</v>
          </cell>
          <cell r="B180">
            <v>29</v>
          </cell>
          <cell r="C180">
            <v>29</v>
          </cell>
        </row>
        <row r="181">
          <cell r="A181" t="str">
            <v>87-52-0158</v>
          </cell>
          <cell r="B181">
            <v>24</v>
          </cell>
          <cell r="C181">
            <v>24</v>
          </cell>
        </row>
        <row r="182">
          <cell r="A182" t="str">
            <v>87-52-0159</v>
          </cell>
          <cell r="B182">
            <v>0</v>
          </cell>
          <cell r="C182">
            <v>0</v>
          </cell>
        </row>
        <row r="183">
          <cell r="A183" t="str">
            <v>87-52-0160</v>
          </cell>
          <cell r="B183">
            <v>0</v>
          </cell>
          <cell r="C183">
            <v>0</v>
          </cell>
        </row>
        <row r="184">
          <cell r="A184" t="str">
            <v>87-52-0161</v>
          </cell>
          <cell r="B184">
            <v>30</v>
          </cell>
          <cell r="C184">
            <v>30</v>
          </cell>
        </row>
        <row r="185">
          <cell r="A185" t="str">
            <v>87-52-0162</v>
          </cell>
          <cell r="B185">
            <v>34</v>
          </cell>
          <cell r="C185">
            <v>34</v>
          </cell>
        </row>
        <row r="186">
          <cell r="A186" t="str">
            <v>87-52-0164</v>
          </cell>
          <cell r="B186">
            <v>60</v>
          </cell>
          <cell r="C186">
            <v>60</v>
          </cell>
        </row>
        <row r="187">
          <cell r="A187" t="str">
            <v>87-52-0165</v>
          </cell>
          <cell r="B187">
            <v>5</v>
          </cell>
          <cell r="C187">
            <v>5</v>
          </cell>
        </row>
        <row r="188">
          <cell r="A188" t="str">
            <v>87-52-0166</v>
          </cell>
          <cell r="B188">
            <v>-25</v>
          </cell>
          <cell r="C188">
            <v>0</v>
          </cell>
        </row>
        <row r="189">
          <cell r="A189" t="str">
            <v>87-52-0169</v>
          </cell>
          <cell r="B189">
            <v>35</v>
          </cell>
          <cell r="C189">
            <v>35</v>
          </cell>
        </row>
        <row r="190">
          <cell r="A190" t="str">
            <v>87-52-0170</v>
          </cell>
          <cell r="B190">
            <v>25</v>
          </cell>
          <cell r="C190">
            <v>25</v>
          </cell>
        </row>
        <row r="191">
          <cell r="A191" t="str">
            <v>87-52-0174</v>
          </cell>
          <cell r="B191">
            <v>70</v>
          </cell>
          <cell r="C191">
            <v>70</v>
          </cell>
        </row>
        <row r="192">
          <cell r="A192" t="str">
            <v>87-52-0177</v>
          </cell>
          <cell r="B192">
            <v>15</v>
          </cell>
          <cell r="C192">
            <v>15</v>
          </cell>
        </row>
        <row r="193">
          <cell r="A193" t="str">
            <v>87-52-0178</v>
          </cell>
          <cell r="B193">
            <v>0</v>
          </cell>
          <cell r="C193">
            <v>0</v>
          </cell>
        </row>
        <row r="194">
          <cell r="A194" t="str">
            <v>87-52-0191</v>
          </cell>
          <cell r="B194">
            <v>35</v>
          </cell>
          <cell r="C194">
            <v>35</v>
          </cell>
        </row>
        <row r="195">
          <cell r="A195" t="str">
            <v>87-52-0192</v>
          </cell>
          <cell r="B195">
            <v>35</v>
          </cell>
          <cell r="C195">
            <v>35</v>
          </cell>
        </row>
        <row r="196">
          <cell r="A196" t="str">
            <v>87-52-0193</v>
          </cell>
          <cell r="B196">
            <v>40</v>
          </cell>
          <cell r="C196">
            <v>40</v>
          </cell>
        </row>
        <row r="197">
          <cell r="A197" t="str">
            <v>87-52-0194</v>
          </cell>
          <cell r="B197">
            <v>-10</v>
          </cell>
          <cell r="C197">
            <v>0</v>
          </cell>
        </row>
        <row r="198">
          <cell r="A198" t="str">
            <v>87-52-0195</v>
          </cell>
          <cell r="B198">
            <v>19</v>
          </cell>
          <cell r="C198">
            <v>19</v>
          </cell>
        </row>
        <row r="199">
          <cell r="A199" t="str">
            <v>87-52-0196</v>
          </cell>
          <cell r="B199">
            <v>10</v>
          </cell>
          <cell r="C199">
            <v>10</v>
          </cell>
        </row>
        <row r="200">
          <cell r="A200" t="str">
            <v>87-52-0197</v>
          </cell>
          <cell r="B200">
            <v>-10</v>
          </cell>
          <cell r="C200">
            <v>0</v>
          </cell>
        </row>
        <row r="201">
          <cell r="A201" t="str">
            <v>87-52-0198</v>
          </cell>
          <cell r="B201">
            <v>25</v>
          </cell>
          <cell r="C201">
            <v>25</v>
          </cell>
        </row>
        <row r="202">
          <cell r="A202" t="str">
            <v>87-52-0203</v>
          </cell>
          <cell r="B202">
            <v>11</v>
          </cell>
          <cell r="C202">
            <v>11</v>
          </cell>
        </row>
        <row r="203">
          <cell r="A203" t="str">
            <v>87-52-0205</v>
          </cell>
          <cell r="B203">
            <v>25</v>
          </cell>
          <cell r="C203">
            <v>25</v>
          </cell>
        </row>
        <row r="204">
          <cell r="A204" t="str">
            <v>87-52-0206</v>
          </cell>
          <cell r="B204">
            <v>55</v>
          </cell>
          <cell r="C204">
            <v>55</v>
          </cell>
        </row>
        <row r="205">
          <cell r="A205" t="str">
            <v>87-52-0210</v>
          </cell>
          <cell r="B205">
            <v>-5</v>
          </cell>
          <cell r="C205">
            <v>0</v>
          </cell>
        </row>
        <row r="206">
          <cell r="A206" t="str">
            <v>87-52-0213</v>
          </cell>
          <cell r="B206">
            <v>5</v>
          </cell>
          <cell r="C206">
            <v>5</v>
          </cell>
        </row>
        <row r="207">
          <cell r="A207" t="str">
            <v>87-52-0214</v>
          </cell>
          <cell r="B207">
            <v>80</v>
          </cell>
          <cell r="C207">
            <v>80</v>
          </cell>
        </row>
        <row r="208">
          <cell r="A208" t="str">
            <v>87-52-0216</v>
          </cell>
          <cell r="B208">
            <v>-10</v>
          </cell>
          <cell r="C208">
            <v>0</v>
          </cell>
        </row>
        <row r="209">
          <cell r="A209" t="str">
            <v>87-52-0220</v>
          </cell>
          <cell r="B209">
            <v>-5</v>
          </cell>
          <cell r="C209">
            <v>0</v>
          </cell>
        </row>
        <row r="210">
          <cell r="A210" t="str">
            <v>87-52-0221</v>
          </cell>
          <cell r="B210">
            <v>8</v>
          </cell>
          <cell r="C210">
            <v>8</v>
          </cell>
        </row>
        <row r="211">
          <cell r="A211" t="str">
            <v>87-52-0222</v>
          </cell>
          <cell r="B211">
            <v>-55</v>
          </cell>
          <cell r="C211">
            <v>0</v>
          </cell>
        </row>
        <row r="212">
          <cell r="A212" t="str">
            <v>87-52-0223</v>
          </cell>
          <cell r="B212">
            <v>0</v>
          </cell>
          <cell r="C212">
            <v>0</v>
          </cell>
        </row>
        <row r="213">
          <cell r="A213" t="str">
            <v>87-52-0225</v>
          </cell>
          <cell r="B213">
            <v>0</v>
          </cell>
          <cell r="C213">
            <v>0</v>
          </cell>
        </row>
        <row r="214">
          <cell r="A214" t="str">
            <v>87-52-0229</v>
          </cell>
          <cell r="B214">
            <v>45</v>
          </cell>
          <cell r="C214">
            <v>45</v>
          </cell>
        </row>
        <row r="215">
          <cell r="A215" t="str">
            <v>87-52-0230</v>
          </cell>
          <cell r="B215">
            <v>-10</v>
          </cell>
          <cell r="C215">
            <v>0</v>
          </cell>
        </row>
        <row r="216">
          <cell r="A216" t="str">
            <v>87-52-0231</v>
          </cell>
          <cell r="B216">
            <v>0</v>
          </cell>
          <cell r="C216">
            <v>0</v>
          </cell>
        </row>
        <row r="217">
          <cell r="A217" t="str">
            <v>87-52-0232</v>
          </cell>
          <cell r="B217">
            <v>175</v>
          </cell>
          <cell r="C217">
            <v>175</v>
          </cell>
        </row>
        <row r="218">
          <cell r="A218" t="str">
            <v>87-52-0233</v>
          </cell>
          <cell r="B218">
            <v>25</v>
          </cell>
          <cell r="C218">
            <v>25</v>
          </cell>
        </row>
        <row r="219">
          <cell r="A219" t="str">
            <v>87-52-0234</v>
          </cell>
          <cell r="B219">
            <v>245</v>
          </cell>
          <cell r="C219">
            <v>245</v>
          </cell>
        </row>
        <row r="220">
          <cell r="A220" t="str">
            <v>87-52-0238</v>
          </cell>
          <cell r="B220">
            <v>75</v>
          </cell>
          <cell r="C220">
            <v>75</v>
          </cell>
        </row>
        <row r="221">
          <cell r="A221" t="str">
            <v>87-52-0242</v>
          </cell>
          <cell r="B221">
            <v>-15</v>
          </cell>
          <cell r="C221">
            <v>0</v>
          </cell>
        </row>
        <row r="222">
          <cell r="A222" t="str">
            <v>87-52-0250</v>
          </cell>
          <cell r="B222">
            <v>10</v>
          </cell>
          <cell r="C222">
            <v>10</v>
          </cell>
        </row>
        <row r="223">
          <cell r="A223" t="str">
            <v>87-52-0251</v>
          </cell>
          <cell r="B223">
            <v>30</v>
          </cell>
          <cell r="C223">
            <v>30</v>
          </cell>
        </row>
        <row r="224">
          <cell r="A224" t="str">
            <v>87-52-0252</v>
          </cell>
          <cell r="B224">
            <v>0</v>
          </cell>
          <cell r="C224">
            <v>0</v>
          </cell>
        </row>
        <row r="225">
          <cell r="A225" t="str">
            <v>87-52-0255</v>
          </cell>
          <cell r="B225">
            <v>30</v>
          </cell>
          <cell r="C225">
            <v>30</v>
          </cell>
        </row>
        <row r="226">
          <cell r="A226" t="str">
            <v>87-52-0258</v>
          </cell>
          <cell r="B226">
            <v>165</v>
          </cell>
          <cell r="C226">
            <v>165</v>
          </cell>
        </row>
        <row r="227">
          <cell r="A227" t="str">
            <v>87-52-0262</v>
          </cell>
          <cell r="B227">
            <v>-15</v>
          </cell>
          <cell r="C227">
            <v>0</v>
          </cell>
        </row>
        <row r="228">
          <cell r="A228" t="str">
            <v>87-52-0263</v>
          </cell>
          <cell r="B228">
            <v>-10</v>
          </cell>
          <cell r="C228">
            <v>0</v>
          </cell>
        </row>
        <row r="229">
          <cell r="A229" t="str">
            <v>87-52-0264</v>
          </cell>
          <cell r="B229">
            <v>12</v>
          </cell>
          <cell r="C229">
            <v>12</v>
          </cell>
        </row>
        <row r="230">
          <cell r="A230" t="str">
            <v>87-52-0265</v>
          </cell>
          <cell r="B230">
            <v>50</v>
          </cell>
          <cell r="C230">
            <v>50</v>
          </cell>
        </row>
        <row r="231">
          <cell r="A231" t="str">
            <v>87-52-0266</v>
          </cell>
          <cell r="B231">
            <v>2</v>
          </cell>
          <cell r="C231">
            <v>2</v>
          </cell>
        </row>
        <row r="232">
          <cell r="A232" t="str">
            <v>87-52-0274</v>
          </cell>
          <cell r="B232">
            <v>35</v>
          </cell>
          <cell r="C232">
            <v>35</v>
          </cell>
        </row>
        <row r="233">
          <cell r="A233" t="str">
            <v>87-52-0276</v>
          </cell>
          <cell r="B233">
            <v>40</v>
          </cell>
          <cell r="C233">
            <v>40</v>
          </cell>
        </row>
        <row r="234">
          <cell r="A234" t="str">
            <v>87-52-0277</v>
          </cell>
          <cell r="B234">
            <v>15</v>
          </cell>
          <cell r="C234">
            <v>15</v>
          </cell>
        </row>
        <row r="235">
          <cell r="A235" t="str">
            <v>87-52-0279</v>
          </cell>
          <cell r="B235">
            <v>5</v>
          </cell>
          <cell r="C235">
            <v>5</v>
          </cell>
        </row>
        <row r="236">
          <cell r="A236" t="str">
            <v>87-52-0280</v>
          </cell>
          <cell r="B236">
            <v>35</v>
          </cell>
          <cell r="C236">
            <v>35</v>
          </cell>
        </row>
        <row r="237">
          <cell r="A237" t="str">
            <v>87-52-0284</v>
          </cell>
          <cell r="B237">
            <v>20</v>
          </cell>
          <cell r="C237">
            <v>20</v>
          </cell>
        </row>
        <row r="238">
          <cell r="A238" t="str">
            <v>87-52-0286</v>
          </cell>
          <cell r="B238">
            <v>0</v>
          </cell>
          <cell r="C238">
            <v>0</v>
          </cell>
        </row>
        <row r="239">
          <cell r="A239" t="str">
            <v>87-52-0287</v>
          </cell>
          <cell r="B239">
            <v>5</v>
          </cell>
          <cell r="C239">
            <v>5</v>
          </cell>
        </row>
        <row r="240">
          <cell r="A240" t="str">
            <v>87-52-0288</v>
          </cell>
          <cell r="B240">
            <v>65</v>
          </cell>
          <cell r="C240">
            <v>65</v>
          </cell>
        </row>
        <row r="241">
          <cell r="A241" t="str">
            <v>87-52-0290</v>
          </cell>
          <cell r="B241">
            <v>100</v>
          </cell>
          <cell r="C241">
            <v>100</v>
          </cell>
        </row>
        <row r="242">
          <cell r="A242" t="str">
            <v>87-52-0297</v>
          </cell>
          <cell r="B242">
            <v>0</v>
          </cell>
          <cell r="C242">
            <v>0</v>
          </cell>
        </row>
        <row r="243">
          <cell r="A243" t="str">
            <v>87-52-0299</v>
          </cell>
          <cell r="B243">
            <v>0</v>
          </cell>
          <cell r="C243">
            <v>0</v>
          </cell>
        </row>
        <row r="244">
          <cell r="A244" t="str">
            <v>87-52-0300</v>
          </cell>
          <cell r="B244">
            <v>105</v>
          </cell>
          <cell r="C244">
            <v>105</v>
          </cell>
        </row>
        <row r="245">
          <cell r="A245" t="str">
            <v>87-52-0304</v>
          </cell>
          <cell r="B245">
            <v>340</v>
          </cell>
          <cell r="C245">
            <v>340</v>
          </cell>
        </row>
        <row r="246">
          <cell r="A246" t="str">
            <v>87-52-0305</v>
          </cell>
          <cell r="B246">
            <v>90</v>
          </cell>
          <cell r="C246">
            <v>90</v>
          </cell>
        </row>
        <row r="247">
          <cell r="A247" t="str">
            <v>87-52-0306</v>
          </cell>
          <cell r="B247">
            <v>15</v>
          </cell>
          <cell r="C247">
            <v>15</v>
          </cell>
        </row>
        <row r="248">
          <cell r="A248" t="str">
            <v>87-52-0311</v>
          </cell>
          <cell r="B248">
            <v>0</v>
          </cell>
          <cell r="C248">
            <v>0</v>
          </cell>
        </row>
        <row r="249">
          <cell r="A249" t="str">
            <v>87-52-0312</v>
          </cell>
          <cell r="B249">
            <v>30</v>
          </cell>
          <cell r="C249">
            <v>30</v>
          </cell>
        </row>
        <row r="250">
          <cell r="A250" t="str">
            <v>87-52-0315</v>
          </cell>
          <cell r="B250">
            <v>20</v>
          </cell>
          <cell r="C250">
            <v>20</v>
          </cell>
        </row>
        <row r="251">
          <cell r="A251" t="str">
            <v>87-52-0318</v>
          </cell>
          <cell r="B251">
            <v>19</v>
          </cell>
          <cell r="C251">
            <v>19</v>
          </cell>
        </row>
        <row r="252">
          <cell r="A252" t="str">
            <v>87-52-0335</v>
          </cell>
          <cell r="B252">
            <v>-220</v>
          </cell>
          <cell r="C252">
            <v>0</v>
          </cell>
        </row>
        <row r="253">
          <cell r="A253" t="str">
            <v>87-52-0340</v>
          </cell>
          <cell r="B253">
            <v>0</v>
          </cell>
          <cell r="C253">
            <v>0</v>
          </cell>
        </row>
        <row r="254">
          <cell r="A254" t="str">
            <v>87-52-0341</v>
          </cell>
          <cell r="B254">
            <v>3</v>
          </cell>
          <cell r="C254">
            <v>3</v>
          </cell>
        </row>
        <row r="255">
          <cell r="A255" t="str">
            <v>87-52-0342</v>
          </cell>
          <cell r="B255">
            <v>-5</v>
          </cell>
          <cell r="C255">
            <v>0</v>
          </cell>
        </row>
        <row r="256">
          <cell r="A256" t="str">
            <v>87-52-0344</v>
          </cell>
          <cell r="B256">
            <v>-15</v>
          </cell>
          <cell r="C256">
            <v>0</v>
          </cell>
        </row>
        <row r="257">
          <cell r="A257" t="str">
            <v>87-52-0346</v>
          </cell>
          <cell r="B257">
            <v>-15</v>
          </cell>
          <cell r="C257">
            <v>0</v>
          </cell>
        </row>
        <row r="258">
          <cell r="A258" t="str">
            <v>87-52-0379</v>
          </cell>
          <cell r="B258">
            <v>18</v>
          </cell>
          <cell r="C258">
            <v>18</v>
          </cell>
        </row>
        <row r="259">
          <cell r="A259" t="str">
            <v>87-52-0380</v>
          </cell>
          <cell r="B259">
            <v>0</v>
          </cell>
          <cell r="C259">
            <v>0</v>
          </cell>
        </row>
        <row r="260">
          <cell r="A260" t="str">
            <v>87-52-0381</v>
          </cell>
          <cell r="B260">
            <v>70</v>
          </cell>
          <cell r="C260">
            <v>70</v>
          </cell>
        </row>
        <row r="261">
          <cell r="A261" t="str">
            <v>87-52-0382</v>
          </cell>
          <cell r="B261">
            <v>0</v>
          </cell>
          <cell r="C261">
            <v>0</v>
          </cell>
        </row>
        <row r="262">
          <cell r="A262" t="str">
            <v>87-52-0387</v>
          </cell>
          <cell r="B262">
            <v>0</v>
          </cell>
          <cell r="C262">
            <v>0</v>
          </cell>
        </row>
        <row r="263">
          <cell r="A263" t="str">
            <v>87-52-0388</v>
          </cell>
          <cell r="B263">
            <v>0</v>
          </cell>
          <cell r="C263">
            <v>0</v>
          </cell>
        </row>
        <row r="264">
          <cell r="A264" t="str">
            <v>87-52-0391</v>
          </cell>
          <cell r="B264">
            <v>7</v>
          </cell>
          <cell r="C264">
            <v>7</v>
          </cell>
        </row>
        <row r="265">
          <cell r="A265" t="str">
            <v>87-52-0392</v>
          </cell>
          <cell r="B265">
            <v>25</v>
          </cell>
          <cell r="C265">
            <v>25</v>
          </cell>
        </row>
        <row r="266">
          <cell r="A266" t="str">
            <v>87-52-0395</v>
          </cell>
          <cell r="B266">
            <v>0</v>
          </cell>
          <cell r="C266">
            <v>0</v>
          </cell>
        </row>
        <row r="267">
          <cell r="A267" t="str">
            <v>87-52-0399</v>
          </cell>
          <cell r="B267">
            <v>6</v>
          </cell>
          <cell r="C267">
            <v>6</v>
          </cell>
        </row>
        <row r="268">
          <cell r="A268" t="str">
            <v>87-52-0448</v>
          </cell>
          <cell r="B268">
            <v>25</v>
          </cell>
          <cell r="C268">
            <v>25</v>
          </cell>
        </row>
        <row r="269">
          <cell r="A269" t="str">
            <v>87-52-0465</v>
          </cell>
          <cell r="B269">
            <v>0</v>
          </cell>
          <cell r="C269">
            <v>0</v>
          </cell>
        </row>
        <row r="270">
          <cell r="A270" t="str">
            <v>87-52-0488</v>
          </cell>
          <cell r="B270">
            <v>5</v>
          </cell>
          <cell r="C270">
            <v>5</v>
          </cell>
        </row>
        <row r="271">
          <cell r="A271" t="str">
            <v>87-52-0489</v>
          </cell>
          <cell r="B271">
            <v>-20</v>
          </cell>
          <cell r="C271">
            <v>0</v>
          </cell>
        </row>
        <row r="272">
          <cell r="A272" t="str">
            <v>87-52-0493</v>
          </cell>
          <cell r="B272">
            <v>0</v>
          </cell>
          <cell r="C272">
            <v>0</v>
          </cell>
        </row>
        <row r="273">
          <cell r="A273" t="str">
            <v>87-52-0495</v>
          </cell>
          <cell r="B273">
            <v>25</v>
          </cell>
          <cell r="C273">
            <v>25</v>
          </cell>
        </row>
        <row r="274">
          <cell r="A274" t="str">
            <v>87-52-0500</v>
          </cell>
          <cell r="B274">
            <v>20</v>
          </cell>
          <cell r="C274">
            <v>20</v>
          </cell>
        </row>
        <row r="275">
          <cell r="A275" t="str">
            <v>87-52-0501</v>
          </cell>
          <cell r="B275">
            <v>5</v>
          </cell>
          <cell r="C275">
            <v>5</v>
          </cell>
        </row>
        <row r="276">
          <cell r="A276" t="str">
            <v>87-52-0503</v>
          </cell>
          <cell r="B276">
            <v>35</v>
          </cell>
          <cell r="C276">
            <v>35</v>
          </cell>
        </row>
        <row r="277">
          <cell r="A277" t="str">
            <v>87-52-0511</v>
          </cell>
          <cell r="B277">
            <v>0</v>
          </cell>
          <cell r="C277">
            <v>0</v>
          </cell>
        </row>
        <row r="278">
          <cell r="A278" t="str">
            <v>87-52-0512</v>
          </cell>
          <cell r="B278">
            <v>0</v>
          </cell>
          <cell r="C278">
            <v>0</v>
          </cell>
        </row>
        <row r="279">
          <cell r="A279" t="str">
            <v>87-52-0515</v>
          </cell>
          <cell r="B279">
            <v>25</v>
          </cell>
          <cell r="C279">
            <v>25</v>
          </cell>
        </row>
        <row r="280">
          <cell r="A280" t="str">
            <v>87-52-0516</v>
          </cell>
          <cell r="B280">
            <v>-15</v>
          </cell>
          <cell r="C280">
            <v>0</v>
          </cell>
        </row>
        <row r="281">
          <cell r="A281" t="str">
            <v>87-52-0526</v>
          </cell>
          <cell r="B281">
            <v>30</v>
          </cell>
          <cell r="C281">
            <v>30</v>
          </cell>
        </row>
        <row r="282">
          <cell r="A282" t="str">
            <v>87-52-0541</v>
          </cell>
          <cell r="B282">
            <v>60</v>
          </cell>
          <cell r="C282">
            <v>60</v>
          </cell>
        </row>
        <row r="283">
          <cell r="A283" t="str">
            <v>87-52-0542</v>
          </cell>
          <cell r="B283">
            <v>-30</v>
          </cell>
          <cell r="C283">
            <v>0</v>
          </cell>
        </row>
        <row r="284">
          <cell r="A284" t="str">
            <v>87-52-0551</v>
          </cell>
          <cell r="B284">
            <v>30</v>
          </cell>
          <cell r="C284">
            <v>30</v>
          </cell>
        </row>
        <row r="285">
          <cell r="A285" t="str">
            <v>87-52-0552</v>
          </cell>
          <cell r="B285">
            <v>20</v>
          </cell>
          <cell r="C285">
            <v>20</v>
          </cell>
        </row>
        <row r="286">
          <cell r="A286" t="str">
            <v>87-52-0575</v>
          </cell>
          <cell r="B286">
            <v>65</v>
          </cell>
          <cell r="C286">
            <v>65</v>
          </cell>
        </row>
        <row r="287">
          <cell r="A287" t="str">
            <v>87-52-0576</v>
          </cell>
          <cell r="B287">
            <v>65</v>
          </cell>
          <cell r="C287">
            <v>65</v>
          </cell>
        </row>
        <row r="288">
          <cell r="A288" t="str">
            <v>87-52-0579</v>
          </cell>
          <cell r="B288">
            <v>55</v>
          </cell>
          <cell r="C288">
            <v>55</v>
          </cell>
        </row>
        <row r="289">
          <cell r="A289" t="str">
            <v>87-52-0585</v>
          </cell>
          <cell r="B289">
            <v>20</v>
          </cell>
          <cell r="C289">
            <v>20</v>
          </cell>
        </row>
        <row r="290">
          <cell r="A290" t="str">
            <v>87-77-0017</v>
          </cell>
          <cell r="B290">
            <v>0</v>
          </cell>
          <cell r="C290">
            <v>0</v>
          </cell>
        </row>
        <row r="291">
          <cell r="A291" t="str">
            <v>87-77-0023</v>
          </cell>
          <cell r="B291">
            <v>40</v>
          </cell>
          <cell r="C291">
            <v>40</v>
          </cell>
        </row>
        <row r="292">
          <cell r="A292" t="str">
            <v>87-77-0039</v>
          </cell>
          <cell r="B292">
            <v>0</v>
          </cell>
          <cell r="C292">
            <v>0</v>
          </cell>
        </row>
        <row r="293">
          <cell r="A293" t="str">
            <v>87-77-0040</v>
          </cell>
          <cell r="B293">
            <v>20</v>
          </cell>
          <cell r="C293">
            <v>20</v>
          </cell>
        </row>
        <row r="294">
          <cell r="A294" t="str">
            <v>87-77-0045</v>
          </cell>
          <cell r="B294">
            <v>0</v>
          </cell>
          <cell r="C294">
            <v>0</v>
          </cell>
        </row>
        <row r="295">
          <cell r="A295" t="str">
            <v>87-77-0053</v>
          </cell>
          <cell r="B295">
            <v>0</v>
          </cell>
          <cell r="C295">
            <v>0</v>
          </cell>
        </row>
        <row r="296">
          <cell r="A296" t="str">
            <v>87-77-1308</v>
          </cell>
          <cell r="B296">
            <v>0</v>
          </cell>
          <cell r="C296">
            <v>0</v>
          </cell>
        </row>
        <row r="297">
          <cell r="A297" t="str">
            <v>87-77-1314</v>
          </cell>
          <cell r="B297">
            <v>52</v>
          </cell>
          <cell r="C297">
            <v>52</v>
          </cell>
        </row>
        <row r="298">
          <cell r="A298" t="str">
            <v>87-77-1315</v>
          </cell>
          <cell r="B298">
            <v>45</v>
          </cell>
          <cell r="C298">
            <v>45</v>
          </cell>
        </row>
        <row r="299">
          <cell r="A299" t="str">
            <v>87-77-1331</v>
          </cell>
          <cell r="B299">
            <v>0</v>
          </cell>
          <cell r="C299">
            <v>0</v>
          </cell>
        </row>
        <row r="300">
          <cell r="A300" t="str">
            <v>87-77-1332</v>
          </cell>
          <cell r="B300">
            <v>45</v>
          </cell>
          <cell r="C300">
            <v>45</v>
          </cell>
        </row>
        <row r="301">
          <cell r="A301" t="str">
            <v>87-77-1336</v>
          </cell>
          <cell r="B301">
            <v>0</v>
          </cell>
          <cell r="C301">
            <v>0</v>
          </cell>
        </row>
        <row r="302">
          <cell r="A302" t="str">
            <v>87-77-1344</v>
          </cell>
          <cell r="B302">
            <v>0</v>
          </cell>
          <cell r="C302">
            <v>0</v>
          </cell>
        </row>
        <row r="303">
          <cell r="A303" t="str">
            <v>87-77-1346</v>
          </cell>
          <cell r="B303">
            <v>95</v>
          </cell>
          <cell r="C303">
            <v>95</v>
          </cell>
        </row>
        <row r="304">
          <cell r="A304" t="str">
            <v>87-77-1379</v>
          </cell>
          <cell r="B304">
            <v>-15</v>
          </cell>
          <cell r="C304">
            <v>0</v>
          </cell>
        </row>
        <row r="305">
          <cell r="A305" t="str">
            <v>87-77-1381</v>
          </cell>
          <cell r="B305">
            <v>55</v>
          </cell>
          <cell r="C305">
            <v>55</v>
          </cell>
        </row>
        <row r="306">
          <cell r="A306" t="str">
            <v>87-77-1399</v>
          </cell>
          <cell r="B306">
            <v>35</v>
          </cell>
          <cell r="C306">
            <v>35</v>
          </cell>
        </row>
        <row r="307">
          <cell r="A307" t="str">
            <v>87-77-1422</v>
          </cell>
          <cell r="B307">
            <v>0</v>
          </cell>
          <cell r="C307">
            <v>0</v>
          </cell>
        </row>
        <row r="308">
          <cell r="A308" t="str">
            <v>87-77-1428</v>
          </cell>
          <cell r="B308">
            <v>210</v>
          </cell>
          <cell r="C308">
            <v>210</v>
          </cell>
        </row>
        <row r="309">
          <cell r="A309" t="str">
            <v>87-77-1434</v>
          </cell>
          <cell r="B309">
            <v>195</v>
          </cell>
          <cell r="C309">
            <v>195</v>
          </cell>
        </row>
        <row r="310">
          <cell r="A310" t="str">
            <v>87-77-1456</v>
          </cell>
          <cell r="B310">
            <v>0</v>
          </cell>
          <cell r="C310">
            <v>0</v>
          </cell>
        </row>
        <row r="311">
          <cell r="A311" t="str">
            <v>87-77-1472</v>
          </cell>
          <cell r="B311">
            <v>20</v>
          </cell>
          <cell r="C311">
            <v>20</v>
          </cell>
        </row>
        <row r="312">
          <cell r="A312" t="str">
            <v>87-77-1479</v>
          </cell>
          <cell r="B312">
            <v>0</v>
          </cell>
          <cell r="C312">
            <v>0</v>
          </cell>
        </row>
        <row r="313">
          <cell r="A313" t="str">
            <v>87-77-1501</v>
          </cell>
          <cell r="B313">
            <v>0</v>
          </cell>
          <cell r="C313">
            <v>0</v>
          </cell>
        </row>
        <row r="314">
          <cell r="A314" t="str">
            <v>87-77-1556</v>
          </cell>
          <cell r="B314">
            <v>190</v>
          </cell>
          <cell r="C314">
            <v>190</v>
          </cell>
        </row>
        <row r="315">
          <cell r="A315" t="str">
            <v>87-77-1557</v>
          </cell>
          <cell r="B315">
            <v>0</v>
          </cell>
          <cell r="C315">
            <v>0</v>
          </cell>
        </row>
        <row r="316">
          <cell r="A316" t="str">
            <v>87-77-1606</v>
          </cell>
          <cell r="B316">
            <v>-20</v>
          </cell>
          <cell r="C316">
            <v>0</v>
          </cell>
        </row>
        <row r="317">
          <cell r="A317" t="str">
            <v>87-77-1643</v>
          </cell>
          <cell r="B317">
            <v>-40</v>
          </cell>
          <cell r="C317">
            <v>0</v>
          </cell>
        </row>
        <row r="318">
          <cell r="A318" t="str">
            <v>87-77-1654</v>
          </cell>
          <cell r="B318">
            <v>20</v>
          </cell>
          <cell r="C318">
            <v>20</v>
          </cell>
        </row>
        <row r="319">
          <cell r="A319" t="str">
            <v>87-77-1691</v>
          </cell>
          <cell r="B319">
            <v>70</v>
          </cell>
          <cell r="C319">
            <v>70</v>
          </cell>
        </row>
        <row r="320">
          <cell r="A320" t="str">
            <v>87-77-1692</v>
          </cell>
          <cell r="B320">
            <v>-10</v>
          </cell>
          <cell r="C320">
            <v>0</v>
          </cell>
        </row>
        <row r="321">
          <cell r="A321" t="str">
            <v>87-77-1706</v>
          </cell>
          <cell r="B321">
            <v>105</v>
          </cell>
          <cell r="C321">
            <v>105</v>
          </cell>
        </row>
        <row r="322">
          <cell r="A322" t="str">
            <v>87-77-1707</v>
          </cell>
          <cell r="B322">
            <v>175</v>
          </cell>
          <cell r="C322">
            <v>175</v>
          </cell>
        </row>
        <row r="323">
          <cell r="A323" t="str">
            <v>87-77-1733</v>
          </cell>
          <cell r="B323">
            <v>10</v>
          </cell>
          <cell r="C323">
            <v>10</v>
          </cell>
        </row>
        <row r="324">
          <cell r="A324" t="str">
            <v>87-77-1735</v>
          </cell>
          <cell r="B324">
            <v>2</v>
          </cell>
          <cell r="C324">
            <v>2</v>
          </cell>
        </row>
        <row r="325">
          <cell r="A325" t="str">
            <v>87-77-1736</v>
          </cell>
          <cell r="B325">
            <v>-25</v>
          </cell>
          <cell r="C325">
            <v>0</v>
          </cell>
        </row>
        <row r="326">
          <cell r="A326" t="str">
            <v>87-77-1737</v>
          </cell>
          <cell r="B326">
            <v>5</v>
          </cell>
          <cell r="C326">
            <v>5</v>
          </cell>
        </row>
        <row r="327">
          <cell r="A327" t="str">
            <v>87-77-1767</v>
          </cell>
          <cell r="B327">
            <v>45</v>
          </cell>
          <cell r="C327">
            <v>45</v>
          </cell>
        </row>
        <row r="328">
          <cell r="A328" t="str">
            <v>87-77-1768</v>
          </cell>
          <cell r="B328">
            <v>-45</v>
          </cell>
          <cell r="C328">
            <v>0</v>
          </cell>
        </row>
        <row r="329">
          <cell r="A329" t="str">
            <v>87-77-1788</v>
          </cell>
          <cell r="B329">
            <v>70</v>
          </cell>
          <cell r="C329">
            <v>70</v>
          </cell>
        </row>
        <row r="330">
          <cell r="A330" t="str">
            <v>87-77-1789</v>
          </cell>
          <cell r="B330">
            <v>-30</v>
          </cell>
          <cell r="C330">
            <v>0</v>
          </cell>
        </row>
        <row r="331">
          <cell r="A331" t="str">
            <v>87-77-1830</v>
          </cell>
          <cell r="B331">
            <v>5</v>
          </cell>
          <cell r="C331">
            <v>5</v>
          </cell>
        </row>
        <row r="332">
          <cell r="A332" t="str">
            <v>87-77-1834</v>
          </cell>
          <cell r="B332">
            <v>0</v>
          </cell>
          <cell r="C332">
            <v>0</v>
          </cell>
        </row>
        <row r="333">
          <cell r="A333" t="str">
            <v>87-77-1848</v>
          </cell>
          <cell r="B333">
            <v>0</v>
          </cell>
          <cell r="C333">
            <v>0</v>
          </cell>
        </row>
        <row r="334">
          <cell r="A334" t="str">
            <v>87-77-1858</v>
          </cell>
          <cell r="B334">
            <v>-5</v>
          </cell>
          <cell r="C334">
            <v>0</v>
          </cell>
        </row>
        <row r="335">
          <cell r="A335" t="str">
            <v>87-77-1859</v>
          </cell>
          <cell r="B335">
            <v>40</v>
          </cell>
          <cell r="C335">
            <v>40</v>
          </cell>
        </row>
        <row r="336">
          <cell r="A336" t="str">
            <v>87-77-1862</v>
          </cell>
          <cell r="B336">
            <v>35</v>
          </cell>
          <cell r="C336">
            <v>35</v>
          </cell>
        </row>
        <row r="337">
          <cell r="A337" t="str">
            <v>87-77-1871</v>
          </cell>
          <cell r="B337">
            <v>0</v>
          </cell>
          <cell r="C337">
            <v>0</v>
          </cell>
        </row>
        <row r="338">
          <cell r="A338" t="str">
            <v>87-77-1904</v>
          </cell>
          <cell r="B338">
            <v>0</v>
          </cell>
          <cell r="C338">
            <v>0</v>
          </cell>
        </row>
        <row r="339">
          <cell r="A339" t="str">
            <v>87-77-1908</v>
          </cell>
          <cell r="B339">
            <v>0</v>
          </cell>
          <cell r="C339">
            <v>0</v>
          </cell>
        </row>
      </sheetData>
      <sheetData sheetId="3"/>
      <sheetData sheetId="4" refreshError="1"/>
      <sheetData sheetId="5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Hecostek 2021"/>
      <sheetName val="2022"/>
      <sheetName val="Лист5"/>
      <sheetName val="Hecostek 2022"/>
      <sheetName val="рабочий кассеты"/>
      <sheetName val="рабочий кассеты Хекостек"/>
      <sheetName val="Hecostek 2021 (3)"/>
      <sheetName val="Условия работы"/>
      <sheetName val="2021 (2)"/>
      <sheetName val="Условия работы хеко"/>
      <sheetName val="Черенки в кассетах_успех"/>
      <sheetName val="рабочий 2022"/>
      <sheetName val="Лист1"/>
      <sheetName val="Лист2"/>
      <sheetName val="2021"/>
    </sheet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>
        <row r="13">
          <cell r="A13" t="str">
            <v>87-10-1402</v>
          </cell>
        </row>
      </sheetData>
      <sheetData sheetId="6" refreshError="1"/>
      <sheetData sheetId="7" refreshError="1"/>
      <sheetData sheetId="8" refreshError="1"/>
      <sheetData sheetId="9" refreshError="1"/>
      <sheetData sheetId="10" refreshError="1"/>
      <sheetData sheetId="11">
        <row r="10">
          <cell r="A10" t="str">
            <v>87-10-0896</v>
          </cell>
          <cell r="B10" t="str">
            <v>Acer pal. 'Atropurpureum'</v>
          </cell>
          <cell r="C10" t="str">
            <v>MP66</v>
          </cell>
          <cell r="D10" t="str">
            <v>Directly</v>
          </cell>
          <cell r="F10">
            <v>1.08</v>
          </cell>
          <cell r="G10">
            <v>0.97</v>
          </cell>
          <cell r="H10">
            <v>0.91</v>
          </cell>
          <cell r="J10">
            <v>1.32192</v>
          </cell>
          <cell r="K10">
            <v>1.1872799999999999</v>
          </cell>
          <cell r="L10">
            <v>0.91</v>
          </cell>
        </row>
        <row r="11">
          <cell r="A11" t="str">
            <v>87-10-1221</v>
          </cell>
          <cell r="B11" t="str">
            <v>Acer pal. 'Elegans'</v>
          </cell>
          <cell r="C11" t="str">
            <v>MP66</v>
          </cell>
          <cell r="D11" t="str">
            <v>Directly</v>
          </cell>
          <cell r="F11">
            <v>1.08</v>
          </cell>
          <cell r="G11">
            <v>0.97</v>
          </cell>
          <cell r="H11">
            <v>0.91</v>
          </cell>
          <cell r="J11">
            <v>1.32192</v>
          </cell>
          <cell r="K11">
            <v>1.1872799999999999</v>
          </cell>
          <cell r="L11">
            <v>0.91</v>
          </cell>
        </row>
        <row r="12">
          <cell r="A12" t="str">
            <v>87-10-1222</v>
          </cell>
          <cell r="B12" t="str">
            <v>Acer pal. 'Katsura'</v>
          </cell>
          <cell r="C12" t="str">
            <v>MP66</v>
          </cell>
          <cell r="D12" t="str">
            <v>Directly</v>
          </cell>
          <cell r="F12">
            <v>1.08</v>
          </cell>
          <cell r="G12">
            <v>0.97</v>
          </cell>
          <cell r="H12">
            <v>0.91</v>
          </cell>
          <cell r="J12">
            <v>1.32192</v>
          </cell>
          <cell r="K12">
            <v>1.1872799999999999</v>
          </cell>
          <cell r="L12">
            <v>0.91</v>
          </cell>
        </row>
        <row r="13">
          <cell r="A13" t="str">
            <v>87-10-1215</v>
          </cell>
          <cell r="B13" t="str">
            <v>Acer pal. 'Orange Dream'</v>
          </cell>
          <cell r="C13" t="str">
            <v>MP66</v>
          </cell>
          <cell r="D13" t="str">
            <v>Directly</v>
          </cell>
          <cell r="F13">
            <v>1.08</v>
          </cell>
          <cell r="G13">
            <v>0.97</v>
          </cell>
          <cell r="H13">
            <v>0.91</v>
          </cell>
          <cell r="J13">
            <v>1.32192</v>
          </cell>
          <cell r="K13">
            <v>1.1872799999999999</v>
          </cell>
          <cell r="L13">
            <v>0.91</v>
          </cell>
        </row>
        <row r="14">
          <cell r="A14" t="str">
            <v>87-10-1401</v>
          </cell>
          <cell r="B14" t="str">
            <v>Aronia melanocarpa 'Hugin'</v>
          </cell>
          <cell r="C14" t="str">
            <v>MP104</v>
          </cell>
          <cell r="D14" t="str">
            <v>Directly</v>
          </cell>
          <cell r="F14">
            <v>0.52</v>
          </cell>
          <cell r="G14">
            <v>0.41</v>
          </cell>
          <cell r="H14">
            <v>0.35</v>
          </cell>
          <cell r="J14">
            <v>0.63648000000000005</v>
          </cell>
          <cell r="K14">
            <v>0.50183999999999995</v>
          </cell>
          <cell r="L14">
            <v>0.35</v>
          </cell>
        </row>
        <row r="15">
          <cell r="A15" t="str">
            <v>87-10-1402</v>
          </cell>
          <cell r="B15" t="str">
            <v>Aronia prunifolia 'Nero'</v>
          </cell>
          <cell r="C15" t="str">
            <v>MP104</v>
          </cell>
          <cell r="D15" t="str">
            <v>Directly</v>
          </cell>
          <cell r="F15">
            <v>0.52</v>
          </cell>
          <cell r="G15">
            <v>0.41</v>
          </cell>
          <cell r="H15">
            <v>0.35</v>
          </cell>
          <cell r="J15">
            <v>0.63648000000000005</v>
          </cell>
          <cell r="K15">
            <v>0.50183999999999995</v>
          </cell>
          <cell r="L15">
            <v>0.35</v>
          </cell>
        </row>
        <row r="16">
          <cell r="A16" t="str">
            <v>87-10-1283</v>
          </cell>
          <cell r="B16" t="str">
            <v>Aronia prunifolia 'Viking'</v>
          </cell>
          <cell r="C16" t="str">
            <v>MP104</v>
          </cell>
          <cell r="D16" t="str">
            <v>Directly</v>
          </cell>
          <cell r="F16">
            <v>0.52</v>
          </cell>
          <cell r="G16">
            <v>0.41</v>
          </cell>
          <cell r="H16">
            <v>0.35</v>
          </cell>
          <cell r="J16">
            <v>0.63648000000000005</v>
          </cell>
          <cell r="K16">
            <v>0.50183999999999995</v>
          </cell>
          <cell r="L16">
            <v>0.35</v>
          </cell>
        </row>
        <row r="17">
          <cell r="A17" t="str">
            <v>87-10-0006</v>
          </cell>
          <cell r="B17" t="str">
            <v>Berberis buxifolia 'Nana'</v>
          </cell>
          <cell r="C17" t="str">
            <v>MP150</v>
          </cell>
          <cell r="D17" t="str">
            <v>Directly</v>
          </cell>
          <cell r="F17">
            <v>0.59000000000000008</v>
          </cell>
          <cell r="G17">
            <v>0.48</v>
          </cell>
          <cell r="H17">
            <v>0.42</v>
          </cell>
          <cell r="J17">
            <v>0.72216000000000014</v>
          </cell>
          <cell r="K17">
            <v>0.58751999999999993</v>
          </cell>
          <cell r="L17">
            <v>0.42</v>
          </cell>
        </row>
        <row r="18">
          <cell r="A18" t="str">
            <v>87-10-0897</v>
          </cell>
          <cell r="B18" t="str">
            <v>Berberis candidula</v>
          </cell>
          <cell r="C18" t="str">
            <v>MP150</v>
          </cell>
          <cell r="D18" t="str">
            <v>Directly</v>
          </cell>
          <cell r="F18">
            <v>0.53</v>
          </cell>
          <cell r="G18">
            <v>0.42</v>
          </cell>
          <cell r="H18">
            <v>0.36</v>
          </cell>
          <cell r="J18">
            <v>0.64872000000000007</v>
          </cell>
          <cell r="K18">
            <v>0.51407999999999998</v>
          </cell>
          <cell r="L18">
            <v>0.36</v>
          </cell>
        </row>
        <row r="19">
          <cell r="A19" t="str">
            <v>87-10-0943</v>
          </cell>
          <cell r="B19" t="str">
            <v>Berberis frikartii 'Amstelveen'</v>
          </cell>
          <cell r="C19" t="str">
            <v>MP150</v>
          </cell>
          <cell r="D19" t="str">
            <v>Directly</v>
          </cell>
          <cell r="F19">
            <v>0.53</v>
          </cell>
          <cell r="G19">
            <v>0.42</v>
          </cell>
          <cell r="H19">
            <v>0.36</v>
          </cell>
          <cell r="J19">
            <v>0.64872000000000007</v>
          </cell>
          <cell r="K19">
            <v>0.51407999999999998</v>
          </cell>
          <cell r="L19">
            <v>0.36</v>
          </cell>
        </row>
        <row r="20">
          <cell r="A20" t="str">
            <v>87-10-0941</v>
          </cell>
          <cell r="B20" t="str">
            <v>Berberis frikartii 'Telstar'</v>
          </cell>
          <cell r="C20" t="str">
            <v>MP150</v>
          </cell>
          <cell r="D20" t="str">
            <v>Directly</v>
          </cell>
          <cell r="F20">
            <v>0.53</v>
          </cell>
          <cell r="G20">
            <v>0.42</v>
          </cell>
          <cell r="H20">
            <v>0.36</v>
          </cell>
          <cell r="J20">
            <v>0.64872000000000007</v>
          </cell>
          <cell r="K20">
            <v>0.51407999999999998</v>
          </cell>
          <cell r="L20">
            <v>0.36</v>
          </cell>
        </row>
        <row r="21">
          <cell r="A21" t="str">
            <v>87-10-0957</v>
          </cell>
          <cell r="B21" t="str">
            <v>Berberis int. 'Wallich's Purple'</v>
          </cell>
          <cell r="C21" t="str">
            <v>MP150</v>
          </cell>
          <cell r="D21" t="str">
            <v>Directly</v>
          </cell>
          <cell r="F21">
            <v>0.53</v>
          </cell>
          <cell r="G21">
            <v>0.42</v>
          </cell>
          <cell r="H21">
            <v>0.36</v>
          </cell>
          <cell r="J21">
            <v>0.64872000000000007</v>
          </cell>
          <cell r="K21">
            <v>0.51407999999999998</v>
          </cell>
          <cell r="L21">
            <v>0.36</v>
          </cell>
        </row>
        <row r="22">
          <cell r="A22" t="str">
            <v>87-10-0008</v>
          </cell>
          <cell r="B22" t="str">
            <v>Berberis media 'Parkjuweel'</v>
          </cell>
          <cell r="C22" t="str">
            <v>MP150</v>
          </cell>
          <cell r="D22" t="str">
            <v>Directly</v>
          </cell>
          <cell r="F22">
            <v>0.53</v>
          </cell>
          <cell r="G22">
            <v>0.42</v>
          </cell>
          <cell r="H22">
            <v>0.36</v>
          </cell>
          <cell r="J22">
            <v>0.64872000000000007</v>
          </cell>
          <cell r="K22">
            <v>0.51407999999999998</v>
          </cell>
          <cell r="L22">
            <v>0.36</v>
          </cell>
        </row>
        <row r="23">
          <cell r="A23" t="str">
            <v>87-10-0819</v>
          </cell>
          <cell r="B23" t="str">
            <v>Berberis media 'Red Jewel'</v>
          </cell>
          <cell r="C23" t="str">
            <v>MP150</v>
          </cell>
          <cell r="D23" t="str">
            <v>Directly</v>
          </cell>
          <cell r="F23">
            <v>0.53</v>
          </cell>
          <cell r="G23">
            <v>0.42</v>
          </cell>
          <cell r="H23">
            <v>0.36</v>
          </cell>
          <cell r="J23">
            <v>0.64872000000000007</v>
          </cell>
          <cell r="K23">
            <v>0.51407999999999998</v>
          </cell>
          <cell r="L23">
            <v>0.36</v>
          </cell>
        </row>
        <row r="24">
          <cell r="A24" t="str">
            <v>87-10-0009</v>
          </cell>
          <cell r="B24" t="str">
            <v>Berberis ott. 'Auricoma'</v>
          </cell>
          <cell r="C24" t="str">
            <v>MP150</v>
          </cell>
          <cell r="D24" t="str">
            <v>Directly</v>
          </cell>
          <cell r="F24">
            <v>0.53</v>
          </cell>
          <cell r="G24">
            <v>0.42</v>
          </cell>
          <cell r="H24">
            <v>0.36</v>
          </cell>
          <cell r="J24">
            <v>0.64872000000000007</v>
          </cell>
          <cell r="K24">
            <v>0.51407999999999998</v>
          </cell>
          <cell r="L24">
            <v>0.36</v>
          </cell>
        </row>
        <row r="25">
          <cell r="A25" t="str">
            <v>87-10-0833</v>
          </cell>
          <cell r="B25" t="str">
            <v>Berberis ott. 'Silver Miles'</v>
          </cell>
          <cell r="C25" t="str">
            <v>MP150</v>
          </cell>
          <cell r="D25" t="str">
            <v>Directly</v>
          </cell>
          <cell r="F25">
            <v>0.53</v>
          </cell>
          <cell r="G25">
            <v>0.42</v>
          </cell>
          <cell r="H25">
            <v>0.36</v>
          </cell>
          <cell r="J25">
            <v>0.64872000000000007</v>
          </cell>
          <cell r="K25">
            <v>0.51407999999999998</v>
          </cell>
          <cell r="L25">
            <v>0.36</v>
          </cell>
        </row>
        <row r="26">
          <cell r="A26" t="str">
            <v>87-10-0011</v>
          </cell>
          <cell r="B26" t="str">
            <v>Berberis ott. 'Superba'</v>
          </cell>
          <cell r="C26" t="str">
            <v>MP150</v>
          </cell>
          <cell r="D26" t="str">
            <v>Directly</v>
          </cell>
          <cell r="F26">
            <v>0.53</v>
          </cell>
          <cell r="G26">
            <v>0.42</v>
          </cell>
          <cell r="H26">
            <v>0.36</v>
          </cell>
          <cell r="J26">
            <v>0.64872000000000007</v>
          </cell>
          <cell r="K26">
            <v>0.51407999999999998</v>
          </cell>
          <cell r="L26">
            <v>0.36</v>
          </cell>
        </row>
        <row r="27">
          <cell r="A27" t="str">
            <v>87-10-0013</v>
          </cell>
          <cell r="B27" t="str">
            <v>Berberis thunb. 'Atropurpurea Nana'</v>
          </cell>
          <cell r="C27" t="str">
            <v>MP150</v>
          </cell>
          <cell r="D27" t="str">
            <v>Directly</v>
          </cell>
          <cell r="F27">
            <v>0.53</v>
          </cell>
          <cell r="G27">
            <v>0.42</v>
          </cell>
          <cell r="H27">
            <v>0.36</v>
          </cell>
          <cell r="J27">
            <v>0.64872000000000007</v>
          </cell>
          <cell r="K27">
            <v>0.51407999999999998</v>
          </cell>
          <cell r="L27">
            <v>0.36</v>
          </cell>
        </row>
        <row r="28">
          <cell r="A28" t="str">
            <v>87-10-0014</v>
          </cell>
          <cell r="B28" t="str">
            <v>Berberis thunb. 'Aurea'</v>
          </cell>
          <cell r="C28" t="str">
            <v>MP150</v>
          </cell>
          <cell r="D28" t="str">
            <v>Directly</v>
          </cell>
          <cell r="F28">
            <v>0.53</v>
          </cell>
          <cell r="G28">
            <v>0.42</v>
          </cell>
          <cell r="H28">
            <v>0.36</v>
          </cell>
          <cell r="J28">
            <v>0.64872000000000007</v>
          </cell>
          <cell r="K28">
            <v>0.51407999999999998</v>
          </cell>
          <cell r="L28">
            <v>0.36</v>
          </cell>
        </row>
        <row r="29">
          <cell r="A29" t="str">
            <v>87-10-0015</v>
          </cell>
          <cell r="B29" t="str">
            <v>Berberis thunb. 'Bagatelle'</v>
          </cell>
          <cell r="C29" t="str">
            <v>MP150</v>
          </cell>
          <cell r="D29" t="str">
            <v>Directly</v>
          </cell>
          <cell r="F29">
            <v>0.53</v>
          </cell>
          <cell r="G29">
            <v>0.42</v>
          </cell>
          <cell r="H29">
            <v>0.36</v>
          </cell>
          <cell r="J29">
            <v>0.64872000000000007</v>
          </cell>
          <cell r="K29">
            <v>0.51407999999999998</v>
          </cell>
          <cell r="L29">
            <v>0.36</v>
          </cell>
        </row>
        <row r="30">
          <cell r="A30" t="str">
            <v>87-10-0016</v>
          </cell>
          <cell r="B30" t="str">
            <v>Berberis thunb. 'Bonanza Gold' PBR  ®</v>
          </cell>
          <cell r="C30" t="str">
            <v>mp150</v>
          </cell>
          <cell r="D30" t="str">
            <v>Directly</v>
          </cell>
          <cell r="F30">
            <v>1.29</v>
          </cell>
          <cell r="G30">
            <v>1.18</v>
          </cell>
          <cell r="H30">
            <v>1.1200000000000001</v>
          </cell>
          <cell r="J30">
            <v>1.5789600000000001</v>
          </cell>
          <cell r="K30">
            <v>1.44432</v>
          </cell>
          <cell r="L30">
            <v>1.1200000000000001</v>
          </cell>
        </row>
        <row r="31">
          <cell r="A31" t="str">
            <v>87-10-0898</v>
          </cell>
          <cell r="B31" t="str">
            <v>Berberis thunb. 'Carmen'</v>
          </cell>
          <cell r="C31" t="str">
            <v>MP150</v>
          </cell>
          <cell r="D31" t="str">
            <v>Directly</v>
          </cell>
          <cell r="F31">
            <v>0.53</v>
          </cell>
          <cell r="G31">
            <v>0.42</v>
          </cell>
          <cell r="H31">
            <v>0.36</v>
          </cell>
          <cell r="J31">
            <v>0.64872000000000007</v>
          </cell>
          <cell r="K31">
            <v>0.51407999999999998</v>
          </cell>
          <cell r="L31">
            <v>0.36</v>
          </cell>
        </row>
        <row r="32">
          <cell r="A32" t="str">
            <v>87-10-1275</v>
          </cell>
          <cell r="B32" t="str">
            <v>Berberis thunb. 'Chicquita' PBR ®</v>
          </cell>
          <cell r="C32" t="str">
            <v>MP150</v>
          </cell>
          <cell r="D32" t="str">
            <v>Directly</v>
          </cell>
          <cell r="F32">
            <v>1.01</v>
          </cell>
          <cell r="G32">
            <v>0.9</v>
          </cell>
          <cell r="H32">
            <v>0.84</v>
          </cell>
          <cell r="J32">
            <v>1.23624</v>
          </cell>
          <cell r="K32">
            <v>1.1016000000000001</v>
          </cell>
          <cell r="L32">
            <v>0.84</v>
          </cell>
        </row>
        <row r="33">
          <cell r="A33" t="str">
            <v>87-10-1276</v>
          </cell>
          <cell r="B33" t="str">
            <v>Berberis thunb. 'Chocolate Summer'PBR ®</v>
          </cell>
          <cell r="C33" t="str">
            <v>MP150</v>
          </cell>
          <cell r="D33" t="str">
            <v>Directly</v>
          </cell>
          <cell r="F33">
            <v>1.01</v>
          </cell>
          <cell r="G33">
            <v>0.9</v>
          </cell>
          <cell r="H33">
            <v>0.84</v>
          </cell>
          <cell r="J33">
            <v>1.23624</v>
          </cell>
          <cell r="K33">
            <v>1.1016000000000001</v>
          </cell>
          <cell r="L33">
            <v>0.84</v>
          </cell>
        </row>
        <row r="34">
          <cell r="A34" t="str">
            <v>87-10-1223</v>
          </cell>
          <cell r="B34" t="str">
            <v>Berberis thunb. 'Concorde'</v>
          </cell>
          <cell r="C34" t="str">
            <v>MP150</v>
          </cell>
          <cell r="D34" t="str">
            <v>Directly</v>
          </cell>
          <cell r="F34">
            <v>0.53</v>
          </cell>
          <cell r="G34">
            <v>0.42</v>
          </cell>
          <cell r="H34">
            <v>0.36</v>
          </cell>
          <cell r="J34">
            <v>0.64872000000000007</v>
          </cell>
          <cell r="K34">
            <v>0.51407999999999998</v>
          </cell>
          <cell r="L34">
            <v>0.36</v>
          </cell>
        </row>
        <row r="35">
          <cell r="A35" t="str">
            <v>87-10-0756</v>
          </cell>
          <cell r="B35" t="str">
            <v>Berberis thunb. 'Coral' PBR ®</v>
          </cell>
          <cell r="C35" t="str">
            <v>MP150</v>
          </cell>
          <cell r="D35" t="str">
            <v>Directly</v>
          </cell>
          <cell r="F35">
            <v>1.01</v>
          </cell>
          <cell r="G35">
            <v>0.9</v>
          </cell>
          <cell r="H35">
            <v>0.84</v>
          </cell>
          <cell r="J35">
            <v>1.23624</v>
          </cell>
          <cell r="K35">
            <v>1.1016000000000001</v>
          </cell>
          <cell r="L35">
            <v>0.84</v>
          </cell>
        </row>
        <row r="36">
          <cell r="A36" t="str">
            <v>87-10-0017</v>
          </cell>
          <cell r="B36" t="str">
            <v>Berberis thunb. 'Coronita'</v>
          </cell>
          <cell r="C36" t="str">
            <v>MP150</v>
          </cell>
          <cell r="D36" t="str">
            <v>Directly</v>
          </cell>
          <cell r="F36">
            <v>0.53</v>
          </cell>
          <cell r="G36">
            <v>0.42</v>
          </cell>
          <cell r="H36">
            <v>0.36</v>
          </cell>
          <cell r="J36">
            <v>0.64872000000000007</v>
          </cell>
          <cell r="K36">
            <v>0.51407999999999998</v>
          </cell>
          <cell r="L36">
            <v>0.36</v>
          </cell>
        </row>
        <row r="37">
          <cell r="A37" t="str">
            <v>87-10-0018</v>
          </cell>
          <cell r="B37" t="str">
            <v>Berberis thunb. 'Dart's Red Lady'</v>
          </cell>
          <cell r="C37" t="str">
            <v>MP150</v>
          </cell>
          <cell r="D37" t="str">
            <v>Directly</v>
          </cell>
          <cell r="F37">
            <v>0.53</v>
          </cell>
          <cell r="G37">
            <v>0.42</v>
          </cell>
          <cell r="H37">
            <v>0.36</v>
          </cell>
          <cell r="J37">
            <v>0.64872000000000007</v>
          </cell>
          <cell r="K37">
            <v>0.51407999999999998</v>
          </cell>
          <cell r="L37">
            <v>0.36</v>
          </cell>
        </row>
        <row r="38">
          <cell r="A38" t="str">
            <v>87-10-0019</v>
          </cell>
          <cell r="B38" t="str">
            <v>Berberis thunb. 'Erecta'</v>
          </cell>
          <cell r="C38" t="str">
            <v>MP150</v>
          </cell>
          <cell r="D38" t="str">
            <v>Directly</v>
          </cell>
          <cell r="F38">
            <v>0.53</v>
          </cell>
          <cell r="G38">
            <v>0.42</v>
          </cell>
          <cell r="H38">
            <v>0.36</v>
          </cell>
          <cell r="J38">
            <v>0.64872000000000007</v>
          </cell>
          <cell r="K38">
            <v>0.51407999999999998</v>
          </cell>
          <cell r="L38">
            <v>0.36</v>
          </cell>
        </row>
        <row r="39">
          <cell r="A39" t="str">
            <v>87-10-1269</v>
          </cell>
          <cell r="B39" t="str">
            <v>Berberis thunb. 'Florence' PBR ®</v>
          </cell>
          <cell r="C39" t="str">
            <v>MP150</v>
          </cell>
          <cell r="D39" t="str">
            <v>Directly</v>
          </cell>
          <cell r="F39">
            <v>1.01</v>
          </cell>
          <cell r="G39">
            <v>0.9</v>
          </cell>
          <cell r="H39">
            <v>0.84</v>
          </cell>
          <cell r="J39">
            <v>1.23624</v>
          </cell>
          <cell r="K39">
            <v>1.1016000000000001</v>
          </cell>
          <cell r="L39">
            <v>0.84</v>
          </cell>
        </row>
        <row r="40">
          <cell r="A40" t="str">
            <v>87-10-0020</v>
          </cell>
          <cell r="B40" t="str">
            <v>Berberis thunb. 'Golden Ring'</v>
          </cell>
          <cell r="C40" t="str">
            <v>MP150</v>
          </cell>
          <cell r="D40" t="str">
            <v>Directly</v>
          </cell>
          <cell r="F40">
            <v>0.53</v>
          </cell>
          <cell r="G40">
            <v>0.42</v>
          </cell>
          <cell r="H40">
            <v>0.36</v>
          </cell>
          <cell r="J40">
            <v>0.64872000000000007</v>
          </cell>
          <cell r="K40">
            <v>0.51407999999999998</v>
          </cell>
          <cell r="L40">
            <v>0.36</v>
          </cell>
        </row>
        <row r="41">
          <cell r="A41" t="str">
            <v>87-10-1403</v>
          </cell>
          <cell r="B41" t="str">
            <v>Berberis thunb. 'Goldalite'</v>
          </cell>
          <cell r="C41" t="str">
            <v>MP150</v>
          </cell>
          <cell r="D41" t="str">
            <v>Directly</v>
          </cell>
          <cell r="F41">
            <v>0.53</v>
          </cell>
          <cell r="G41">
            <v>0.42</v>
          </cell>
          <cell r="H41">
            <v>0.36</v>
          </cell>
          <cell r="J41">
            <v>0.64872000000000007</v>
          </cell>
          <cell r="K41">
            <v>0.51407999999999998</v>
          </cell>
          <cell r="L41">
            <v>0.36</v>
          </cell>
        </row>
        <row r="42">
          <cell r="A42" t="str">
            <v>87-10-1112</v>
          </cell>
          <cell r="B42" t="str">
            <v>Berberis thunb. 'Golden Ruby'(Goruzam)  PBR ®</v>
          </cell>
          <cell r="C42" t="str">
            <v>MP150</v>
          </cell>
          <cell r="D42" t="str">
            <v>Directly</v>
          </cell>
          <cell r="F42">
            <v>1.01</v>
          </cell>
          <cell r="G42">
            <v>0.9</v>
          </cell>
          <cell r="H42">
            <v>0.84</v>
          </cell>
          <cell r="J42">
            <v>1.23624</v>
          </cell>
          <cell r="K42">
            <v>1.1016000000000001</v>
          </cell>
          <cell r="L42">
            <v>0.84</v>
          </cell>
        </row>
        <row r="43">
          <cell r="A43" t="str">
            <v>87-10-1214</v>
          </cell>
          <cell r="B43" t="str">
            <v>Berberis thunb. 'Golden Torch' PBR ®</v>
          </cell>
          <cell r="C43" t="str">
            <v>MP150</v>
          </cell>
          <cell r="D43" t="str">
            <v>Directly</v>
          </cell>
          <cell r="F43">
            <v>1.01</v>
          </cell>
          <cell r="G43">
            <v>0.9</v>
          </cell>
          <cell r="H43">
            <v>0.84</v>
          </cell>
          <cell r="J43">
            <v>1.23624</v>
          </cell>
          <cell r="K43">
            <v>1.1016000000000001</v>
          </cell>
          <cell r="L43">
            <v>0.84</v>
          </cell>
        </row>
        <row r="44">
          <cell r="A44" t="str">
            <v>87-10-0021</v>
          </cell>
          <cell r="B44" t="str">
            <v>Berberis thunb. 'Green Carpet'</v>
          </cell>
          <cell r="C44" t="str">
            <v>MP150</v>
          </cell>
          <cell r="D44" t="str">
            <v>Directly</v>
          </cell>
          <cell r="F44">
            <v>0.53</v>
          </cell>
          <cell r="G44">
            <v>0.42</v>
          </cell>
          <cell r="H44">
            <v>0.36</v>
          </cell>
          <cell r="J44">
            <v>0.64872000000000007</v>
          </cell>
          <cell r="K44">
            <v>0.51407999999999998</v>
          </cell>
          <cell r="L44">
            <v>0.36</v>
          </cell>
        </row>
        <row r="45">
          <cell r="A45" t="str">
            <v>87-10-0022</v>
          </cell>
          <cell r="B45" t="str">
            <v>Berberis thunb. 'Green Ornament'</v>
          </cell>
          <cell r="C45" t="str">
            <v>MP150</v>
          </cell>
          <cell r="D45" t="str">
            <v>Directly</v>
          </cell>
          <cell r="F45">
            <v>0.53</v>
          </cell>
          <cell r="G45">
            <v>0.42</v>
          </cell>
          <cell r="H45">
            <v>0.36</v>
          </cell>
          <cell r="J45">
            <v>0.64872000000000007</v>
          </cell>
          <cell r="K45">
            <v>0.51407999999999998</v>
          </cell>
          <cell r="L45">
            <v>0.36</v>
          </cell>
        </row>
        <row r="46">
          <cell r="A46" t="str">
            <v>87-10-0023</v>
          </cell>
          <cell r="B46" t="str">
            <v>Berberis thunb. 'Harlequin'</v>
          </cell>
          <cell r="C46" t="str">
            <v>MP150</v>
          </cell>
          <cell r="D46" t="str">
            <v>Directly</v>
          </cell>
          <cell r="F46">
            <v>0.55000000000000004</v>
          </cell>
          <cell r="G46">
            <v>0.44</v>
          </cell>
          <cell r="H46">
            <v>0.38</v>
          </cell>
          <cell r="J46">
            <v>0.67320000000000002</v>
          </cell>
          <cell r="K46">
            <v>0.53856000000000004</v>
          </cell>
          <cell r="L46">
            <v>0.38</v>
          </cell>
        </row>
        <row r="47">
          <cell r="A47" t="str">
            <v>87-10-0824</v>
          </cell>
          <cell r="B47" t="str">
            <v>Berberis thunb. 'Helmond Pillar'</v>
          </cell>
          <cell r="C47" t="str">
            <v>MP150</v>
          </cell>
          <cell r="D47" t="str">
            <v>Directly</v>
          </cell>
          <cell r="F47">
            <v>0.53</v>
          </cell>
          <cell r="G47">
            <v>0.42</v>
          </cell>
          <cell r="H47">
            <v>0.36</v>
          </cell>
          <cell r="J47">
            <v>0.64872000000000007</v>
          </cell>
          <cell r="K47">
            <v>0.51407999999999998</v>
          </cell>
          <cell r="L47">
            <v>0.36</v>
          </cell>
        </row>
        <row r="48">
          <cell r="A48" t="str">
            <v>87-10-0966</v>
          </cell>
          <cell r="B48" t="str">
            <v>Berberis thunb. 'Kelleriis'</v>
          </cell>
          <cell r="C48" t="str">
            <v>MP150</v>
          </cell>
          <cell r="D48" t="str">
            <v>Directly</v>
          </cell>
          <cell r="F48">
            <v>0.53</v>
          </cell>
          <cell r="G48">
            <v>0.42</v>
          </cell>
          <cell r="H48">
            <v>0.36</v>
          </cell>
          <cell r="J48">
            <v>0.64872000000000007</v>
          </cell>
          <cell r="K48">
            <v>0.51407999999999998</v>
          </cell>
          <cell r="L48">
            <v>0.36</v>
          </cell>
        </row>
        <row r="49">
          <cell r="A49" t="str">
            <v>87-10-0024</v>
          </cell>
          <cell r="B49" t="str">
            <v>Berberis thunb. 'Kobold'</v>
          </cell>
          <cell r="C49" t="str">
            <v>MP150</v>
          </cell>
          <cell r="D49" t="str">
            <v>Directly</v>
          </cell>
          <cell r="F49">
            <v>0.53</v>
          </cell>
          <cell r="G49">
            <v>0.42</v>
          </cell>
          <cell r="H49">
            <v>0.36</v>
          </cell>
          <cell r="J49">
            <v>0.64872000000000007</v>
          </cell>
          <cell r="K49">
            <v>0.51407999999999998</v>
          </cell>
          <cell r="L49">
            <v>0.36</v>
          </cell>
        </row>
        <row r="50">
          <cell r="A50" t="str">
            <v>87-10-1134</v>
          </cell>
          <cell r="B50" t="str">
            <v>Berberis thunb. 'Lutin Rouge' PBR ®</v>
          </cell>
          <cell r="C50" t="str">
            <v>MP150</v>
          </cell>
          <cell r="D50" t="str">
            <v>Directly</v>
          </cell>
          <cell r="F50">
            <v>1.01</v>
          </cell>
          <cell r="G50">
            <v>0.9</v>
          </cell>
          <cell r="H50">
            <v>0.84</v>
          </cell>
          <cell r="J50">
            <v>1.23624</v>
          </cell>
          <cell r="K50">
            <v>1.1016000000000001</v>
          </cell>
          <cell r="L50">
            <v>0.84</v>
          </cell>
        </row>
        <row r="51">
          <cell r="A51" t="str">
            <v>87-10-0025</v>
          </cell>
          <cell r="B51" t="str">
            <v>Berberis thunb. 'Maria' PBR ®</v>
          </cell>
          <cell r="C51" t="str">
            <v>MP150</v>
          </cell>
          <cell r="D51" t="str">
            <v>Directly</v>
          </cell>
          <cell r="F51">
            <v>1.04</v>
          </cell>
          <cell r="G51">
            <v>0.93</v>
          </cell>
          <cell r="H51">
            <v>0.87</v>
          </cell>
          <cell r="J51">
            <v>1.2729600000000001</v>
          </cell>
          <cell r="K51">
            <v>1.1383200000000002</v>
          </cell>
          <cell r="L51">
            <v>0.87</v>
          </cell>
        </row>
        <row r="52">
          <cell r="A52" t="str">
            <v>87-10-0899</v>
          </cell>
          <cell r="B52" t="str">
            <v>Berberis thunb. 'Natasza' PBR ®</v>
          </cell>
          <cell r="C52" t="str">
            <v>MP150</v>
          </cell>
          <cell r="D52" t="str">
            <v>Directly</v>
          </cell>
          <cell r="F52">
            <v>1.01</v>
          </cell>
          <cell r="G52">
            <v>0.9</v>
          </cell>
          <cell r="H52">
            <v>0.84</v>
          </cell>
          <cell r="J52">
            <v>1.23624</v>
          </cell>
          <cell r="K52">
            <v>1.1016000000000001</v>
          </cell>
          <cell r="L52">
            <v>0.84</v>
          </cell>
        </row>
        <row r="53">
          <cell r="A53" t="str">
            <v>87-10-1404</v>
          </cell>
          <cell r="B53" t="str">
            <v xml:space="preserve">Berberis thunb. 'Orange Carpet' </v>
          </cell>
          <cell r="C53" t="str">
            <v>MP150</v>
          </cell>
          <cell r="D53" t="str">
            <v>Directly</v>
          </cell>
          <cell r="F53">
            <v>0.66</v>
          </cell>
          <cell r="G53">
            <v>0.55000000000000004</v>
          </cell>
          <cell r="H53">
            <v>0.49</v>
          </cell>
          <cell r="J53">
            <v>0.80784</v>
          </cell>
          <cell r="K53">
            <v>0.67320000000000002</v>
          </cell>
          <cell r="L53">
            <v>0.49</v>
          </cell>
        </row>
        <row r="54">
          <cell r="A54" t="str">
            <v>87-10-1563</v>
          </cell>
          <cell r="B54" t="str">
            <v>Berberis thunb. 'Orange Ice'  PBR ®</v>
          </cell>
          <cell r="C54" t="str">
            <v>MP150</v>
          </cell>
          <cell r="D54" t="str">
            <v>Directly</v>
          </cell>
          <cell r="F54">
            <v>1.01</v>
          </cell>
          <cell r="G54">
            <v>0.9</v>
          </cell>
          <cell r="H54">
            <v>0.84</v>
          </cell>
          <cell r="J54">
            <v>1.23624</v>
          </cell>
          <cell r="K54">
            <v>1.1016000000000001</v>
          </cell>
          <cell r="L54">
            <v>0.84</v>
          </cell>
        </row>
        <row r="55">
          <cell r="A55" t="str">
            <v>87-10-1098</v>
          </cell>
          <cell r="B55" t="str">
            <v>Berberis thunb. 'Orange Sunrise' PBR ®</v>
          </cell>
          <cell r="C55" t="str">
            <v>MP150</v>
          </cell>
          <cell r="D55" t="str">
            <v>Directly</v>
          </cell>
          <cell r="F55">
            <v>1.01</v>
          </cell>
          <cell r="G55">
            <v>0.9</v>
          </cell>
          <cell r="H55">
            <v>0.84</v>
          </cell>
          <cell r="J55">
            <v>1.23624</v>
          </cell>
          <cell r="K55">
            <v>1.1016000000000001</v>
          </cell>
          <cell r="L55">
            <v>0.84</v>
          </cell>
        </row>
        <row r="56">
          <cell r="A56" t="str">
            <v>87-10-1646</v>
          </cell>
          <cell r="B56" t="str">
            <v>Berberis thunb. 'Pink Bird' PBR ®</v>
          </cell>
          <cell r="C56" t="str">
            <v>MP150</v>
          </cell>
          <cell r="D56" t="str">
            <v>Directly</v>
          </cell>
          <cell r="F56">
            <v>1.01</v>
          </cell>
          <cell r="G56">
            <v>0.9</v>
          </cell>
          <cell r="H56">
            <v>0.84</v>
          </cell>
          <cell r="J56">
            <v>1.23624</v>
          </cell>
          <cell r="K56">
            <v>1.1016000000000001</v>
          </cell>
          <cell r="L56">
            <v>0.84</v>
          </cell>
        </row>
        <row r="57">
          <cell r="A57" t="str">
            <v>87-10-0026</v>
          </cell>
          <cell r="B57" t="str">
            <v>Berberis thunb. 'Pink Queen'</v>
          </cell>
          <cell r="C57" t="str">
            <v>MP150</v>
          </cell>
          <cell r="D57" t="str">
            <v>Directly</v>
          </cell>
          <cell r="F57">
            <v>0.53</v>
          </cell>
          <cell r="G57">
            <v>0.42</v>
          </cell>
          <cell r="H57">
            <v>0.36</v>
          </cell>
          <cell r="J57">
            <v>0.64872000000000007</v>
          </cell>
          <cell r="K57">
            <v>0.51407999999999998</v>
          </cell>
          <cell r="L57">
            <v>0.36</v>
          </cell>
        </row>
        <row r="58">
          <cell r="A58" t="str">
            <v>87-10-0027</v>
          </cell>
          <cell r="B58" t="str">
            <v>Berberis thunb. 'Powwow'</v>
          </cell>
          <cell r="C58" t="str">
            <v>MP150</v>
          </cell>
          <cell r="D58" t="str">
            <v>Directly</v>
          </cell>
          <cell r="F58">
            <v>0.53</v>
          </cell>
          <cell r="G58">
            <v>0.42</v>
          </cell>
          <cell r="H58">
            <v>0.36</v>
          </cell>
          <cell r="J58">
            <v>0.64872000000000007</v>
          </cell>
          <cell r="K58">
            <v>0.51407999999999998</v>
          </cell>
          <cell r="L58">
            <v>0.36</v>
          </cell>
        </row>
        <row r="59">
          <cell r="A59" t="str">
            <v>87-10-0028</v>
          </cell>
          <cell r="B59" t="str">
            <v>Berberis thunb. 'Red Chief'</v>
          </cell>
          <cell r="C59" t="str">
            <v>MP150</v>
          </cell>
          <cell r="D59" t="str">
            <v>Directly</v>
          </cell>
          <cell r="F59">
            <v>0.53</v>
          </cell>
          <cell r="G59">
            <v>0.42</v>
          </cell>
          <cell r="H59">
            <v>0.36</v>
          </cell>
          <cell r="J59">
            <v>0.64872000000000007</v>
          </cell>
          <cell r="K59">
            <v>0.51407999999999998</v>
          </cell>
          <cell r="L59">
            <v>0.36</v>
          </cell>
        </row>
        <row r="60">
          <cell r="A60" t="str">
            <v>87-10-1263</v>
          </cell>
          <cell r="B60" t="str">
            <v>Berberis thunb. 'Red Compact' PBR  ®</v>
          </cell>
          <cell r="C60" t="str">
            <v>MP150</v>
          </cell>
          <cell r="D60" t="str">
            <v>Directly</v>
          </cell>
          <cell r="F60">
            <v>1.01</v>
          </cell>
          <cell r="G60">
            <v>0.9</v>
          </cell>
          <cell r="H60">
            <v>0.84</v>
          </cell>
          <cell r="J60">
            <v>1.23624</v>
          </cell>
          <cell r="K60">
            <v>1.1016000000000001</v>
          </cell>
          <cell r="L60">
            <v>0.84</v>
          </cell>
        </row>
        <row r="61">
          <cell r="A61" t="str">
            <v>87-10-0029</v>
          </cell>
          <cell r="B61" t="str">
            <v>Berberis thunb. 'Red Pillar'</v>
          </cell>
          <cell r="C61" t="str">
            <v>MP150</v>
          </cell>
          <cell r="D61" t="str">
            <v>Directly</v>
          </cell>
          <cell r="F61">
            <v>0.53</v>
          </cell>
          <cell r="G61">
            <v>0.42</v>
          </cell>
          <cell r="H61">
            <v>0.36</v>
          </cell>
          <cell r="J61">
            <v>0.64872000000000007</v>
          </cell>
          <cell r="K61">
            <v>0.51407999999999998</v>
          </cell>
          <cell r="L61">
            <v>0.36</v>
          </cell>
        </row>
        <row r="62">
          <cell r="A62" t="str">
            <v>87-10-0030</v>
          </cell>
          <cell r="B62" t="str">
            <v>Berberis thunb. 'Red Rocket'</v>
          </cell>
          <cell r="C62" t="str">
            <v>MP150</v>
          </cell>
          <cell r="D62" t="str">
            <v>Directly</v>
          </cell>
          <cell r="F62">
            <v>0.53</v>
          </cell>
          <cell r="G62">
            <v>0.42</v>
          </cell>
          <cell r="H62">
            <v>0.36</v>
          </cell>
          <cell r="J62">
            <v>0.64872000000000007</v>
          </cell>
          <cell r="K62">
            <v>0.51407999999999998</v>
          </cell>
          <cell r="L62">
            <v>0.36</v>
          </cell>
        </row>
        <row r="63">
          <cell r="A63" t="str">
            <v>87-10-0031</v>
          </cell>
          <cell r="B63" t="str">
            <v>Berberis thunb. 'Rose Glow'</v>
          </cell>
          <cell r="C63" t="str">
            <v>MP150</v>
          </cell>
          <cell r="D63" t="str">
            <v>Directly</v>
          </cell>
          <cell r="F63">
            <v>0.53</v>
          </cell>
          <cell r="G63">
            <v>0.42</v>
          </cell>
          <cell r="H63">
            <v>0.36</v>
          </cell>
          <cell r="J63">
            <v>0.64872000000000007</v>
          </cell>
          <cell r="K63">
            <v>0.51407999999999998</v>
          </cell>
          <cell r="L63">
            <v>0.36</v>
          </cell>
        </row>
        <row r="64">
          <cell r="A64" t="str">
            <v>87-10-0032</v>
          </cell>
          <cell r="B64" t="str">
            <v>Berberis thunb. 'Rosetta'</v>
          </cell>
          <cell r="C64" t="str">
            <v>MP150</v>
          </cell>
          <cell r="D64" t="str">
            <v>Directly</v>
          </cell>
          <cell r="F64">
            <v>0.53</v>
          </cell>
          <cell r="G64">
            <v>0.42</v>
          </cell>
          <cell r="H64">
            <v>0.36</v>
          </cell>
          <cell r="J64">
            <v>0.64872000000000007</v>
          </cell>
          <cell r="K64">
            <v>0.51407999999999998</v>
          </cell>
          <cell r="L64">
            <v>0.36</v>
          </cell>
        </row>
        <row r="65">
          <cell r="A65" t="str">
            <v>87-10-1565</v>
          </cell>
          <cell r="B65" t="str">
            <v xml:space="preserve">Berberis thunb. 'Ruby Star'  PBR ® </v>
          </cell>
          <cell r="C65" t="str">
            <v>MP150</v>
          </cell>
          <cell r="D65" t="str">
            <v>Directly</v>
          </cell>
          <cell r="F65">
            <v>1.01</v>
          </cell>
          <cell r="G65">
            <v>0.9</v>
          </cell>
          <cell r="H65">
            <v>0.84</v>
          </cell>
          <cell r="J65">
            <v>1.23624</v>
          </cell>
          <cell r="K65">
            <v>1.1016000000000001</v>
          </cell>
          <cell r="L65">
            <v>0.84</v>
          </cell>
        </row>
        <row r="66">
          <cell r="A66" t="str">
            <v>87-10-0989</v>
          </cell>
          <cell r="B66" t="str">
            <v>Berberis thunb. 'Silver Beauty'</v>
          </cell>
          <cell r="C66" t="str">
            <v>MP150</v>
          </cell>
          <cell r="D66" t="str">
            <v>Directly</v>
          </cell>
          <cell r="F66">
            <v>0.53</v>
          </cell>
          <cell r="G66">
            <v>0.42</v>
          </cell>
          <cell r="H66">
            <v>0.36</v>
          </cell>
          <cell r="J66">
            <v>0.64872000000000007</v>
          </cell>
          <cell r="K66">
            <v>0.51407999999999998</v>
          </cell>
          <cell r="L66">
            <v>0.36</v>
          </cell>
        </row>
        <row r="67">
          <cell r="A67" t="str">
            <v>87-10-1270</v>
          </cell>
          <cell r="B67" t="str">
            <v>Berberis thunb. 'Summer Sunset' PBR ®</v>
          </cell>
          <cell r="C67" t="str">
            <v>MP150</v>
          </cell>
          <cell r="D67" t="str">
            <v>Directly</v>
          </cell>
          <cell r="F67">
            <v>1.01</v>
          </cell>
          <cell r="G67">
            <v>0.9</v>
          </cell>
          <cell r="H67">
            <v>0.84</v>
          </cell>
          <cell r="J67">
            <v>1.23624</v>
          </cell>
          <cell r="K67">
            <v>1.1016000000000001</v>
          </cell>
          <cell r="L67">
            <v>0.84</v>
          </cell>
        </row>
        <row r="68">
          <cell r="A68" t="str">
            <v>87-10-0967</v>
          </cell>
          <cell r="B68" t="str">
            <v>Berberis thunb. 'Sunny'</v>
          </cell>
          <cell r="C68" t="str">
            <v>MP150</v>
          </cell>
          <cell r="D68" t="str">
            <v>Directly</v>
          </cell>
          <cell r="F68">
            <v>0.56000000000000005</v>
          </cell>
          <cell r="G68">
            <v>0.45</v>
          </cell>
          <cell r="H68">
            <v>0.39</v>
          </cell>
          <cell r="J68">
            <v>0.68544000000000005</v>
          </cell>
          <cell r="K68">
            <v>0.55080000000000007</v>
          </cell>
          <cell r="L68">
            <v>0.39</v>
          </cell>
        </row>
        <row r="69">
          <cell r="A69" t="str">
            <v>87-10-1405</v>
          </cell>
          <cell r="B69" t="str">
            <v>Berberis thunb. 'Venice' PBR ®</v>
          </cell>
          <cell r="C69" t="str">
            <v>MP150</v>
          </cell>
          <cell r="D69" t="str">
            <v>Directly</v>
          </cell>
          <cell r="F69">
            <v>1.01</v>
          </cell>
          <cell r="G69">
            <v>0.9</v>
          </cell>
          <cell r="H69">
            <v>0.84</v>
          </cell>
          <cell r="J69">
            <v>1.23624</v>
          </cell>
          <cell r="K69">
            <v>1.1016000000000001</v>
          </cell>
          <cell r="L69">
            <v>0.84</v>
          </cell>
        </row>
        <row r="70">
          <cell r="A70" t="str">
            <v>87-10-1647</v>
          </cell>
          <cell r="B70" t="str">
            <v>Berberis thunb. 'Yellow Bird' PBR ®</v>
          </cell>
          <cell r="C70" t="str">
            <v>MP150</v>
          </cell>
          <cell r="D70" t="str">
            <v>Directly</v>
          </cell>
          <cell r="F70">
            <v>1.01</v>
          </cell>
          <cell r="G70">
            <v>0.9</v>
          </cell>
          <cell r="H70">
            <v>0.84</v>
          </cell>
          <cell r="J70">
            <v>1.23624</v>
          </cell>
          <cell r="K70">
            <v>1.1016000000000001</v>
          </cell>
          <cell r="L70">
            <v>0.84</v>
          </cell>
        </row>
        <row r="71">
          <cell r="A71" t="str">
            <v>87-10-0841</v>
          </cell>
          <cell r="B71" t="str">
            <v>Buddleja alternifolia</v>
          </cell>
          <cell r="C71" t="str">
            <v>MP150</v>
          </cell>
          <cell r="D71" t="str">
            <v>Directly</v>
          </cell>
          <cell r="F71">
            <v>0.44</v>
          </cell>
          <cell r="G71">
            <v>0.34</v>
          </cell>
          <cell r="H71">
            <v>0.28000000000000003</v>
          </cell>
          <cell r="J71">
            <v>0.53856000000000004</v>
          </cell>
          <cell r="K71">
            <v>0.41616000000000003</v>
          </cell>
          <cell r="L71">
            <v>0.28000000000000003</v>
          </cell>
        </row>
        <row r="72">
          <cell r="A72" t="str">
            <v>87-10-1135</v>
          </cell>
          <cell r="B72" t="str">
            <v>Buddleja alternifolia 'Unique' PBR ®</v>
          </cell>
          <cell r="C72" t="str">
            <v>MP150</v>
          </cell>
          <cell r="D72" t="str">
            <v>Directly</v>
          </cell>
          <cell r="F72">
            <v>1.08</v>
          </cell>
          <cell r="G72">
            <v>0.97</v>
          </cell>
          <cell r="H72">
            <v>0.91</v>
          </cell>
          <cell r="J72">
            <v>1.32192</v>
          </cell>
          <cell r="K72">
            <v>1.1872799999999999</v>
          </cell>
          <cell r="L72">
            <v>0.91</v>
          </cell>
        </row>
        <row r="73">
          <cell r="A73" t="str">
            <v>87-10-0036</v>
          </cell>
          <cell r="B73" t="str">
            <v>Buddleja dav. 'Adonis Blue' ('Adokoop'PBR)  ®</v>
          </cell>
          <cell r="C73" t="str">
            <v>MP104</v>
          </cell>
          <cell r="D73" t="str">
            <v>Directly</v>
          </cell>
          <cell r="F73">
            <v>1.02</v>
          </cell>
          <cell r="G73">
            <v>0.91</v>
          </cell>
          <cell r="H73">
            <v>0.85</v>
          </cell>
          <cell r="J73">
            <v>1.24848</v>
          </cell>
          <cell r="K73">
            <v>1.1138400000000002</v>
          </cell>
          <cell r="L73">
            <v>0.85</v>
          </cell>
        </row>
        <row r="74">
          <cell r="A74" t="str">
            <v>87-10-0037</v>
          </cell>
          <cell r="B74" t="str">
            <v>Buddleja dav. 'African Queen'</v>
          </cell>
          <cell r="C74" t="str">
            <v>MP104</v>
          </cell>
          <cell r="D74" t="str">
            <v>Directly</v>
          </cell>
          <cell r="F74">
            <v>0.43</v>
          </cell>
          <cell r="G74">
            <v>0.32</v>
          </cell>
          <cell r="H74">
            <v>0.27</v>
          </cell>
          <cell r="J74">
            <v>0.52632000000000001</v>
          </cell>
          <cell r="K74">
            <v>0.39168000000000003</v>
          </cell>
          <cell r="L74">
            <v>0.27</v>
          </cell>
        </row>
        <row r="75">
          <cell r="A75" t="str">
            <v>87-10-0038</v>
          </cell>
          <cell r="B75" t="str">
            <v>Buddleja dav. 'Black Knight'</v>
          </cell>
          <cell r="C75" t="str">
            <v>MP104</v>
          </cell>
          <cell r="D75" t="str">
            <v>Directly</v>
          </cell>
          <cell r="F75">
            <v>0.43</v>
          </cell>
          <cell r="G75">
            <v>0.32</v>
          </cell>
          <cell r="H75">
            <v>0.27</v>
          </cell>
          <cell r="J75">
            <v>0.52632000000000001</v>
          </cell>
          <cell r="K75">
            <v>0.39168000000000003</v>
          </cell>
          <cell r="L75">
            <v>0.27</v>
          </cell>
        </row>
        <row r="76">
          <cell r="A76" t="str">
            <v>87-10-1566</v>
          </cell>
          <cell r="B76" t="str">
            <v>Buddleja dav. 'Border Beauty'</v>
          </cell>
          <cell r="C76" t="str">
            <v>MP104</v>
          </cell>
          <cell r="D76" t="str">
            <v>extra</v>
          </cell>
          <cell r="F76">
            <v>0.43</v>
          </cell>
          <cell r="G76">
            <v>0.32</v>
          </cell>
          <cell r="H76">
            <v>0.27</v>
          </cell>
          <cell r="J76">
            <v>0.52632000000000001</v>
          </cell>
          <cell r="K76">
            <v>0.39168000000000003</v>
          </cell>
          <cell r="L76">
            <v>0.27</v>
          </cell>
        </row>
        <row r="77">
          <cell r="A77" t="str">
            <v>87-10-0040</v>
          </cell>
          <cell r="B77" t="str">
            <v>Buddleja dav. 'Empire Blue'</v>
          </cell>
          <cell r="C77" t="str">
            <v>MP104</v>
          </cell>
          <cell r="D77" t="str">
            <v>Directly</v>
          </cell>
          <cell r="F77">
            <v>0.43</v>
          </cell>
          <cell r="G77">
            <v>0.32</v>
          </cell>
          <cell r="H77">
            <v>0.27</v>
          </cell>
          <cell r="J77">
            <v>0.52632000000000001</v>
          </cell>
          <cell r="K77">
            <v>0.39168000000000003</v>
          </cell>
          <cell r="L77">
            <v>0.27</v>
          </cell>
        </row>
        <row r="78">
          <cell r="A78" t="str">
            <v>87-10-0842</v>
          </cell>
          <cell r="B78" t="str">
            <v>Buddleja dav. 'Fascinating'</v>
          </cell>
          <cell r="C78" t="str">
            <v>MP104</v>
          </cell>
          <cell r="D78" t="str">
            <v>Directly</v>
          </cell>
          <cell r="F78">
            <v>0.43</v>
          </cell>
          <cell r="G78">
            <v>0.32</v>
          </cell>
          <cell r="H78">
            <v>0.27</v>
          </cell>
          <cell r="J78">
            <v>0.52632000000000001</v>
          </cell>
          <cell r="K78">
            <v>0.39168000000000003</v>
          </cell>
          <cell r="L78">
            <v>0.27</v>
          </cell>
        </row>
        <row r="79">
          <cell r="A79" t="str">
            <v>87-10-1648</v>
          </cell>
          <cell r="B79" t="str">
            <v>Buddleja dav. 'Gulliver' PBR</v>
          </cell>
          <cell r="C79" t="str">
            <v>MP104</v>
          </cell>
          <cell r="D79" t="str">
            <v>Directly</v>
          </cell>
          <cell r="F79">
            <v>1.1500000000000001</v>
          </cell>
          <cell r="G79">
            <v>1.04</v>
          </cell>
          <cell r="H79">
            <v>0.98</v>
          </cell>
          <cell r="J79">
            <v>1.4076000000000002</v>
          </cell>
          <cell r="K79">
            <v>1.2729600000000001</v>
          </cell>
          <cell r="L79">
            <v>0.98</v>
          </cell>
        </row>
        <row r="80">
          <cell r="A80" t="str">
            <v>87-10-0843</v>
          </cell>
          <cell r="B80" t="str">
            <v>Buddleja dav. 'Harlequin'</v>
          </cell>
          <cell r="C80" t="str">
            <v>MP104</v>
          </cell>
          <cell r="D80" t="str">
            <v>Directly</v>
          </cell>
          <cell r="F80">
            <v>0.52</v>
          </cell>
          <cell r="G80">
            <v>0.41</v>
          </cell>
          <cell r="H80">
            <v>0.35</v>
          </cell>
          <cell r="J80">
            <v>0.63648000000000005</v>
          </cell>
          <cell r="K80">
            <v>0.50183999999999995</v>
          </cell>
          <cell r="L80">
            <v>0.35</v>
          </cell>
        </row>
        <row r="81">
          <cell r="A81" t="str">
            <v>87-10-0044</v>
          </cell>
          <cell r="B81" t="str">
            <v>Buddleja dav. 'Ile de France'</v>
          </cell>
          <cell r="C81" t="str">
            <v>MP104</v>
          </cell>
          <cell r="D81" t="str">
            <v>Directly</v>
          </cell>
          <cell r="F81">
            <v>0.43</v>
          </cell>
          <cell r="G81">
            <v>0.32</v>
          </cell>
          <cell r="H81">
            <v>0.27</v>
          </cell>
          <cell r="J81">
            <v>0.52632000000000001</v>
          </cell>
          <cell r="K81">
            <v>0.39168000000000003</v>
          </cell>
          <cell r="L81">
            <v>0.27</v>
          </cell>
        </row>
        <row r="82">
          <cell r="A82" t="str">
            <v>87-10-1567</v>
          </cell>
          <cell r="B82" t="str">
            <v>Buddleja dav. 'Marbled White' PBR  ®</v>
          </cell>
          <cell r="C82" t="str">
            <v>MP104</v>
          </cell>
          <cell r="D82" t="str">
            <v>Directly</v>
          </cell>
          <cell r="F82">
            <v>1.02</v>
          </cell>
          <cell r="G82">
            <v>0.91</v>
          </cell>
          <cell r="H82">
            <v>0.85</v>
          </cell>
          <cell r="J82">
            <v>1.24848</v>
          </cell>
          <cell r="K82">
            <v>1.1138400000000002</v>
          </cell>
          <cell r="L82">
            <v>0.85</v>
          </cell>
        </row>
        <row r="83">
          <cell r="A83" t="str">
            <v>87-10-0046</v>
          </cell>
          <cell r="B83" t="str">
            <v>Buddleja davidii Moonshine ('Buddma'PBR)</v>
          </cell>
          <cell r="C83" t="str">
            <v>MP104</v>
          </cell>
          <cell r="D83" t="str">
            <v>Directly</v>
          </cell>
          <cell r="F83">
            <v>1.02</v>
          </cell>
          <cell r="G83">
            <v>0.91</v>
          </cell>
          <cell r="H83">
            <v>0.85</v>
          </cell>
          <cell r="J83">
            <v>1.24848</v>
          </cell>
          <cell r="K83">
            <v>1.1138400000000002</v>
          </cell>
          <cell r="L83">
            <v>0.85</v>
          </cell>
        </row>
        <row r="84">
          <cell r="A84" t="str">
            <v>87-10-1568</v>
          </cell>
          <cell r="B84" t="str">
            <v>Buddleja dav. 'Nanho Blue'</v>
          </cell>
          <cell r="C84" t="str">
            <v>MP150</v>
          </cell>
          <cell r="D84" t="str">
            <v>Directly</v>
          </cell>
          <cell r="F84">
            <v>0.43</v>
          </cell>
          <cell r="G84">
            <v>0.32</v>
          </cell>
          <cell r="H84">
            <v>0.27</v>
          </cell>
          <cell r="J84">
            <v>0.52632000000000001</v>
          </cell>
          <cell r="K84">
            <v>0.39168000000000003</v>
          </cell>
          <cell r="L84">
            <v>0.27</v>
          </cell>
        </row>
        <row r="85">
          <cell r="A85" t="str">
            <v>87-10-1488</v>
          </cell>
          <cell r="B85" t="str">
            <v>Buddleja dav. 'Nanho Purple'</v>
          </cell>
          <cell r="C85" t="str">
            <v>MP150</v>
          </cell>
          <cell r="D85" t="str">
            <v>Directly</v>
          </cell>
          <cell r="F85">
            <v>0.43</v>
          </cell>
          <cell r="G85">
            <v>0.32</v>
          </cell>
          <cell r="H85">
            <v>0.27</v>
          </cell>
          <cell r="J85">
            <v>0.52632000000000001</v>
          </cell>
          <cell r="K85">
            <v>0.39168000000000003</v>
          </cell>
          <cell r="L85">
            <v>0.27</v>
          </cell>
        </row>
        <row r="86">
          <cell r="A86" t="str">
            <v>87-10-0048</v>
          </cell>
          <cell r="B86" t="str">
            <v>Buddleja dav. 'Nanho Purple'</v>
          </cell>
          <cell r="C86" t="str">
            <v>MP104</v>
          </cell>
          <cell r="D86" t="str">
            <v>Directly</v>
          </cell>
          <cell r="F86">
            <v>0.43</v>
          </cell>
          <cell r="G86">
            <v>0.32</v>
          </cell>
          <cell r="H86">
            <v>0.27</v>
          </cell>
          <cell r="J86">
            <v>0.52632000000000001</v>
          </cell>
          <cell r="K86">
            <v>0.39168000000000003</v>
          </cell>
          <cell r="L86">
            <v>0.27</v>
          </cell>
        </row>
        <row r="87">
          <cell r="A87" t="str">
            <v>87-10-1569</v>
          </cell>
          <cell r="B87" t="str">
            <v>Buddleja dav. 'Nanho White'</v>
          </cell>
          <cell r="C87" t="str">
            <v>MP150</v>
          </cell>
          <cell r="D87" t="str">
            <v>Directly</v>
          </cell>
          <cell r="F87">
            <v>0.43</v>
          </cell>
          <cell r="G87">
            <v>0.32</v>
          </cell>
          <cell r="H87">
            <v>0.27</v>
          </cell>
          <cell r="J87">
            <v>0.52632000000000001</v>
          </cell>
          <cell r="K87">
            <v>0.39168000000000003</v>
          </cell>
          <cell r="L87">
            <v>0.27</v>
          </cell>
        </row>
        <row r="88">
          <cell r="A88" t="str">
            <v>87-10-0050</v>
          </cell>
          <cell r="B88" t="str">
            <v>Buddleja dav. nanhoensis</v>
          </cell>
          <cell r="C88" t="str">
            <v>MP144</v>
          </cell>
          <cell r="D88" t="str">
            <v>Directly</v>
          </cell>
          <cell r="F88">
            <v>0.43</v>
          </cell>
          <cell r="G88">
            <v>0.32</v>
          </cell>
          <cell r="H88">
            <v>0.27</v>
          </cell>
          <cell r="J88">
            <v>0.52632000000000001</v>
          </cell>
          <cell r="K88">
            <v>0.39168000000000003</v>
          </cell>
          <cell r="L88">
            <v>0.27</v>
          </cell>
        </row>
        <row r="89">
          <cell r="A89" t="str">
            <v>87-10-0051</v>
          </cell>
          <cell r="B89" t="str">
            <v>Buddleja dav. 'Orchid Beauty'</v>
          </cell>
          <cell r="C89" t="str">
            <v>MP104</v>
          </cell>
          <cell r="D89" t="str">
            <v>Directly</v>
          </cell>
          <cell r="F89">
            <v>0.43</v>
          </cell>
          <cell r="G89">
            <v>0.32</v>
          </cell>
          <cell r="H89">
            <v>0.27</v>
          </cell>
          <cell r="J89">
            <v>0.52632000000000001</v>
          </cell>
          <cell r="K89">
            <v>0.39168000000000003</v>
          </cell>
          <cell r="L89">
            <v>0.27</v>
          </cell>
        </row>
        <row r="90">
          <cell r="A90" t="str">
            <v>87-10-0052</v>
          </cell>
          <cell r="B90" t="str">
            <v>Buddleja davidii Peacock ('Peakeep'PBR) ®</v>
          </cell>
          <cell r="C90" t="str">
            <v>MP104</v>
          </cell>
          <cell r="D90" t="str">
            <v>Directly</v>
          </cell>
          <cell r="F90">
            <v>1.02</v>
          </cell>
          <cell r="G90">
            <v>0.91</v>
          </cell>
          <cell r="H90">
            <v>0.85</v>
          </cell>
          <cell r="J90">
            <v>1.24848</v>
          </cell>
          <cell r="K90">
            <v>1.1138400000000002</v>
          </cell>
          <cell r="L90">
            <v>0.85</v>
          </cell>
        </row>
        <row r="91">
          <cell r="A91" t="str">
            <v>87-10-0053</v>
          </cell>
          <cell r="B91" t="str">
            <v>Buddleja dav. 'Pink Delight'</v>
          </cell>
          <cell r="C91" t="str">
            <v>MP104</v>
          </cell>
          <cell r="D91" t="str">
            <v>Directly</v>
          </cell>
          <cell r="F91">
            <v>0.43</v>
          </cell>
          <cell r="G91">
            <v>0.32</v>
          </cell>
          <cell r="H91">
            <v>0.27</v>
          </cell>
          <cell r="J91">
            <v>0.52632000000000001</v>
          </cell>
          <cell r="K91">
            <v>0.39168000000000003</v>
          </cell>
          <cell r="L91">
            <v>0.27</v>
          </cell>
        </row>
        <row r="92">
          <cell r="A92" t="str">
            <v>87-10-0054</v>
          </cell>
          <cell r="B92" t="str">
            <v>Buddleja dav. 'Royal Red'</v>
          </cell>
          <cell r="C92" t="str">
            <v>MP104</v>
          </cell>
          <cell r="D92" t="str">
            <v>Directly</v>
          </cell>
          <cell r="F92">
            <v>0.43</v>
          </cell>
          <cell r="G92">
            <v>0.32</v>
          </cell>
          <cell r="H92">
            <v>0.27</v>
          </cell>
          <cell r="J92">
            <v>0.52632000000000001</v>
          </cell>
          <cell r="K92">
            <v>0.39168000000000003</v>
          </cell>
          <cell r="L92">
            <v>0.27</v>
          </cell>
        </row>
        <row r="93">
          <cell r="A93" t="str">
            <v>87-10-1570</v>
          </cell>
          <cell r="B93" t="str">
            <v>Buddleja dav. 'Santana'</v>
          </cell>
          <cell r="C93" t="str">
            <v>MP104</v>
          </cell>
          <cell r="D93" t="str">
            <v>Directly</v>
          </cell>
          <cell r="F93">
            <v>0.43</v>
          </cell>
          <cell r="G93">
            <v>0.32</v>
          </cell>
          <cell r="H93">
            <v>0.27</v>
          </cell>
          <cell r="J93">
            <v>0.52632000000000001</v>
          </cell>
          <cell r="K93">
            <v>0.39168000000000003</v>
          </cell>
          <cell r="L93">
            <v>0.27</v>
          </cell>
        </row>
        <row r="94">
          <cell r="A94" t="str">
            <v>87-10-1138</v>
          </cell>
          <cell r="B94" t="str">
            <v>Buddleja davidii Silver Anniversary ('Morning Mist'PBR)®</v>
          </cell>
          <cell r="C94" t="str">
            <v>MP104</v>
          </cell>
          <cell r="D94" t="str">
            <v>Directly</v>
          </cell>
          <cell r="F94">
            <v>1.02</v>
          </cell>
          <cell r="G94">
            <v>0.91</v>
          </cell>
          <cell r="H94">
            <v>0.85</v>
          </cell>
          <cell r="J94">
            <v>1.24848</v>
          </cell>
          <cell r="K94">
            <v>1.1138400000000002</v>
          </cell>
          <cell r="L94">
            <v>0.85</v>
          </cell>
        </row>
        <row r="95">
          <cell r="A95" t="str">
            <v>87-10-1139</v>
          </cell>
          <cell r="B95" t="str">
            <v>Buddleja davidii Sugar Plum ('Lonplum'PBR)®</v>
          </cell>
          <cell r="C95" t="str">
            <v>MP104</v>
          </cell>
          <cell r="D95" t="str">
            <v>Directly</v>
          </cell>
          <cell r="F95">
            <v>1.02</v>
          </cell>
          <cell r="G95">
            <v>0.91</v>
          </cell>
          <cell r="H95">
            <v>0.85</v>
          </cell>
          <cell r="J95">
            <v>1.24848</v>
          </cell>
          <cell r="K95">
            <v>1.1138400000000002</v>
          </cell>
          <cell r="L95">
            <v>0.85</v>
          </cell>
        </row>
        <row r="96">
          <cell r="A96" t="str">
            <v>87-10-0056</v>
          </cell>
          <cell r="B96" t="str">
            <v>Buddleja dav. 'Summer Beauty'</v>
          </cell>
          <cell r="C96" t="str">
            <v>MP104</v>
          </cell>
          <cell r="D96" t="str">
            <v>Directly</v>
          </cell>
          <cell r="F96">
            <v>0.43</v>
          </cell>
          <cell r="G96">
            <v>0.32</v>
          </cell>
          <cell r="H96">
            <v>0.27</v>
          </cell>
          <cell r="J96">
            <v>0.52632000000000001</v>
          </cell>
          <cell r="K96">
            <v>0.39168000000000003</v>
          </cell>
          <cell r="L96">
            <v>0.27</v>
          </cell>
        </row>
        <row r="97">
          <cell r="A97" t="str">
            <v>87-10-0057</v>
          </cell>
          <cell r="B97" t="str">
            <v>Buddleja dav. 'White Bouquet'</v>
          </cell>
          <cell r="C97" t="str">
            <v>MP104</v>
          </cell>
          <cell r="D97" t="str">
            <v>Directly</v>
          </cell>
          <cell r="F97">
            <v>0.43</v>
          </cell>
          <cell r="G97">
            <v>0.32</v>
          </cell>
          <cell r="H97">
            <v>0.27</v>
          </cell>
          <cell r="J97">
            <v>0.52632000000000001</v>
          </cell>
          <cell r="K97">
            <v>0.39168000000000003</v>
          </cell>
          <cell r="L97">
            <v>0.27</v>
          </cell>
        </row>
        <row r="98">
          <cell r="A98" t="str">
            <v>87-10-0058</v>
          </cell>
          <cell r="B98" t="str">
            <v>Buddleja dav. 'White Profusion'</v>
          </cell>
          <cell r="C98" t="str">
            <v>MP104</v>
          </cell>
          <cell r="D98" t="str">
            <v>Directly</v>
          </cell>
          <cell r="F98">
            <v>0.43</v>
          </cell>
          <cell r="G98">
            <v>0.32</v>
          </cell>
          <cell r="H98">
            <v>0.27</v>
          </cell>
          <cell r="J98">
            <v>0.52632000000000001</v>
          </cell>
          <cell r="K98">
            <v>0.39168000000000003</v>
          </cell>
          <cell r="L98">
            <v>0.27</v>
          </cell>
        </row>
        <row r="99">
          <cell r="A99" t="str">
            <v>87-10-0968</v>
          </cell>
          <cell r="B99" t="str">
            <v>Buddleja 'Dreaming Lavender' PBR ®</v>
          </cell>
          <cell r="C99" t="str">
            <v>MP104</v>
          </cell>
          <cell r="D99" t="str">
            <v>Directly</v>
          </cell>
          <cell r="F99">
            <v>1.29</v>
          </cell>
          <cell r="G99">
            <v>1.18</v>
          </cell>
          <cell r="H99">
            <v>1.1200000000000001</v>
          </cell>
          <cell r="J99">
            <v>1.5789600000000001</v>
          </cell>
          <cell r="K99">
            <v>1.44432</v>
          </cell>
          <cell r="L99">
            <v>1.1200000000000001</v>
          </cell>
        </row>
        <row r="100">
          <cell r="A100" t="str">
            <v>87-10-1406</v>
          </cell>
          <cell r="B100" t="str">
            <v>Buddleja 'Dreaming Lavender' PBR ®</v>
          </cell>
          <cell r="C100" t="str">
            <v>MP150</v>
          </cell>
          <cell r="D100" t="str">
            <v>Directly</v>
          </cell>
          <cell r="F100">
            <v>1.29</v>
          </cell>
          <cell r="G100">
            <v>1.18</v>
          </cell>
          <cell r="H100">
            <v>1.1200000000000001</v>
          </cell>
          <cell r="J100">
            <v>1.5789600000000001</v>
          </cell>
          <cell r="K100">
            <v>1.44432</v>
          </cell>
          <cell r="L100">
            <v>1.1200000000000001</v>
          </cell>
        </row>
        <row r="101">
          <cell r="A101" t="str">
            <v>87-10-0969</v>
          </cell>
          <cell r="B101" t="str">
            <v>Buddleja 'Dreaming Orange' PBR ®</v>
          </cell>
          <cell r="C101" t="str">
            <v>MP104</v>
          </cell>
          <cell r="D101" t="str">
            <v>Directly</v>
          </cell>
          <cell r="F101">
            <v>1.29</v>
          </cell>
          <cell r="G101">
            <v>1.18</v>
          </cell>
          <cell r="H101">
            <v>1.1200000000000001</v>
          </cell>
          <cell r="J101">
            <v>1.5789600000000001</v>
          </cell>
          <cell r="K101">
            <v>1.44432</v>
          </cell>
          <cell r="L101">
            <v>1.1200000000000001</v>
          </cell>
        </row>
        <row r="102">
          <cell r="A102" t="str">
            <v>87-10-1408</v>
          </cell>
          <cell r="B102" t="str">
            <v>Buddleja 'Dreaming Purple' PBR ®</v>
          </cell>
          <cell r="C102" t="str">
            <v>MP150</v>
          </cell>
          <cell r="D102" t="str">
            <v>Directly</v>
          </cell>
          <cell r="F102">
            <v>1.29</v>
          </cell>
          <cell r="G102">
            <v>1.18</v>
          </cell>
          <cell r="H102">
            <v>1.1200000000000001</v>
          </cell>
          <cell r="J102">
            <v>1.5789600000000001</v>
          </cell>
          <cell r="K102">
            <v>1.44432</v>
          </cell>
          <cell r="L102">
            <v>1.1200000000000001</v>
          </cell>
        </row>
        <row r="103">
          <cell r="A103" t="str">
            <v>87-10-0970</v>
          </cell>
          <cell r="B103" t="str">
            <v>Buddleja 'Dreaming Purple' PBR ®</v>
          </cell>
          <cell r="C103" t="str">
            <v>MP104</v>
          </cell>
          <cell r="D103" t="str">
            <v>Directly</v>
          </cell>
          <cell r="F103">
            <v>1.29</v>
          </cell>
          <cell r="G103">
            <v>1.18</v>
          </cell>
          <cell r="H103">
            <v>1.1200000000000001</v>
          </cell>
          <cell r="J103">
            <v>1.5789600000000001</v>
          </cell>
          <cell r="K103">
            <v>1.44432</v>
          </cell>
          <cell r="L103">
            <v>1.1200000000000001</v>
          </cell>
        </row>
        <row r="104">
          <cell r="A104" t="str">
            <v>87-10-1489</v>
          </cell>
          <cell r="B104" t="str">
            <v>Buddleja 'Dreaming White'  PBR ®</v>
          </cell>
          <cell r="C104" t="str">
            <v>MP150</v>
          </cell>
          <cell r="D104" t="str">
            <v>Directly</v>
          </cell>
          <cell r="F104">
            <v>1.29</v>
          </cell>
          <cell r="G104">
            <v>1.18</v>
          </cell>
          <cell r="H104">
            <v>1.1200000000000001</v>
          </cell>
          <cell r="J104">
            <v>1.5789600000000001</v>
          </cell>
          <cell r="K104">
            <v>1.44432</v>
          </cell>
          <cell r="L104">
            <v>1.1200000000000001</v>
          </cell>
        </row>
        <row r="105">
          <cell r="A105" t="str">
            <v>87-10-0971</v>
          </cell>
          <cell r="B105" t="str">
            <v>Buddleja 'Dreaming White'  PBR ®</v>
          </cell>
          <cell r="C105" t="str">
            <v>MP104</v>
          </cell>
          <cell r="D105" t="str">
            <v>Directly</v>
          </cell>
          <cell r="F105">
            <v>1.29</v>
          </cell>
          <cell r="G105">
            <v>1.18</v>
          </cell>
          <cell r="H105">
            <v>1.1200000000000001</v>
          </cell>
          <cell r="J105">
            <v>1.5789600000000001</v>
          </cell>
          <cell r="K105">
            <v>1.44432</v>
          </cell>
          <cell r="L105">
            <v>1.1200000000000001</v>
          </cell>
        </row>
        <row r="106">
          <cell r="A106" t="str">
            <v>87-10-0972</v>
          </cell>
          <cell r="B106" t="str">
            <v>Buddleja 'Purple Splendor' PBR ®</v>
          </cell>
          <cell r="C106" t="str">
            <v>MP104</v>
          </cell>
          <cell r="D106" t="str">
            <v>Directly</v>
          </cell>
          <cell r="F106">
            <v>1.29</v>
          </cell>
          <cell r="G106">
            <v>1.18</v>
          </cell>
          <cell r="H106">
            <v>1.1200000000000001</v>
          </cell>
          <cell r="J106">
            <v>1.5789600000000001</v>
          </cell>
          <cell r="K106">
            <v>1.44432</v>
          </cell>
          <cell r="L106">
            <v>1.1200000000000001</v>
          </cell>
        </row>
        <row r="107">
          <cell r="A107" t="str">
            <v>87-10-1777</v>
          </cell>
          <cell r="B107" t="str">
            <v>Buddleja flutterby T. 'Lavender' PBR  ®</v>
          </cell>
          <cell r="C107" t="str">
            <v>MP150</v>
          </cell>
          <cell r="D107" t="str">
            <v>Directly</v>
          </cell>
          <cell r="F107">
            <v>1.36</v>
          </cell>
          <cell r="G107">
            <v>1.25</v>
          </cell>
          <cell r="H107">
            <v>1.19</v>
          </cell>
          <cell r="J107">
            <v>1.6646400000000001</v>
          </cell>
          <cell r="K107">
            <v>1.53</v>
          </cell>
          <cell r="L107">
            <v>1.19</v>
          </cell>
        </row>
        <row r="108">
          <cell r="A108" t="str">
            <v>87-10-1490</v>
          </cell>
          <cell r="B108" t="str">
            <v>Buddleja flutterby T. 'Peace' PBR ®</v>
          </cell>
          <cell r="C108" t="str">
            <v>MP150</v>
          </cell>
          <cell r="D108" t="str">
            <v>Directly</v>
          </cell>
          <cell r="F108">
            <v>1.36</v>
          </cell>
          <cell r="G108">
            <v>1.25</v>
          </cell>
          <cell r="H108">
            <v>1.19</v>
          </cell>
          <cell r="J108">
            <v>1.6646400000000001</v>
          </cell>
          <cell r="K108">
            <v>1.53</v>
          </cell>
          <cell r="L108">
            <v>1.19</v>
          </cell>
        </row>
        <row r="109">
          <cell r="A109" t="str">
            <v>87-10-0975</v>
          </cell>
          <cell r="B109" t="str">
            <v>Buddleja flutterby T. 'Pink' PBR ®</v>
          </cell>
          <cell r="C109" t="str">
            <v>MP104</v>
          </cell>
          <cell r="D109" t="str">
            <v>Directly</v>
          </cell>
          <cell r="F109">
            <v>1.36</v>
          </cell>
          <cell r="G109">
            <v>1.25</v>
          </cell>
          <cell r="H109">
            <v>1.19</v>
          </cell>
          <cell r="J109">
            <v>1.6646400000000001</v>
          </cell>
          <cell r="K109">
            <v>1.53</v>
          </cell>
          <cell r="L109">
            <v>1.19</v>
          </cell>
        </row>
        <row r="110">
          <cell r="A110" t="str">
            <v>87-10-0062</v>
          </cell>
          <cell r="B110" t="str">
            <v>Buddleja 'Lochinch'</v>
          </cell>
          <cell r="C110" t="str">
            <v>MP104</v>
          </cell>
          <cell r="D110" t="str">
            <v>Directly</v>
          </cell>
          <cell r="F110">
            <v>0.43</v>
          </cell>
          <cell r="G110">
            <v>0.32</v>
          </cell>
          <cell r="H110">
            <v>0.27</v>
          </cell>
          <cell r="J110">
            <v>0.52632000000000001</v>
          </cell>
          <cell r="K110">
            <v>0.39168000000000003</v>
          </cell>
          <cell r="L110">
            <v>0.27</v>
          </cell>
        </row>
        <row r="111">
          <cell r="A111" t="str">
            <v>87-10-0042</v>
          </cell>
          <cell r="B111" t="str">
            <v>Buddleja weyeriana 'Flower Power</v>
          </cell>
          <cell r="C111" t="str">
            <v>MP104</v>
          </cell>
          <cell r="D111" t="str">
            <v>Directly</v>
          </cell>
          <cell r="F111">
            <v>0.52</v>
          </cell>
          <cell r="G111">
            <v>0.41</v>
          </cell>
          <cell r="H111">
            <v>0.35</v>
          </cell>
          <cell r="J111">
            <v>0.63648000000000005</v>
          </cell>
          <cell r="K111">
            <v>0.50183999999999995</v>
          </cell>
          <cell r="L111">
            <v>0.35</v>
          </cell>
        </row>
        <row r="112">
          <cell r="A112" t="str">
            <v>87-10-0064</v>
          </cell>
          <cell r="B112" t="str">
            <v>Buddleja weyeriana 'Sungold'</v>
          </cell>
          <cell r="C112" t="str">
            <v>MP104</v>
          </cell>
          <cell r="D112" t="str">
            <v>Directly</v>
          </cell>
          <cell r="F112">
            <v>0.52</v>
          </cell>
          <cell r="G112">
            <v>0.41</v>
          </cell>
          <cell r="H112">
            <v>0.35</v>
          </cell>
          <cell r="J112">
            <v>0.63648000000000005</v>
          </cell>
          <cell r="K112">
            <v>0.50183999999999995</v>
          </cell>
          <cell r="L112">
            <v>0.35</v>
          </cell>
        </row>
        <row r="113">
          <cell r="A113" t="str">
            <v>87-10-0065</v>
          </cell>
          <cell r="B113" t="str">
            <v>Buddleja 'White Ball'</v>
          </cell>
          <cell r="C113" t="str">
            <v>MP104</v>
          </cell>
          <cell r="D113" t="str">
            <v>Directly</v>
          </cell>
          <cell r="F113">
            <v>0.43</v>
          </cell>
          <cell r="G113">
            <v>0.32</v>
          </cell>
          <cell r="H113">
            <v>0.27</v>
          </cell>
          <cell r="J113">
            <v>0.52632000000000001</v>
          </cell>
          <cell r="K113">
            <v>0.39168000000000003</v>
          </cell>
          <cell r="L113">
            <v>0.27</v>
          </cell>
        </row>
        <row r="114">
          <cell r="A114" t="str">
            <v>87-10-0066</v>
          </cell>
          <cell r="B114" t="str">
            <v>Buxus sempervirens</v>
          </cell>
          <cell r="C114" t="str">
            <v>MP144</v>
          </cell>
          <cell r="D114" t="str">
            <v>Directly</v>
          </cell>
          <cell r="F114">
            <v>0.39999999999999997</v>
          </cell>
          <cell r="G114">
            <v>0.3</v>
          </cell>
          <cell r="H114">
            <v>0.25</v>
          </cell>
          <cell r="J114">
            <v>0.48959999999999992</v>
          </cell>
          <cell r="K114">
            <v>0.36719999999999997</v>
          </cell>
          <cell r="L114">
            <v>0.25</v>
          </cell>
        </row>
        <row r="115">
          <cell r="A115" t="str">
            <v>87-10-1571</v>
          </cell>
          <cell r="B115" t="str">
            <v>Buxus micr. 'Faulkner'</v>
          </cell>
          <cell r="C115" t="str">
            <v>MP150</v>
          </cell>
          <cell r="D115" t="str">
            <v>Directly</v>
          </cell>
          <cell r="F115">
            <v>0.39999999999999997</v>
          </cell>
          <cell r="G115">
            <v>0.3</v>
          </cell>
          <cell r="H115">
            <v>0.25</v>
          </cell>
          <cell r="J115">
            <v>0.48959999999999992</v>
          </cell>
          <cell r="K115">
            <v>0.36719999999999997</v>
          </cell>
          <cell r="L115">
            <v>0.25</v>
          </cell>
        </row>
        <row r="116">
          <cell r="A116" t="str">
            <v>87-10-0067</v>
          </cell>
          <cell r="B116" t="str">
            <v>Callicarpa bodinieri giraldii</v>
          </cell>
          <cell r="C116" t="str">
            <v>MP104</v>
          </cell>
          <cell r="D116" t="str">
            <v>Directly</v>
          </cell>
          <cell r="F116">
            <v>0.44</v>
          </cell>
          <cell r="G116">
            <v>0.34</v>
          </cell>
          <cell r="H116">
            <v>0.28000000000000003</v>
          </cell>
          <cell r="J116">
            <v>0.53856000000000004</v>
          </cell>
          <cell r="K116">
            <v>0.41616000000000003</v>
          </cell>
          <cell r="L116">
            <v>0.28000000000000003</v>
          </cell>
        </row>
        <row r="117">
          <cell r="A117" t="str">
            <v>87-10-0068</v>
          </cell>
          <cell r="B117" t="str">
            <v>Callicarpa bodinieri 'Profusion'</v>
          </cell>
          <cell r="C117" t="str">
            <v>MP104</v>
          </cell>
          <cell r="D117" t="str">
            <v>Directly</v>
          </cell>
          <cell r="F117">
            <v>0.44</v>
          </cell>
          <cell r="G117">
            <v>0.34</v>
          </cell>
          <cell r="H117">
            <v>0.28000000000000003</v>
          </cell>
          <cell r="J117">
            <v>0.53856000000000004</v>
          </cell>
          <cell r="K117">
            <v>0.41616000000000003</v>
          </cell>
          <cell r="L117">
            <v>0.28000000000000003</v>
          </cell>
        </row>
        <row r="118">
          <cell r="A118" t="str">
            <v>87-10-0069</v>
          </cell>
          <cell r="B118" t="str">
            <v>Callicarpa japonica 'Leucocarpa'</v>
          </cell>
          <cell r="C118" t="str">
            <v>MP104</v>
          </cell>
          <cell r="D118" t="str">
            <v>Directly</v>
          </cell>
          <cell r="F118">
            <v>0.44</v>
          </cell>
          <cell r="G118">
            <v>0.34</v>
          </cell>
          <cell r="H118">
            <v>0.28000000000000003</v>
          </cell>
          <cell r="J118">
            <v>0.53856000000000004</v>
          </cell>
          <cell r="K118">
            <v>0.41616000000000003</v>
          </cell>
          <cell r="L118">
            <v>0.28000000000000003</v>
          </cell>
        </row>
        <row r="119">
          <cell r="A119" t="str">
            <v>87-10-1409</v>
          </cell>
          <cell r="B119" t="str">
            <v>Caryopteris clandonensis Blue Empire ('Elst33'PBR) ®</v>
          </cell>
          <cell r="C119" t="str">
            <v>MP150</v>
          </cell>
          <cell r="D119" t="str">
            <v>Directly</v>
          </cell>
          <cell r="F119">
            <v>1.0900000000000001</v>
          </cell>
          <cell r="G119">
            <v>0.98</v>
          </cell>
          <cell r="H119">
            <v>0.92</v>
          </cell>
          <cell r="J119">
            <v>1.33416</v>
          </cell>
          <cell r="K119">
            <v>1.1995199999999999</v>
          </cell>
          <cell r="L119">
            <v>0.92</v>
          </cell>
        </row>
        <row r="120">
          <cell r="A120" t="str">
            <v>87-10-0904</v>
          </cell>
          <cell r="B120" t="str">
            <v>Caryopteris cland. 'Ferndown'</v>
          </cell>
          <cell r="C120" t="str">
            <v>MP150</v>
          </cell>
          <cell r="D120" t="str">
            <v>Directly</v>
          </cell>
          <cell r="F120">
            <v>0.52</v>
          </cell>
          <cell r="G120">
            <v>0.41</v>
          </cell>
          <cell r="H120">
            <v>0.35</v>
          </cell>
          <cell r="J120">
            <v>0.63648000000000005</v>
          </cell>
          <cell r="K120">
            <v>0.50183999999999995</v>
          </cell>
          <cell r="L120">
            <v>0.35</v>
          </cell>
        </row>
        <row r="121">
          <cell r="A121" t="str">
            <v>87-10-0992</v>
          </cell>
          <cell r="B121" t="str">
            <v>Caryopteris cland. 'First Choiche'</v>
          </cell>
          <cell r="C121" t="str">
            <v>MP150</v>
          </cell>
          <cell r="D121" t="str">
            <v>Directly</v>
          </cell>
          <cell r="F121">
            <v>0.52</v>
          </cell>
          <cell r="G121">
            <v>0.41</v>
          </cell>
          <cell r="H121">
            <v>0.35</v>
          </cell>
          <cell r="J121">
            <v>0.63648000000000005</v>
          </cell>
          <cell r="K121">
            <v>0.50183999999999995</v>
          </cell>
          <cell r="L121">
            <v>0.35</v>
          </cell>
        </row>
        <row r="122">
          <cell r="A122" t="str">
            <v>87-10-0072</v>
          </cell>
          <cell r="B122" t="str">
            <v>Caryopteris clandonensis Grand Bleu® ('Inoveris'PBR)®</v>
          </cell>
          <cell r="C122" t="str">
            <v>MP150</v>
          </cell>
          <cell r="D122" t="str">
            <v>Directly</v>
          </cell>
          <cell r="F122">
            <v>1.0900000000000001</v>
          </cell>
          <cell r="G122">
            <v>0.98</v>
          </cell>
          <cell r="H122">
            <v>0.92</v>
          </cell>
          <cell r="J122">
            <v>1.33416</v>
          </cell>
          <cell r="K122">
            <v>1.1995199999999999</v>
          </cell>
          <cell r="L122">
            <v>0.92</v>
          </cell>
        </row>
        <row r="123">
          <cell r="A123" t="str">
            <v>87-10-0070</v>
          </cell>
          <cell r="B123" t="str">
            <v>Caryopteris cland. 'Heavenly Blue'</v>
          </cell>
          <cell r="C123" t="str">
            <v>MP150</v>
          </cell>
          <cell r="D123" t="str">
            <v>Directly</v>
          </cell>
          <cell r="F123">
            <v>0.52</v>
          </cell>
          <cell r="G123">
            <v>0.41</v>
          </cell>
          <cell r="H123">
            <v>0.35</v>
          </cell>
          <cell r="J123">
            <v>0.63648000000000005</v>
          </cell>
          <cell r="K123">
            <v>0.50183999999999995</v>
          </cell>
          <cell r="L123">
            <v>0.35</v>
          </cell>
        </row>
        <row r="124">
          <cell r="A124" t="str">
            <v>87-10-0071</v>
          </cell>
          <cell r="B124" t="str">
            <v>Caryopteris clandonensis Hint of Gold ('Lisaura'PBR) ®</v>
          </cell>
          <cell r="C124" t="str">
            <v>MP150</v>
          </cell>
          <cell r="D124" t="str">
            <v>Directly</v>
          </cell>
          <cell r="F124">
            <v>1.0900000000000001</v>
          </cell>
          <cell r="G124">
            <v>0.98</v>
          </cell>
          <cell r="H124">
            <v>0.92</v>
          </cell>
          <cell r="J124">
            <v>1.33416</v>
          </cell>
          <cell r="K124">
            <v>1.1995199999999999</v>
          </cell>
          <cell r="L124">
            <v>0.92</v>
          </cell>
        </row>
        <row r="125">
          <cell r="A125" t="str">
            <v>87-10-0074</v>
          </cell>
          <cell r="B125" t="str">
            <v>Caryopteris cland. 'Kew Blue'</v>
          </cell>
          <cell r="C125" t="str">
            <v>MP150</v>
          </cell>
          <cell r="D125" t="str">
            <v>Directly</v>
          </cell>
          <cell r="F125">
            <v>0.52</v>
          </cell>
          <cell r="G125">
            <v>0.41</v>
          </cell>
          <cell r="H125">
            <v>0.35</v>
          </cell>
          <cell r="J125">
            <v>0.63648000000000005</v>
          </cell>
          <cell r="K125">
            <v>0.50183999999999995</v>
          </cell>
          <cell r="L125">
            <v>0.35</v>
          </cell>
        </row>
        <row r="126">
          <cell r="A126" t="str">
            <v>87-10-1410</v>
          </cell>
          <cell r="B126" t="str">
            <v>Caryopteris cland.Pink Perfection ('Lisspin'PBR) ®</v>
          </cell>
          <cell r="C126" t="str">
            <v>MP150</v>
          </cell>
          <cell r="D126" t="str">
            <v>Directly</v>
          </cell>
          <cell r="F126">
            <v>1.0900000000000001</v>
          </cell>
          <cell r="G126">
            <v>0.98</v>
          </cell>
          <cell r="H126">
            <v>0.92</v>
          </cell>
          <cell r="J126">
            <v>1.33416</v>
          </cell>
          <cell r="K126">
            <v>1.1995199999999999</v>
          </cell>
          <cell r="L126">
            <v>0.92</v>
          </cell>
        </row>
        <row r="127">
          <cell r="A127" t="str">
            <v>87-10-1411</v>
          </cell>
          <cell r="B127" t="str">
            <v>Caryopteris Stephi ('Lissteph'PBR) ®</v>
          </cell>
          <cell r="C127" t="str">
            <v>MP150</v>
          </cell>
          <cell r="D127" t="str">
            <v>Directly</v>
          </cell>
          <cell r="F127">
            <v>1.0900000000000001</v>
          </cell>
          <cell r="G127">
            <v>0.98</v>
          </cell>
          <cell r="H127">
            <v>0.92</v>
          </cell>
          <cell r="J127">
            <v>1.33416</v>
          </cell>
          <cell r="K127">
            <v>1.1995199999999999</v>
          </cell>
          <cell r="L127">
            <v>0.92</v>
          </cell>
        </row>
        <row r="128">
          <cell r="A128" t="str">
            <v>87-10-0075</v>
          </cell>
          <cell r="B128" t="str">
            <v>Caryopteris clandonensis Sterling Silver ('Lissilv'PBR)®</v>
          </cell>
          <cell r="C128" t="str">
            <v>MP150</v>
          </cell>
          <cell r="D128" t="str">
            <v>Directly</v>
          </cell>
          <cell r="F128">
            <v>1.0900000000000001</v>
          </cell>
          <cell r="G128">
            <v>0.98</v>
          </cell>
          <cell r="H128">
            <v>0.92</v>
          </cell>
          <cell r="J128">
            <v>1.33416</v>
          </cell>
          <cell r="K128">
            <v>1.1995199999999999</v>
          </cell>
          <cell r="L128">
            <v>0.92</v>
          </cell>
        </row>
        <row r="129">
          <cell r="A129" t="str">
            <v>87-10-0076</v>
          </cell>
          <cell r="B129" t="str">
            <v>Caryopteris cland. 'Summer Sorbet'  PBR ®</v>
          </cell>
          <cell r="C129" t="str">
            <v>MP150</v>
          </cell>
          <cell r="D129" t="str">
            <v>Directly</v>
          </cell>
          <cell r="F129">
            <v>1.0900000000000001</v>
          </cell>
          <cell r="G129">
            <v>0.98</v>
          </cell>
          <cell r="H129">
            <v>0.92</v>
          </cell>
          <cell r="J129">
            <v>1.33416</v>
          </cell>
          <cell r="K129">
            <v>1.1995199999999999</v>
          </cell>
          <cell r="L129">
            <v>0.92</v>
          </cell>
        </row>
        <row r="130">
          <cell r="A130" t="str">
            <v>87-10-0077</v>
          </cell>
          <cell r="B130" t="str">
            <v>Caryopteris cland. 'Thetis'  PBR ®</v>
          </cell>
          <cell r="C130" t="str">
            <v>MP150</v>
          </cell>
          <cell r="D130" t="str">
            <v>Directly</v>
          </cell>
          <cell r="F130">
            <v>1.0900000000000001</v>
          </cell>
          <cell r="G130">
            <v>0.98</v>
          </cell>
          <cell r="H130">
            <v>0.92</v>
          </cell>
          <cell r="J130">
            <v>1.33416</v>
          </cell>
          <cell r="K130">
            <v>1.1995199999999999</v>
          </cell>
          <cell r="L130">
            <v>0.92</v>
          </cell>
        </row>
        <row r="131">
          <cell r="A131" t="str">
            <v>87-10-0078</v>
          </cell>
          <cell r="B131" t="str">
            <v>Caryopteris clandonensis 'White Surprise'PBR ®</v>
          </cell>
          <cell r="C131" t="str">
            <v>MP150</v>
          </cell>
          <cell r="D131" t="str">
            <v>Directly</v>
          </cell>
          <cell r="F131">
            <v>1.0900000000000001</v>
          </cell>
          <cell r="G131">
            <v>0.98</v>
          </cell>
          <cell r="H131">
            <v>0.92</v>
          </cell>
          <cell r="J131">
            <v>1.33416</v>
          </cell>
          <cell r="K131">
            <v>1.1995199999999999</v>
          </cell>
          <cell r="L131">
            <v>0.92</v>
          </cell>
        </row>
        <row r="132">
          <cell r="A132" t="str">
            <v>87-10-0079</v>
          </cell>
          <cell r="B132" t="str">
            <v>Caryopteris cland. 'Worcester Gold'</v>
          </cell>
          <cell r="C132" t="str">
            <v>MP150</v>
          </cell>
          <cell r="D132" t="str">
            <v>Directly</v>
          </cell>
          <cell r="F132">
            <v>0.52</v>
          </cell>
          <cell r="G132">
            <v>0.41</v>
          </cell>
          <cell r="H132">
            <v>0.35</v>
          </cell>
          <cell r="J132">
            <v>0.63648000000000005</v>
          </cell>
          <cell r="K132">
            <v>0.50183999999999995</v>
          </cell>
          <cell r="L132">
            <v>0.35</v>
          </cell>
        </row>
        <row r="133">
          <cell r="A133" t="str">
            <v>87-10-0080</v>
          </cell>
          <cell r="B133" t="str">
            <v>Caryopteris incana</v>
          </cell>
          <cell r="C133" t="str">
            <v>MP150</v>
          </cell>
          <cell r="D133" t="str">
            <v>Directly</v>
          </cell>
          <cell r="F133">
            <v>0.52</v>
          </cell>
          <cell r="G133">
            <v>0.41</v>
          </cell>
          <cell r="H133">
            <v>0.35</v>
          </cell>
          <cell r="J133">
            <v>0.63648000000000005</v>
          </cell>
          <cell r="K133">
            <v>0.50183999999999995</v>
          </cell>
          <cell r="L133">
            <v>0.35</v>
          </cell>
        </row>
        <row r="134">
          <cell r="A134" t="str">
            <v>87-10-0082</v>
          </cell>
          <cell r="B134" t="str">
            <v>Chaenomeles j. 'Red Joy'</v>
          </cell>
          <cell r="C134" t="str">
            <v>MP150</v>
          </cell>
          <cell r="D134" t="str">
            <v>Directly</v>
          </cell>
          <cell r="F134">
            <v>0.43</v>
          </cell>
          <cell r="G134">
            <v>0.32</v>
          </cell>
          <cell r="H134">
            <v>0.27</v>
          </cell>
          <cell r="J134">
            <v>0.52632000000000001</v>
          </cell>
          <cell r="K134">
            <v>0.39168000000000003</v>
          </cell>
          <cell r="L134">
            <v>0.27</v>
          </cell>
        </row>
        <row r="135">
          <cell r="A135" t="str">
            <v>87-10-0827</v>
          </cell>
          <cell r="B135" t="str">
            <v>Chaenomeles j. 'Sargentii'</v>
          </cell>
          <cell r="C135" t="str">
            <v>MP150</v>
          </cell>
          <cell r="D135" t="str">
            <v>Directly</v>
          </cell>
          <cell r="F135">
            <v>0.43</v>
          </cell>
          <cell r="G135">
            <v>0.32</v>
          </cell>
          <cell r="H135">
            <v>0.27</v>
          </cell>
          <cell r="J135">
            <v>0.52632000000000001</v>
          </cell>
          <cell r="K135">
            <v>0.39168000000000003</v>
          </cell>
          <cell r="L135">
            <v>0.27</v>
          </cell>
        </row>
        <row r="136">
          <cell r="A136" t="str">
            <v>87-10-0769</v>
          </cell>
          <cell r="B136" t="str">
            <v>Chaenomeles spec. 'Nivalis'</v>
          </cell>
          <cell r="C136" t="str">
            <v>MP150</v>
          </cell>
          <cell r="D136" t="str">
            <v>Directly</v>
          </cell>
          <cell r="F136">
            <v>0.43</v>
          </cell>
          <cell r="G136">
            <v>0.32</v>
          </cell>
          <cell r="H136">
            <v>0.27</v>
          </cell>
          <cell r="J136">
            <v>0.52632000000000001</v>
          </cell>
          <cell r="K136">
            <v>0.39168000000000003</v>
          </cell>
          <cell r="L136">
            <v>0.27</v>
          </cell>
        </row>
        <row r="137">
          <cell r="A137" t="str">
            <v>87-10-1572</v>
          </cell>
          <cell r="B137" t="str">
            <v xml:space="preserve">Chaenomelis spec. 'Red Kimono' PBR ® </v>
          </cell>
          <cell r="C137" t="str">
            <v>MP150</v>
          </cell>
          <cell r="D137" t="str">
            <v>Directly</v>
          </cell>
          <cell r="F137">
            <v>1.0900000000000001</v>
          </cell>
          <cell r="G137">
            <v>0.98</v>
          </cell>
          <cell r="H137">
            <v>0.92</v>
          </cell>
          <cell r="J137">
            <v>1.33416</v>
          </cell>
          <cell r="K137">
            <v>1.1995199999999999</v>
          </cell>
          <cell r="L137">
            <v>0.92</v>
          </cell>
        </row>
        <row r="138">
          <cell r="A138" t="str">
            <v>87-10-0831</v>
          </cell>
          <cell r="B138" t="str">
            <v>Chaenomeles spec. 'Rubra'</v>
          </cell>
          <cell r="C138" t="str">
            <v>MP150</v>
          </cell>
          <cell r="D138" t="str">
            <v>Directly</v>
          </cell>
          <cell r="F138">
            <v>0.43</v>
          </cell>
          <cell r="G138">
            <v>0.32</v>
          </cell>
          <cell r="H138">
            <v>0.27</v>
          </cell>
          <cell r="J138">
            <v>0.52632000000000001</v>
          </cell>
          <cell r="K138">
            <v>0.39168000000000003</v>
          </cell>
          <cell r="L138">
            <v>0.27</v>
          </cell>
        </row>
        <row r="139">
          <cell r="A139" t="str">
            <v>87-10-0991</v>
          </cell>
          <cell r="B139" t="str">
            <v>Chaenomeles spec. 'Simonii'</v>
          </cell>
          <cell r="C139" t="str">
            <v>MP150</v>
          </cell>
          <cell r="D139" t="str">
            <v>Directly</v>
          </cell>
          <cell r="F139">
            <v>0.43</v>
          </cell>
          <cell r="G139">
            <v>0.32</v>
          </cell>
          <cell r="H139">
            <v>0.27</v>
          </cell>
          <cell r="J139">
            <v>0.52632000000000001</v>
          </cell>
          <cell r="K139">
            <v>0.39168000000000003</v>
          </cell>
          <cell r="L139">
            <v>0.27</v>
          </cell>
        </row>
        <row r="140">
          <cell r="A140" t="str">
            <v>87-10-0825</v>
          </cell>
          <cell r="B140" t="str">
            <v>Chaenomeles sup. 'And.an K. Ramcke'</v>
          </cell>
          <cell r="C140" t="str">
            <v>MP150</v>
          </cell>
          <cell r="D140" t="str">
            <v>Directly</v>
          </cell>
          <cell r="F140">
            <v>0.43</v>
          </cell>
          <cell r="G140">
            <v>0.32</v>
          </cell>
          <cell r="H140">
            <v>0.27</v>
          </cell>
          <cell r="J140">
            <v>0.52632000000000001</v>
          </cell>
          <cell r="K140">
            <v>0.39168000000000003</v>
          </cell>
          <cell r="L140">
            <v>0.27</v>
          </cell>
        </row>
        <row r="141">
          <cell r="A141" t="str">
            <v>87-10-0993</v>
          </cell>
          <cell r="B141" t="str">
            <v>Chaenomeles sup. 'Clementine'</v>
          </cell>
          <cell r="C141" t="str">
            <v>MP150</v>
          </cell>
          <cell r="D141" t="str">
            <v>Directly</v>
          </cell>
          <cell r="F141">
            <v>0.43</v>
          </cell>
          <cell r="G141">
            <v>0.32</v>
          </cell>
          <cell r="H141">
            <v>0.27</v>
          </cell>
          <cell r="J141">
            <v>0.52632000000000001</v>
          </cell>
          <cell r="K141">
            <v>0.39168000000000003</v>
          </cell>
          <cell r="L141">
            <v>0.27</v>
          </cell>
        </row>
        <row r="142">
          <cell r="A142" t="str">
            <v>87-10-0770</v>
          </cell>
          <cell r="B142" t="str">
            <v>Chaenomeles sup. 'Crimson and Gold'</v>
          </cell>
          <cell r="C142" t="str">
            <v>MP150</v>
          </cell>
          <cell r="D142" t="str">
            <v>Directly</v>
          </cell>
          <cell r="F142">
            <v>0.43</v>
          </cell>
          <cell r="G142">
            <v>0.32</v>
          </cell>
          <cell r="H142">
            <v>0.27</v>
          </cell>
          <cell r="J142">
            <v>0.52632000000000001</v>
          </cell>
          <cell r="K142">
            <v>0.39168000000000003</v>
          </cell>
          <cell r="L142">
            <v>0.27</v>
          </cell>
        </row>
        <row r="143">
          <cell r="A143" t="str">
            <v>87-10-0826</v>
          </cell>
          <cell r="B143" t="str">
            <v>Chaenomeles sup. 'Elly Mossel'</v>
          </cell>
          <cell r="C143" t="str">
            <v>MP150</v>
          </cell>
          <cell r="D143" t="str">
            <v>Directly</v>
          </cell>
          <cell r="F143">
            <v>0.43</v>
          </cell>
          <cell r="G143">
            <v>0.32</v>
          </cell>
          <cell r="H143">
            <v>0.27</v>
          </cell>
          <cell r="J143">
            <v>0.52632000000000001</v>
          </cell>
          <cell r="K143">
            <v>0.39168000000000003</v>
          </cell>
          <cell r="L143">
            <v>0.27</v>
          </cell>
        </row>
        <row r="144">
          <cell r="A144" t="str">
            <v>87-10-0828</v>
          </cell>
          <cell r="B144" t="str">
            <v>Chaenomeles sup. 'Fire Dance'</v>
          </cell>
          <cell r="C144" t="str">
            <v>MP150</v>
          </cell>
          <cell r="D144" t="str">
            <v>Directly</v>
          </cell>
          <cell r="F144">
            <v>0.43</v>
          </cell>
          <cell r="G144">
            <v>0.32</v>
          </cell>
          <cell r="H144">
            <v>0.27</v>
          </cell>
          <cell r="J144">
            <v>0.52632000000000001</v>
          </cell>
          <cell r="K144">
            <v>0.39168000000000003</v>
          </cell>
          <cell r="L144">
            <v>0.27</v>
          </cell>
        </row>
        <row r="145">
          <cell r="A145" t="str">
            <v>87-10-0905</v>
          </cell>
          <cell r="B145" t="str">
            <v>Chaenomeles sup. 'Jet Trail'</v>
          </cell>
          <cell r="C145" t="str">
            <v>MP150</v>
          </cell>
          <cell r="D145" t="str">
            <v>Directly</v>
          </cell>
          <cell r="F145">
            <v>0.43</v>
          </cell>
          <cell r="G145">
            <v>0.32</v>
          </cell>
          <cell r="H145">
            <v>0.27</v>
          </cell>
          <cell r="J145">
            <v>0.52632000000000001</v>
          </cell>
          <cell r="K145">
            <v>0.39168000000000003</v>
          </cell>
          <cell r="L145">
            <v>0.27</v>
          </cell>
        </row>
        <row r="146">
          <cell r="A146" t="str">
            <v>87-10-1284</v>
          </cell>
          <cell r="B146" t="str">
            <v>Chaenomeles sup. 'Nicoline'</v>
          </cell>
          <cell r="C146" t="str">
            <v>MP150</v>
          </cell>
          <cell r="D146" t="str">
            <v>Directly</v>
          </cell>
          <cell r="F146">
            <v>0.43</v>
          </cell>
          <cell r="G146">
            <v>0.32</v>
          </cell>
          <cell r="H146">
            <v>0.27</v>
          </cell>
          <cell r="J146">
            <v>0.52632000000000001</v>
          </cell>
          <cell r="K146">
            <v>0.39168000000000003</v>
          </cell>
          <cell r="L146">
            <v>0.27</v>
          </cell>
        </row>
        <row r="147">
          <cell r="A147" t="str">
            <v>87-10-0095</v>
          </cell>
          <cell r="B147" t="str">
            <v>Chaenomeles sup. 'Orange Trail'</v>
          </cell>
          <cell r="C147" t="str">
            <v>MP150</v>
          </cell>
          <cell r="D147" t="str">
            <v>Directly</v>
          </cell>
          <cell r="F147">
            <v>0.43</v>
          </cell>
          <cell r="G147">
            <v>0.32</v>
          </cell>
          <cell r="H147">
            <v>0.27</v>
          </cell>
          <cell r="J147">
            <v>0.52632000000000001</v>
          </cell>
          <cell r="K147">
            <v>0.39168000000000003</v>
          </cell>
          <cell r="L147">
            <v>0.27</v>
          </cell>
        </row>
        <row r="148">
          <cell r="A148" t="str">
            <v>87-10-0829</v>
          </cell>
          <cell r="B148" t="str">
            <v>Chaenomeles sup. 'Pink Lady'</v>
          </cell>
          <cell r="C148" t="str">
            <v>MP150</v>
          </cell>
          <cell r="D148" t="str">
            <v>Directly</v>
          </cell>
          <cell r="F148">
            <v>0.43</v>
          </cell>
          <cell r="G148">
            <v>0.32</v>
          </cell>
          <cell r="H148">
            <v>0.27</v>
          </cell>
          <cell r="J148">
            <v>0.52632000000000001</v>
          </cell>
          <cell r="K148">
            <v>0.39168000000000003</v>
          </cell>
          <cell r="L148">
            <v>0.27</v>
          </cell>
        </row>
        <row r="149">
          <cell r="A149" t="str">
            <v>87-10-0830</v>
          </cell>
          <cell r="B149" t="str">
            <v>Chaenomeles sup. 'Pink Trail'</v>
          </cell>
          <cell r="C149" t="str">
            <v>MP150</v>
          </cell>
          <cell r="D149" t="str">
            <v>Directly</v>
          </cell>
          <cell r="F149">
            <v>0.43</v>
          </cell>
          <cell r="G149">
            <v>0.32</v>
          </cell>
          <cell r="H149">
            <v>0.27</v>
          </cell>
          <cell r="J149">
            <v>0.52632000000000001</v>
          </cell>
          <cell r="K149">
            <v>0.39168000000000003</v>
          </cell>
          <cell r="L149">
            <v>0.27</v>
          </cell>
        </row>
        <row r="150">
          <cell r="A150" t="str">
            <v>87-10-1285</v>
          </cell>
          <cell r="B150" t="str">
            <v>Chaenomeles sup. 'Red Joy'</v>
          </cell>
          <cell r="C150" t="str">
            <v>MP150</v>
          </cell>
          <cell r="D150" t="str">
            <v>Directly</v>
          </cell>
          <cell r="F150">
            <v>0.43</v>
          </cell>
          <cell r="G150">
            <v>0.32</v>
          </cell>
          <cell r="H150">
            <v>0.27</v>
          </cell>
          <cell r="J150">
            <v>0.52632000000000001</v>
          </cell>
          <cell r="K150">
            <v>0.39168000000000003</v>
          </cell>
          <cell r="L150">
            <v>0.27</v>
          </cell>
        </row>
        <row r="151">
          <cell r="A151" t="str">
            <v>87-10-1412</v>
          </cell>
          <cell r="B151" t="str">
            <v>Chaenomeles sup. 'Red Trail'</v>
          </cell>
          <cell r="C151" t="str">
            <v>MP150</v>
          </cell>
          <cell r="D151" t="str">
            <v>Directly</v>
          </cell>
          <cell r="F151">
            <v>0.43</v>
          </cell>
          <cell r="G151">
            <v>0.32</v>
          </cell>
          <cell r="H151">
            <v>0.27</v>
          </cell>
          <cell r="J151">
            <v>0.52632000000000001</v>
          </cell>
          <cell r="K151">
            <v>0.39168000000000003</v>
          </cell>
          <cell r="L151">
            <v>0.27</v>
          </cell>
        </row>
        <row r="152">
          <cell r="A152" t="str">
            <v>87-10-1413</v>
          </cell>
          <cell r="B152" t="str">
            <v>Chaenomeles sup. 'Salmon Horizon'</v>
          </cell>
          <cell r="C152" t="str">
            <v>MP150</v>
          </cell>
          <cell r="D152" t="str">
            <v>Directly</v>
          </cell>
          <cell r="F152">
            <v>0.43</v>
          </cell>
          <cell r="G152">
            <v>0.32</v>
          </cell>
          <cell r="H152">
            <v>0.27</v>
          </cell>
          <cell r="J152">
            <v>0.52632000000000001</v>
          </cell>
          <cell r="K152">
            <v>0.39168000000000003</v>
          </cell>
          <cell r="L152">
            <v>0.27</v>
          </cell>
        </row>
        <row r="153">
          <cell r="A153" t="str">
            <v>87-10-1107</v>
          </cell>
          <cell r="B153" t="str">
            <v>Chaenomeles sup. 'Texas Scarlet'</v>
          </cell>
          <cell r="C153" t="str">
            <v>MP150</v>
          </cell>
          <cell r="D153" t="str">
            <v>Directly</v>
          </cell>
          <cell r="F153">
            <v>0.43</v>
          </cell>
          <cell r="G153">
            <v>0.32</v>
          </cell>
          <cell r="H153">
            <v>0.27</v>
          </cell>
          <cell r="J153">
            <v>0.52632000000000001</v>
          </cell>
          <cell r="K153">
            <v>0.39168000000000003</v>
          </cell>
          <cell r="L153">
            <v>0.27</v>
          </cell>
        </row>
        <row r="154">
          <cell r="A154" t="str">
            <v>87-10-0099</v>
          </cell>
          <cell r="B154" t="str">
            <v>Clethra alnifolia</v>
          </cell>
          <cell r="C154" t="str">
            <v>MP104</v>
          </cell>
          <cell r="D154" t="str">
            <v>Directly</v>
          </cell>
          <cell r="F154">
            <v>0.51</v>
          </cell>
          <cell r="G154">
            <v>0.4</v>
          </cell>
          <cell r="H154">
            <v>0.34</v>
          </cell>
          <cell r="J154">
            <v>0.62424000000000002</v>
          </cell>
          <cell r="K154">
            <v>0.48959999999999998</v>
          </cell>
          <cell r="L154">
            <v>0.34</v>
          </cell>
        </row>
        <row r="155">
          <cell r="A155" t="str">
            <v>87-10-1224</v>
          </cell>
          <cell r="B155" t="str">
            <v>Clethra alnifolia 'Hummingbird'</v>
          </cell>
          <cell r="C155" t="str">
            <v>MP104</v>
          </cell>
          <cell r="D155" t="str">
            <v>Directly</v>
          </cell>
          <cell r="F155">
            <v>0.51</v>
          </cell>
          <cell r="G155">
            <v>0.4</v>
          </cell>
          <cell r="H155">
            <v>0.34</v>
          </cell>
          <cell r="J155">
            <v>0.62424000000000002</v>
          </cell>
          <cell r="K155">
            <v>0.48959999999999998</v>
          </cell>
          <cell r="L155">
            <v>0.34</v>
          </cell>
        </row>
        <row r="156">
          <cell r="A156" t="str">
            <v>87-10-0100</v>
          </cell>
          <cell r="B156" t="str">
            <v>Clethra alnifolia 'Pink Spire'</v>
          </cell>
          <cell r="C156" t="str">
            <v>MP104</v>
          </cell>
          <cell r="D156" t="str">
            <v>Directly</v>
          </cell>
          <cell r="F156">
            <v>0.51</v>
          </cell>
          <cell r="G156">
            <v>0.4</v>
          </cell>
          <cell r="H156">
            <v>0.34</v>
          </cell>
          <cell r="J156">
            <v>0.62424000000000002</v>
          </cell>
          <cell r="K156">
            <v>0.48959999999999998</v>
          </cell>
          <cell r="L156">
            <v>0.34</v>
          </cell>
        </row>
        <row r="157">
          <cell r="A157" t="str">
            <v>87-10-1225</v>
          </cell>
          <cell r="B157" t="str">
            <v>Clethra alnifolia 'Rosea'</v>
          </cell>
          <cell r="C157" t="str">
            <v>MP104</v>
          </cell>
          <cell r="D157" t="str">
            <v>Directly</v>
          </cell>
          <cell r="F157">
            <v>0.51</v>
          </cell>
          <cell r="G157">
            <v>0.4</v>
          </cell>
          <cell r="H157">
            <v>0.34</v>
          </cell>
          <cell r="J157">
            <v>0.62424000000000002</v>
          </cell>
          <cell r="K157">
            <v>0.48959999999999998</v>
          </cell>
          <cell r="L157">
            <v>0.34</v>
          </cell>
        </row>
        <row r="158">
          <cell r="A158" t="str">
            <v>87-10-1226</v>
          </cell>
          <cell r="B158" t="str">
            <v>Clethra alnifolia 'Ruby Spice'</v>
          </cell>
          <cell r="C158" t="str">
            <v>MP104</v>
          </cell>
          <cell r="D158" t="str">
            <v>Directly</v>
          </cell>
          <cell r="F158">
            <v>0.51</v>
          </cell>
          <cell r="G158">
            <v>0.4</v>
          </cell>
          <cell r="H158">
            <v>0.34</v>
          </cell>
          <cell r="J158">
            <v>0.62424000000000002</v>
          </cell>
          <cell r="K158">
            <v>0.48959999999999998</v>
          </cell>
          <cell r="L158">
            <v>0.34</v>
          </cell>
        </row>
        <row r="159">
          <cell r="A159" t="str">
            <v>87-10-0102</v>
          </cell>
          <cell r="B159" t="str">
            <v>Cornus alba 'Aurea'</v>
          </cell>
          <cell r="C159" t="str">
            <v>MP104</v>
          </cell>
          <cell r="D159" t="str">
            <v>Directly</v>
          </cell>
          <cell r="F159">
            <v>0.63</v>
          </cell>
          <cell r="G159">
            <v>0.52</v>
          </cell>
          <cell r="H159">
            <v>0.46</v>
          </cell>
          <cell r="J159">
            <v>0.77112000000000003</v>
          </cell>
          <cell r="K159">
            <v>0.63648000000000005</v>
          </cell>
          <cell r="L159">
            <v>0.46</v>
          </cell>
        </row>
        <row r="160">
          <cell r="A160" t="str">
            <v>87-10-0103</v>
          </cell>
          <cell r="B160" t="str">
            <v>Cornus alba 'Bailhalo' PBR ('Ivory Halo') ®</v>
          </cell>
          <cell r="C160" t="str">
            <v>MP104</v>
          </cell>
          <cell r="D160" t="str">
            <v>Directly</v>
          </cell>
          <cell r="F160">
            <v>1.33</v>
          </cell>
          <cell r="G160">
            <v>1.22</v>
          </cell>
          <cell r="H160">
            <v>1.1599999999999999</v>
          </cell>
          <cell r="J160">
            <v>1.62792</v>
          </cell>
          <cell r="K160">
            <v>1.4932799999999999</v>
          </cell>
          <cell r="L160">
            <v>1.1599999999999999</v>
          </cell>
        </row>
        <row r="161">
          <cell r="A161" t="str">
            <v>87-10-1143</v>
          </cell>
          <cell r="B161" t="str">
            <v>Cornus alba 'Cream Cracker' PBR ®</v>
          </cell>
          <cell r="C161" t="str">
            <v>MP104</v>
          </cell>
          <cell r="D161" t="str">
            <v>Directly</v>
          </cell>
          <cell r="F161">
            <v>1.33</v>
          </cell>
          <cell r="G161">
            <v>1.22</v>
          </cell>
          <cell r="H161">
            <v>1.1599999999999999</v>
          </cell>
          <cell r="J161">
            <v>1.62792</v>
          </cell>
          <cell r="K161">
            <v>1.4932799999999999</v>
          </cell>
          <cell r="L161">
            <v>1.1599999999999999</v>
          </cell>
        </row>
        <row r="162">
          <cell r="A162" t="str">
            <v>87-10-0104</v>
          </cell>
          <cell r="B162" t="str">
            <v>Cornus alba 'Elegantissima'</v>
          </cell>
          <cell r="C162" t="str">
            <v>MP104</v>
          </cell>
          <cell r="D162" t="str">
            <v>Directly</v>
          </cell>
          <cell r="F162">
            <v>0.63</v>
          </cell>
          <cell r="G162">
            <v>0.52</v>
          </cell>
          <cell r="H162">
            <v>0.46</v>
          </cell>
          <cell r="J162">
            <v>0.77112000000000003</v>
          </cell>
          <cell r="K162">
            <v>0.63648000000000005</v>
          </cell>
          <cell r="L162">
            <v>0.46</v>
          </cell>
        </row>
        <row r="163">
          <cell r="A163" t="str">
            <v>87-10-0105</v>
          </cell>
          <cell r="B163" t="str">
            <v>Cornus alba 'Gouchaultii'</v>
          </cell>
          <cell r="C163" t="str">
            <v>MP104</v>
          </cell>
          <cell r="D163" t="str">
            <v>Directly</v>
          </cell>
          <cell r="F163">
            <v>0.63</v>
          </cell>
          <cell r="G163">
            <v>0.52</v>
          </cell>
          <cell r="H163">
            <v>0.46</v>
          </cell>
          <cell r="J163">
            <v>0.77112000000000003</v>
          </cell>
          <cell r="K163">
            <v>0.63648000000000005</v>
          </cell>
          <cell r="L163">
            <v>0.46</v>
          </cell>
        </row>
        <row r="164">
          <cell r="A164" t="str">
            <v>87-10-0106</v>
          </cell>
          <cell r="B164" t="str">
            <v>Cornus alba 'Kesselringii'</v>
          </cell>
          <cell r="C164" t="str">
            <v>MP104</v>
          </cell>
          <cell r="D164" t="str">
            <v>Directly</v>
          </cell>
          <cell r="F164">
            <v>0.63</v>
          </cell>
          <cell r="G164">
            <v>0.52</v>
          </cell>
          <cell r="H164">
            <v>0.46</v>
          </cell>
          <cell r="J164">
            <v>0.77112000000000003</v>
          </cell>
          <cell r="K164">
            <v>0.63648000000000005</v>
          </cell>
          <cell r="L164">
            <v>0.46</v>
          </cell>
        </row>
        <row r="165">
          <cell r="A165" t="str">
            <v>87-10-1573</v>
          </cell>
          <cell r="B165" t="str">
            <v>Cornus alba 'Red Gnome</v>
          </cell>
          <cell r="C165" t="str">
            <v>MP104</v>
          </cell>
          <cell r="D165" t="str">
            <v>Directly</v>
          </cell>
          <cell r="F165">
            <v>0.63</v>
          </cell>
          <cell r="G165">
            <v>0.52</v>
          </cell>
          <cell r="H165">
            <v>0.46</v>
          </cell>
          <cell r="J165">
            <v>0.77112000000000003</v>
          </cell>
          <cell r="K165">
            <v>0.63648000000000005</v>
          </cell>
          <cell r="L165">
            <v>0.46</v>
          </cell>
        </row>
        <row r="166">
          <cell r="A166" t="str">
            <v>87-10-1414</v>
          </cell>
          <cell r="B166" t="str">
            <v>Cornus alba 'Regnzam'</v>
          </cell>
          <cell r="C166" t="str">
            <v>MP104</v>
          </cell>
          <cell r="D166" t="str">
            <v>Directly</v>
          </cell>
          <cell r="F166">
            <v>0.63</v>
          </cell>
          <cell r="G166">
            <v>0.52</v>
          </cell>
          <cell r="H166">
            <v>0.46</v>
          </cell>
          <cell r="J166">
            <v>0.77112000000000003</v>
          </cell>
          <cell r="K166">
            <v>0.63648000000000005</v>
          </cell>
          <cell r="L166">
            <v>0.46</v>
          </cell>
        </row>
        <row r="167">
          <cell r="A167" t="str">
            <v>87-10-0107</v>
          </cell>
          <cell r="B167" t="str">
            <v>Cornus alba 'Siberian Pearls'</v>
          </cell>
          <cell r="C167" t="str">
            <v>MP104</v>
          </cell>
          <cell r="D167" t="str">
            <v>Directly</v>
          </cell>
          <cell r="F167">
            <v>0.63</v>
          </cell>
          <cell r="G167">
            <v>0.52</v>
          </cell>
          <cell r="H167">
            <v>0.46</v>
          </cell>
          <cell r="J167">
            <v>0.77112000000000003</v>
          </cell>
          <cell r="K167">
            <v>0.63648000000000005</v>
          </cell>
          <cell r="L167">
            <v>0.46</v>
          </cell>
        </row>
        <row r="168">
          <cell r="A168" t="str">
            <v>87-10-0108</v>
          </cell>
          <cell r="B168" t="str">
            <v>Cornus alba 'Sibirica'</v>
          </cell>
          <cell r="C168" t="str">
            <v>MP104</v>
          </cell>
          <cell r="D168" t="str">
            <v>Directly</v>
          </cell>
          <cell r="F168">
            <v>0.63</v>
          </cell>
          <cell r="G168">
            <v>0.52</v>
          </cell>
          <cell r="H168">
            <v>0.46</v>
          </cell>
          <cell r="J168">
            <v>0.77112000000000003</v>
          </cell>
          <cell r="K168">
            <v>0.63648000000000005</v>
          </cell>
          <cell r="L168">
            <v>0.46</v>
          </cell>
        </row>
        <row r="169">
          <cell r="A169" t="str">
            <v>87-10-0109</v>
          </cell>
          <cell r="B169" t="str">
            <v>Cornus alba 'Sibirica Variegata'</v>
          </cell>
          <cell r="C169" t="str">
            <v>MP104</v>
          </cell>
          <cell r="D169" t="str">
            <v>Directly</v>
          </cell>
          <cell r="F169">
            <v>0.63</v>
          </cell>
          <cell r="G169">
            <v>0.52</v>
          </cell>
          <cell r="H169">
            <v>0.46</v>
          </cell>
          <cell r="J169">
            <v>0.77112000000000003</v>
          </cell>
          <cell r="K169">
            <v>0.63648000000000005</v>
          </cell>
          <cell r="L169">
            <v>0.46</v>
          </cell>
        </row>
        <row r="170">
          <cell r="A170" t="str">
            <v>87-10-0110</v>
          </cell>
          <cell r="B170" t="str">
            <v>Cornus alba 'Spaethii'</v>
          </cell>
          <cell r="C170" t="str">
            <v>MP104</v>
          </cell>
          <cell r="D170" t="str">
            <v>Directly</v>
          </cell>
          <cell r="F170">
            <v>0.63</v>
          </cell>
          <cell r="G170">
            <v>0.52</v>
          </cell>
          <cell r="H170">
            <v>0.46</v>
          </cell>
          <cell r="J170">
            <v>0.77112000000000003</v>
          </cell>
          <cell r="K170">
            <v>0.63648000000000005</v>
          </cell>
          <cell r="L170">
            <v>0.46</v>
          </cell>
        </row>
        <row r="171">
          <cell r="A171" t="str">
            <v>87-10-1415</v>
          </cell>
          <cell r="B171" t="str">
            <v>Cornus amomum 'Blue Cloud'</v>
          </cell>
          <cell r="C171" t="str">
            <v>MP104</v>
          </cell>
          <cell r="D171" t="str">
            <v>Directly</v>
          </cell>
          <cell r="F171">
            <v>0.63</v>
          </cell>
          <cell r="G171">
            <v>0.52</v>
          </cell>
          <cell r="H171">
            <v>0.46</v>
          </cell>
          <cell r="J171">
            <v>0.77112000000000003</v>
          </cell>
          <cell r="K171">
            <v>0.63648000000000005</v>
          </cell>
          <cell r="L171">
            <v>0.46</v>
          </cell>
        </row>
        <row r="172">
          <cell r="A172" t="str">
            <v>87-10-1286</v>
          </cell>
          <cell r="B172" t="str">
            <v>Cornus sang. 'Anny's Winter Orange'</v>
          </cell>
          <cell r="C172" t="str">
            <v>MP150</v>
          </cell>
          <cell r="D172" t="str">
            <v>Directly</v>
          </cell>
          <cell r="F172">
            <v>0.67</v>
          </cell>
          <cell r="G172">
            <v>0.56000000000000005</v>
          </cell>
          <cell r="H172">
            <v>0.5</v>
          </cell>
          <cell r="J172">
            <v>0.82008000000000003</v>
          </cell>
          <cell r="K172">
            <v>0.68544000000000005</v>
          </cell>
          <cell r="L172">
            <v>0.5</v>
          </cell>
        </row>
        <row r="173">
          <cell r="A173" t="str">
            <v>87-10-1287</v>
          </cell>
          <cell r="B173" t="str">
            <v>Cornus sang. 'Midwinter Fire'</v>
          </cell>
          <cell r="C173" t="str">
            <v>MP150</v>
          </cell>
          <cell r="D173" t="str">
            <v>Directly</v>
          </cell>
          <cell r="F173">
            <v>0.67</v>
          </cell>
          <cell r="G173">
            <v>0.56000000000000005</v>
          </cell>
          <cell r="H173">
            <v>0.5</v>
          </cell>
          <cell r="J173">
            <v>0.82008000000000003</v>
          </cell>
          <cell r="K173">
            <v>0.68544000000000005</v>
          </cell>
          <cell r="L173">
            <v>0.5</v>
          </cell>
        </row>
        <row r="174">
          <cell r="A174" t="str">
            <v>87-10-1288</v>
          </cell>
          <cell r="B174" t="str">
            <v>Cornus sang. 'Winter Beauty'</v>
          </cell>
          <cell r="C174" t="str">
            <v>MP150</v>
          </cell>
          <cell r="D174" t="str">
            <v>Directly</v>
          </cell>
          <cell r="F174">
            <v>0.67</v>
          </cell>
          <cell r="G174">
            <v>0.56000000000000005</v>
          </cell>
          <cell r="H174">
            <v>0.5</v>
          </cell>
          <cell r="J174">
            <v>0.82008000000000003</v>
          </cell>
          <cell r="K174">
            <v>0.68544000000000005</v>
          </cell>
          <cell r="L174">
            <v>0.5</v>
          </cell>
        </row>
        <row r="175">
          <cell r="A175" t="str">
            <v>87-10-1289</v>
          </cell>
          <cell r="B175" t="str">
            <v>Cornus ser. 'Flaviramea'</v>
          </cell>
          <cell r="C175" t="str">
            <v>MP104</v>
          </cell>
          <cell r="D175" t="str">
            <v>Directly</v>
          </cell>
          <cell r="F175">
            <v>0.63</v>
          </cell>
          <cell r="G175">
            <v>0.52</v>
          </cell>
          <cell r="H175">
            <v>0.46</v>
          </cell>
          <cell r="J175">
            <v>0.77112000000000003</v>
          </cell>
          <cell r="K175">
            <v>0.63648000000000005</v>
          </cell>
          <cell r="L175">
            <v>0.46</v>
          </cell>
        </row>
        <row r="176">
          <cell r="A176" t="str">
            <v>87-10-1290</v>
          </cell>
          <cell r="B176" t="str">
            <v>Cornus ser. 'Kelseyi'</v>
          </cell>
          <cell r="C176" t="str">
            <v>MP150</v>
          </cell>
          <cell r="D176" t="str">
            <v>Directly</v>
          </cell>
          <cell r="F176">
            <v>0.43</v>
          </cell>
          <cell r="G176">
            <v>0.32</v>
          </cell>
          <cell r="H176">
            <v>0.27</v>
          </cell>
          <cell r="J176">
            <v>0.52632000000000001</v>
          </cell>
          <cell r="K176">
            <v>0.39168000000000003</v>
          </cell>
          <cell r="L176">
            <v>0.27</v>
          </cell>
        </row>
        <row r="177">
          <cell r="A177" t="str">
            <v>87-10-1649</v>
          </cell>
          <cell r="B177" t="str">
            <v>Cornus ser. 'White Gold'</v>
          </cell>
          <cell r="C177" t="str">
            <v>MP150</v>
          </cell>
          <cell r="D177" t="str">
            <v>Directly</v>
          </cell>
          <cell r="F177">
            <v>0.63</v>
          </cell>
          <cell r="G177">
            <v>0.52</v>
          </cell>
          <cell r="H177">
            <v>0.46</v>
          </cell>
          <cell r="J177">
            <v>0.77112000000000003</v>
          </cell>
          <cell r="K177">
            <v>0.63648000000000005</v>
          </cell>
          <cell r="L177">
            <v>0.46</v>
          </cell>
        </row>
        <row r="178">
          <cell r="A178" t="str">
            <v>87-10-0118</v>
          </cell>
          <cell r="B178" t="str">
            <v>Cotinus coggygria Golden Spirit® ('Ancot'PBR) ®</v>
          </cell>
          <cell r="C178" t="str">
            <v>MP66</v>
          </cell>
          <cell r="D178" t="str">
            <v>Directly</v>
          </cell>
          <cell r="F178">
            <v>1.9200000000000002</v>
          </cell>
          <cell r="G178">
            <v>1.81</v>
          </cell>
          <cell r="H178">
            <v>1.75</v>
          </cell>
          <cell r="J178">
            <v>2.3500800000000002</v>
          </cell>
          <cell r="K178">
            <v>2.2154400000000001</v>
          </cell>
          <cell r="L178">
            <v>1.75</v>
          </cell>
        </row>
        <row r="179">
          <cell r="A179" t="str">
            <v>87-10-1292</v>
          </cell>
          <cell r="B179" t="str">
            <v>Cotinus cog. 'Lilla'  PBR  ®</v>
          </cell>
          <cell r="C179" t="str">
            <v>MP104</v>
          </cell>
          <cell r="D179" t="str">
            <v>Directly</v>
          </cell>
          <cell r="F179">
            <v>2.0599999999999996</v>
          </cell>
          <cell r="G179">
            <v>1.95</v>
          </cell>
          <cell r="H179">
            <v>1.89</v>
          </cell>
          <cell r="J179">
            <v>2.5214399999999997</v>
          </cell>
          <cell r="K179">
            <v>2.3868</v>
          </cell>
          <cell r="L179">
            <v>1.89</v>
          </cell>
        </row>
        <row r="180">
          <cell r="A180" t="str">
            <v>87-10-1643</v>
          </cell>
          <cell r="B180" t="str">
            <v>Cotinus cog. 'Royal Purple'</v>
          </cell>
          <cell r="C180" t="str">
            <v>MP84</v>
          </cell>
          <cell r="D180" t="str">
            <v>Directly</v>
          </cell>
          <cell r="F180">
            <v>1.0900000000000001</v>
          </cell>
          <cell r="G180">
            <v>0.98</v>
          </cell>
          <cell r="H180">
            <v>0.92</v>
          </cell>
          <cell r="J180">
            <v>1.33416</v>
          </cell>
          <cell r="K180">
            <v>1.1995199999999999</v>
          </cell>
          <cell r="L180">
            <v>0.92</v>
          </cell>
        </row>
        <row r="181">
          <cell r="A181" t="str">
            <v>87-10-0121</v>
          </cell>
          <cell r="B181" t="str">
            <v>Cotinus coggygria 'Young Lady'PBR ®</v>
          </cell>
          <cell r="C181" t="str">
            <v>MP66</v>
          </cell>
          <cell r="D181" t="str">
            <v>Directly</v>
          </cell>
          <cell r="F181">
            <v>2.0599999999999996</v>
          </cell>
          <cell r="G181">
            <v>1.95</v>
          </cell>
          <cell r="H181">
            <v>1.89</v>
          </cell>
          <cell r="J181">
            <v>2.5214399999999997</v>
          </cell>
          <cell r="K181">
            <v>2.3868</v>
          </cell>
          <cell r="L181">
            <v>1.89</v>
          </cell>
        </row>
        <row r="182">
          <cell r="A182" t="str">
            <v>87-10-0122</v>
          </cell>
          <cell r="B182" t="str">
            <v>Cotoneaster atrop. 'Variegatus'</v>
          </cell>
          <cell r="C182" t="str">
            <v>MP150</v>
          </cell>
          <cell r="D182" t="str">
            <v>Directly</v>
          </cell>
          <cell r="F182">
            <v>0.44</v>
          </cell>
          <cell r="G182">
            <v>0.34</v>
          </cell>
          <cell r="H182">
            <v>0.28000000000000003</v>
          </cell>
          <cell r="J182">
            <v>0.53856000000000004</v>
          </cell>
          <cell r="K182">
            <v>0.41616000000000003</v>
          </cell>
          <cell r="L182">
            <v>0.28000000000000003</v>
          </cell>
        </row>
        <row r="183">
          <cell r="A183" t="str">
            <v>87-10-0123</v>
          </cell>
          <cell r="B183" t="str">
            <v>Cotoneaster 'Belka' (Saphyr Green) PBR ®</v>
          </cell>
          <cell r="C183" t="str">
            <v>MP150</v>
          </cell>
          <cell r="D183" t="str">
            <v>Directly</v>
          </cell>
          <cell r="F183">
            <v>0.66</v>
          </cell>
          <cell r="G183">
            <v>0.55000000000000004</v>
          </cell>
          <cell r="H183">
            <v>0.49</v>
          </cell>
          <cell r="J183">
            <v>0.80784</v>
          </cell>
          <cell r="K183">
            <v>0.67320000000000002</v>
          </cell>
          <cell r="L183">
            <v>0.49</v>
          </cell>
        </row>
        <row r="184">
          <cell r="A184" t="str">
            <v>87-10-1650</v>
          </cell>
          <cell r="B184" t="str">
            <v>Cotoneaster dammeri</v>
          </cell>
          <cell r="C184" t="str">
            <v>MP150</v>
          </cell>
          <cell r="D184" t="str">
            <v>Directly</v>
          </cell>
          <cell r="F184">
            <v>0.39</v>
          </cell>
          <cell r="G184">
            <v>0.28999999999999998</v>
          </cell>
          <cell r="H184">
            <v>0.24</v>
          </cell>
          <cell r="J184">
            <v>0.47736000000000001</v>
          </cell>
          <cell r="K184">
            <v>0.35496</v>
          </cell>
          <cell r="L184">
            <v>0.24</v>
          </cell>
        </row>
        <row r="185">
          <cell r="A185" t="str">
            <v>87-10-1651</v>
          </cell>
          <cell r="B185" t="str">
            <v>Cotoneaster dammeri 'Major'</v>
          </cell>
          <cell r="C185" t="str">
            <v>MP150</v>
          </cell>
          <cell r="D185" t="str">
            <v>Directly</v>
          </cell>
          <cell r="F185">
            <v>0.39</v>
          </cell>
          <cell r="G185">
            <v>0.28999999999999998</v>
          </cell>
          <cell r="H185">
            <v>0.24</v>
          </cell>
          <cell r="J185">
            <v>0.47736000000000001</v>
          </cell>
          <cell r="K185">
            <v>0.35496</v>
          </cell>
          <cell r="L185">
            <v>0.24</v>
          </cell>
        </row>
        <row r="186">
          <cell r="A186" t="str">
            <v>87-10-0127</v>
          </cell>
          <cell r="B186" t="str">
            <v>Cotoneaster horizontalis</v>
          </cell>
          <cell r="C186" t="str">
            <v>MP150</v>
          </cell>
          <cell r="D186" t="str">
            <v>Directly</v>
          </cell>
          <cell r="F186">
            <v>0.44</v>
          </cell>
          <cell r="G186">
            <v>0.34</v>
          </cell>
          <cell r="H186">
            <v>0.28000000000000003</v>
          </cell>
          <cell r="J186">
            <v>0.53856000000000004</v>
          </cell>
          <cell r="K186">
            <v>0.41616000000000003</v>
          </cell>
          <cell r="L186">
            <v>0.28000000000000003</v>
          </cell>
        </row>
        <row r="187">
          <cell r="A187" t="str">
            <v>87-10-0979</v>
          </cell>
          <cell r="B187" t="str">
            <v>Cotoneaster microphyllus</v>
          </cell>
          <cell r="C187" t="str">
            <v>MP150</v>
          </cell>
          <cell r="D187" t="str">
            <v>Directly</v>
          </cell>
          <cell r="F187">
            <v>0.36</v>
          </cell>
          <cell r="G187">
            <v>0.26</v>
          </cell>
          <cell r="H187">
            <v>0.22</v>
          </cell>
          <cell r="J187">
            <v>0.44063999999999998</v>
          </cell>
          <cell r="K187">
            <v>0.31824000000000002</v>
          </cell>
          <cell r="L187">
            <v>0.22</v>
          </cell>
        </row>
        <row r="188">
          <cell r="A188" t="str">
            <v>87-10-0128</v>
          </cell>
          <cell r="B188" t="str">
            <v>Cotoneaster pr. 'Queen of Carpets'</v>
          </cell>
          <cell r="C188" t="str">
            <v>MP150</v>
          </cell>
          <cell r="D188" t="str">
            <v>Directly</v>
          </cell>
          <cell r="F188">
            <v>0.39</v>
          </cell>
          <cell r="G188">
            <v>0.28999999999999998</v>
          </cell>
          <cell r="H188">
            <v>0.24</v>
          </cell>
          <cell r="J188">
            <v>0.47736000000000001</v>
          </cell>
          <cell r="K188">
            <v>0.35496</v>
          </cell>
          <cell r="L188">
            <v>0.24</v>
          </cell>
        </row>
        <row r="189">
          <cell r="A189" t="str">
            <v>87-10-0129</v>
          </cell>
          <cell r="B189" t="str">
            <v>Cotoneaster pr. 'Streib's Findling'</v>
          </cell>
          <cell r="C189" t="str">
            <v>MP150</v>
          </cell>
          <cell r="D189" t="str">
            <v>Directly</v>
          </cell>
          <cell r="F189">
            <v>0.39</v>
          </cell>
          <cell r="G189">
            <v>0.28999999999999998</v>
          </cell>
          <cell r="H189">
            <v>0.24</v>
          </cell>
          <cell r="J189">
            <v>0.47736000000000001</v>
          </cell>
          <cell r="K189">
            <v>0.35496</v>
          </cell>
          <cell r="L189">
            <v>0.24</v>
          </cell>
        </row>
        <row r="190">
          <cell r="A190" t="str">
            <v>87-10-0130</v>
          </cell>
          <cell r="B190" t="str">
            <v>Cotoneaster radicans 'Eichholz'</v>
          </cell>
          <cell r="C190" t="str">
            <v>MP150</v>
          </cell>
          <cell r="D190" t="str">
            <v>Directly</v>
          </cell>
          <cell r="F190">
            <v>0.39</v>
          </cell>
          <cell r="G190">
            <v>0.28999999999999998</v>
          </cell>
          <cell r="H190">
            <v>0.24</v>
          </cell>
          <cell r="J190">
            <v>0.47736000000000001</v>
          </cell>
          <cell r="K190">
            <v>0.35496</v>
          </cell>
          <cell r="L190">
            <v>0.24</v>
          </cell>
        </row>
        <row r="191">
          <cell r="A191" t="str">
            <v>87-10-1144</v>
          </cell>
          <cell r="B191" t="str">
            <v>Cotoneaster sal. 'Parkteppich'</v>
          </cell>
          <cell r="C191" t="str">
            <v>MP150</v>
          </cell>
          <cell r="D191" t="str">
            <v>Directly</v>
          </cell>
          <cell r="F191">
            <v>0.44</v>
          </cell>
          <cell r="G191">
            <v>0.34</v>
          </cell>
          <cell r="H191">
            <v>0.28000000000000003</v>
          </cell>
          <cell r="J191">
            <v>0.53856000000000004</v>
          </cell>
          <cell r="K191">
            <v>0.41616000000000003</v>
          </cell>
          <cell r="L191">
            <v>0.28000000000000003</v>
          </cell>
        </row>
        <row r="192">
          <cell r="A192" t="str">
            <v>87-10-0131</v>
          </cell>
          <cell r="B192" t="str">
            <v>Cotoneaster suec. 'Coral Beauty'</v>
          </cell>
          <cell r="C192" t="str">
            <v>MP150</v>
          </cell>
          <cell r="D192" t="str">
            <v>Directly</v>
          </cell>
          <cell r="F192">
            <v>0.33999999999999997</v>
          </cell>
          <cell r="G192">
            <v>0.25</v>
          </cell>
          <cell r="H192">
            <v>0.21</v>
          </cell>
          <cell r="J192">
            <v>0.41615999999999997</v>
          </cell>
          <cell r="K192">
            <v>0.30599999999999999</v>
          </cell>
          <cell r="L192">
            <v>0.21</v>
          </cell>
        </row>
        <row r="193">
          <cell r="A193" t="str">
            <v>87-10-0133</v>
          </cell>
          <cell r="B193" t="str">
            <v>Cotoneaster suec. 'Skogholm'</v>
          </cell>
          <cell r="C193" t="str">
            <v>MP150</v>
          </cell>
          <cell r="D193" t="str">
            <v>Directly</v>
          </cell>
          <cell r="F193">
            <v>0.33999999999999997</v>
          </cell>
          <cell r="G193">
            <v>0.25</v>
          </cell>
          <cell r="H193">
            <v>0.21</v>
          </cell>
          <cell r="J193">
            <v>0.41615999999999997</v>
          </cell>
          <cell r="K193">
            <v>0.30599999999999999</v>
          </cell>
          <cell r="L193">
            <v>0.21</v>
          </cell>
        </row>
        <row r="194">
          <cell r="A194" t="str">
            <v>87-10-0136</v>
          </cell>
          <cell r="B194" t="str">
            <v>Deutzia gracilis</v>
          </cell>
          <cell r="C194" t="str">
            <v>MP150</v>
          </cell>
          <cell r="D194" t="str">
            <v>Directly</v>
          </cell>
          <cell r="F194">
            <v>0.36</v>
          </cell>
          <cell r="G194">
            <v>0.26</v>
          </cell>
          <cell r="H194">
            <v>0.22</v>
          </cell>
          <cell r="J194">
            <v>0.44063999999999998</v>
          </cell>
          <cell r="K194">
            <v>0.31824000000000002</v>
          </cell>
          <cell r="L194">
            <v>0.22</v>
          </cell>
        </row>
        <row r="195">
          <cell r="A195" t="str">
            <v>87-10-0134</v>
          </cell>
          <cell r="B195" t="str">
            <v>Deutzia gracilis 'Dippon'</v>
          </cell>
          <cell r="C195" t="str">
            <v>MP150</v>
          </cell>
          <cell r="D195" t="str">
            <v>Directly</v>
          </cell>
          <cell r="F195">
            <v>0.36</v>
          </cell>
          <cell r="G195">
            <v>0.26</v>
          </cell>
          <cell r="H195">
            <v>0.22</v>
          </cell>
          <cell r="J195">
            <v>0.44063999999999998</v>
          </cell>
          <cell r="K195">
            <v>0.31824000000000002</v>
          </cell>
          <cell r="L195">
            <v>0.22</v>
          </cell>
        </row>
        <row r="196">
          <cell r="A196" t="str">
            <v>87-10-1293</v>
          </cell>
          <cell r="B196" t="str">
            <v>Deutzia gracilis 'Nikko'</v>
          </cell>
          <cell r="C196" t="str">
            <v>MP150</v>
          </cell>
          <cell r="D196" t="str">
            <v>Directly</v>
          </cell>
          <cell r="F196">
            <v>0.36</v>
          </cell>
          <cell r="G196">
            <v>0.26</v>
          </cell>
          <cell r="H196">
            <v>0.22</v>
          </cell>
          <cell r="J196">
            <v>0.44063999999999998</v>
          </cell>
          <cell r="K196">
            <v>0.31824000000000002</v>
          </cell>
          <cell r="L196">
            <v>0.22</v>
          </cell>
        </row>
        <row r="197">
          <cell r="A197" t="str">
            <v>87-10-0138</v>
          </cell>
          <cell r="B197" t="str">
            <v>Deutzia hybrida 'Magicien'</v>
          </cell>
          <cell r="C197" t="str">
            <v>MP104</v>
          </cell>
          <cell r="D197" t="str">
            <v>Directly</v>
          </cell>
          <cell r="F197">
            <v>0.39999999999999997</v>
          </cell>
          <cell r="G197">
            <v>0.3</v>
          </cell>
          <cell r="H197">
            <v>0.25</v>
          </cell>
          <cell r="J197">
            <v>0.48959999999999992</v>
          </cell>
          <cell r="K197">
            <v>0.36719999999999997</v>
          </cell>
          <cell r="L197">
            <v>0.25</v>
          </cell>
        </row>
        <row r="198">
          <cell r="A198" t="str">
            <v>87-10-0139</v>
          </cell>
          <cell r="B198" t="str">
            <v>Deutzia hybrida 'Mont Rose'</v>
          </cell>
          <cell r="C198" t="str">
            <v>MP104</v>
          </cell>
          <cell r="D198" t="str">
            <v>Directly</v>
          </cell>
          <cell r="F198">
            <v>0.39999999999999997</v>
          </cell>
          <cell r="G198">
            <v>0.3</v>
          </cell>
          <cell r="H198">
            <v>0.25</v>
          </cell>
          <cell r="J198">
            <v>0.48959999999999992</v>
          </cell>
          <cell r="K198">
            <v>0.36719999999999997</v>
          </cell>
          <cell r="L198">
            <v>0.25</v>
          </cell>
        </row>
        <row r="199">
          <cell r="A199" t="str">
            <v>87-10-1294</v>
          </cell>
          <cell r="B199" t="str">
            <v>Deutzia 'Rosea Plena' (Pink Pom-Pom)</v>
          </cell>
          <cell r="C199" t="str">
            <v>MP104</v>
          </cell>
          <cell r="D199" t="str">
            <v>Directly</v>
          </cell>
          <cell r="F199">
            <v>0.39999999999999997</v>
          </cell>
          <cell r="G199">
            <v>0.3</v>
          </cell>
          <cell r="H199">
            <v>0.25</v>
          </cell>
          <cell r="J199">
            <v>0.48959999999999992</v>
          </cell>
          <cell r="K199">
            <v>0.36719999999999997</v>
          </cell>
          <cell r="L199">
            <v>0.25</v>
          </cell>
        </row>
        <row r="200">
          <cell r="A200" t="str">
            <v>87-10-0141</v>
          </cell>
          <cell r="B200" t="str">
            <v>Deutzia hybrida 'Strawberry Fields'</v>
          </cell>
          <cell r="C200" t="str">
            <v>MP104</v>
          </cell>
          <cell r="D200" t="str">
            <v>Directly</v>
          </cell>
          <cell r="F200">
            <v>0.39999999999999997</v>
          </cell>
          <cell r="G200">
            <v>0.3</v>
          </cell>
          <cell r="H200">
            <v>0.25</v>
          </cell>
          <cell r="J200">
            <v>0.48959999999999992</v>
          </cell>
          <cell r="K200">
            <v>0.36719999999999997</v>
          </cell>
          <cell r="L200">
            <v>0.25</v>
          </cell>
        </row>
        <row r="201">
          <cell r="A201" t="str">
            <v>87-10-1417</v>
          </cell>
          <cell r="B201" t="str">
            <v>Deutzia hybrida 'Tourbillon Rouge'</v>
          </cell>
          <cell r="C201" t="str">
            <v>MP104</v>
          </cell>
          <cell r="D201" t="str">
            <v>Directly</v>
          </cell>
          <cell r="F201">
            <v>0.39999999999999997</v>
          </cell>
          <cell r="G201">
            <v>0.3</v>
          </cell>
          <cell r="H201">
            <v>0.25</v>
          </cell>
          <cell r="J201">
            <v>0.48959999999999992</v>
          </cell>
          <cell r="K201">
            <v>0.36719999999999997</v>
          </cell>
          <cell r="L201">
            <v>0.25</v>
          </cell>
        </row>
        <row r="202">
          <cell r="A202" t="str">
            <v>87-10-1491</v>
          </cell>
          <cell r="B202" t="str">
            <v>Deutzia lemoinei</v>
          </cell>
          <cell r="C202" t="str">
            <v>MP104</v>
          </cell>
          <cell r="D202" t="str">
            <v>Directly</v>
          </cell>
          <cell r="F202">
            <v>0.39999999999999997</v>
          </cell>
          <cell r="G202">
            <v>0.3</v>
          </cell>
          <cell r="H202">
            <v>0.25</v>
          </cell>
          <cell r="J202">
            <v>0.48959999999999992</v>
          </cell>
          <cell r="K202">
            <v>0.36719999999999997</v>
          </cell>
          <cell r="L202">
            <v>0.25</v>
          </cell>
        </row>
        <row r="203">
          <cell r="A203" t="str">
            <v>87-10-1652</v>
          </cell>
          <cell r="B203" t="str">
            <v>Deutzia purp. 'Kalmiiflora'</v>
          </cell>
          <cell r="C203" t="str">
            <v>MP150</v>
          </cell>
          <cell r="D203" t="str">
            <v>Directly</v>
          </cell>
          <cell r="F203">
            <v>0.39999999999999997</v>
          </cell>
          <cell r="G203">
            <v>0.3</v>
          </cell>
          <cell r="H203">
            <v>0.25</v>
          </cell>
          <cell r="J203">
            <v>0.48959999999999992</v>
          </cell>
          <cell r="K203">
            <v>0.36719999999999997</v>
          </cell>
          <cell r="L203">
            <v>0.25</v>
          </cell>
        </row>
        <row r="204">
          <cell r="A204" t="str">
            <v>87-10-1653</v>
          </cell>
          <cell r="B204" t="str">
            <v>Deutzia rosea</v>
          </cell>
          <cell r="C204" t="str">
            <v>MP150</v>
          </cell>
          <cell r="D204" t="str">
            <v>Directly</v>
          </cell>
          <cell r="F204">
            <v>0.39999999999999997</v>
          </cell>
          <cell r="G204">
            <v>0.3</v>
          </cell>
          <cell r="H204">
            <v>0.25</v>
          </cell>
          <cell r="J204">
            <v>0.48959999999999992</v>
          </cell>
          <cell r="K204">
            <v>0.36719999999999997</v>
          </cell>
          <cell r="L204">
            <v>0.25</v>
          </cell>
        </row>
        <row r="205">
          <cell r="A205" t="str">
            <v>87-10-0145</v>
          </cell>
          <cell r="B205" t="str">
            <v>Deutzia scabra 'Codsall Pink'</v>
          </cell>
          <cell r="C205" t="str">
            <v>MP104</v>
          </cell>
          <cell r="D205" t="str">
            <v>Directly</v>
          </cell>
          <cell r="F205">
            <v>0.39999999999999997</v>
          </cell>
          <cell r="G205">
            <v>0.3</v>
          </cell>
          <cell r="H205">
            <v>0.25</v>
          </cell>
          <cell r="J205">
            <v>0.48959999999999992</v>
          </cell>
          <cell r="K205">
            <v>0.36719999999999997</v>
          </cell>
          <cell r="L205">
            <v>0.25</v>
          </cell>
        </row>
        <row r="206">
          <cell r="A206" t="str">
            <v>87-10-0146</v>
          </cell>
          <cell r="B206" t="str">
            <v>Deutzia scabra 'Plena'</v>
          </cell>
          <cell r="C206" t="str">
            <v>MP104</v>
          </cell>
          <cell r="D206" t="str">
            <v>Directly</v>
          </cell>
          <cell r="F206">
            <v>0.39999999999999997</v>
          </cell>
          <cell r="G206">
            <v>0.3</v>
          </cell>
          <cell r="H206">
            <v>0.25</v>
          </cell>
          <cell r="J206">
            <v>0.48959999999999992</v>
          </cell>
          <cell r="K206">
            <v>0.36719999999999997</v>
          </cell>
          <cell r="L206">
            <v>0.25</v>
          </cell>
        </row>
        <row r="207">
          <cell r="A207" t="str">
            <v>87-10-0135</v>
          </cell>
          <cell r="B207" t="str">
            <v>Deutzia scabra 'Pride of Rochester'</v>
          </cell>
          <cell r="C207" t="str">
            <v>MP104</v>
          </cell>
          <cell r="D207" t="str">
            <v>Directly</v>
          </cell>
          <cell r="F207">
            <v>0.39999999999999997</v>
          </cell>
          <cell r="G207">
            <v>0.3</v>
          </cell>
          <cell r="H207">
            <v>0.25</v>
          </cell>
          <cell r="J207">
            <v>0.48959999999999992</v>
          </cell>
          <cell r="K207">
            <v>0.36719999999999997</v>
          </cell>
          <cell r="L207">
            <v>0.25</v>
          </cell>
        </row>
        <row r="208">
          <cell r="A208" t="str">
            <v>87-10-0859</v>
          </cell>
          <cell r="B208" t="str">
            <v>Diervilla lonicera 'Dilon'</v>
          </cell>
          <cell r="C208" t="str">
            <v>MP104</v>
          </cell>
          <cell r="D208" t="str">
            <v>Directly</v>
          </cell>
          <cell r="F208">
            <v>0.43</v>
          </cell>
          <cell r="G208">
            <v>0.32</v>
          </cell>
          <cell r="H208">
            <v>0.27</v>
          </cell>
          <cell r="J208">
            <v>0.52632000000000001</v>
          </cell>
          <cell r="K208">
            <v>0.39168000000000003</v>
          </cell>
          <cell r="L208">
            <v>0.27</v>
          </cell>
        </row>
        <row r="209">
          <cell r="A209" t="str">
            <v>87-10-1419</v>
          </cell>
          <cell r="B209" t="str">
            <v>Diervilla rivularis</v>
          </cell>
          <cell r="C209" t="str">
            <v>MP104</v>
          </cell>
          <cell r="D209" t="str">
            <v>Directly</v>
          </cell>
          <cell r="F209">
            <v>0.43</v>
          </cell>
          <cell r="G209">
            <v>0.32</v>
          </cell>
          <cell r="H209">
            <v>0.27</v>
          </cell>
          <cell r="J209">
            <v>0.52632000000000001</v>
          </cell>
          <cell r="K209">
            <v>0.39168000000000003</v>
          </cell>
          <cell r="L209">
            <v>0.27</v>
          </cell>
        </row>
        <row r="210">
          <cell r="A210" t="str">
            <v>87-10-1420</v>
          </cell>
          <cell r="B210" t="str">
            <v>Diervilla rivularis 'Diva' PBR ®</v>
          </cell>
          <cell r="C210" t="str">
            <v>MP104</v>
          </cell>
          <cell r="D210" t="str">
            <v>Directly</v>
          </cell>
          <cell r="F210">
            <v>1.01</v>
          </cell>
          <cell r="G210">
            <v>0.9</v>
          </cell>
          <cell r="H210">
            <v>0.84</v>
          </cell>
          <cell r="J210">
            <v>1.23624</v>
          </cell>
          <cell r="K210">
            <v>1.1016000000000001</v>
          </cell>
          <cell r="L210">
            <v>0.84</v>
          </cell>
        </row>
        <row r="211">
          <cell r="A211" t="str">
            <v>87-10-1146</v>
          </cell>
          <cell r="B211" t="str">
            <v>Diervilla rivularis Honeybee ('Diwibru01'PBR) ®</v>
          </cell>
          <cell r="C211" t="str">
            <v>MP104</v>
          </cell>
          <cell r="D211" t="str">
            <v>Directly</v>
          </cell>
          <cell r="F211">
            <v>1.01</v>
          </cell>
          <cell r="G211">
            <v>0.9</v>
          </cell>
          <cell r="H211">
            <v>0.84</v>
          </cell>
          <cell r="J211">
            <v>1.23624</v>
          </cell>
          <cell r="K211">
            <v>1.1016000000000001</v>
          </cell>
          <cell r="L211">
            <v>0.84</v>
          </cell>
        </row>
        <row r="212">
          <cell r="A212" t="str">
            <v>87-10-1422</v>
          </cell>
          <cell r="B212" t="str">
            <v>Diervilla rivularis 'Troja Black'</v>
          </cell>
          <cell r="C212" t="str">
            <v>MP104</v>
          </cell>
          <cell r="D212" t="str">
            <v>Directly</v>
          </cell>
          <cell r="F212">
            <v>0.43</v>
          </cell>
          <cell r="G212">
            <v>0.32</v>
          </cell>
          <cell r="H212">
            <v>0.27</v>
          </cell>
          <cell r="J212">
            <v>0.52632000000000001</v>
          </cell>
          <cell r="K212">
            <v>0.39168000000000003</v>
          </cell>
          <cell r="L212">
            <v>0.27</v>
          </cell>
        </row>
        <row r="213">
          <cell r="A213" t="str">
            <v>87-10-0995</v>
          </cell>
          <cell r="B213" t="str">
            <v>Diervilla sessilifolia</v>
          </cell>
          <cell r="C213" t="str">
            <v>MP104</v>
          </cell>
          <cell r="D213" t="str">
            <v>Directly</v>
          </cell>
          <cell r="F213">
            <v>0.43</v>
          </cell>
          <cell r="G213">
            <v>0.32</v>
          </cell>
          <cell r="H213">
            <v>0.27</v>
          </cell>
          <cell r="J213">
            <v>0.52632000000000001</v>
          </cell>
          <cell r="K213">
            <v>0.39168000000000003</v>
          </cell>
          <cell r="L213">
            <v>0.27</v>
          </cell>
        </row>
        <row r="214">
          <cell r="A214" t="str">
            <v>87-10-0151</v>
          </cell>
          <cell r="B214" t="str">
            <v>Diervilla sessilifolia 'Butterfly'</v>
          </cell>
          <cell r="C214" t="str">
            <v>MP104</v>
          </cell>
          <cell r="D214" t="str">
            <v>Directly</v>
          </cell>
          <cell r="F214">
            <v>0.43</v>
          </cell>
          <cell r="G214">
            <v>0.32</v>
          </cell>
          <cell r="H214">
            <v>0.27</v>
          </cell>
          <cell r="J214">
            <v>0.52632000000000001</v>
          </cell>
          <cell r="K214">
            <v>0.39168000000000003</v>
          </cell>
          <cell r="L214">
            <v>0.27</v>
          </cell>
        </row>
        <row r="215">
          <cell r="A215" t="str">
            <v>87-10-0152</v>
          </cell>
          <cell r="B215" t="str">
            <v>Diervilla sessilifolia 'Dise'</v>
          </cell>
          <cell r="C215" t="str">
            <v>MP104</v>
          </cell>
          <cell r="D215" t="str">
            <v>Directly</v>
          </cell>
          <cell r="F215">
            <v>0.43</v>
          </cell>
          <cell r="G215">
            <v>0.32</v>
          </cell>
          <cell r="H215">
            <v>0.27</v>
          </cell>
          <cell r="J215">
            <v>0.52632000000000001</v>
          </cell>
          <cell r="K215">
            <v>0.39168000000000003</v>
          </cell>
          <cell r="L215">
            <v>0.27</v>
          </cell>
        </row>
        <row r="216">
          <cell r="A216" t="str">
            <v>87-10-1295</v>
          </cell>
          <cell r="B216" t="str">
            <v>Diervilla splendens</v>
          </cell>
          <cell r="C216" t="str">
            <v>MP104</v>
          </cell>
          <cell r="D216" t="str">
            <v>Directly</v>
          </cell>
          <cell r="F216">
            <v>0.43</v>
          </cell>
          <cell r="G216">
            <v>0.32</v>
          </cell>
          <cell r="H216">
            <v>0.27</v>
          </cell>
          <cell r="J216">
            <v>0.52632000000000001</v>
          </cell>
          <cell r="K216">
            <v>0.39168000000000003</v>
          </cell>
          <cell r="L216">
            <v>0.27</v>
          </cell>
        </row>
        <row r="217">
          <cell r="A217" t="str">
            <v>87-10-0908</v>
          </cell>
          <cell r="B217" t="str">
            <v>Elaeagnus ebbingei</v>
          </cell>
          <cell r="C217" t="str">
            <v>MP104</v>
          </cell>
          <cell r="D217" t="str">
            <v>Directly</v>
          </cell>
          <cell r="F217">
            <v>0.8</v>
          </cell>
          <cell r="G217">
            <v>0.69</v>
          </cell>
          <cell r="H217">
            <v>0.63</v>
          </cell>
          <cell r="J217">
            <v>0.97919999999999996</v>
          </cell>
          <cell r="K217">
            <v>0.84455999999999998</v>
          </cell>
          <cell r="L217">
            <v>0.63</v>
          </cell>
        </row>
        <row r="218">
          <cell r="A218" t="str">
            <v>87-10-1147</v>
          </cell>
          <cell r="B218" t="str">
            <v>Escallonia 'Apple Blossom'</v>
          </cell>
          <cell r="C218" t="str">
            <v>MP150</v>
          </cell>
          <cell r="D218" t="str">
            <v>Directly</v>
          </cell>
          <cell r="F218">
            <v>0.33999999999999997</v>
          </cell>
          <cell r="G218">
            <v>0.25</v>
          </cell>
          <cell r="H218">
            <v>0.21</v>
          </cell>
          <cell r="J218">
            <v>0.41615999999999997</v>
          </cell>
          <cell r="K218">
            <v>0.30599999999999999</v>
          </cell>
          <cell r="L218">
            <v>0.21</v>
          </cell>
        </row>
        <row r="219">
          <cell r="A219" t="str">
            <v>87-10-0157</v>
          </cell>
          <cell r="B219" t="str">
            <v>Escallonia 'Donard Seedling'</v>
          </cell>
          <cell r="C219" t="str">
            <v>MP150</v>
          </cell>
          <cell r="D219" t="str">
            <v>Directly</v>
          </cell>
          <cell r="F219">
            <v>0.33999999999999997</v>
          </cell>
          <cell r="G219">
            <v>0.25</v>
          </cell>
          <cell r="H219">
            <v>0.21</v>
          </cell>
          <cell r="J219">
            <v>0.41615999999999997</v>
          </cell>
          <cell r="K219">
            <v>0.30599999999999999</v>
          </cell>
          <cell r="L219">
            <v>0.21</v>
          </cell>
        </row>
        <row r="220">
          <cell r="A220" t="str">
            <v>87-10-1654</v>
          </cell>
          <cell r="B220" t="str">
            <v>Euonymus alatus</v>
          </cell>
          <cell r="C220" t="str">
            <v>MP150</v>
          </cell>
          <cell r="D220" t="str">
            <v>Directly</v>
          </cell>
          <cell r="F220">
            <v>0.63</v>
          </cell>
          <cell r="G220">
            <v>0.52</v>
          </cell>
          <cell r="H220">
            <v>0.46</v>
          </cell>
          <cell r="J220">
            <v>0.77112000000000003</v>
          </cell>
          <cell r="K220">
            <v>0.63648000000000005</v>
          </cell>
          <cell r="L220">
            <v>0.46</v>
          </cell>
        </row>
        <row r="221">
          <cell r="A221" t="str">
            <v>87-10-1645</v>
          </cell>
          <cell r="B221" t="str">
            <v>Euonymus alatus 'Compactus'</v>
          </cell>
          <cell r="C221" t="str">
            <v>MP150</v>
          </cell>
          <cell r="D221" t="str">
            <v>Directly</v>
          </cell>
          <cell r="F221">
            <v>0.63</v>
          </cell>
          <cell r="G221">
            <v>0.52</v>
          </cell>
          <cell r="H221">
            <v>0.46</v>
          </cell>
          <cell r="J221">
            <v>0.77112000000000003</v>
          </cell>
          <cell r="K221">
            <v>0.63648000000000005</v>
          </cell>
          <cell r="L221">
            <v>0.46</v>
          </cell>
        </row>
        <row r="222">
          <cell r="A222" t="str">
            <v>87-10-1298</v>
          </cell>
          <cell r="B222" t="str">
            <v>Euonymus europaeus 'Red Cascade'</v>
          </cell>
          <cell r="C222" t="str">
            <v>MP104</v>
          </cell>
          <cell r="D222" t="str">
            <v>Directly</v>
          </cell>
          <cell r="F222">
            <v>0.63</v>
          </cell>
          <cell r="G222">
            <v>0.52</v>
          </cell>
          <cell r="H222">
            <v>0.46</v>
          </cell>
          <cell r="J222">
            <v>0.77112000000000003</v>
          </cell>
          <cell r="K222">
            <v>0.63648000000000005</v>
          </cell>
          <cell r="L222">
            <v>0.46</v>
          </cell>
        </row>
        <row r="223">
          <cell r="A223" t="str">
            <v>87-10-0166</v>
          </cell>
          <cell r="B223" t="str">
            <v>Euonymus fort. 'Coloratus'</v>
          </cell>
          <cell r="C223" t="str">
            <v>MP150</v>
          </cell>
          <cell r="D223" t="str">
            <v>Directly</v>
          </cell>
          <cell r="F223">
            <v>0.33999999999999997</v>
          </cell>
          <cell r="G223">
            <v>0.25</v>
          </cell>
          <cell r="H223">
            <v>0.21</v>
          </cell>
          <cell r="J223">
            <v>0.41615999999999997</v>
          </cell>
          <cell r="K223">
            <v>0.30599999999999999</v>
          </cell>
          <cell r="L223">
            <v>0.21</v>
          </cell>
        </row>
        <row r="224">
          <cell r="A224" t="str">
            <v>87-10-0167</v>
          </cell>
          <cell r="B224" t="str">
            <v>Euonymus fort. 'Emerald Gaiety'</v>
          </cell>
          <cell r="C224" t="str">
            <v>MP150</v>
          </cell>
          <cell r="D224" t="str">
            <v>Directly</v>
          </cell>
          <cell r="F224">
            <v>0.33999999999999997</v>
          </cell>
          <cell r="G224">
            <v>0.25</v>
          </cell>
          <cell r="H224">
            <v>0.21</v>
          </cell>
          <cell r="J224">
            <v>0.41615999999999997</v>
          </cell>
          <cell r="K224">
            <v>0.30599999999999999</v>
          </cell>
          <cell r="L224">
            <v>0.21</v>
          </cell>
        </row>
        <row r="225">
          <cell r="A225" t="str">
            <v>87-10-0168</v>
          </cell>
          <cell r="B225" t="str">
            <v>Euonymus fort. 'Emerald 'n Gold'</v>
          </cell>
          <cell r="C225" t="str">
            <v>MP150</v>
          </cell>
          <cell r="D225" t="str">
            <v>WEEK 18</v>
          </cell>
          <cell r="F225">
            <v>0.33999999999999997</v>
          </cell>
          <cell r="G225">
            <v>0.25</v>
          </cell>
          <cell r="H225">
            <v>0.21</v>
          </cell>
          <cell r="J225">
            <v>0.41615999999999997</v>
          </cell>
          <cell r="K225">
            <v>0.30599999999999999</v>
          </cell>
          <cell r="L225">
            <v>0.21</v>
          </cell>
        </row>
        <row r="226">
          <cell r="A226" t="str">
            <v>87-10-1655</v>
          </cell>
          <cell r="B226" t="str">
            <v>Euonymus fort. 'Harlequin'</v>
          </cell>
          <cell r="C226" t="str">
            <v>MP150</v>
          </cell>
          <cell r="D226" t="str">
            <v>Directly</v>
          </cell>
          <cell r="F226">
            <v>0.39</v>
          </cell>
          <cell r="G226">
            <v>0.28999999999999998</v>
          </cell>
          <cell r="H226">
            <v>0.24</v>
          </cell>
          <cell r="J226">
            <v>0.47736000000000001</v>
          </cell>
          <cell r="K226">
            <v>0.35496</v>
          </cell>
          <cell r="L226">
            <v>0.24</v>
          </cell>
        </row>
        <row r="227">
          <cell r="A227" t="str">
            <v>87-10-1299</v>
          </cell>
          <cell r="B227" t="str">
            <v>Euonymus fort. 'Minimus'</v>
          </cell>
          <cell r="C227" t="str">
            <v>MP150</v>
          </cell>
          <cell r="D227" t="str">
            <v>Directly</v>
          </cell>
          <cell r="F227">
            <v>0.33999999999999997</v>
          </cell>
          <cell r="G227">
            <v>0.25</v>
          </cell>
          <cell r="H227">
            <v>0.21</v>
          </cell>
          <cell r="J227">
            <v>0.41615999999999997</v>
          </cell>
          <cell r="K227">
            <v>0.30599999999999999</v>
          </cell>
          <cell r="L227">
            <v>0.21</v>
          </cell>
        </row>
        <row r="228">
          <cell r="A228" t="str">
            <v>87-10-1300</v>
          </cell>
          <cell r="B228" t="str">
            <v>Euonymus fort. 'Vegetus'</v>
          </cell>
          <cell r="C228" t="str">
            <v>MP150</v>
          </cell>
          <cell r="D228" t="str">
            <v>Directly</v>
          </cell>
          <cell r="F228">
            <v>0.39999999999999997</v>
          </cell>
          <cell r="G228">
            <v>0.3</v>
          </cell>
          <cell r="H228">
            <v>0.25</v>
          </cell>
          <cell r="J228">
            <v>0.48959999999999992</v>
          </cell>
          <cell r="K228">
            <v>0.36719999999999997</v>
          </cell>
          <cell r="L228">
            <v>0.25</v>
          </cell>
        </row>
        <row r="229">
          <cell r="A229" t="str">
            <v>87-10-0176</v>
          </cell>
          <cell r="B229" t="str">
            <v>Euonymus jap. 'Aureomarginatus'</v>
          </cell>
          <cell r="C229" t="str">
            <v>MP104</v>
          </cell>
          <cell r="D229" t="str">
            <v>Directly</v>
          </cell>
          <cell r="F229">
            <v>0.39999999999999997</v>
          </cell>
          <cell r="G229">
            <v>0.3</v>
          </cell>
          <cell r="H229">
            <v>0.25</v>
          </cell>
          <cell r="J229">
            <v>0.48959999999999992</v>
          </cell>
          <cell r="K229">
            <v>0.36719999999999997</v>
          </cell>
          <cell r="L229">
            <v>0.25</v>
          </cell>
        </row>
        <row r="230">
          <cell r="A230" t="str">
            <v>87-10-1574</v>
          </cell>
          <cell r="B230" t="str">
            <v>Euonymus jap. 'Aureomarginatus'</v>
          </cell>
          <cell r="C230" t="str">
            <v>MP150</v>
          </cell>
          <cell r="D230" t="str">
            <v>Directly</v>
          </cell>
          <cell r="F230">
            <v>0.39999999999999997</v>
          </cell>
          <cell r="G230">
            <v>0.3</v>
          </cell>
          <cell r="H230">
            <v>0.25</v>
          </cell>
          <cell r="J230">
            <v>0.48959999999999992</v>
          </cell>
          <cell r="K230">
            <v>0.36719999999999997</v>
          </cell>
          <cell r="L230">
            <v>0.25</v>
          </cell>
        </row>
        <row r="231">
          <cell r="A231" t="str">
            <v>87-10-1575</v>
          </cell>
          <cell r="B231" t="str">
            <v>Euonymus jap. 'Bravo'</v>
          </cell>
          <cell r="C231" t="str">
            <v>MP150</v>
          </cell>
          <cell r="D231" t="str">
            <v>Directly</v>
          </cell>
          <cell r="F231">
            <v>0.39999999999999997</v>
          </cell>
          <cell r="G231">
            <v>0.3</v>
          </cell>
          <cell r="H231">
            <v>0.25</v>
          </cell>
          <cell r="J231">
            <v>0.48959999999999992</v>
          </cell>
          <cell r="K231">
            <v>0.36719999999999997</v>
          </cell>
          <cell r="L231">
            <v>0.25</v>
          </cell>
        </row>
        <row r="232">
          <cell r="A232" t="str">
            <v>87-10-0836</v>
          </cell>
          <cell r="B232" t="str">
            <v>Euonymus jap. 'Bravo'</v>
          </cell>
          <cell r="C232" t="str">
            <v>MP104</v>
          </cell>
          <cell r="D232" t="str">
            <v>Directly</v>
          </cell>
          <cell r="F232">
            <v>0.39999999999999997</v>
          </cell>
          <cell r="G232">
            <v>0.3</v>
          </cell>
          <cell r="H232">
            <v>0.25</v>
          </cell>
          <cell r="J232">
            <v>0.48959999999999992</v>
          </cell>
          <cell r="K232">
            <v>0.36719999999999997</v>
          </cell>
          <cell r="L232">
            <v>0.25</v>
          </cell>
        </row>
        <row r="233">
          <cell r="A233" t="str">
            <v>87-10-1423</v>
          </cell>
          <cell r="B233" t="str">
            <v>Euonymus jap. 'Gold Queen' PBR ®</v>
          </cell>
          <cell r="C233" t="str">
            <v>MP104</v>
          </cell>
          <cell r="D233" t="str">
            <v>Directly</v>
          </cell>
          <cell r="F233">
            <v>0.48</v>
          </cell>
          <cell r="G233">
            <v>0.37</v>
          </cell>
          <cell r="H233">
            <v>0.31</v>
          </cell>
          <cell r="J233">
            <v>0.58751999999999993</v>
          </cell>
          <cell r="K233">
            <v>0.45288</v>
          </cell>
          <cell r="L233">
            <v>0.31</v>
          </cell>
        </row>
        <row r="234">
          <cell r="A234" t="str">
            <v>87-10-0837</v>
          </cell>
          <cell r="B234" t="str">
            <v>Euonymus jap. 'Kathy' PBR ®</v>
          </cell>
          <cell r="C234" t="str">
            <v>MP104</v>
          </cell>
          <cell r="D234" t="str">
            <v>Directly</v>
          </cell>
          <cell r="F234">
            <v>0.48</v>
          </cell>
          <cell r="G234">
            <v>0.37</v>
          </cell>
          <cell r="H234">
            <v>0.31</v>
          </cell>
          <cell r="J234">
            <v>0.58751999999999993</v>
          </cell>
          <cell r="K234">
            <v>0.45288</v>
          </cell>
          <cell r="L234">
            <v>0.31</v>
          </cell>
        </row>
        <row r="235">
          <cell r="A235" t="str">
            <v>87-10-1576</v>
          </cell>
          <cell r="B235" t="str">
            <v>Euonymus jap. 'Ovatus Aureus'</v>
          </cell>
          <cell r="C235" t="str">
            <v>MP150</v>
          </cell>
          <cell r="D235" t="str">
            <v>Directly</v>
          </cell>
          <cell r="F235">
            <v>0.39999999999999997</v>
          </cell>
          <cell r="G235">
            <v>0.3</v>
          </cell>
          <cell r="H235">
            <v>0.25</v>
          </cell>
          <cell r="J235">
            <v>0.48959999999999992</v>
          </cell>
          <cell r="K235">
            <v>0.36719999999999997</v>
          </cell>
          <cell r="L235">
            <v>0.25</v>
          </cell>
        </row>
        <row r="236">
          <cell r="A236" t="str">
            <v>87-10-0996</v>
          </cell>
          <cell r="B236" t="str">
            <v>Euonymus jap. 'Ovatus Aureus'</v>
          </cell>
          <cell r="C236" t="str">
            <v>MP104</v>
          </cell>
          <cell r="D236" t="str">
            <v>Directly</v>
          </cell>
          <cell r="F236">
            <v>0.39999999999999997</v>
          </cell>
          <cell r="G236">
            <v>0.3</v>
          </cell>
          <cell r="H236">
            <v>0.25</v>
          </cell>
          <cell r="J236">
            <v>0.48959999999999992</v>
          </cell>
          <cell r="K236">
            <v>0.36719999999999997</v>
          </cell>
          <cell r="L236">
            <v>0.25</v>
          </cell>
        </row>
        <row r="237">
          <cell r="A237" t="str">
            <v>87-10-0839</v>
          </cell>
          <cell r="B237" t="str">
            <v>Euonymus jap. 'Président Gauthier'</v>
          </cell>
          <cell r="C237" t="str">
            <v>MP104</v>
          </cell>
          <cell r="D237" t="str">
            <v>Directly</v>
          </cell>
          <cell r="F237">
            <v>0.39999999999999997</v>
          </cell>
          <cell r="G237">
            <v>0.3</v>
          </cell>
          <cell r="H237">
            <v>0.25</v>
          </cell>
          <cell r="J237">
            <v>0.48959999999999992</v>
          </cell>
          <cell r="K237">
            <v>0.36719999999999997</v>
          </cell>
          <cell r="L237">
            <v>0.25</v>
          </cell>
        </row>
        <row r="238">
          <cell r="A238" t="str">
            <v>87-10-1301</v>
          </cell>
          <cell r="B238" t="str">
            <v>Euonymus japonicus</v>
          </cell>
          <cell r="C238" t="str">
            <v>MP104</v>
          </cell>
          <cell r="D238" t="str">
            <v>Directly</v>
          </cell>
          <cell r="F238">
            <v>0.39999999999999997</v>
          </cell>
          <cell r="G238">
            <v>0.3</v>
          </cell>
          <cell r="H238">
            <v>0.25</v>
          </cell>
          <cell r="J238">
            <v>0.48959999999999992</v>
          </cell>
          <cell r="K238">
            <v>0.36719999999999997</v>
          </cell>
          <cell r="L238">
            <v>0.25</v>
          </cell>
        </row>
        <row r="239">
          <cell r="A239" t="str">
            <v>87-10-1302</v>
          </cell>
          <cell r="B239" t="str">
            <v>Exochorda racemosa 'Niagara' PBR ®</v>
          </cell>
          <cell r="C239" t="str">
            <v>MP104</v>
          </cell>
          <cell r="D239" t="str">
            <v>Directly</v>
          </cell>
          <cell r="F239">
            <v>1.54</v>
          </cell>
          <cell r="G239">
            <v>1.43</v>
          </cell>
          <cell r="H239">
            <v>1.37</v>
          </cell>
          <cell r="J239">
            <v>1.88496</v>
          </cell>
          <cell r="K239">
            <v>1.7503200000000001</v>
          </cell>
          <cell r="L239">
            <v>1.37</v>
          </cell>
        </row>
        <row r="240">
          <cell r="A240" t="str">
            <v>87-10-0895</v>
          </cell>
          <cell r="B240" t="str">
            <v>Forsythia 'Goldrausch'</v>
          </cell>
          <cell r="C240" t="str">
            <v>MP104</v>
          </cell>
          <cell r="D240" t="str">
            <v>Directly</v>
          </cell>
          <cell r="F240">
            <v>0.39999999999999997</v>
          </cell>
          <cell r="G240">
            <v>0.3</v>
          </cell>
          <cell r="H240">
            <v>0.25</v>
          </cell>
          <cell r="J240">
            <v>0.48959999999999992</v>
          </cell>
          <cell r="K240">
            <v>0.36719999999999997</v>
          </cell>
          <cell r="L240">
            <v>0.25</v>
          </cell>
        </row>
        <row r="241">
          <cell r="A241" t="str">
            <v>87-10-0184</v>
          </cell>
          <cell r="B241" t="str">
            <v>Forsythia int. 'Golden Bells' (Liliane)</v>
          </cell>
          <cell r="C241" t="str">
            <v>MP104</v>
          </cell>
          <cell r="D241" t="str">
            <v>Directly</v>
          </cell>
          <cell r="F241">
            <v>0.39999999999999997</v>
          </cell>
          <cell r="G241">
            <v>0.3</v>
          </cell>
          <cell r="H241">
            <v>0.25</v>
          </cell>
          <cell r="J241">
            <v>0.48959999999999992</v>
          </cell>
          <cell r="K241">
            <v>0.36719999999999997</v>
          </cell>
          <cell r="L241">
            <v>0.25</v>
          </cell>
        </row>
        <row r="242">
          <cell r="A242" t="str">
            <v>87-10-0909</v>
          </cell>
          <cell r="B242" t="str">
            <v>Forsythia int. 'Golden Times'</v>
          </cell>
          <cell r="C242" t="str">
            <v>MP104</v>
          </cell>
          <cell r="D242" t="str">
            <v>Directly</v>
          </cell>
          <cell r="F242">
            <v>0.39999999999999997</v>
          </cell>
          <cell r="G242">
            <v>0.3</v>
          </cell>
          <cell r="H242">
            <v>0.25</v>
          </cell>
          <cell r="J242">
            <v>0.48959999999999992</v>
          </cell>
          <cell r="K242">
            <v>0.36719999999999997</v>
          </cell>
          <cell r="L242">
            <v>0.25</v>
          </cell>
        </row>
        <row r="243">
          <cell r="A243" t="str">
            <v>87-10-0186</v>
          </cell>
          <cell r="B243" t="str">
            <v>Forsythia int. 'Goldzauber'</v>
          </cell>
          <cell r="C243" t="str">
            <v>MP104</v>
          </cell>
          <cell r="D243" t="str">
            <v>Directly</v>
          </cell>
          <cell r="F243">
            <v>0.39999999999999997</v>
          </cell>
          <cell r="G243">
            <v>0.3</v>
          </cell>
          <cell r="H243">
            <v>0.25</v>
          </cell>
          <cell r="J243">
            <v>0.48959999999999992</v>
          </cell>
          <cell r="K243">
            <v>0.36719999999999997</v>
          </cell>
          <cell r="L243">
            <v>0.25</v>
          </cell>
        </row>
        <row r="244">
          <cell r="A244" t="str">
            <v>87-10-0997</v>
          </cell>
          <cell r="B244" t="str">
            <v>Forsythia int. 'Lynwood'</v>
          </cell>
          <cell r="C244" t="str">
            <v>MP104</v>
          </cell>
          <cell r="D244" t="str">
            <v>Directly</v>
          </cell>
          <cell r="F244">
            <v>0.39999999999999997</v>
          </cell>
          <cell r="G244">
            <v>0.3</v>
          </cell>
          <cell r="H244">
            <v>0.25</v>
          </cell>
          <cell r="J244">
            <v>0.48959999999999992</v>
          </cell>
          <cell r="K244">
            <v>0.36719999999999997</v>
          </cell>
          <cell r="L244">
            <v>0.25</v>
          </cell>
        </row>
        <row r="245">
          <cell r="A245" t="str">
            <v>87-10-0188</v>
          </cell>
          <cell r="B245" t="str">
            <v>Forsythia int. 'Minigold'</v>
          </cell>
          <cell r="C245" t="str">
            <v>MP104</v>
          </cell>
          <cell r="D245" t="str">
            <v>Directly</v>
          </cell>
          <cell r="F245">
            <v>0.39999999999999997</v>
          </cell>
          <cell r="G245">
            <v>0.3</v>
          </cell>
          <cell r="H245">
            <v>0.25</v>
          </cell>
          <cell r="J245">
            <v>0.48959999999999992</v>
          </cell>
          <cell r="K245">
            <v>0.36719999999999997</v>
          </cell>
          <cell r="L245">
            <v>0.25</v>
          </cell>
        </row>
        <row r="246">
          <cell r="A246" t="str">
            <v>87-10-0998</v>
          </cell>
          <cell r="B246" t="str">
            <v>Forsythia int. 'Spectabilis'</v>
          </cell>
          <cell r="C246" t="str">
            <v>MP104</v>
          </cell>
          <cell r="D246" t="str">
            <v>Directly</v>
          </cell>
          <cell r="F246">
            <v>0.39999999999999997</v>
          </cell>
          <cell r="G246">
            <v>0.3</v>
          </cell>
          <cell r="H246">
            <v>0.25</v>
          </cell>
          <cell r="J246">
            <v>0.48959999999999992</v>
          </cell>
          <cell r="K246">
            <v>0.36719999999999997</v>
          </cell>
          <cell r="L246">
            <v>0.25</v>
          </cell>
        </row>
        <row r="247">
          <cell r="A247" t="str">
            <v>87-10-0999</v>
          </cell>
          <cell r="B247" t="str">
            <v>Forsythia int. 'Week-End'</v>
          </cell>
          <cell r="C247" t="str">
            <v>MP104</v>
          </cell>
          <cell r="D247" t="str">
            <v>Directly</v>
          </cell>
          <cell r="F247">
            <v>0.39999999999999997</v>
          </cell>
          <cell r="G247">
            <v>0.3</v>
          </cell>
          <cell r="H247">
            <v>0.25</v>
          </cell>
          <cell r="J247">
            <v>0.48959999999999992</v>
          </cell>
          <cell r="K247">
            <v>0.36719999999999997</v>
          </cell>
          <cell r="L247">
            <v>0.25</v>
          </cell>
        </row>
        <row r="248">
          <cell r="A248" t="str">
            <v>87-10-1229</v>
          </cell>
          <cell r="B248" t="str">
            <v>Fothergilla major</v>
          </cell>
          <cell r="C248" t="str">
            <v>MP66</v>
          </cell>
          <cell r="D248" t="str">
            <v>Directly</v>
          </cell>
          <cell r="F248">
            <v>0.8</v>
          </cell>
          <cell r="G248">
            <v>0.69</v>
          </cell>
          <cell r="H248">
            <v>0.63</v>
          </cell>
          <cell r="J248">
            <v>0.97919999999999996</v>
          </cell>
          <cell r="K248">
            <v>0.84455999999999998</v>
          </cell>
          <cell r="L248">
            <v>0.63</v>
          </cell>
        </row>
        <row r="249">
          <cell r="A249" t="str">
            <v>87-10-0192</v>
          </cell>
          <cell r="B249" t="str">
            <v>Hedera hel. 'Arborescens'</v>
          </cell>
          <cell r="C249" t="str">
            <v>MP66</v>
          </cell>
          <cell r="D249" t="str">
            <v>Directly</v>
          </cell>
          <cell r="F249">
            <v>0.87</v>
          </cell>
          <cell r="G249">
            <v>0.76</v>
          </cell>
          <cell r="H249">
            <v>0.7</v>
          </cell>
          <cell r="J249">
            <v>1.06488</v>
          </cell>
          <cell r="K249">
            <v>0.93023999999999996</v>
          </cell>
          <cell r="L249">
            <v>0.7</v>
          </cell>
        </row>
        <row r="250">
          <cell r="A250" t="str">
            <v>87-10-1778</v>
          </cell>
          <cell r="B250" t="str">
            <v>Hibiscus syriacus</v>
          </cell>
          <cell r="C250" t="str">
            <v>MP150</v>
          </cell>
          <cell r="D250" t="str">
            <v>Directly</v>
          </cell>
          <cell r="F250">
            <v>0.56000000000000005</v>
          </cell>
          <cell r="G250">
            <v>0.45</v>
          </cell>
          <cell r="H250">
            <v>0.39</v>
          </cell>
          <cell r="J250">
            <v>0.68544000000000005</v>
          </cell>
          <cell r="K250">
            <v>0.55080000000000007</v>
          </cell>
          <cell r="L250">
            <v>0.39</v>
          </cell>
        </row>
        <row r="251">
          <cell r="A251" t="str">
            <v>87-10-1303</v>
          </cell>
          <cell r="B251" t="str">
            <v>Hibiscus syr. 'Ardens'</v>
          </cell>
          <cell r="C251" t="str">
            <v>MP150</v>
          </cell>
          <cell r="D251" t="str">
            <v>Directly</v>
          </cell>
          <cell r="F251">
            <v>0.56000000000000005</v>
          </cell>
          <cell r="G251">
            <v>0.45</v>
          </cell>
          <cell r="H251">
            <v>0.39</v>
          </cell>
          <cell r="J251">
            <v>0.68544000000000005</v>
          </cell>
          <cell r="K251">
            <v>0.55080000000000007</v>
          </cell>
          <cell r="L251">
            <v>0.39</v>
          </cell>
        </row>
        <row r="252">
          <cell r="A252" t="str">
            <v>87-10-1304</v>
          </cell>
          <cell r="B252" t="str">
            <v>Hibiscus syriacus Blue Chiffon ('Notwood3'PBR) ®</v>
          </cell>
          <cell r="C252" t="str">
            <v>MP150</v>
          </cell>
          <cell r="D252" t="str">
            <v>Directly</v>
          </cell>
          <cell r="F252">
            <v>1.19</v>
          </cell>
          <cell r="G252">
            <v>1.08</v>
          </cell>
          <cell r="H252">
            <v>1.02</v>
          </cell>
          <cell r="J252">
            <v>1.4565599999999999</v>
          </cell>
          <cell r="K252">
            <v>1.32192</v>
          </cell>
          <cell r="L252">
            <v>1.02</v>
          </cell>
        </row>
        <row r="253">
          <cell r="A253" t="str">
            <v>87-10-1305</v>
          </cell>
          <cell r="B253" t="str">
            <v>Hibiscus syriacus China Chiffon ('Bricutts'PBR) ®</v>
          </cell>
          <cell r="C253" t="str">
            <v>MP150</v>
          </cell>
          <cell r="D253" t="str">
            <v>Directly</v>
          </cell>
          <cell r="F253">
            <v>1.19</v>
          </cell>
          <cell r="G253">
            <v>1.08</v>
          </cell>
          <cell r="H253">
            <v>1.02</v>
          </cell>
          <cell r="J253">
            <v>1.4565599999999999</v>
          </cell>
          <cell r="K253">
            <v>1.32192</v>
          </cell>
          <cell r="L253">
            <v>1.02</v>
          </cell>
        </row>
        <row r="254">
          <cell r="A254" t="str">
            <v>87-10-1306</v>
          </cell>
          <cell r="B254" t="str">
            <v>Hibiscus syr. 'Duc de Brabant'</v>
          </cell>
          <cell r="C254" t="str">
            <v>MP150</v>
          </cell>
          <cell r="D254" t="str">
            <v>Directly</v>
          </cell>
          <cell r="F254">
            <v>0.56000000000000005</v>
          </cell>
          <cell r="G254">
            <v>0.45</v>
          </cell>
          <cell r="H254">
            <v>0.39</v>
          </cell>
          <cell r="J254">
            <v>0.68544000000000005</v>
          </cell>
          <cell r="K254">
            <v>0.55080000000000007</v>
          </cell>
          <cell r="L254">
            <v>0.39</v>
          </cell>
        </row>
        <row r="255">
          <cell r="A255" t="str">
            <v>87-10-1310</v>
          </cell>
          <cell r="B255" t="str">
            <v>Hibiscus syr. 'Hamabo'</v>
          </cell>
          <cell r="C255" t="str">
            <v>MP150</v>
          </cell>
          <cell r="D255" t="str">
            <v>Directly</v>
          </cell>
          <cell r="F255">
            <v>0.56000000000000005</v>
          </cell>
          <cell r="G255">
            <v>0.45</v>
          </cell>
          <cell r="H255">
            <v>0.39</v>
          </cell>
          <cell r="J255">
            <v>0.68544000000000005</v>
          </cell>
          <cell r="K255">
            <v>0.55080000000000007</v>
          </cell>
          <cell r="L255">
            <v>0.39</v>
          </cell>
        </row>
        <row r="256">
          <cell r="A256" t="str">
            <v>87-10-1311</v>
          </cell>
          <cell r="B256" t="str">
            <v>Hibiscus syriacus Lavender Chiffon ('Notwoodone'PBR)  ®</v>
          </cell>
          <cell r="C256" t="str">
            <v>MP150</v>
          </cell>
          <cell r="D256" t="str">
            <v>Directly</v>
          </cell>
          <cell r="F256">
            <v>1.19</v>
          </cell>
          <cell r="G256">
            <v>1.08</v>
          </cell>
          <cell r="H256">
            <v>1.02</v>
          </cell>
          <cell r="J256">
            <v>1.4565599999999999</v>
          </cell>
          <cell r="K256">
            <v>1.32192</v>
          </cell>
          <cell r="L256">
            <v>1.02</v>
          </cell>
        </row>
        <row r="257">
          <cell r="A257" t="str">
            <v>87-10-1493</v>
          </cell>
          <cell r="B257" t="str">
            <v xml:space="preserve">Hibiscus syriacus Magenta Chiffon ('Rwoods5'PBR) </v>
          </cell>
          <cell r="C257" t="str">
            <v>MP150</v>
          </cell>
          <cell r="D257" t="str">
            <v>Directly</v>
          </cell>
          <cell r="F257">
            <v>1.19</v>
          </cell>
          <cell r="G257">
            <v>1.08</v>
          </cell>
          <cell r="H257">
            <v>1.02</v>
          </cell>
          <cell r="J257">
            <v>1.4565599999999999</v>
          </cell>
          <cell r="K257">
            <v>1.32192</v>
          </cell>
          <cell r="L257">
            <v>1.02</v>
          </cell>
        </row>
        <row r="258">
          <cell r="A258" t="str">
            <v>87-10-1577</v>
          </cell>
          <cell r="B258" t="str">
            <v>Hibiscus syr. 'Maike'</v>
          </cell>
          <cell r="C258" t="str">
            <v>MP150</v>
          </cell>
          <cell r="D258" t="str">
            <v>Directly</v>
          </cell>
          <cell r="F258">
            <v>0.56000000000000005</v>
          </cell>
          <cell r="G258">
            <v>0.45</v>
          </cell>
          <cell r="H258">
            <v>0.39</v>
          </cell>
          <cell r="J258">
            <v>0.68544000000000005</v>
          </cell>
          <cell r="K258">
            <v>0.55080000000000007</v>
          </cell>
          <cell r="L258">
            <v>0.39</v>
          </cell>
        </row>
        <row r="259">
          <cell r="A259" t="str">
            <v>87-10-1312</v>
          </cell>
          <cell r="B259" t="str">
            <v>Hibiscus syr. 'Marina'</v>
          </cell>
          <cell r="C259" t="str">
            <v>MP150</v>
          </cell>
          <cell r="D259" t="str">
            <v>Directly</v>
          </cell>
          <cell r="F259">
            <v>0.56000000000000005</v>
          </cell>
          <cell r="G259">
            <v>0.45</v>
          </cell>
          <cell r="H259">
            <v>0.39</v>
          </cell>
          <cell r="J259">
            <v>0.68544000000000005</v>
          </cell>
          <cell r="K259">
            <v>0.55080000000000007</v>
          </cell>
          <cell r="L259">
            <v>0.39</v>
          </cell>
        </row>
        <row r="260">
          <cell r="A260" t="str">
            <v>87-10-1313</v>
          </cell>
          <cell r="B260" t="str">
            <v>Hibiscus syr. 'Mathilde'</v>
          </cell>
          <cell r="C260" t="str">
            <v>MP150</v>
          </cell>
          <cell r="D260" t="str">
            <v>Directly</v>
          </cell>
          <cell r="F260">
            <v>0.56000000000000005</v>
          </cell>
          <cell r="G260">
            <v>0.45</v>
          </cell>
          <cell r="H260">
            <v>0.39</v>
          </cell>
          <cell r="J260">
            <v>0.68544000000000005</v>
          </cell>
          <cell r="K260">
            <v>0.55080000000000007</v>
          </cell>
          <cell r="L260">
            <v>0.39</v>
          </cell>
        </row>
        <row r="261">
          <cell r="A261" t="str">
            <v>87-10-1578</v>
          </cell>
          <cell r="B261" t="str">
            <v>Hibiscus syr. 'Mauve Queen'</v>
          </cell>
          <cell r="C261" t="str">
            <v>MP150</v>
          </cell>
          <cell r="D261" t="str">
            <v>5000</v>
          </cell>
          <cell r="F261">
            <v>0.56000000000000005</v>
          </cell>
          <cell r="G261">
            <v>0.45</v>
          </cell>
          <cell r="H261">
            <v>0.39</v>
          </cell>
          <cell r="J261">
            <v>0.68544000000000005</v>
          </cell>
          <cell r="K261">
            <v>0.55080000000000007</v>
          </cell>
          <cell r="L261">
            <v>0.39</v>
          </cell>
        </row>
        <row r="262">
          <cell r="A262" t="str">
            <v>87-10-1314</v>
          </cell>
          <cell r="B262" t="str">
            <v>Hibiscus syr. 'Oiseau Bleu'</v>
          </cell>
          <cell r="C262" t="str">
            <v>MP150</v>
          </cell>
          <cell r="D262" t="str">
            <v>Directly</v>
          </cell>
          <cell r="F262">
            <v>0.56000000000000005</v>
          </cell>
          <cell r="G262">
            <v>0.45</v>
          </cell>
          <cell r="H262">
            <v>0.39</v>
          </cell>
          <cell r="J262">
            <v>0.68544000000000005</v>
          </cell>
          <cell r="K262">
            <v>0.55080000000000007</v>
          </cell>
          <cell r="L262">
            <v>0.39</v>
          </cell>
        </row>
        <row r="263">
          <cell r="A263" t="str">
            <v>87-10-1315</v>
          </cell>
          <cell r="B263" t="str">
            <v>Hibiscus syriacus Pink Chiffon ('Jwnwood4'PBR) ®</v>
          </cell>
          <cell r="C263" t="str">
            <v>MP150</v>
          </cell>
          <cell r="D263" t="str">
            <v>Directly</v>
          </cell>
          <cell r="F263">
            <v>1.19</v>
          </cell>
          <cell r="G263">
            <v>1.08</v>
          </cell>
          <cell r="H263">
            <v>1.02</v>
          </cell>
          <cell r="J263">
            <v>1.4565599999999999</v>
          </cell>
          <cell r="K263">
            <v>1.32192</v>
          </cell>
          <cell r="L263">
            <v>1.02</v>
          </cell>
        </row>
        <row r="264">
          <cell r="A264" t="str">
            <v>87-10-0213</v>
          </cell>
          <cell r="B264" t="str">
            <v>Hibiscus syr. 'Pink Flirt'</v>
          </cell>
          <cell r="C264" t="str">
            <v>MP150</v>
          </cell>
          <cell r="D264" t="str">
            <v>Directly</v>
          </cell>
          <cell r="F264">
            <v>0.56000000000000005</v>
          </cell>
          <cell r="G264">
            <v>0.45</v>
          </cell>
          <cell r="H264">
            <v>0.39</v>
          </cell>
          <cell r="J264">
            <v>0.68544000000000005</v>
          </cell>
          <cell r="K264">
            <v>0.55080000000000007</v>
          </cell>
          <cell r="L264">
            <v>0.39</v>
          </cell>
        </row>
        <row r="265">
          <cell r="A265" t="str">
            <v>87-10-1110</v>
          </cell>
          <cell r="B265" t="str">
            <v>Hibiscus syr. 'Pink Giant'</v>
          </cell>
          <cell r="C265" t="str">
            <v>MP150</v>
          </cell>
          <cell r="D265" t="str">
            <v>Directly</v>
          </cell>
          <cell r="F265">
            <v>0.56000000000000005</v>
          </cell>
          <cell r="G265">
            <v>0.45</v>
          </cell>
          <cell r="H265">
            <v>0.39</v>
          </cell>
          <cell r="J265">
            <v>0.68544000000000005</v>
          </cell>
          <cell r="K265">
            <v>0.55080000000000007</v>
          </cell>
          <cell r="L265">
            <v>0.39</v>
          </cell>
        </row>
        <row r="266">
          <cell r="A266" t="str">
            <v>87-10-1662</v>
          </cell>
          <cell r="B266" t="str">
            <v>Hibiscus syriacus 'Flower Tower Purple' PBR ®</v>
          </cell>
          <cell r="C266" t="str">
            <v>MP150</v>
          </cell>
          <cell r="D266" t="str">
            <v>Directly</v>
          </cell>
          <cell r="F266">
            <v>1.37</v>
          </cell>
          <cell r="G266">
            <v>1.26</v>
          </cell>
          <cell r="H266">
            <v>1.2</v>
          </cell>
          <cell r="J266">
            <v>1.6768800000000001</v>
          </cell>
          <cell r="K266">
            <v>1.5422400000000001</v>
          </cell>
          <cell r="L266">
            <v>1.2</v>
          </cell>
        </row>
        <row r="267">
          <cell r="A267" t="str">
            <v>87-10-1494</v>
          </cell>
          <cell r="B267" t="str">
            <v>Hibiscus syr. 'Purpureus Variegatus</v>
          </cell>
          <cell r="C267" t="str">
            <v>MP150</v>
          </cell>
          <cell r="D267" t="str">
            <v>Directly</v>
          </cell>
          <cell r="F267">
            <v>0.56000000000000005</v>
          </cell>
          <cell r="G267">
            <v>0.45</v>
          </cell>
          <cell r="H267">
            <v>0.39</v>
          </cell>
          <cell r="J267">
            <v>0.68544000000000005</v>
          </cell>
          <cell r="K267">
            <v>0.55080000000000007</v>
          </cell>
          <cell r="L267">
            <v>0.39</v>
          </cell>
        </row>
        <row r="268">
          <cell r="A268" t="str">
            <v>87-10-1317</v>
          </cell>
          <cell r="B268" t="str">
            <v>Hibiscus syr. 'Red Heart'</v>
          </cell>
          <cell r="C268" t="str">
            <v>MP150</v>
          </cell>
          <cell r="D268" t="str">
            <v>Directly</v>
          </cell>
          <cell r="F268">
            <v>0.56000000000000005</v>
          </cell>
          <cell r="G268">
            <v>0.45</v>
          </cell>
          <cell r="H268">
            <v>0.39</v>
          </cell>
          <cell r="J268">
            <v>0.68544000000000005</v>
          </cell>
          <cell r="K268">
            <v>0.55080000000000007</v>
          </cell>
          <cell r="L268">
            <v>0.39</v>
          </cell>
        </row>
        <row r="269">
          <cell r="A269" t="str">
            <v>87-10-1150</v>
          </cell>
          <cell r="B269" t="str">
            <v>Hibiscus syr. 'Russian Violet'</v>
          </cell>
          <cell r="C269" t="str">
            <v>MP150</v>
          </cell>
          <cell r="D269" t="str">
            <v>Directly</v>
          </cell>
          <cell r="F269">
            <v>0.56000000000000005</v>
          </cell>
          <cell r="G269">
            <v>0.45</v>
          </cell>
          <cell r="H269">
            <v>0.39</v>
          </cell>
          <cell r="J269">
            <v>0.68544000000000005</v>
          </cell>
          <cell r="K269">
            <v>0.55080000000000007</v>
          </cell>
          <cell r="L269">
            <v>0.39</v>
          </cell>
        </row>
        <row r="270">
          <cell r="A270" t="str">
            <v>87-10-1318</v>
          </cell>
          <cell r="B270" t="str">
            <v>Hibiscus syr. 'Sanchoyo'</v>
          </cell>
          <cell r="C270" t="str">
            <v>MP150</v>
          </cell>
          <cell r="D270" t="str">
            <v>Directly</v>
          </cell>
          <cell r="F270">
            <v>0.56000000000000005</v>
          </cell>
          <cell r="G270">
            <v>0.45</v>
          </cell>
          <cell r="H270">
            <v>0.39</v>
          </cell>
          <cell r="J270">
            <v>0.68544000000000005</v>
          </cell>
          <cell r="K270">
            <v>0.55080000000000007</v>
          </cell>
          <cell r="L270">
            <v>0.39</v>
          </cell>
        </row>
        <row r="271">
          <cell r="A271" t="str">
            <v>87-10-0912</v>
          </cell>
          <cell r="B271" t="str">
            <v>Hibiscus syr. 'Sanchoyo'</v>
          </cell>
          <cell r="C271" t="str">
            <v>MP144</v>
          </cell>
          <cell r="D271" t="str">
            <v>Directly</v>
          </cell>
          <cell r="F271">
            <v>0.56000000000000005</v>
          </cell>
          <cell r="G271">
            <v>0.45</v>
          </cell>
          <cell r="H271">
            <v>0.39</v>
          </cell>
          <cell r="J271">
            <v>0.68544000000000005</v>
          </cell>
          <cell r="K271">
            <v>0.55080000000000007</v>
          </cell>
          <cell r="L271">
            <v>0.39</v>
          </cell>
        </row>
        <row r="272">
          <cell r="A272" t="str">
            <v>87-10-1319</v>
          </cell>
          <cell r="B272" t="str">
            <v>Hibiscus syriacus White Chiffon ('Notwoodtwo'PBR) ®</v>
          </cell>
          <cell r="C272" t="str">
            <v>MP150</v>
          </cell>
          <cell r="D272" t="str">
            <v>Directly</v>
          </cell>
          <cell r="F272">
            <v>1.19</v>
          </cell>
          <cell r="G272">
            <v>1.08</v>
          </cell>
          <cell r="H272">
            <v>1.02</v>
          </cell>
          <cell r="J272">
            <v>1.4565599999999999</v>
          </cell>
          <cell r="K272">
            <v>1.32192</v>
          </cell>
          <cell r="L272">
            <v>1.02</v>
          </cell>
        </row>
        <row r="273">
          <cell r="A273" t="str">
            <v>87-10-0212</v>
          </cell>
          <cell r="B273" t="str">
            <v>Hibiscus syr. 'White Chiffon' PBR ®</v>
          </cell>
          <cell r="C273" t="str">
            <v>MP144</v>
          </cell>
          <cell r="D273" t="str">
            <v>Directly</v>
          </cell>
          <cell r="F273">
            <v>1.19</v>
          </cell>
          <cell r="G273">
            <v>1.08</v>
          </cell>
          <cell r="H273">
            <v>1.02</v>
          </cell>
          <cell r="J273">
            <v>1.4565599999999999</v>
          </cell>
          <cell r="K273">
            <v>1.32192</v>
          </cell>
          <cell r="L273">
            <v>1.02</v>
          </cell>
        </row>
        <row r="274">
          <cell r="A274" t="str">
            <v>87-10-1663</v>
          </cell>
          <cell r="B274" t="str">
            <v>Hibiscus syriacus  'Flower Tower White' PBR ®</v>
          </cell>
          <cell r="C274" t="str">
            <v>MP150</v>
          </cell>
          <cell r="D274" t="str">
            <v>Directly</v>
          </cell>
          <cell r="F274">
            <v>1.37</v>
          </cell>
          <cell r="G274">
            <v>1.26</v>
          </cell>
          <cell r="H274">
            <v>1.2</v>
          </cell>
          <cell r="J274">
            <v>1.6768800000000001</v>
          </cell>
          <cell r="K274">
            <v>1.5422400000000001</v>
          </cell>
          <cell r="L274">
            <v>1.2</v>
          </cell>
        </row>
        <row r="275">
          <cell r="A275" t="str">
            <v>87-10-1664</v>
          </cell>
          <cell r="B275" t="str">
            <v>Hibiscus syriacus  'Flower Tower White' PBR ®</v>
          </cell>
          <cell r="C275" t="str">
            <v>MP144</v>
          </cell>
          <cell r="D275" t="str">
            <v>Directly</v>
          </cell>
          <cell r="F275">
            <v>1.37</v>
          </cell>
          <cell r="G275">
            <v>1.26</v>
          </cell>
          <cell r="H275">
            <v>1.2</v>
          </cell>
          <cell r="J275">
            <v>1.6768800000000001</v>
          </cell>
          <cell r="K275">
            <v>1.5422400000000001</v>
          </cell>
          <cell r="L275">
            <v>1.2</v>
          </cell>
        </row>
        <row r="276">
          <cell r="A276" t="str">
            <v>87-10-1320</v>
          </cell>
          <cell r="B276" t="str">
            <v>Hibiscus syr. 'William R. Smith'</v>
          </cell>
          <cell r="C276" t="str">
            <v>MP150</v>
          </cell>
          <cell r="D276" t="str">
            <v>Directly</v>
          </cell>
          <cell r="F276">
            <v>0.56000000000000005</v>
          </cell>
          <cell r="G276">
            <v>0.45</v>
          </cell>
          <cell r="H276">
            <v>0.39</v>
          </cell>
          <cell r="J276">
            <v>0.68544000000000005</v>
          </cell>
          <cell r="K276">
            <v>0.55080000000000007</v>
          </cell>
          <cell r="L276">
            <v>0.39</v>
          </cell>
        </row>
        <row r="277">
          <cell r="A277" t="str">
            <v>87-10-1321</v>
          </cell>
          <cell r="B277" t="str">
            <v>Hibiscus syr. 'Woodbridge'</v>
          </cell>
          <cell r="C277" t="str">
            <v>MP150</v>
          </cell>
          <cell r="D277" t="str">
            <v>Directly</v>
          </cell>
          <cell r="F277">
            <v>0.56000000000000005</v>
          </cell>
          <cell r="G277">
            <v>0.45</v>
          </cell>
          <cell r="H277">
            <v>0.39</v>
          </cell>
          <cell r="J277">
            <v>0.68544000000000005</v>
          </cell>
          <cell r="K277">
            <v>0.55080000000000007</v>
          </cell>
          <cell r="L277">
            <v>0.39</v>
          </cell>
        </row>
        <row r="278">
          <cell r="A278" t="str">
            <v>87-10-1776</v>
          </cell>
          <cell r="B278" t="str">
            <v>Hydrangea anomala petiolaris</v>
          </cell>
          <cell r="C278" t="str">
            <v>MP66</v>
          </cell>
          <cell r="D278" t="str">
            <v>Directly</v>
          </cell>
          <cell r="F278">
            <v>0.87</v>
          </cell>
          <cell r="G278">
            <v>0.76</v>
          </cell>
          <cell r="H278">
            <v>0.7</v>
          </cell>
          <cell r="J278">
            <v>1.06488</v>
          </cell>
          <cell r="K278">
            <v>0.93023999999999996</v>
          </cell>
          <cell r="L278">
            <v>0.7</v>
          </cell>
        </row>
        <row r="279">
          <cell r="A279" t="str">
            <v>87-10-0218</v>
          </cell>
          <cell r="B279" t="str">
            <v>Hydrangea arb. 'Annabelle'</v>
          </cell>
          <cell r="C279" t="str">
            <v>MP104</v>
          </cell>
          <cell r="D279" t="str">
            <v>Directly</v>
          </cell>
          <cell r="F279">
            <v>0.63</v>
          </cell>
          <cell r="G279">
            <v>0.52</v>
          </cell>
          <cell r="H279">
            <v>0.46</v>
          </cell>
          <cell r="J279">
            <v>0.77112000000000003</v>
          </cell>
          <cell r="K279">
            <v>0.63648000000000005</v>
          </cell>
          <cell r="L279">
            <v>0.46</v>
          </cell>
        </row>
        <row r="280">
          <cell r="A280" t="str">
            <v>87-10-1665</v>
          </cell>
          <cell r="B280" t="str">
            <v>Hydrangea arb 'Candybella ® Bubblegum PBR</v>
          </cell>
          <cell r="C280" t="str">
            <v>MP104</v>
          </cell>
          <cell r="D280" t="str">
            <v>Directly</v>
          </cell>
          <cell r="F280">
            <v>1.36</v>
          </cell>
          <cell r="G280">
            <v>1.25</v>
          </cell>
          <cell r="H280">
            <v>1.19</v>
          </cell>
          <cell r="J280">
            <v>1.6646400000000001</v>
          </cell>
          <cell r="K280">
            <v>1.53</v>
          </cell>
          <cell r="L280">
            <v>1.19</v>
          </cell>
        </row>
        <row r="281">
          <cell r="A281" t="str">
            <v>87-10-1666</v>
          </cell>
          <cell r="B281" t="str">
            <v>Hydrangea arb. 'Candybelle ® Marshmallow PBR</v>
          </cell>
          <cell r="C281" t="str">
            <v>MP104</v>
          </cell>
          <cell r="D281" t="str">
            <v>Directly</v>
          </cell>
          <cell r="F281">
            <v>1.36</v>
          </cell>
          <cell r="G281">
            <v>1.25</v>
          </cell>
          <cell r="H281">
            <v>1.19</v>
          </cell>
          <cell r="J281">
            <v>1.6646400000000001</v>
          </cell>
          <cell r="K281">
            <v>1.53</v>
          </cell>
          <cell r="L281">
            <v>1.19</v>
          </cell>
        </row>
        <row r="282">
          <cell r="A282" t="str">
            <v>87-10-0219</v>
          </cell>
          <cell r="B282" t="str">
            <v>Hydrangea arb. 'Pink Percussion'</v>
          </cell>
          <cell r="C282" t="str">
            <v>MP104</v>
          </cell>
          <cell r="D282" t="str">
            <v>Directly</v>
          </cell>
          <cell r="F282">
            <v>0.70000000000000007</v>
          </cell>
          <cell r="G282">
            <v>0.59</v>
          </cell>
          <cell r="H282">
            <v>0.53</v>
          </cell>
          <cell r="J282">
            <v>0.85680000000000012</v>
          </cell>
          <cell r="K282">
            <v>0.72216000000000002</v>
          </cell>
          <cell r="L282">
            <v>0.53</v>
          </cell>
        </row>
        <row r="283">
          <cell r="A283" t="str">
            <v>87-10-0851</v>
          </cell>
          <cell r="B283" t="str">
            <v>Hydrangea aspera 'Macrophylla'</v>
          </cell>
          <cell r="C283" t="str">
            <v>MP104</v>
          </cell>
          <cell r="D283" t="str">
            <v>Directly</v>
          </cell>
          <cell r="F283">
            <v>0.8</v>
          </cell>
          <cell r="G283">
            <v>0.69</v>
          </cell>
          <cell r="H283">
            <v>0.63</v>
          </cell>
          <cell r="J283">
            <v>0.97919999999999996</v>
          </cell>
          <cell r="K283">
            <v>0.84455999999999998</v>
          </cell>
          <cell r="L283">
            <v>0.63</v>
          </cell>
        </row>
        <row r="284">
          <cell r="A284" t="str">
            <v>87-10-0221</v>
          </cell>
          <cell r="B284" t="str">
            <v>Hydrangea macr. 'Alpenglühen'</v>
          </cell>
          <cell r="C284" t="str">
            <v>MP104</v>
          </cell>
          <cell r="D284" t="str">
            <v>Directly</v>
          </cell>
          <cell r="F284">
            <v>0.55000000000000004</v>
          </cell>
          <cell r="G284">
            <v>0.44</v>
          </cell>
          <cell r="H284">
            <v>0.38</v>
          </cell>
          <cell r="J284">
            <v>0.67320000000000002</v>
          </cell>
          <cell r="K284">
            <v>0.53856000000000004</v>
          </cell>
          <cell r="L284">
            <v>0.38</v>
          </cell>
        </row>
        <row r="285">
          <cell r="A285" t="str">
            <v>87-10-0222</v>
          </cell>
          <cell r="B285" t="str">
            <v>Hydrangea macr. 'Ayesha'</v>
          </cell>
          <cell r="C285" t="str">
            <v>MP104</v>
          </cell>
          <cell r="D285" t="str">
            <v>Directly</v>
          </cell>
          <cell r="F285">
            <v>0.55000000000000004</v>
          </cell>
          <cell r="G285">
            <v>0.44</v>
          </cell>
          <cell r="H285">
            <v>0.38</v>
          </cell>
          <cell r="J285">
            <v>0.67320000000000002</v>
          </cell>
          <cell r="K285">
            <v>0.53856000000000004</v>
          </cell>
          <cell r="L285">
            <v>0.38</v>
          </cell>
        </row>
        <row r="286">
          <cell r="A286" t="str">
            <v>87-10-0224</v>
          </cell>
          <cell r="B286" t="str">
            <v>Hydrangea macr. 'Blaumeise'</v>
          </cell>
          <cell r="C286" t="str">
            <v>MP104</v>
          </cell>
          <cell r="D286" t="str">
            <v>Directly</v>
          </cell>
          <cell r="F286">
            <v>0.55000000000000004</v>
          </cell>
          <cell r="G286">
            <v>0.44</v>
          </cell>
          <cell r="H286">
            <v>0.38</v>
          </cell>
          <cell r="J286">
            <v>0.67320000000000002</v>
          </cell>
          <cell r="K286">
            <v>0.53856000000000004</v>
          </cell>
          <cell r="L286">
            <v>0.38</v>
          </cell>
        </row>
        <row r="287">
          <cell r="A287" t="str">
            <v>87-10-1484</v>
          </cell>
          <cell r="B287" t="str">
            <v>Hydrangea macr. 'Bergfink'</v>
          </cell>
          <cell r="C287" t="str">
            <v>MP104</v>
          </cell>
          <cell r="D287" t="str">
            <v>Directly</v>
          </cell>
          <cell r="F287">
            <v>0.55000000000000004</v>
          </cell>
          <cell r="G287">
            <v>0.44</v>
          </cell>
          <cell r="H287">
            <v>0.38</v>
          </cell>
          <cell r="J287">
            <v>0.67320000000000002</v>
          </cell>
          <cell r="K287">
            <v>0.53856000000000004</v>
          </cell>
          <cell r="L287">
            <v>0.38</v>
          </cell>
        </row>
        <row r="288">
          <cell r="A288" t="str">
            <v>87-10-0225</v>
          </cell>
          <cell r="B288" t="str">
            <v>Hydrangea macr. 'Bodensee'</v>
          </cell>
          <cell r="C288" t="str">
            <v>MP104</v>
          </cell>
          <cell r="D288" t="str">
            <v>Directly</v>
          </cell>
          <cell r="F288">
            <v>0.55000000000000004</v>
          </cell>
          <cell r="G288">
            <v>0.44</v>
          </cell>
          <cell r="H288">
            <v>0.38</v>
          </cell>
          <cell r="J288">
            <v>0.67320000000000002</v>
          </cell>
          <cell r="K288">
            <v>0.53856000000000004</v>
          </cell>
          <cell r="L288">
            <v>0.38</v>
          </cell>
        </row>
        <row r="289">
          <cell r="A289" t="str">
            <v>87-10-0226</v>
          </cell>
          <cell r="B289" t="str">
            <v>Hydrangea macr. 'Bouquet Rose'</v>
          </cell>
          <cell r="C289" t="str">
            <v>MP104</v>
          </cell>
          <cell r="D289" t="str">
            <v>week 20</v>
          </cell>
          <cell r="F289">
            <v>0.55000000000000004</v>
          </cell>
          <cell r="G289">
            <v>0.44</v>
          </cell>
          <cell r="H289">
            <v>0.38</v>
          </cell>
          <cell r="J289">
            <v>0.67320000000000002</v>
          </cell>
          <cell r="K289">
            <v>0.53856000000000004</v>
          </cell>
          <cell r="L289">
            <v>0.38</v>
          </cell>
        </row>
        <row r="290">
          <cell r="A290" t="str">
            <v>87-10-1667</v>
          </cell>
          <cell r="B290" t="str">
            <v>Hydrangea macr. 'Deutschland'</v>
          </cell>
          <cell r="C290" t="str">
            <v>MP104</v>
          </cell>
          <cell r="D290" t="str">
            <v>Directly</v>
          </cell>
          <cell r="F290">
            <v>0.55000000000000004</v>
          </cell>
          <cell r="G290">
            <v>0.44</v>
          </cell>
          <cell r="H290">
            <v>0.38</v>
          </cell>
          <cell r="J290">
            <v>0.67320000000000002</v>
          </cell>
          <cell r="K290">
            <v>0.53856000000000004</v>
          </cell>
          <cell r="L290">
            <v>0.38</v>
          </cell>
        </row>
        <row r="291">
          <cell r="A291" t="str">
            <v>87-10-1001</v>
          </cell>
          <cell r="B291" t="str">
            <v>Hydrangea macr. 'Fasan'</v>
          </cell>
          <cell r="C291" t="str">
            <v>MP104</v>
          </cell>
          <cell r="D291" t="str">
            <v>Directly</v>
          </cell>
          <cell r="F291">
            <v>0.55000000000000004</v>
          </cell>
          <cell r="G291">
            <v>0.44</v>
          </cell>
          <cell r="H291">
            <v>0.38</v>
          </cell>
          <cell r="J291">
            <v>0.67320000000000002</v>
          </cell>
          <cell r="K291">
            <v>0.53856000000000004</v>
          </cell>
          <cell r="L291">
            <v>0.38</v>
          </cell>
        </row>
        <row r="292">
          <cell r="A292" t="str">
            <v>87-10-0228</v>
          </cell>
          <cell r="B292" t="str">
            <v>Hydrangea macr. 'Freudenstein'</v>
          </cell>
          <cell r="C292" t="str">
            <v>MP104</v>
          </cell>
          <cell r="D292" t="str">
            <v>Directly</v>
          </cell>
          <cell r="F292">
            <v>0.55000000000000004</v>
          </cell>
          <cell r="G292">
            <v>0.44</v>
          </cell>
          <cell r="H292">
            <v>0.38</v>
          </cell>
          <cell r="J292">
            <v>0.67320000000000002</v>
          </cell>
          <cell r="K292">
            <v>0.53856000000000004</v>
          </cell>
          <cell r="L292">
            <v>0.38</v>
          </cell>
        </row>
        <row r="293">
          <cell r="A293" t="str">
            <v>87-10-1322</v>
          </cell>
          <cell r="B293" t="str">
            <v>Hydrangea macr. 'Gerda Steiniger'</v>
          </cell>
          <cell r="C293" t="str">
            <v>MP104</v>
          </cell>
          <cell r="D293" t="str">
            <v>Directly</v>
          </cell>
          <cell r="F293">
            <v>0.55000000000000004</v>
          </cell>
          <cell r="G293">
            <v>0.44</v>
          </cell>
          <cell r="H293">
            <v>0.38</v>
          </cell>
          <cell r="J293">
            <v>0.67320000000000002</v>
          </cell>
          <cell r="K293">
            <v>0.53856000000000004</v>
          </cell>
          <cell r="L293">
            <v>0.38</v>
          </cell>
        </row>
        <row r="294">
          <cell r="A294" t="str">
            <v>87-10-1323</v>
          </cell>
          <cell r="B294" t="str">
            <v>Hydrangea macr. 'Gertrud Glahn'</v>
          </cell>
          <cell r="C294" t="str">
            <v>MP104</v>
          </cell>
          <cell r="D294" t="str">
            <v>Directly</v>
          </cell>
          <cell r="F294">
            <v>0.55000000000000004</v>
          </cell>
          <cell r="G294">
            <v>0.44</v>
          </cell>
          <cell r="H294">
            <v>0.38</v>
          </cell>
          <cell r="J294">
            <v>0.67320000000000002</v>
          </cell>
          <cell r="K294">
            <v>0.53856000000000004</v>
          </cell>
          <cell r="L294">
            <v>0.38</v>
          </cell>
        </row>
        <row r="295">
          <cell r="A295" t="str">
            <v>87-10-1324</v>
          </cell>
          <cell r="B295" t="str">
            <v>Hydrangea macr. 'Glowing Embers'</v>
          </cell>
          <cell r="C295" t="str">
            <v>MP104</v>
          </cell>
          <cell r="D295" t="str">
            <v>Directly</v>
          </cell>
          <cell r="F295">
            <v>0.55000000000000004</v>
          </cell>
          <cell r="G295">
            <v>0.44</v>
          </cell>
          <cell r="H295">
            <v>0.38</v>
          </cell>
          <cell r="J295">
            <v>0.67320000000000002</v>
          </cell>
          <cell r="K295">
            <v>0.53856000000000004</v>
          </cell>
          <cell r="L295">
            <v>0.38</v>
          </cell>
        </row>
        <row r="296">
          <cell r="A296" t="str">
            <v>87-10-1426</v>
          </cell>
          <cell r="B296" t="str">
            <v>Hydrangea macr. 'Green Shadow'</v>
          </cell>
          <cell r="C296" t="str">
            <v>MP104</v>
          </cell>
          <cell r="D296" t="str">
            <v>Directly</v>
          </cell>
          <cell r="F296">
            <v>0.55000000000000004</v>
          </cell>
          <cell r="G296">
            <v>0.44</v>
          </cell>
          <cell r="H296">
            <v>0.38</v>
          </cell>
          <cell r="J296">
            <v>0.67320000000000002</v>
          </cell>
          <cell r="K296">
            <v>0.53856000000000004</v>
          </cell>
          <cell r="L296">
            <v>0.38</v>
          </cell>
        </row>
        <row r="297">
          <cell r="A297" t="str">
            <v>87-10-0233</v>
          </cell>
          <cell r="B297" t="str">
            <v>Hydrangea macr. 'Hamburg'</v>
          </cell>
          <cell r="C297" t="str">
            <v>MP104</v>
          </cell>
          <cell r="D297" t="str">
            <v>Directly</v>
          </cell>
          <cell r="F297">
            <v>0.55000000000000004</v>
          </cell>
          <cell r="G297">
            <v>0.44</v>
          </cell>
          <cell r="H297">
            <v>0.38</v>
          </cell>
          <cell r="J297">
            <v>0.67320000000000002</v>
          </cell>
          <cell r="K297">
            <v>0.53856000000000004</v>
          </cell>
          <cell r="L297">
            <v>0.38</v>
          </cell>
        </row>
        <row r="298">
          <cell r="A298" t="str">
            <v>87-10-0852</v>
          </cell>
          <cell r="B298" t="str">
            <v>Hydrangea macr. 'King George V'</v>
          </cell>
          <cell r="C298" t="str">
            <v>MP104</v>
          </cell>
          <cell r="D298" t="str">
            <v>Directly</v>
          </cell>
          <cell r="F298">
            <v>0.55000000000000004</v>
          </cell>
          <cell r="G298">
            <v>0.44</v>
          </cell>
          <cell r="H298">
            <v>0.38</v>
          </cell>
          <cell r="J298">
            <v>0.67320000000000002</v>
          </cell>
          <cell r="K298">
            <v>0.53856000000000004</v>
          </cell>
          <cell r="L298">
            <v>0.38</v>
          </cell>
        </row>
        <row r="299">
          <cell r="A299" t="str">
            <v>87-10-1427</v>
          </cell>
          <cell r="B299" t="str">
            <v>Hydrangea macr. 'Lady in Red'</v>
          </cell>
          <cell r="C299" t="str">
            <v>MP104</v>
          </cell>
          <cell r="D299" t="str">
            <v>Directly</v>
          </cell>
          <cell r="F299">
            <v>0.55000000000000004</v>
          </cell>
          <cell r="G299">
            <v>0.44</v>
          </cell>
          <cell r="H299">
            <v>0.38</v>
          </cell>
          <cell r="J299">
            <v>0.67320000000000002</v>
          </cell>
          <cell r="K299">
            <v>0.53856000000000004</v>
          </cell>
          <cell r="L299">
            <v>0.38</v>
          </cell>
        </row>
        <row r="300">
          <cell r="A300" t="str">
            <v>87-10-1002</v>
          </cell>
          <cell r="B300" t="str">
            <v>Hydrangea macr. 'Lanarth White'</v>
          </cell>
          <cell r="C300" t="str">
            <v>MP104</v>
          </cell>
          <cell r="D300" t="str">
            <v>Directly</v>
          </cell>
          <cell r="F300">
            <v>0.55000000000000004</v>
          </cell>
          <cell r="G300">
            <v>0.44</v>
          </cell>
          <cell r="H300">
            <v>0.38</v>
          </cell>
          <cell r="J300">
            <v>0.67320000000000002</v>
          </cell>
          <cell r="K300">
            <v>0.53856000000000004</v>
          </cell>
          <cell r="L300">
            <v>0.38</v>
          </cell>
        </row>
        <row r="301">
          <cell r="A301" t="str">
            <v>87-10-1325</v>
          </cell>
          <cell r="B301" t="str">
            <v>Hydrangea macr. 'Blauer Zwerg'</v>
          </cell>
          <cell r="C301" t="str">
            <v>MP104</v>
          </cell>
          <cell r="D301" t="str">
            <v>Directly</v>
          </cell>
          <cell r="F301">
            <v>0.55000000000000004</v>
          </cell>
          <cell r="G301">
            <v>0.44</v>
          </cell>
          <cell r="H301">
            <v>0.38</v>
          </cell>
          <cell r="J301">
            <v>0.67320000000000002</v>
          </cell>
          <cell r="K301">
            <v>0.53856000000000004</v>
          </cell>
          <cell r="L301">
            <v>0.38</v>
          </cell>
        </row>
        <row r="302">
          <cell r="A302" t="str">
            <v>87-10-0853</v>
          </cell>
          <cell r="B302" t="str">
            <v>Hydrangea macr. 'Leuchtfeuer'</v>
          </cell>
          <cell r="C302" t="str">
            <v>MP104</v>
          </cell>
          <cell r="D302" t="str">
            <v>Directly</v>
          </cell>
          <cell r="F302">
            <v>0.55000000000000004</v>
          </cell>
          <cell r="G302">
            <v>0.44</v>
          </cell>
          <cell r="H302">
            <v>0.38</v>
          </cell>
          <cell r="J302">
            <v>0.67320000000000002</v>
          </cell>
          <cell r="K302">
            <v>0.53856000000000004</v>
          </cell>
          <cell r="L302">
            <v>0.38</v>
          </cell>
        </row>
        <row r="303">
          <cell r="A303" t="str">
            <v>87-10-0238</v>
          </cell>
          <cell r="B303" t="str">
            <v>Hydrangea macr. 'Libelle'</v>
          </cell>
          <cell r="C303" t="str">
            <v>MP104</v>
          </cell>
          <cell r="D303" t="str">
            <v>Directly</v>
          </cell>
          <cell r="F303">
            <v>0.55000000000000004</v>
          </cell>
          <cell r="G303">
            <v>0.44</v>
          </cell>
          <cell r="H303">
            <v>0.38</v>
          </cell>
          <cell r="J303">
            <v>0.67320000000000002</v>
          </cell>
          <cell r="K303">
            <v>0.53856000000000004</v>
          </cell>
          <cell r="L303">
            <v>0.38</v>
          </cell>
        </row>
        <row r="304">
          <cell r="A304" t="str">
            <v>87-10-0223</v>
          </cell>
          <cell r="B304" t="str">
            <v>Hydrangea macrophylla Love ('Youme H1917'PBR) ®</v>
          </cell>
          <cell r="C304" t="str">
            <v>MP104</v>
          </cell>
          <cell r="D304" t="str">
            <v>Directly</v>
          </cell>
          <cell r="F304">
            <v>1.36</v>
          </cell>
          <cell r="G304">
            <v>1.25</v>
          </cell>
          <cell r="H304">
            <v>1.19</v>
          </cell>
          <cell r="J304">
            <v>1.6646400000000001</v>
          </cell>
          <cell r="K304">
            <v>1.53</v>
          </cell>
          <cell r="L304">
            <v>1.19</v>
          </cell>
        </row>
        <row r="305">
          <cell r="A305" t="str">
            <v>87-10-0252</v>
          </cell>
          <cell r="B305" t="str">
            <v>Hydrangea macr. 'Masja'  (Sibilla)</v>
          </cell>
          <cell r="C305" t="str">
            <v>MP104</v>
          </cell>
          <cell r="D305" t="str">
            <v>Directly</v>
          </cell>
          <cell r="F305">
            <v>0.55000000000000004</v>
          </cell>
          <cell r="G305">
            <v>0.44</v>
          </cell>
          <cell r="H305">
            <v>0.38</v>
          </cell>
          <cell r="J305">
            <v>0.67320000000000002</v>
          </cell>
          <cell r="K305">
            <v>0.53856000000000004</v>
          </cell>
          <cell r="L305">
            <v>0.38</v>
          </cell>
        </row>
        <row r="306">
          <cell r="A306" t="str">
            <v>87-10-0241</v>
          </cell>
          <cell r="B306" t="str">
            <v>Hydrangea macr. 'Mariesii Perfecta'</v>
          </cell>
          <cell r="C306" t="str">
            <v>MP104</v>
          </cell>
          <cell r="D306" t="str">
            <v>Directly</v>
          </cell>
          <cell r="F306">
            <v>0.55000000000000004</v>
          </cell>
          <cell r="G306">
            <v>0.44</v>
          </cell>
          <cell r="H306">
            <v>0.38</v>
          </cell>
          <cell r="J306">
            <v>0.67320000000000002</v>
          </cell>
          <cell r="K306">
            <v>0.53856000000000004</v>
          </cell>
          <cell r="L306">
            <v>0.38</v>
          </cell>
        </row>
        <row r="307">
          <cell r="A307" t="str">
            <v>87-10-1154</v>
          </cell>
          <cell r="B307" t="str">
            <v>Hydrangea macr. 'Merveille Sanguinea'</v>
          </cell>
          <cell r="C307" t="str">
            <v>MP104</v>
          </cell>
          <cell r="D307" t="str">
            <v>Directly</v>
          </cell>
          <cell r="F307">
            <v>0.63</v>
          </cell>
          <cell r="G307">
            <v>0.52</v>
          </cell>
          <cell r="H307">
            <v>0.46</v>
          </cell>
          <cell r="J307">
            <v>0.77112000000000003</v>
          </cell>
          <cell r="K307">
            <v>0.63648000000000005</v>
          </cell>
          <cell r="L307">
            <v>0.46</v>
          </cell>
        </row>
        <row r="308">
          <cell r="A308" t="str">
            <v>87-10-0242</v>
          </cell>
          <cell r="B308" t="str">
            <v>Hydrangea macr. 'Messelina'</v>
          </cell>
          <cell r="C308" t="str">
            <v>MP104</v>
          </cell>
          <cell r="D308" t="str">
            <v>Directly</v>
          </cell>
          <cell r="F308">
            <v>0.55000000000000004</v>
          </cell>
          <cell r="G308">
            <v>0.44</v>
          </cell>
          <cell r="H308">
            <v>0.38</v>
          </cell>
          <cell r="J308">
            <v>0.67320000000000002</v>
          </cell>
          <cell r="K308">
            <v>0.53856000000000004</v>
          </cell>
          <cell r="L308">
            <v>0.38</v>
          </cell>
        </row>
        <row r="309">
          <cell r="A309" t="str">
            <v>87-10-0234</v>
          </cell>
          <cell r="B309" t="str">
            <v>Hydrangea macr. 'Mini Hornli' (Hornli)</v>
          </cell>
          <cell r="C309" t="str">
            <v>MP104</v>
          </cell>
          <cell r="D309" t="str">
            <v>Directly</v>
          </cell>
          <cell r="F309">
            <v>0.55000000000000004</v>
          </cell>
          <cell r="G309">
            <v>0.44</v>
          </cell>
          <cell r="H309">
            <v>0.38</v>
          </cell>
          <cell r="J309">
            <v>0.67320000000000002</v>
          </cell>
          <cell r="K309">
            <v>0.53856000000000004</v>
          </cell>
          <cell r="L309">
            <v>0.38</v>
          </cell>
        </row>
        <row r="310">
          <cell r="A310" t="str">
            <v>87-10-0243</v>
          </cell>
          <cell r="B310" t="str">
            <v>Hydrangea macr. 'Miss Hepburn'</v>
          </cell>
          <cell r="C310" t="str">
            <v>MP104</v>
          </cell>
          <cell r="D310" t="str">
            <v>Directly</v>
          </cell>
          <cell r="F310">
            <v>0.55000000000000004</v>
          </cell>
          <cell r="G310">
            <v>0.44</v>
          </cell>
          <cell r="H310">
            <v>0.38</v>
          </cell>
          <cell r="J310">
            <v>0.67320000000000002</v>
          </cell>
          <cell r="K310">
            <v>0.53856000000000004</v>
          </cell>
          <cell r="L310">
            <v>0.38</v>
          </cell>
        </row>
        <row r="311">
          <cell r="A311" t="str">
            <v>87-10-1668</v>
          </cell>
          <cell r="B311" t="str">
            <v>Hydrangea macr. 'you and me  Miss Saori' PBR ®</v>
          </cell>
          <cell r="C311" t="str">
            <v>MP104</v>
          </cell>
          <cell r="D311" t="str">
            <v>week 16</v>
          </cell>
          <cell r="F311">
            <v>1.36</v>
          </cell>
          <cell r="G311">
            <v>1.25</v>
          </cell>
          <cell r="H311">
            <v>1.19</v>
          </cell>
          <cell r="J311">
            <v>1.6646400000000001</v>
          </cell>
          <cell r="K311">
            <v>1.53</v>
          </cell>
          <cell r="L311">
            <v>1.19</v>
          </cell>
        </row>
        <row r="312">
          <cell r="A312" t="str">
            <v>87-10-0244</v>
          </cell>
          <cell r="B312" t="str">
            <v>Hydrangea macr. 'Mme E. Mouillère'</v>
          </cell>
          <cell r="C312" t="str">
            <v>MP104</v>
          </cell>
          <cell r="D312" t="str">
            <v>Directly</v>
          </cell>
          <cell r="F312">
            <v>0.55000000000000004</v>
          </cell>
          <cell r="G312">
            <v>0.44</v>
          </cell>
          <cell r="H312">
            <v>0.38</v>
          </cell>
          <cell r="J312">
            <v>0.67320000000000002</v>
          </cell>
          <cell r="K312">
            <v>0.53856000000000004</v>
          </cell>
          <cell r="L312">
            <v>0.38</v>
          </cell>
        </row>
        <row r="313">
          <cell r="A313" t="str">
            <v>87-10-0245</v>
          </cell>
          <cell r="B313" t="str">
            <v>Hydrangea macr. 'Nikko Blue'</v>
          </cell>
          <cell r="C313" t="str">
            <v>MP104</v>
          </cell>
          <cell r="D313" t="str">
            <v>week 20</v>
          </cell>
          <cell r="F313">
            <v>0.55000000000000004</v>
          </cell>
          <cell r="G313">
            <v>0.44</v>
          </cell>
          <cell r="H313">
            <v>0.38</v>
          </cell>
          <cell r="J313">
            <v>0.67320000000000002</v>
          </cell>
          <cell r="K313">
            <v>0.53856000000000004</v>
          </cell>
          <cell r="L313">
            <v>0.38</v>
          </cell>
        </row>
        <row r="314">
          <cell r="A314" t="str">
            <v>87-10-1669</v>
          </cell>
          <cell r="B314" t="str">
            <v>Hydrangea macr. 'Papagei'</v>
          </cell>
          <cell r="C314" t="str">
            <v>MP104</v>
          </cell>
          <cell r="D314" t="str">
            <v>Directly</v>
          </cell>
          <cell r="F314">
            <v>0.55000000000000004</v>
          </cell>
          <cell r="G314">
            <v>0.44</v>
          </cell>
          <cell r="H314">
            <v>0.38</v>
          </cell>
          <cell r="J314">
            <v>0.67320000000000002</v>
          </cell>
          <cell r="K314">
            <v>0.53856000000000004</v>
          </cell>
          <cell r="L314">
            <v>0.38</v>
          </cell>
        </row>
        <row r="315">
          <cell r="A315" t="str">
            <v>87-10-0914</v>
          </cell>
          <cell r="B315" t="str">
            <v>Hydrangea macr. 'Pax' (Nymphe)</v>
          </cell>
          <cell r="C315" t="str">
            <v>MP104</v>
          </cell>
          <cell r="D315" t="str">
            <v>Directly</v>
          </cell>
          <cell r="F315">
            <v>0.55000000000000004</v>
          </cell>
          <cell r="G315">
            <v>0.44</v>
          </cell>
          <cell r="H315">
            <v>0.38</v>
          </cell>
          <cell r="J315">
            <v>0.67320000000000002</v>
          </cell>
          <cell r="K315">
            <v>0.53856000000000004</v>
          </cell>
          <cell r="L315">
            <v>0.38</v>
          </cell>
        </row>
        <row r="316">
          <cell r="A316" t="str">
            <v>87-10-0915</v>
          </cell>
          <cell r="B316" t="str">
            <v>Hydrangea macrophylla Peppermint ('RIE 13'PBR) ®</v>
          </cell>
          <cell r="C316" t="str">
            <v>MP104</v>
          </cell>
          <cell r="D316" t="str">
            <v>Directly</v>
          </cell>
          <cell r="F316">
            <v>1.36</v>
          </cell>
          <cell r="G316">
            <v>1.25</v>
          </cell>
          <cell r="H316">
            <v>1.19</v>
          </cell>
          <cell r="J316">
            <v>1.6646400000000001</v>
          </cell>
          <cell r="K316">
            <v>1.53</v>
          </cell>
          <cell r="L316">
            <v>1.19</v>
          </cell>
        </row>
        <row r="317">
          <cell r="A317" t="str">
            <v>87-10-1479</v>
          </cell>
          <cell r="B317" t="str">
            <v>Hydrangea macrophylla Princess Diana ('H213'PBR) ®</v>
          </cell>
          <cell r="C317" t="str">
            <v>MP104</v>
          </cell>
          <cell r="D317" t="str">
            <v>Directly</v>
          </cell>
          <cell r="F317">
            <v>1.36</v>
          </cell>
          <cell r="G317">
            <v>1.25</v>
          </cell>
          <cell r="H317">
            <v>1.19</v>
          </cell>
          <cell r="J317">
            <v>1.6646400000000001</v>
          </cell>
          <cell r="K317">
            <v>1.53</v>
          </cell>
          <cell r="L317">
            <v>1.19</v>
          </cell>
        </row>
        <row r="318">
          <cell r="A318" t="str">
            <v>87-10-0247</v>
          </cell>
          <cell r="B318" t="str">
            <v>Hydrangea macr. 'Pia'</v>
          </cell>
          <cell r="C318" t="str">
            <v>MP104</v>
          </cell>
          <cell r="D318" t="str">
            <v>Directly</v>
          </cell>
          <cell r="F318">
            <v>0.55000000000000004</v>
          </cell>
          <cell r="G318">
            <v>0.44</v>
          </cell>
          <cell r="H318">
            <v>0.38</v>
          </cell>
          <cell r="J318">
            <v>0.67320000000000002</v>
          </cell>
          <cell r="K318">
            <v>0.53856000000000004</v>
          </cell>
          <cell r="L318">
            <v>0.38</v>
          </cell>
        </row>
        <row r="319">
          <cell r="A319" t="str">
            <v>87-10-1003</v>
          </cell>
          <cell r="B319" t="str">
            <v>Hydrangea macr. 'Red Baron' (Schone Bautznerin)</v>
          </cell>
          <cell r="C319" t="str">
            <v>MP104</v>
          </cell>
          <cell r="D319" t="str">
            <v>week 20</v>
          </cell>
          <cell r="F319">
            <v>0.55000000000000004</v>
          </cell>
          <cell r="G319">
            <v>0.44</v>
          </cell>
          <cell r="H319">
            <v>0.38</v>
          </cell>
          <cell r="J319">
            <v>0.67320000000000002</v>
          </cell>
          <cell r="K319">
            <v>0.53856000000000004</v>
          </cell>
          <cell r="L319">
            <v>0.38</v>
          </cell>
        </row>
        <row r="320">
          <cell r="A320" t="str">
            <v>87-10-0249</v>
          </cell>
          <cell r="B320" t="str">
            <v>Hydrangea macr. 'Renate Steiniger'</v>
          </cell>
          <cell r="C320" t="str">
            <v>MP104</v>
          </cell>
          <cell r="D320" t="str">
            <v>Directly</v>
          </cell>
          <cell r="F320">
            <v>0.55000000000000004</v>
          </cell>
          <cell r="G320">
            <v>0.44</v>
          </cell>
          <cell r="H320">
            <v>0.38</v>
          </cell>
          <cell r="J320">
            <v>0.67320000000000002</v>
          </cell>
          <cell r="K320">
            <v>0.53856000000000004</v>
          </cell>
          <cell r="L320">
            <v>0.38</v>
          </cell>
        </row>
        <row r="321">
          <cell r="A321" t="str">
            <v>87-10-0250</v>
          </cell>
          <cell r="B321" t="str">
            <v>Hydrangea macr. 'Rotkehlchen'</v>
          </cell>
          <cell r="C321" t="str">
            <v>MP104</v>
          </cell>
          <cell r="D321" t="str">
            <v>Directly</v>
          </cell>
          <cell r="F321">
            <v>0.55000000000000004</v>
          </cell>
          <cell r="G321">
            <v>0.44</v>
          </cell>
          <cell r="H321">
            <v>0.38</v>
          </cell>
          <cell r="J321">
            <v>0.67320000000000002</v>
          </cell>
          <cell r="K321">
            <v>0.53856000000000004</v>
          </cell>
          <cell r="L321">
            <v>0.38</v>
          </cell>
        </row>
        <row r="322">
          <cell r="A322" t="str">
            <v>87-10-0251</v>
          </cell>
          <cell r="B322" t="str">
            <v xml:space="preserve">Hydrangea macr. 'Rotschwanz' (Teller red) </v>
          </cell>
          <cell r="C322" t="str">
            <v>MP104</v>
          </cell>
          <cell r="D322" t="str">
            <v>Directly</v>
          </cell>
          <cell r="F322">
            <v>0.55000000000000004</v>
          </cell>
          <cell r="G322">
            <v>0.44</v>
          </cell>
          <cell r="H322">
            <v>0.38</v>
          </cell>
          <cell r="J322">
            <v>0.67320000000000002</v>
          </cell>
          <cell r="K322">
            <v>0.53856000000000004</v>
          </cell>
          <cell r="L322">
            <v>0.38</v>
          </cell>
        </row>
        <row r="323">
          <cell r="A323" t="str">
            <v>87-10-0916</v>
          </cell>
          <cell r="B323" t="str">
            <v>Hydrnagea macr. 'Schone Bautzenerin'</v>
          </cell>
          <cell r="C323" t="str">
            <v>MP104</v>
          </cell>
          <cell r="D323" t="str">
            <v>Directly</v>
          </cell>
          <cell r="F323">
            <v>0.55000000000000004</v>
          </cell>
          <cell r="G323">
            <v>0.44</v>
          </cell>
          <cell r="H323">
            <v>0.38</v>
          </cell>
          <cell r="J323">
            <v>0.67320000000000002</v>
          </cell>
          <cell r="K323">
            <v>0.53856000000000004</v>
          </cell>
          <cell r="L323">
            <v>0.38</v>
          </cell>
        </row>
        <row r="324">
          <cell r="A324" t="str">
            <v>87-10-1428</v>
          </cell>
          <cell r="B324" t="str">
            <v>Hydrangea macr. 'Snowball'</v>
          </cell>
          <cell r="C324" t="str">
            <v>MP104</v>
          </cell>
          <cell r="D324" t="str">
            <v>week 20</v>
          </cell>
          <cell r="F324">
            <v>0.55000000000000004</v>
          </cell>
          <cell r="G324">
            <v>0.44</v>
          </cell>
          <cell r="H324">
            <v>0.38</v>
          </cell>
          <cell r="J324">
            <v>0.67320000000000002</v>
          </cell>
          <cell r="K324">
            <v>0.53856000000000004</v>
          </cell>
          <cell r="L324">
            <v>0.38</v>
          </cell>
        </row>
        <row r="325">
          <cell r="A325" t="str">
            <v>87-10-0253</v>
          </cell>
          <cell r="B325" t="str">
            <v>Hydrangea macr. 'Soeur Thérèse'</v>
          </cell>
          <cell r="C325" t="str">
            <v>MP104</v>
          </cell>
          <cell r="D325" t="str">
            <v>Directly</v>
          </cell>
          <cell r="F325">
            <v>0.55000000000000004</v>
          </cell>
          <cell r="G325">
            <v>0.44</v>
          </cell>
          <cell r="H325">
            <v>0.38</v>
          </cell>
          <cell r="J325">
            <v>0.67320000000000002</v>
          </cell>
          <cell r="K325">
            <v>0.53856000000000004</v>
          </cell>
          <cell r="L325">
            <v>0.38</v>
          </cell>
        </row>
        <row r="326">
          <cell r="A326" t="str">
            <v>87-10-0254</v>
          </cell>
          <cell r="B326" t="str">
            <v>Hydrangea macr. 'Taube' (Teller Pink)</v>
          </cell>
          <cell r="C326" t="str">
            <v>MP104</v>
          </cell>
          <cell r="D326" t="str">
            <v>Directly</v>
          </cell>
          <cell r="F326">
            <v>0.55000000000000004</v>
          </cell>
          <cell r="G326">
            <v>0.44</v>
          </cell>
          <cell r="H326">
            <v>0.38</v>
          </cell>
          <cell r="J326">
            <v>0.67320000000000002</v>
          </cell>
          <cell r="K326">
            <v>0.53856000000000004</v>
          </cell>
          <cell r="L326">
            <v>0.38</v>
          </cell>
        </row>
        <row r="327">
          <cell r="A327" t="str">
            <v>87-10-1670</v>
          </cell>
          <cell r="B327" t="str">
            <v xml:space="preserve">Hydrangea macrophylla You&amp;Me Together ('Youmefive'PBR) </v>
          </cell>
          <cell r="C327" t="str">
            <v>MP104</v>
          </cell>
          <cell r="D327" t="str">
            <v>Directly</v>
          </cell>
          <cell r="F327">
            <v>1.36</v>
          </cell>
          <cell r="G327">
            <v>1.25</v>
          </cell>
          <cell r="H327">
            <v>1.19</v>
          </cell>
          <cell r="J327">
            <v>1.6646400000000001</v>
          </cell>
          <cell r="K327">
            <v>1.53</v>
          </cell>
          <cell r="L327">
            <v>1.19</v>
          </cell>
        </row>
        <row r="328">
          <cell r="A328" t="str">
            <v>87-10-1156</v>
          </cell>
          <cell r="B328" t="str">
            <v>Hydrangea macr. 'Tricolor'</v>
          </cell>
          <cell r="C328" t="str">
            <v>MP104</v>
          </cell>
          <cell r="D328" t="str">
            <v>Directly</v>
          </cell>
          <cell r="F328">
            <v>0.73000000000000009</v>
          </cell>
          <cell r="G328">
            <v>0.62</v>
          </cell>
          <cell r="H328">
            <v>0.56000000000000005</v>
          </cell>
          <cell r="J328">
            <v>0.89352000000000009</v>
          </cell>
          <cell r="K328">
            <v>0.75888</v>
          </cell>
          <cell r="L328">
            <v>0.56000000000000005</v>
          </cell>
        </row>
        <row r="329">
          <cell r="A329" t="str">
            <v>87-10-0227</v>
          </cell>
          <cell r="B329" t="str">
            <v>Hydrangea macr. 'Twilight' (Fasan)</v>
          </cell>
          <cell r="C329" t="str">
            <v>MP104</v>
          </cell>
          <cell r="D329" t="str">
            <v>Directly</v>
          </cell>
          <cell r="F329">
            <v>0.55000000000000004</v>
          </cell>
          <cell r="G329">
            <v>0.44</v>
          </cell>
          <cell r="H329">
            <v>0.38</v>
          </cell>
          <cell r="J329">
            <v>0.67320000000000002</v>
          </cell>
          <cell r="K329">
            <v>0.53856000000000004</v>
          </cell>
          <cell r="L329">
            <v>0.38</v>
          </cell>
        </row>
        <row r="330">
          <cell r="A330" t="str">
            <v>87-10-1671</v>
          </cell>
          <cell r="B330" t="str">
            <v>Hydrangea macr. 'Wedu' PBR ®</v>
          </cell>
          <cell r="C330" t="str">
            <v>MP104</v>
          </cell>
          <cell r="D330" t="str">
            <v>Directly</v>
          </cell>
          <cell r="F330">
            <v>1.36</v>
          </cell>
          <cell r="G330">
            <v>1.25</v>
          </cell>
          <cell r="H330">
            <v>1.19</v>
          </cell>
          <cell r="J330">
            <v>1.6646400000000001</v>
          </cell>
          <cell r="K330">
            <v>1.53</v>
          </cell>
          <cell r="L330">
            <v>1.19</v>
          </cell>
        </row>
        <row r="331">
          <cell r="A331" t="str">
            <v>87-10-1326</v>
          </cell>
          <cell r="B331" t="str">
            <v>Hydrangea macr. 'White Wave' (Mariesii Grandiflora)</v>
          </cell>
          <cell r="C331" t="str">
            <v>MP104</v>
          </cell>
          <cell r="D331" t="str">
            <v>Directly</v>
          </cell>
          <cell r="F331">
            <v>0.55000000000000004</v>
          </cell>
          <cell r="G331">
            <v>0.44</v>
          </cell>
          <cell r="H331">
            <v>0.38</v>
          </cell>
          <cell r="J331">
            <v>0.67320000000000002</v>
          </cell>
          <cell r="K331">
            <v>0.53856000000000004</v>
          </cell>
          <cell r="L331">
            <v>0.38</v>
          </cell>
        </row>
        <row r="332">
          <cell r="A332" t="str">
            <v>87-10-0255</v>
          </cell>
          <cell r="B332" t="str">
            <v>Hydrangea macr. 'Yola'</v>
          </cell>
          <cell r="C332" t="str">
            <v>MP104</v>
          </cell>
          <cell r="D332" t="str">
            <v>Directly</v>
          </cell>
          <cell r="F332">
            <v>0.55000000000000004</v>
          </cell>
          <cell r="G332">
            <v>0.44</v>
          </cell>
          <cell r="H332">
            <v>0.38</v>
          </cell>
          <cell r="J332">
            <v>0.67320000000000002</v>
          </cell>
          <cell r="K332">
            <v>0.53856000000000004</v>
          </cell>
          <cell r="L332">
            <v>0.38</v>
          </cell>
        </row>
        <row r="333">
          <cell r="A333" t="str">
            <v>87-10-1480</v>
          </cell>
          <cell r="B333" t="str">
            <v xml:space="preserve">Hydrangea macrophylla You&amp;Me Perfection ('Perfrie'PBR) ® </v>
          </cell>
          <cell r="C333" t="str">
            <v>MP104</v>
          </cell>
          <cell r="D333" t="str">
            <v>Directly</v>
          </cell>
          <cell r="F333">
            <v>1.36</v>
          </cell>
          <cell r="G333">
            <v>1.25</v>
          </cell>
          <cell r="H333">
            <v>1.19</v>
          </cell>
          <cell r="J333">
            <v>1.6646400000000001</v>
          </cell>
          <cell r="K333">
            <v>1.53</v>
          </cell>
          <cell r="L333">
            <v>1.19</v>
          </cell>
        </row>
        <row r="334">
          <cell r="A334" t="str">
            <v>87-10-1579</v>
          </cell>
          <cell r="B334" t="str">
            <v>Hydrangea paniculata Baby Lace ('PIIHP1'PBR) ®</v>
          </cell>
          <cell r="C334" t="str">
            <v>MP104</v>
          </cell>
          <cell r="D334" t="str">
            <v>Directly</v>
          </cell>
          <cell r="F334">
            <v>1.5</v>
          </cell>
          <cell r="G334">
            <v>1.39</v>
          </cell>
          <cell r="H334">
            <v>1.33</v>
          </cell>
          <cell r="J334">
            <v>1.8359999999999999</v>
          </cell>
          <cell r="K334">
            <v>1.70136</v>
          </cell>
          <cell r="L334">
            <v>1.33</v>
          </cell>
        </row>
        <row r="335">
          <cell r="A335" t="str">
            <v>87-10-1126</v>
          </cell>
          <cell r="B335" t="str">
            <v>Hydranghea pan. 'Bombshell' PBR ®</v>
          </cell>
          <cell r="C335" t="str">
            <v>MP104</v>
          </cell>
          <cell r="D335" t="str">
            <v>Directly</v>
          </cell>
          <cell r="F335">
            <v>1.36</v>
          </cell>
          <cell r="G335">
            <v>1.25</v>
          </cell>
          <cell r="H335">
            <v>1.19</v>
          </cell>
          <cell r="J335">
            <v>1.6646400000000001</v>
          </cell>
          <cell r="K335">
            <v>1.53</v>
          </cell>
          <cell r="L335">
            <v>1.19</v>
          </cell>
        </row>
        <row r="336">
          <cell r="A336" t="str">
            <v>87-10-0256</v>
          </cell>
          <cell r="B336" t="str">
            <v>Hydrangea pan. 'Candlelight' PBR ®</v>
          </cell>
          <cell r="C336" t="str">
            <v>MP104</v>
          </cell>
          <cell r="D336" t="str">
            <v>Directly</v>
          </cell>
          <cell r="F336">
            <v>1.36</v>
          </cell>
          <cell r="G336">
            <v>1.25</v>
          </cell>
          <cell r="H336">
            <v>1.19</v>
          </cell>
          <cell r="J336">
            <v>1.6646400000000001</v>
          </cell>
          <cell r="K336">
            <v>1.53</v>
          </cell>
          <cell r="L336">
            <v>1.19</v>
          </cell>
        </row>
        <row r="337">
          <cell r="A337" t="str">
            <v>87-10-0917</v>
          </cell>
          <cell r="B337" t="str">
            <v>Hydrangea paniculata Confetti ('Vlasveld 02'PBR) ®</v>
          </cell>
          <cell r="C337" t="str">
            <v>MP104</v>
          </cell>
          <cell r="D337" t="str">
            <v>Directly</v>
          </cell>
          <cell r="F337">
            <v>1.36</v>
          </cell>
          <cell r="G337">
            <v>1.25</v>
          </cell>
          <cell r="H337">
            <v>1.19</v>
          </cell>
          <cell r="J337">
            <v>1.6646400000000001</v>
          </cell>
          <cell r="K337">
            <v>1.53</v>
          </cell>
          <cell r="L337">
            <v>1.19</v>
          </cell>
        </row>
        <row r="338">
          <cell r="A338" t="str">
            <v>87-10-0257</v>
          </cell>
          <cell r="B338" t="str">
            <v>Hydrangea pan. 'Dharuma'</v>
          </cell>
          <cell r="C338" t="str">
            <v>MP104</v>
          </cell>
          <cell r="D338" t="str">
            <v>Directly</v>
          </cell>
          <cell r="F338">
            <v>0.55000000000000004</v>
          </cell>
          <cell r="G338">
            <v>0.44</v>
          </cell>
          <cell r="H338">
            <v>0.38</v>
          </cell>
          <cell r="J338">
            <v>0.67320000000000002</v>
          </cell>
          <cell r="K338">
            <v>0.53856000000000004</v>
          </cell>
          <cell r="L338">
            <v>0.38</v>
          </cell>
        </row>
        <row r="339">
          <cell r="A339" t="str">
            <v>87-10-1580</v>
          </cell>
          <cell r="B339" t="str">
            <v>Hydrangea paniculata Diamant Rouge® ('Rendia'PBR) ®</v>
          </cell>
          <cell r="C339" t="str">
            <v>MP104</v>
          </cell>
          <cell r="D339" t="str">
            <v>Directly</v>
          </cell>
          <cell r="F339">
            <v>1.36</v>
          </cell>
          <cell r="G339">
            <v>1.25</v>
          </cell>
          <cell r="H339">
            <v>1.19</v>
          </cell>
          <cell r="J339">
            <v>1.6646400000000001</v>
          </cell>
          <cell r="K339">
            <v>1.53</v>
          </cell>
          <cell r="L339">
            <v>1.19</v>
          </cell>
        </row>
        <row r="340">
          <cell r="A340" t="str">
            <v>87-10-1581</v>
          </cell>
          <cell r="B340" t="str">
            <v>Hydrangea paniculata Diamantino® ('Ren101'PBR) ®</v>
          </cell>
          <cell r="C340" t="str">
            <v>MP104</v>
          </cell>
          <cell r="D340" t="str">
            <v>Directly</v>
          </cell>
          <cell r="F340">
            <v>1.36</v>
          </cell>
          <cell r="G340">
            <v>1.25</v>
          </cell>
          <cell r="H340">
            <v>1.19</v>
          </cell>
          <cell r="J340">
            <v>1.6646400000000001</v>
          </cell>
          <cell r="K340">
            <v>1.53</v>
          </cell>
          <cell r="L340">
            <v>1.19</v>
          </cell>
        </row>
        <row r="341">
          <cell r="A341" t="str">
            <v>87-10-1672</v>
          </cell>
          <cell r="B341" t="str">
            <v>Hydrangea pan. 'Early Harry' PBR ®</v>
          </cell>
          <cell r="C341" t="str">
            <v>MP104</v>
          </cell>
          <cell r="D341" t="str">
            <v>Directly</v>
          </cell>
          <cell r="F341">
            <v>1.5</v>
          </cell>
          <cell r="G341">
            <v>1.39</v>
          </cell>
          <cell r="H341">
            <v>1.33</v>
          </cell>
          <cell r="J341">
            <v>1.8359999999999999</v>
          </cell>
          <cell r="K341">
            <v>1.70136</v>
          </cell>
          <cell r="L341">
            <v>1.33</v>
          </cell>
        </row>
        <row r="342">
          <cell r="A342" t="str">
            <v>87-10-1327</v>
          </cell>
          <cell r="B342" t="str">
            <v>Hydrangea pan. 'Early Sensation'  PBR ®</v>
          </cell>
          <cell r="C342" t="str">
            <v>MP104</v>
          </cell>
          <cell r="D342" t="str">
            <v>Directly</v>
          </cell>
          <cell r="F342">
            <v>1.5</v>
          </cell>
          <cell r="G342">
            <v>1.39</v>
          </cell>
          <cell r="H342">
            <v>1.33</v>
          </cell>
          <cell r="J342">
            <v>1.8359999999999999</v>
          </cell>
          <cell r="K342">
            <v>1.70136</v>
          </cell>
          <cell r="L342">
            <v>1.33</v>
          </cell>
        </row>
        <row r="343">
          <cell r="A343" t="str">
            <v>87-10-1582</v>
          </cell>
          <cell r="B343" t="str">
            <v>Hydrangea paniculata Fraise Melba® ('Renba'PBR) ®</v>
          </cell>
          <cell r="C343" t="str">
            <v>MP104</v>
          </cell>
          <cell r="D343" t="str">
            <v>Directly</v>
          </cell>
          <cell r="F343">
            <v>1.36</v>
          </cell>
          <cell r="G343">
            <v>1.25</v>
          </cell>
          <cell r="H343">
            <v>1.19</v>
          </cell>
          <cell r="J343">
            <v>1.6646400000000001</v>
          </cell>
          <cell r="K343">
            <v>1.53</v>
          </cell>
          <cell r="L343">
            <v>1.19</v>
          </cell>
        </row>
        <row r="344">
          <cell r="A344" t="str">
            <v>87-10-0259</v>
          </cell>
          <cell r="B344" t="str">
            <v>Hydrangea pan. 'Grandiflora'</v>
          </cell>
          <cell r="C344" t="str">
            <v>MP104</v>
          </cell>
          <cell r="D344" t="str">
            <v>Directly</v>
          </cell>
          <cell r="F344">
            <v>0.55000000000000004</v>
          </cell>
          <cell r="G344">
            <v>0.44</v>
          </cell>
          <cell r="H344">
            <v>0.38</v>
          </cell>
          <cell r="J344">
            <v>0.67320000000000002</v>
          </cell>
          <cell r="K344">
            <v>0.53856000000000004</v>
          </cell>
          <cell r="L344">
            <v>0.38</v>
          </cell>
        </row>
        <row r="345">
          <cell r="A345" t="str">
            <v>87-10-1673</v>
          </cell>
          <cell r="B345" t="str">
            <v>Hydrangea pan. 'Grandiflora'</v>
          </cell>
          <cell r="C345" t="str">
            <v>MP84</v>
          </cell>
          <cell r="D345" t="str">
            <v>Directly</v>
          </cell>
          <cell r="F345">
            <v>0.55000000000000004</v>
          </cell>
          <cell r="G345">
            <v>0.44</v>
          </cell>
          <cell r="H345">
            <v>0.38</v>
          </cell>
          <cell r="J345">
            <v>0.67320000000000002</v>
          </cell>
          <cell r="K345">
            <v>0.53856000000000004</v>
          </cell>
          <cell r="L345">
            <v>0.38</v>
          </cell>
        </row>
        <row r="346">
          <cell r="A346" t="str">
            <v>87-10-1674</v>
          </cell>
          <cell r="B346" t="str">
            <v>Hydrangea pan. 'Graffiti' PBR®</v>
          </cell>
          <cell r="C346" t="str">
            <v>MP104</v>
          </cell>
          <cell r="D346" t="str">
            <v>Directly</v>
          </cell>
          <cell r="F346">
            <v>1.43</v>
          </cell>
          <cell r="G346">
            <v>1.32</v>
          </cell>
          <cell r="H346">
            <v>1.26</v>
          </cell>
          <cell r="J346">
            <v>1.7503200000000001</v>
          </cell>
          <cell r="K346">
            <v>1.61568</v>
          </cell>
          <cell r="L346">
            <v>1.26</v>
          </cell>
        </row>
        <row r="347">
          <cell r="A347" t="str">
            <v>87-10-1675</v>
          </cell>
          <cell r="B347" t="str">
            <v>Hydrngea pan. Hercules'PBR ®</v>
          </cell>
          <cell r="C347" t="str">
            <v>MP104</v>
          </cell>
          <cell r="D347" t="str">
            <v>Directly</v>
          </cell>
          <cell r="F347">
            <v>1.43</v>
          </cell>
          <cell r="G347">
            <v>1.32</v>
          </cell>
          <cell r="H347">
            <v>1.26</v>
          </cell>
          <cell r="J347">
            <v>1.7503200000000001</v>
          </cell>
          <cell r="K347">
            <v>1.61568</v>
          </cell>
          <cell r="L347">
            <v>1.26</v>
          </cell>
        </row>
        <row r="348">
          <cell r="A348" t="str">
            <v>87-10-0260</v>
          </cell>
          <cell r="B348" t="str">
            <v>Hydrangea pan. 'Kyushu'</v>
          </cell>
          <cell r="C348" t="str">
            <v>MP104</v>
          </cell>
          <cell r="D348" t="str">
            <v>Directly</v>
          </cell>
          <cell r="F348">
            <v>0.55000000000000004</v>
          </cell>
          <cell r="G348">
            <v>0.44</v>
          </cell>
          <cell r="H348">
            <v>0.38</v>
          </cell>
          <cell r="J348">
            <v>0.67320000000000002</v>
          </cell>
          <cell r="K348">
            <v>0.53856000000000004</v>
          </cell>
          <cell r="L348">
            <v>0.38</v>
          </cell>
        </row>
        <row r="349">
          <cell r="A349" t="str">
            <v>87-10-0261</v>
          </cell>
          <cell r="B349" t="str">
            <v>Hydrangea pan. 'Levana' PBR ®</v>
          </cell>
          <cell r="C349" t="str">
            <v>MP104</v>
          </cell>
          <cell r="D349" t="str">
            <v>Directly</v>
          </cell>
          <cell r="F349">
            <v>1.36</v>
          </cell>
          <cell r="G349">
            <v>1.25</v>
          </cell>
          <cell r="H349">
            <v>1.19</v>
          </cell>
          <cell r="J349">
            <v>1.6646400000000001</v>
          </cell>
          <cell r="K349">
            <v>1.53</v>
          </cell>
          <cell r="L349">
            <v>1.19</v>
          </cell>
        </row>
        <row r="350">
          <cell r="A350" t="str">
            <v>87-10-0262</v>
          </cell>
          <cell r="B350" t="str">
            <v>Hydrangea pan. 'Limelight' PBR ®</v>
          </cell>
          <cell r="C350" t="str">
            <v>MP104</v>
          </cell>
          <cell r="D350" t="str">
            <v>Directly</v>
          </cell>
          <cell r="F350">
            <v>1.36</v>
          </cell>
          <cell r="G350">
            <v>1.25</v>
          </cell>
          <cell r="H350">
            <v>1.19</v>
          </cell>
          <cell r="J350">
            <v>1.6646400000000001</v>
          </cell>
          <cell r="K350">
            <v>1.53</v>
          </cell>
          <cell r="L350">
            <v>1.19</v>
          </cell>
        </row>
        <row r="351">
          <cell r="A351" t="str">
            <v>87-10-1676</v>
          </cell>
          <cell r="B351" t="str">
            <v>Hydrangea pan. 'Little Fresco'PBR®</v>
          </cell>
          <cell r="C351" t="str">
            <v>MP104</v>
          </cell>
          <cell r="D351" t="str">
            <v>Directly</v>
          </cell>
          <cell r="F351">
            <v>1.43</v>
          </cell>
          <cell r="G351">
            <v>1.32</v>
          </cell>
          <cell r="H351">
            <v>1.26</v>
          </cell>
          <cell r="J351">
            <v>1.7503200000000001</v>
          </cell>
          <cell r="K351">
            <v>1.61568</v>
          </cell>
          <cell r="L351">
            <v>1.26</v>
          </cell>
        </row>
        <row r="352">
          <cell r="A352" t="str">
            <v>87-10-1056</v>
          </cell>
          <cell r="B352" t="str">
            <v>Hydrangea pan. 'Little Lime' PBR ®</v>
          </cell>
          <cell r="C352" t="str">
            <v>MP104</v>
          </cell>
          <cell r="D352" t="str">
            <v>Directly</v>
          </cell>
          <cell r="F352">
            <v>1.71</v>
          </cell>
          <cell r="G352">
            <v>1.6</v>
          </cell>
          <cell r="H352">
            <v>1.54</v>
          </cell>
          <cell r="J352">
            <v>2.0930400000000002</v>
          </cell>
          <cell r="K352">
            <v>1.9583999999999999</v>
          </cell>
          <cell r="L352">
            <v>1.54</v>
          </cell>
        </row>
        <row r="353">
          <cell r="A353" t="str">
            <v>87-10-1677</v>
          </cell>
          <cell r="B353" t="str">
            <v>Hydrangea pan. 'Little Spooky' PBR®</v>
          </cell>
          <cell r="C353" t="str">
            <v>MP104</v>
          </cell>
          <cell r="D353" t="str">
            <v>Directly</v>
          </cell>
          <cell r="F353">
            <v>1.43</v>
          </cell>
          <cell r="G353">
            <v>1.32</v>
          </cell>
          <cell r="H353">
            <v>1.26</v>
          </cell>
          <cell r="J353">
            <v>1.7503200000000001</v>
          </cell>
          <cell r="K353">
            <v>1.61568</v>
          </cell>
          <cell r="L353">
            <v>1.26</v>
          </cell>
        </row>
        <row r="354">
          <cell r="A354" t="str">
            <v>87-10-1678</v>
          </cell>
          <cell r="B354" t="str">
            <v xml:space="preserve">Hydrangea pan. 'Mojito"PBR ® </v>
          </cell>
          <cell r="C354" t="str">
            <v>MP104</v>
          </cell>
          <cell r="D354" t="str">
            <v>Directly</v>
          </cell>
          <cell r="F354">
            <v>1.43</v>
          </cell>
          <cell r="G354">
            <v>1.32</v>
          </cell>
          <cell r="H354">
            <v>1.26</v>
          </cell>
          <cell r="J354">
            <v>1.7503200000000001</v>
          </cell>
          <cell r="K354">
            <v>1.61568</v>
          </cell>
          <cell r="L354">
            <v>1.26</v>
          </cell>
        </row>
        <row r="355">
          <cell r="A355" t="str">
            <v>87-10-1583</v>
          </cell>
          <cell r="B355" t="str">
            <v>Hydrangea paniculata Pastelgreen® ('Rencolor'PBR) ®</v>
          </cell>
          <cell r="C355" t="str">
            <v>MP104</v>
          </cell>
          <cell r="D355" t="str">
            <v>Directly</v>
          </cell>
          <cell r="F355">
            <v>1.36</v>
          </cell>
          <cell r="G355">
            <v>1.25</v>
          </cell>
          <cell r="H355">
            <v>1.19</v>
          </cell>
          <cell r="J355">
            <v>1.6646400000000001</v>
          </cell>
          <cell r="K355">
            <v>1.53</v>
          </cell>
          <cell r="L355">
            <v>1.19</v>
          </cell>
        </row>
        <row r="356">
          <cell r="A356" t="str">
            <v>87-10-0263</v>
          </cell>
          <cell r="B356" t="str">
            <v>Hydrangea pan. 'Phantom'</v>
          </cell>
          <cell r="C356" t="str">
            <v>MP104</v>
          </cell>
          <cell r="D356" t="str">
            <v>Directly</v>
          </cell>
          <cell r="F356">
            <v>0.55000000000000004</v>
          </cell>
          <cell r="G356">
            <v>0.44</v>
          </cell>
          <cell r="H356">
            <v>0.38</v>
          </cell>
          <cell r="J356">
            <v>0.67320000000000002</v>
          </cell>
          <cell r="K356">
            <v>0.53856000000000004</v>
          </cell>
          <cell r="L356">
            <v>0.38</v>
          </cell>
        </row>
        <row r="357">
          <cell r="A357" t="str">
            <v>87-10-1158</v>
          </cell>
          <cell r="B357" t="str">
            <v>Hydrangea pan. 'Pink Beauty'</v>
          </cell>
          <cell r="C357" t="str">
            <v>MP104</v>
          </cell>
          <cell r="D357" t="str">
            <v>Directly</v>
          </cell>
          <cell r="F357">
            <v>0.55000000000000004</v>
          </cell>
          <cell r="G357">
            <v>0.44</v>
          </cell>
          <cell r="H357">
            <v>0.38</v>
          </cell>
          <cell r="J357">
            <v>0.67320000000000002</v>
          </cell>
          <cell r="K357">
            <v>0.53856000000000004</v>
          </cell>
          <cell r="L357">
            <v>0.38</v>
          </cell>
        </row>
        <row r="358">
          <cell r="A358" t="str">
            <v>87-10-0264</v>
          </cell>
          <cell r="B358" t="str">
            <v>Hydrangea pan. 'Pink Diamond'</v>
          </cell>
          <cell r="C358" t="str">
            <v>MP104</v>
          </cell>
          <cell r="D358" t="str">
            <v>Directly</v>
          </cell>
          <cell r="F358">
            <v>0.55000000000000004</v>
          </cell>
          <cell r="G358">
            <v>0.44</v>
          </cell>
          <cell r="H358">
            <v>0.38</v>
          </cell>
          <cell r="J358">
            <v>0.67320000000000002</v>
          </cell>
          <cell r="K358">
            <v>0.53856000000000004</v>
          </cell>
          <cell r="L358">
            <v>0.38</v>
          </cell>
        </row>
        <row r="359">
          <cell r="A359" t="str">
            <v>87-10-0265</v>
          </cell>
          <cell r="B359" t="str">
            <v>Hydrangea pan. 'Pink Lady'</v>
          </cell>
          <cell r="C359" t="str">
            <v>MP104</v>
          </cell>
          <cell r="D359" t="str">
            <v>Directly</v>
          </cell>
          <cell r="F359">
            <v>0.55000000000000004</v>
          </cell>
          <cell r="G359">
            <v>0.44</v>
          </cell>
          <cell r="H359">
            <v>0.38</v>
          </cell>
          <cell r="J359">
            <v>0.67320000000000002</v>
          </cell>
          <cell r="K359">
            <v>0.53856000000000004</v>
          </cell>
          <cell r="L359">
            <v>0.38</v>
          </cell>
        </row>
        <row r="360">
          <cell r="A360" t="str">
            <v>87-10-0854</v>
          </cell>
          <cell r="B360" t="str">
            <v>Hydrangea pan. 'Polar Bear' PBR ®</v>
          </cell>
          <cell r="C360" t="str">
            <v>MP104</v>
          </cell>
          <cell r="D360" t="str">
            <v>Directly</v>
          </cell>
          <cell r="F360">
            <v>1.36</v>
          </cell>
          <cell r="G360">
            <v>1.25</v>
          </cell>
          <cell r="H360">
            <v>1.19</v>
          </cell>
          <cell r="J360">
            <v>1.6646400000000001</v>
          </cell>
          <cell r="K360">
            <v>1.53</v>
          </cell>
          <cell r="L360">
            <v>1.19</v>
          </cell>
        </row>
        <row r="361">
          <cell r="A361" t="str">
            <v>87-10-1584</v>
          </cell>
          <cell r="B361" t="str">
            <v>Hydrangea pan. 'Polestar' PBR ®</v>
          </cell>
          <cell r="C361" t="str">
            <v>MP104</v>
          </cell>
          <cell r="D361" t="str">
            <v>Directly</v>
          </cell>
          <cell r="F361">
            <v>1.36</v>
          </cell>
          <cell r="G361">
            <v>1.25</v>
          </cell>
          <cell r="H361">
            <v>1.19</v>
          </cell>
          <cell r="J361">
            <v>1.6646400000000001</v>
          </cell>
          <cell r="K361">
            <v>1.53</v>
          </cell>
          <cell r="L361">
            <v>1.19</v>
          </cell>
        </row>
        <row r="362">
          <cell r="A362" t="str">
            <v>87-10-1585</v>
          </cell>
          <cell r="B362" t="str">
            <v>Hydrangea paniculata Prim'White® ('Dolprim'PBR)</v>
          </cell>
          <cell r="C362" t="str">
            <v>MP104</v>
          </cell>
          <cell r="D362" t="str">
            <v>Directly</v>
          </cell>
          <cell r="F362">
            <v>1.36</v>
          </cell>
          <cell r="G362">
            <v>1.25</v>
          </cell>
          <cell r="H362">
            <v>1.19</v>
          </cell>
          <cell r="J362">
            <v>1.6646400000000001</v>
          </cell>
          <cell r="K362">
            <v>1.53</v>
          </cell>
          <cell r="L362">
            <v>1.19</v>
          </cell>
        </row>
        <row r="363">
          <cell r="A363" t="str">
            <v>87-10-0267</v>
          </cell>
          <cell r="B363" t="str">
            <v>Hydrangea pan. 'Silver Dollar'</v>
          </cell>
          <cell r="C363" t="str">
            <v>MP104</v>
          </cell>
          <cell r="D363" t="str">
            <v>Directly</v>
          </cell>
          <cell r="F363">
            <v>0.55000000000000004</v>
          </cell>
          <cell r="G363">
            <v>0.44</v>
          </cell>
          <cell r="H363">
            <v>0.38</v>
          </cell>
          <cell r="J363">
            <v>0.67320000000000002</v>
          </cell>
          <cell r="K363">
            <v>0.53856000000000004</v>
          </cell>
          <cell r="L363">
            <v>0.38</v>
          </cell>
        </row>
        <row r="364">
          <cell r="A364" t="str">
            <v>87-10-1679</v>
          </cell>
          <cell r="B364" t="str">
            <v>Hydrangea paniculata 'Skyfall' PBR®</v>
          </cell>
          <cell r="C364" t="str">
            <v>MP104</v>
          </cell>
          <cell r="D364" t="str">
            <v>Directly</v>
          </cell>
          <cell r="F364">
            <v>1.36</v>
          </cell>
          <cell r="G364">
            <v>1.25</v>
          </cell>
          <cell r="H364">
            <v>1.19</v>
          </cell>
          <cell r="J364">
            <v>1.6646400000000001</v>
          </cell>
          <cell r="K364">
            <v>1.53</v>
          </cell>
          <cell r="L364">
            <v>1.19</v>
          </cell>
        </row>
        <row r="365">
          <cell r="A365" t="str">
            <v>87-10-0855</v>
          </cell>
          <cell r="B365" t="str">
            <v>Hydrangea paniculata Sundae Fraise® ('Rensun'PBR) ®</v>
          </cell>
          <cell r="C365" t="str">
            <v>MP104</v>
          </cell>
          <cell r="D365" t="str">
            <v>Directly</v>
          </cell>
          <cell r="F365">
            <v>1.36</v>
          </cell>
          <cell r="G365">
            <v>1.25</v>
          </cell>
          <cell r="H365">
            <v>1.19</v>
          </cell>
          <cell r="J365">
            <v>1.6646400000000001</v>
          </cell>
          <cell r="K365">
            <v>1.53</v>
          </cell>
          <cell r="L365">
            <v>1.19</v>
          </cell>
        </row>
        <row r="366">
          <cell r="A366" t="str">
            <v>87-10-0269</v>
          </cell>
          <cell r="B366" t="str">
            <v>Hydrangea pan. 'Tardiva'</v>
          </cell>
          <cell r="C366" t="str">
            <v>MP104</v>
          </cell>
          <cell r="D366" t="str">
            <v>Directly</v>
          </cell>
          <cell r="F366">
            <v>0.55000000000000004</v>
          </cell>
          <cell r="G366">
            <v>0.44</v>
          </cell>
          <cell r="H366">
            <v>0.38</v>
          </cell>
          <cell r="J366">
            <v>0.67320000000000002</v>
          </cell>
          <cell r="K366">
            <v>0.53856000000000004</v>
          </cell>
          <cell r="L366">
            <v>0.38</v>
          </cell>
        </row>
        <row r="367">
          <cell r="A367" t="str">
            <v>87-10-0270</v>
          </cell>
          <cell r="B367" t="str">
            <v>Hydrangea pan. 'Unique'</v>
          </cell>
          <cell r="C367" t="str">
            <v>MP104</v>
          </cell>
          <cell r="D367" t="str">
            <v>Directly</v>
          </cell>
          <cell r="F367">
            <v>0.55000000000000004</v>
          </cell>
          <cell r="G367">
            <v>0.44</v>
          </cell>
          <cell r="H367">
            <v>0.38</v>
          </cell>
          <cell r="J367">
            <v>0.67320000000000002</v>
          </cell>
          <cell r="K367">
            <v>0.53856000000000004</v>
          </cell>
          <cell r="L367">
            <v>0.38</v>
          </cell>
        </row>
        <row r="368">
          <cell r="A368" t="str">
            <v>87-10-0271</v>
          </cell>
          <cell r="B368" t="str">
            <v>Hydrangea paniculata Vanille-Fraise® ('Renhy'PBR) ®</v>
          </cell>
          <cell r="C368" t="str">
            <v>MP104</v>
          </cell>
          <cell r="D368" t="str">
            <v>Directly</v>
          </cell>
          <cell r="F368">
            <v>1.36</v>
          </cell>
          <cell r="G368">
            <v>1.25</v>
          </cell>
          <cell r="H368">
            <v>1.19</v>
          </cell>
          <cell r="J368">
            <v>1.6646400000000001</v>
          </cell>
          <cell r="K368">
            <v>1.53</v>
          </cell>
          <cell r="L368">
            <v>1.19</v>
          </cell>
        </row>
        <row r="369">
          <cell r="A369" t="str">
            <v>87-10-1680</v>
          </cell>
          <cell r="B369" t="str">
            <v>Hydrangea pan. 'White Lady'</v>
          </cell>
          <cell r="C369" t="str">
            <v>MP104</v>
          </cell>
          <cell r="D369" t="str">
            <v>Directly</v>
          </cell>
          <cell r="F369">
            <v>0.55000000000000004</v>
          </cell>
          <cell r="G369">
            <v>0.44</v>
          </cell>
          <cell r="H369">
            <v>0.38</v>
          </cell>
          <cell r="J369">
            <v>0.67320000000000002</v>
          </cell>
          <cell r="K369">
            <v>0.53856000000000004</v>
          </cell>
          <cell r="L369">
            <v>0.38</v>
          </cell>
        </row>
        <row r="370">
          <cell r="A370" t="str">
            <v>87-10-0272</v>
          </cell>
          <cell r="B370" t="str">
            <v>Hydrangea pan. 'Wim's Red' PBR ®</v>
          </cell>
          <cell r="C370" t="str">
            <v>MP104</v>
          </cell>
          <cell r="D370" t="str">
            <v>Directly</v>
          </cell>
          <cell r="F370">
            <v>1.36</v>
          </cell>
          <cell r="G370">
            <v>1.25</v>
          </cell>
          <cell r="H370">
            <v>1.19</v>
          </cell>
          <cell r="J370">
            <v>1.6646400000000001</v>
          </cell>
          <cell r="K370">
            <v>1.53</v>
          </cell>
          <cell r="L370">
            <v>1.19</v>
          </cell>
        </row>
        <row r="371">
          <cell r="A371" t="str">
            <v>87-10-0283</v>
          </cell>
          <cell r="B371" t="str">
            <v>Hydrangea serr. 'Blue Deckle'</v>
          </cell>
          <cell r="C371" t="str">
            <v>MP104</v>
          </cell>
          <cell r="D371" t="str">
            <v>Directly</v>
          </cell>
          <cell r="F371">
            <v>0.55000000000000004</v>
          </cell>
          <cell r="G371">
            <v>0.44</v>
          </cell>
          <cell r="H371">
            <v>0.38</v>
          </cell>
          <cell r="J371">
            <v>0.67320000000000002</v>
          </cell>
          <cell r="K371">
            <v>0.53856000000000004</v>
          </cell>
          <cell r="L371">
            <v>0.38</v>
          </cell>
        </row>
        <row r="372">
          <cell r="A372" t="str">
            <v>87-10-0282</v>
          </cell>
          <cell r="B372" t="str">
            <v>Hydrangea serr. 'Bluebird'</v>
          </cell>
          <cell r="C372" t="str">
            <v>MP104</v>
          </cell>
          <cell r="D372" t="str">
            <v>Directly</v>
          </cell>
          <cell r="F372">
            <v>0.55000000000000004</v>
          </cell>
          <cell r="G372">
            <v>0.44</v>
          </cell>
          <cell r="H372">
            <v>0.38</v>
          </cell>
          <cell r="J372">
            <v>0.67320000000000002</v>
          </cell>
          <cell r="K372">
            <v>0.53856000000000004</v>
          </cell>
          <cell r="L372">
            <v>0.38</v>
          </cell>
        </row>
        <row r="373">
          <cell r="A373" t="str">
            <v>87-10-1430</v>
          </cell>
          <cell r="B373" t="str">
            <v>Hydrangea serr. 'Intermedia'</v>
          </cell>
          <cell r="C373" t="str">
            <v>MP104</v>
          </cell>
          <cell r="D373" t="str">
            <v>Directly</v>
          </cell>
          <cell r="F373">
            <v>0.55000000000000004</v>
          </cell>
          <cell r="G373">
            <v>0.44</v>
          </cell>
          <cell r="H373">
            <v>0.38</v>
          </cell>
          <cell r="J373">
            <v>0.67320000000000002</v>
          </cell>
          <cell r="K373">
            <v>0.53856000000000004</v>
          </cell>
          <cell r="L373">
            <v>0.38</v>
          </cell>
        </row>
        <row r="374">
          <cell r="A374" t="str">
            <v>87-10-0286</v>
          </cell>
          <cell r="B374" t="str">
            <v>Hydrangea serr. 'Preziosa'</v>
          </cell>
          <cell r="C374" t="str">
            <v>MP104</v>
          </cell>
          <cell r="D374" t="str">
            <v>Directly</v>
          </cell>
          <cell r="F374">
            <v>0.55000000000000004</v>
          </cell>
          <cell r="G374">
            <v>0.44</v>
          </cell>
          <cell r="H374">
            <v>0.38</v>
          </cell>
          <cell r="J374">
            <v>0.67320000000000002</v>
          </cell>
          <cell r="K374">
            <v>0.53856000000000004</v>
          </cell>
          <cell r="L374">
            <v>0.38</v>
          </cell>
        </row>
        <row r="375">
          <cell r="A375" t="str">
            <v>87-10-0287</v>
          </cell>
          <cell r="B375" t="str">
            <v>Hydrangea 'Veerle' PBR ®</v>
          </cell>
          <cell r="C375" t="str">
            <v>MP104</v>
          </cell>
          <cell r="D375" t="str">
            <v>Directly</v>
          </cell>
          <cell r="F375">
            <v>1.36</v>
          </cell>
          <cell r="G375">
            <v>1.25</v>
          </cell>
          <cell r="H375">
            <v>1.19</v>
          </cell>
          <cell r="J375">
            <v>1.6646400000000001</v>
          </cell>
          <cell r="K375">
            <v>1.53</v>
          </cell>
          <cell r="L375">
            <v>1.19</v>
          </cell>
        </row>
        <row r="376">
          <cell r="A376" t="str">
            <v>87-10-0288</v>
          </cell>
          <cell r="B376" t="str">
            <v>Hypericum androsaemum</v>
          </cell>
          <cell r="C376" t="str">
            <v>MP150</v>
          </cell>
          <cell r="D376" t="str">
            <v>Directly</v>
          </cell>
          <cell r="F376">
            <v>0.39</v>
          </cell>
          <cell r="G376">
            <v>0.28999999999999998</v>
          </cell>
          <cell r="H376">
            <v>0.24</v>
          </cell>
          <cell r="J376">
            <v>0.47736000000000001</v>
          </cell>
          <cell r="K376">
            <v>0.35496</v>
          </cell>
          <cell r="L376">
            <v>0.24</v>
          </cell>
        </row>
        <row r="377">
          <cell r="A377" t="str">
            <v>87-10-0292</v>
          </cell>
          <cell r="B377" t="str">
            <v>Hypericum 'Buttercup'</v>
          </cell>
          <cell r="C377" t="str">
            <v>MP150</v>
          </cell>
          <cell r="D377" t="str">
            <v>Directly</v>
          </cell>
          <cell r="F377">
            <v>0.39</v>
          </cell>
          <cell r="G377">
            <v>0.28999999999999998</v>
          </cell>
          <cell r="H377">
            <v>0.24</v>
          </cell>
          <cell r="J377">
            <v>0.47736000000000001</v>
          </cell>
          <cell r="K377">
            <v>0.35496</v>
          </cell>
          <cell r="L377">
            <v>0.24</v>
          </cell>
        </row>
        <row r="378">
          <cell r="A378" t="str">
            <v>87-10-1329</v>
          </cell>
          <cell r="B378" t="str">
            <v>Hypericum calycinum</v>
          </cell>
          <cell r="C378" t="str">
            <v>MP150</v>
          </cell>
          <cell r="D378" t="str">
            <v>Directly</v>
          </cell>
          <cell r="F378">
            <v>0.39999999999999997</v>
          </cell>
          <cell r="G378">
            <v>0.3</v>
          </cell>
          <cell r="H378">
            <v>0.25</v>
          </cell>
          <cell r="J378">
            <v>0.48959999999999992</v>
          </cell>
          <cell r="K378">
            <v>0.36719999999999997</v>
          </cell>
          <cell r="L378">
            <v>0.25</v>
          </cell>
        </row>
        <row r="379">
          <cell r="A379" t="str">
            <v>87-10-1159</v>
          </cell>
          <cell r="B379" t="str">
            <v>Hypericum dummeri 'Peter Dummer'</v>
          </cell>
          <cell r="C379" t="str">
            <v>MP150</v>
          </cell>
          <cell r="D379" t="str">
            <v>Directly</v>
          </cell>
          <cell r="F379">
            <v>0.39</v>
          </cell>
          <cell r="G379">
            <v>0.28999999999999998</v>
          </cell>
          <cell r="H379">
            <v>0.24</v>
          </cell>
          <cell r="J379">
            <v>0.47736000000000001</v>
          </cell>
          <cell r="K379">
            <v>0.35496</v>
          </cell>
          <cell r="L379">
            <v>0.24</v>
          </cell>
        </row>
        <row r="380">
          <cell r="A380" t="str">
            <v>87-10-0293</v>
          </cell>
          <cell r="B380" t="str">
            <v>Hypericum 'Hidcote'</v>
          </cell>
          <cell r="C380" t="str">
            <v>MP150</v>
          </cell>
          <cell r="D380" t="str">
            <v>Directly</v>
          </cell>
          <cell r="F380">
            <v>0.36</v>
          </cell>
          <cell r="G380">
            <v>0.26</v>
          </cell>
          <cell r="H380">
            <v>0.22</v>
          </cell>
          <cell r="J380">
            <v>0.44063999999999998</v>
          </cell>
          <cell r="K380">
            <v>0.31824000000000002</v>
          </cell>
          <cell r="L380">
            <v>0.22</v>
          </cell>
        </row>
        <row r="381">
          <cell r="A381" t="str">
            <v>87-10-0294</v>
          </cell>
          <cell r="B381" t="str">
            <v>Hypericum inod. 'Annebel'</v>
          </cell>
          <cell r="C381" t="str">
            <v>MP150</v>
          </cell>
          <cell r="D381" t="str">
            <v>Directly</v>
          </cell>
          <cell r="F381">
            <v>0.39999999999999997</v>
          </cell>
          <cell r="G381">
            <v>0.3</v>
          </cell>
          <cell r="H381">
            <v>0.25</v>
          </cell>
          <cell r="J381">
            <v>0.48959999999999992</v>
          </cell>
          <cell r="K381">
            <v>0.36719999999999997</v>
          </cell>
          <cell r="L381">
            <v>0.25</v>
          </cell>
        </row>
        <row r="382">
          <cell r="A382" t="str">
            <v>87-10-1330</v>
          </cell>
          <cell r="B382" t="str">
            <v>Hypericum inod. 'Autumn Blaze'</v>
          </cell>
          <cell r="C382" t="str">
            <v>MP150</v>
          </cell>
          <cell r="D382" t="str">
            <v>Directly</v>
          </cell>
          <cell r="F382">
            <v>0.39999999999999997</v>
          </cell>
          <cell r="G382">
            <v>0.3</v>
          </cell>
          <cell r="H382">
            <v>0.25</v>
          </cell>
          <cell r="J382">
            <v>0.48959999999999992</v>
          </cell>
          <cell r="K382">
            <v>0.36719999999999997</v>
          </cell>
          <cell r="L382">
            <v>0.25</v>
          </cell>
        </row>
        <row r="383">
          <cell r="A383" t="str">
            <v>87-10-0297</v>
          </cell>
          <cell r="B383" t="str">
            <v>Hypericum inod. 'Elstead'</v>
          </cell>
          <cell r="C383" t="str">
            <v>MP150</v>
          </cell>
          <cell r="D383" t="str">
            <v>Directly</v>
          </cell>
          <cell r="F383">
            <v>0.39999999999999997</v>
          </cell>
          <cell r="G383">
            <v>0.3</v>
          </cell>
          <cell r="H383">
            <v>0.25</v>
          </cell>
          <cell r="J383">
            <v>0.48959999999999992</v>
          </cell>
          <cell r="K383">
            <v>0.36719999999999997</v>
          </cell>
          <cell r="L383">
            <v>0.25</v>
          </cell>
        </row>
        <row r="384">
          <cell r="A384" t="str">
            <v>87-10-1331</v>
          </cell>
          <cell r="B384" t="str">
            <v>Hypericum inod. 'Excellent Flair'</v>
          </cell>
          <cell r="C384" t="str">
            <v>MP150</v>
          </cell>
          <cell r="D384" t="str">
            <v>Directly</v>
          </cell>
          <cell r="F384">
            <v>0.39999999999999997</v>
          </cell>
          <cell r="G384">
            <v>0.3</v>
          </cell>
          <cell r="H384">
            <v>0.25</v>
          </cell>
          <cell r="J384">
            <v>0.48959999999999992</v>
          </cell>
          <cell r="K384">
            <v>0.36719999999999997</v>
          </cell>
          <cell r="L384">
            <v>0.25</v>
          </cell>
        </row>
        <row r="385">
          <cell r="A385" t="str">
            <v>87-10-1332</v>
          </cell>
          <cell r="B385" t="str">
            <v>Hypericum inod. 'Orange Flair'</v>
          </cell>
          <cell r="C385" t="str">
            <v>MP150</v>
          </cell>
          <cell r="D385" t="str">
            <v>Directly</v>
          </cell>
          <cell r="F385">
            <v>0.39999999999999997</v>
          </cell>
          <cell r="G385">
            <v>0.3</v>
          </cell>
          <cell r="H385">
            <v>0.25</v>
          </cell>
          <cell r="J385">
            <v>0.48959999999999992</v>
          </cell>
          <cell r="K385">
            <v>0.36719999999999997</v>
          </cell>
          <cell r="L385">
            <v>0.25</v>
          </cell>
        </row>
        <row r="386">
          <cell r="A386" t="str">
            <v>87-10-0300</v>
          </cell>
          <cell r="B386" t="str">
            <v>Hypericum inod. 'Rheingold'</v>
          </cell>
          <cell r="C386" t="str">
            <v>MP150</v>
          </cell>
          <cell r="D386" t="str">
            <v>Directly</v>
          </cell>
          <cell r="F386">
            <v>0.39999999999999997</v>
          </cell>
          <cell r="G386">
            <v>0.3</v>
          </cell>
          <cell r="H386">
            <v>0.25</v>
          </cell>
          <cell r="J386">
            <v>0.48959999999999992</v>
          </cell>
          <cell r="K386">
            <v>0.36719999999999997</v>
          </cell>
          <cell r="L386">
            <v>0.25</v>
          </cell>
        </row>
        <row r="387">
          <cell r="A387" t="str">
            <v>87-10-0860</v>
          </cell>
          <cell r="B387" t="str">
            <v>Hypericum kalmianum 'Gemo'</v>
          </cell>
          <cell r="C387" t="str">
            <v>MP150</v>
          </cell>
          <cell r="D387" t="str">
            <v>Directly</v>
          </cell>
          <cell r="F387">
            <v>0.39999999999999997</v>
          </cell>
          <cell r="G387">
            <v>0.3</v>
          </cell>
          <cell r="H387">
            <v>0.25</v>
          </cell>
          <cell r="J387">
            <v>0.48959999999999992</v>
          </cell>
          <cell r="K387">
            <v>0.36719999999999997</v>
          </cell>
          <cell r="L387">
            <v>0.25</v>
          </cell>
        </row>
        <row r="388">
          <cell r="A388" t="str">
            <v>87-10-0303</v>
          </cell>
          <cell r="B388" t="str">
            <v>Hypericum moserianum</v>
          </cell>
          <cell r="C388" t="str">
            <v>MP150</v>
          </cell>
          <cell r="D388" t="str">
            <v>Directly</v>
          </cell>
          <cell r="F388">
            <v>0.39999999999999997</v>
          </cell>
          <cell r="G388">
            <v>0.3</v>
          </cell>
          <cell r="H388">
            <v>0.25</v>
          </cell>
          <cell r="J388">
            <v>0.48959999999999992</v>
          </cell>
          <cell r="K388">
            <v>0.36719999999999997</v>
          </cell>
          <cell r="L388">
            <v>0.25</v>
          </cell>
        </row>
        <row r="389">
          <cell r="A389" t="str">
            <v>87-10-0304</v>
          </cell>
          <cell r="B389" t="str">
            <v>Hypericum moserianum 'Tricolor'</v>
          </cell>
          <cell r="C389" t="str">
            <v>MP150</v>
          </cell>
          <cell r="D389" t="str">
            <v>Directly</v>
          </cell>
          <cell r="F389">
            <v>0.52</v>
          </cell>
          <cell r="G389">
            <v>0.41</v>
          </cell>
          <cell r="H389">
            <v>0.35</v>
          </cell>
          <cell r="J389">
            <v>0.63648000000000005</v>
          </cell>
          <cell r="K389">
            <v>0.50183999999999995</v>
          </cell>
          <cell r="L389">
            <v>0.35</v>
          </cell>
        </row>
        <row r="390">
          <cell r="A390" t="str">
            <v>87-10-1587</v>
          </cell>
          <cell r="B390" t="str">
            <v>Ilex crenata 'Golden Rock' PBR ®</v>
          </cell>
          <cell r="C390" t="str">
            <v>MP150</v>
          </cell>
          <cell r="D390" t="str">
            <v>Directly</v>
          </cell>
          <cell r="F390">
            <v>1.08</v>
          </cell>
          <cell r="G390">
            <v>0.97</v>
          </cell>
          <cell r="H390">
            <v>0.91</v>
          </cell>
          <cell r="J390">
            <v>1.32192</v>
          </cell>
          <cell r="K390">
            <v>1.1872799999999999</v>
          </cell>
          <cell r="L390">
            <v>0.91</v>
          </cell>
        </row>
        <row r="391">
          <cell r="A391" t="str">
            <v>87-10-1589</v>
          </cell>
          <cell r="B391" t="str">
            <v>Ilex crenata 'Convexa'</v>
          </cell>
          <cell r="C391" t="str">
            <v>MP150</v>
          </cell>
          <cell r="D391" t="str">
            <v>Directly</v>
          </cell>
          <cell r="F391">
            <v>0.43</v>
          </cell>
          <cell r="G391">
            <v>0.32</v>
          </cell>
          <cell r="H391">
            <v>0.27</v>
          </cell>
          <cell r="J391">
            <v>0.52632000000000001</v>
          </cell>
          <cell r="K391">
            <v>0.39168000000000003</v>
          </cell>
          <cell r="L391">
            <v>0.27</v>
          </cell>
        </row>
        <row r="392">
          <cell r="A392" t="str">
            <v>87-10-1590</v>
          </cell>
          <cell r="B392" t="str">
            <v>Ilex crenata 'Samuria'PBR ®</v>
          </cell>
          <cell r="C392" t="str">
            <v>MP150</v>
          </cell>
          <cell r="D392" t="str">
            <v>Directly</v>
          </cell>
          <cell r="F392">
            <v>0.98000000000000009</v>
          </cell>
          <cell r="G392">
            <v>0.87</v>
          </cell>
          <cell r="H392">
            <v>0.81</v>
          </cell>
          <cell r="J392">
            <v>1.1995200000000001</v>
          </cell>
          <cell r="K392">
            <v>1.06488</v>
          </cell>
          <cell r="L392">
            <v>0.81</v>
          </cell>
        </row>
        <row r="393">
          <cell r="A393" t="str">
            <v>87-10-1496</v>
          </cell>
          <cell r="B393" t="str">
            <v>Ilex crenata 'Shogun' PBR ®</v>
          </cell>
          <cell r="C393" t="str">
            <v>MP150</v>
          </cell>
          <cell r="D393" t="str">
            <v>Directly</v>
          </cell>
          <cell r="F393">
            <v>0.98000000000000009</v>
          </cell>
          <cell r="G393">
            <v>0.87</v>
          </cell>
          <cell r="H393">
            <v>0.81</v>
          </cell>
          <cell r="J393">
            <v>1.1995200000000001</v>
          </cell>
          <cell r="K393">
            <v>1.06488</v>
          </cell>
          <cell r="L393">
            <v>0.81</v>
          </cell>
        </row>
        <row r="394">
          <cell r="A394" t="str">
            <v>87-10-1160</v>
          </cell>
          <cell r="B394" t="str">
            <v>Ilex meserveae 'Blue Euro' PBR ®</v>
          </cell>
          <cell r="C394" t="str">
            <v>MP104</v>
          </cell>
          <cell r="D394" t="str">
            <v>Directly</v>
          </cell>
          <cell r="F394">
            <v>1.22</v>
          </cell>
          <cell r="G394">
            <v>1.1100000000000001</v>
          </cell>
          <cell r="H394">
            <v>1.05</v>
          </cell>
          <cell r="J394">
            <v>1.4932799999999999</v>
          </cell>
          <cell r="K394">
            <v>1.3586400000000001</v>
          </cell>
          <cell r="L394">
            <v>1.05</v>
          </cell>
        </row>
        <row r="395">
          <cell r="A395" t="str">
            <v>87-10-1333</v>
          </cell>
          <cell r="B395" t="str">
            <v>Ilex meserveae 'Blue Prince'</v>
          </cell>
          <cell r="C395" t="str">
            <v>MP104</v>
          </cell>
          <cell r="D395" t="str">
            <v>Directly</v>
          </cell>
          <cell r="F395">
            <v>0.63</v>
          </cell>
          <cell r="G395">
            <v>0.52</v>
          </cell>
          <cell r="H395">
            <v>0.46</v>
          </cell>
          <cell r="J395">
            <v>0.77112000000000003</v>
          </cell>
          <cell r="K395">
            <v>0.63648000000000005</v>
          </cell>
          <cell r="L395">
            <v>0.46</v>
          </cell>
        </row>
        <row r="396">
          <cell r="A396" t="str">
            <v>87-10-1161</v>
          </cell>
          <cell r="B396" t="str">
            <v>Ilex meserveae 'Blue Princess'</v>
          </cell>
          <cell r="C396" t="str">
            <v>MP104</v>
          </cell>
          <cell r="D396" t="str">
            <v>Directly</v>
          </cell>
          <cell r="F396">
            <v>0.63</v>
          </cell>
          <cell r="G396">
            <v>0.52</v>
          </cell>
          <cell r="H396">
            <v>0.46</v>
          </cell>
          <cell r="J396">
            <v>0.77112000000000003</v>
          </cell>
          <cell r="K396">
            <v>0.63648000000000005</v>
          </cell>
          <cell r="L396">
            <v>0.46</v>
          </cell>
        </row>
        <row r="397">
          <cell r="A397" t="str">
            <v>87-10-1334</v>
          </cell>
          <cell r="B397" t="str">
            <v>Ilex meserveae 'Heckenfee' PBR ®</v>
          </cell>
          <cell r="C397" t="str">
            <v>MP104</v>
          </cell>
          <cell r="D397" t="str">
            <v>WEEK 26</v>
          </cell>
          <cell r="F397">
            <v>1.29</v>
          </cell>
          <cell r="G397">
            <v>1.18</v>
          </cell>
          <cell r="H397">
            <v>1.1200000000000001</v>
          </cell>
          <cell r="J397">
            <v>1.5789600000000001</v>
          </cell>
          <cell r="K397">
            <v>1.44432</v>
          </cell>
          <cell r="L397">
            <v>1.1200000000000001</v>
          </cell>
        </row>
        <row r="398">
          <cell r="A398" t="str">
            <v>87-10-1335</v>
          </cell>
          <cell r="B398" t="str">
            <v>Ilex meserveae 'Heckenpracht' PBR ®</v>
          </cell>
          <cell r="C398" t="str">
            <v>MP104</v>
          </cell>
          <cell r="D398" t="str">
            <v>WEEK 26</v>
          </cell>
          <cell r="F398">
            <v>1.29</v>
          </cell>
          <cell r="G398">
            <v>1.18</v>
          </cell>
          <cell r="H398">
            <v>1.1200000000000001</v>
          </cell>
          <cell r="J398">
            <v>1.5789600000000001</v>
          </cell>
          <cell r="K398">
            <v>1.44432</v>
          </cell>
          <cell r="L398">
            <v>1.1200000000000001</v>
          </cell>
        </row>
        <row r="399">
          <cell r="A399" t="str">
            <v>87-10-1336</v>
          </cell>
          <cell r="B399" t="str">
            <v>Ilex meserveae 'Heckenstar' PBR ®</v>
          </cell>
          <cell r="C399" t="str">
            <v>MP104</v>
          </cell>
          <cell r="D399" t="str">
            <v>WEEK 26</v>
          </cell>
          <cell r="F399">
            <v>1.29</v>
          </cell>
          <cell r="G399">
            <v>1.18</v>
          </cell>
          <cell r="H399">
            <v>1.1200000000000001</v>
          </cell>
          <cell r="J399">
            <v>1.5789600000000001</v>
          </cell>
          <cell r="K399">
            <v>1.44432</v>
          </cell>
          <cell r="L399">
            <v>1.1200000000000001</v>
          </cell>
        </row>
        <row r="400">
          <cell r="A400" t="str">
            <v>87-10-1337</v>
          </cell>
          <cell r="B400" t="str">
            <v>Kerria japonica 'Golden Guinea'</v>
          </cell>
          <cell r="C400" t="str">
            <v>MP150</v>
          </cell>
          <cell r="D400" t="str">
            <v>Directly</v>
          </cell>
          <cell r="F400">
            <v>0.52</v>
          </cell>
          <cell r="G400">
            <v>0.41</v>
          </cell>
          <cell r="H400">
            <v>0.35</v>
          </cell>
          <cell r="J400">
            <v>0.63648000000000005</v>
          </cell>
          <cell r="K400">
            <v>0.50183999999999995</v>
          </cell>
          <cell r="L400">
            <v>0.35</v>
          </cell>
        </row>
        <row r="401">
          <cell r="A401" t="str">
            <v>87-10-1162</v>
          </cell>
          <cell r="B401" t="str">
            <v>Kerria japonica 'Picta'</v>
          </cell>
          <cell r="C401" t="str">
            <v>MP150</v>
          </cell>
          <cell r="D401" t="str">
            <v>Directly</v>
          </cell>
          <cell r="F401">
            <v>0.52</v>
          </cell>
          <cell r="G401">
            <v>0.41</v>
          </cell>
          <cell r="H401">
            <v>0.35</v>
          </cell>
          <cell r="J401">
            <v>0.63648000000000005</v>
          </cell>
          <cell r="K401">
            <v>0.50183999999999995</v>
          </cell>
          <cell r="L401">
            <v>0.35</v>
          </cell>
        </row>
        <row r="402">
          <cell r="A402" t="str">
            <v>87-10-1338</v>
          </cell>
          <cell r="B402" t="str">
            <v>Kerria japonica 'Pleniflora'</v>
          </cell>
          <cell r="C402" t="str">
            <v>MP150</v>
          </cell>
          <cell r="D402" t="str">
            <v>Directly</v>
          </cell>
          <cell r="F402">
            <v>0.52</v>
          </cell>
          <cell r="G402">
            <v>0.41</v>
          </cell>
          <cell r="H402">
            <v>0.35</v>
          </cell>
          <cell r="J402">
            <v>0.63648000000000005</v>
          </cell>
          <cell r="K402">
            <v>0.50183999999999995</v>
          </cell>
          <cell r="L402">
            <v>0.35</v>
          </cell>
        </row>
        <row r="403">
          <cell r="A403" t="str">
            <v>87-10-0864</v>
          </cell>
          <cell r="B403" t="str">
            <v>Kolkwitzia amabilis</v>
          </cell>
          <cell r="C403" t="str">
            <v>MP150</v>
          </cell>
          <cell r="D403" t="str">
            <v>Directly</v>
          </cell>
          <cell r="F403">
            <v>0.63</v>
          </cell>
          <cell r="G403">
            <v>0.52</v>
          </cell>
          <cell r="H403">
            <v>0.46</v>
          </cell>
          <cell r="J403">
            <v>0.77112000000000003</v>
          </cell>
          <cell r="K403">
            <v>0.63648000000000005</v>
          </cell>
          <cell r="L403">
            <v>0.46</v>
          </cell>
        </row>
        <row r="404">
          <cell r="A404" t="str">
            <v>87-10-0865</v>
          </cell>
          <cell r="B404" t="str">
            <v>Kolkwitzia amabilis 'Pink Cloud'</v>
          </cell>
          <cell r="C404" t="str">
            <v>MP150</v>
          </cell>
          <cell r="D404" t="str">
            <v>Directly</v>
          </cell>
          <cell r="F404">
            <v>0.63</v>
          </cell>
          <cell r="G404">
            <v>0.52</v>
          </cell>
          <cell r="H404">
            <v>0.46</v>
          </cell>
          <cell r="J404">
            <v>0.77112000000000003</v>
          </cell>
          <cell r="K404">
            <v>0.63648000000000005</v>
          </cell>
          <cell r="L404">
            <v>0.46</v>
          </cell>
        </row>
        <row r="405">
          <cell r="A405" t="str">
            <v>87-10-1119</v>
          </cell>
          <cell r="B405" t="str">
            <v>Lavandula ang. 'Alba'</v>
          </cell>
          <cell r="C405" t="str">
            <v>MP150</v>
          </cell>
          <cell r="D405" t="str">
            <v>week 20</v>
          </cell>
          <cell r="F405">
            <v>0.43</v>
          </cell>
          <cell r="G405">
            <v>0.32</v>
          </cell>
          <cell r="H405">
            <v>0.27</v>
          </cell>
          <cell r="J405">
            <v>0.52632000000000001</v>
          </cell>
          <cell r="K405">
            <v>0.39168000000000003</v>
          </cell>
          <cell r="L405">
            <v>0.27</v>
          </cell>
        </row>
        <row r="406">
          <cell r="A406" t="str">
            <v>87-10-0314</v>
          </cell>
          <cell r="B406" t="str">
            <v>Lavandula ang. 'Dwarf Blue'</v>
          </cell>
          <cell r="C406" t="str">
            <v>MP150</v>
          </cell>
          <cell r="D406" t="str">
            <v>week 20</v>
          </cell>
          <cell r="F406">
            <v>0.43</v>
          </cell>
          <cell r="G406">
            <v>0.32</v>
          </cell>
          <cell r="H406">
            <v>0.27</v>
          </cell>
          <cell r="J406">
            <v>0.52632000000000001</v>
          </cell>
          <cell r="K406">
            <v>0.39168000000000003</v>
          </cell>
          <cell r="L406">
            <v>0.27</v>
          </cell>
        </row>
        <row r="407">
          <cell r="A407" t="str">
            <v>87-10-0315</v>
          </cell>
          <cell r="B407" t="str">
            <v>Lavandula ang. 'Hidcote'</v>
          </cell>
          <cell r="C407" t="str">
            <v>MP150</v>
          </cell>
          <cell r="D407" t="str">
            <v>Directly</v>
          </cell>
          <cell r="F407">
            <v>0.43</v>
          </cell>
          <cell r="G407">
            <v>0.32</v>
          </cell>
          <cell r="H407">
            <v>0.27</v>
          </cell>
          <cell r="J407">
            <v>0.52632000000000001</v>
          </cell>
          <cell r="K407">
            <v>0.39168000000000003</v>
          </cell>
          <cell r="L407">
            <v>0.27</v>
          </cell>
        </row>
        <row r="408">
          <cell r="A408" t="str">
            <v>87-10-0316</v>
          </cell>
          <cell r="B408" t="str">
            <v>Lavandula ang. 'Munstead'</v>
          </cell>
          <cell r="C408" t="str">
            <v>MP150</v>
          </cell>
          <cell r="D408" t="str">
            <v>Directly</v>
          </cell>
          <cell r="F408">
            <v>0.43</v>
          </cell>
          <cell r="G408">
            <v>0.32</v>
          </cell>
          <cell r="H408">
            <v>0.27</v>
          </cell>
          <cell r="J408">
            <v>0.52632000000000001</v>
          </cell>
          <cell r="K408">
            <v>0.39168000000000003</v>
          </cell>
          <cell r="L408">
            <v>0.27</v>
          </cell>
        </row>
        <row r="409">
          <cell r="A409" t="str">
            <v>87-10-1681</v>
          </cell>
          <cell r="B409" t="str">
            <v>Lavandula angustifolia Platinum Blonde ('Momparler'PBR) ®</v>
          </cell>
          <cell r="C409" t="str">
            <v>MP150</v>
          </cell>
          <cell r="D409" t="str">
            <v>Directly</v>
          </cell>
          <cell r="F409">
            <v>0.94000000000000006</v>
          </cell>
          <cell r="G409">
            <v>0.83</v>
          </cell>
          <cell r="H409">
            <v>0.77</v>
          </cell>
          <cell r="J409">
            <v>1.15056</v>
          </cell>
          <cell r="K409">
            <v>1.0159199999999999</v>
          </cell>
          <cell r="L409">
            <v>0.77</v>
          </cell>
        </row>
        <row r="410">
          <cell r="A410" t="str">
            <v>87-10-1273</v>
          </cell>
          <cell r="B410" t="str">
            <v>Lavandula ang. 'Rosea'</v>
          </cell>
          <cell r="C410" t="str">
            <v>MP150</v>
          </cell>
          <cell r="D410" t="str">
            <v>week 20</v>
          </cell>
          <cell r="F410">
            <v>0.43</v>
          </cell>
          <cell r="G410">
            <v>0.32</v>
          </cell>
          <cell r="H410">
            <v>0.27</v>
          </cell>
          <cell r="J410">
            <v>0.52632000000000001</v>
          </cell>
          <cell r="K410">
            <v>0.39168000000000003</v>
          </cell>
          <cell r="L410">
            <v>0.27</v>
          </cell>
        </row>
        <row r="411">
          <cell r="A411" t="str">
            <v>87-10-1682</v>
          </cell>
          <cell r="B411" t="str">
            <v>Lavendula int. 'Grosso'</v>
          </cell>
          <cell r="C411" t="str">
            <v>MP150</v>
          </cell>
          <cell r="D411" t="str">
            <v>Directly</v>
          </cell>
          <cell r="F411">
            <v>0.43</v>
          </cell>
          <cell r="G411">
            <v>0.32</v>
          </cell>
          <cell r="H411">
            <v>0.27</v>
          </cell>
          <cell r="J411">
            <v>0.52632000000000001</v>
          </cell>
          <cell r="K411">
            <v>0.39168000000000003</v>
          </cell>
          <cell r="L411">
            <v>0.27</v>
          </cell>
        </row>
        <row r="412">
          <cell r="A412" t="str">
            <v>87-10-1280</v>
          </cell>
          <cell r="B412" t="str">
            <v>Lavandula intermedia Phenomenal ('Niko'PBR) ®</v>
          </cell>
          <cell r="C412" t="str">
            <v>MP150</v>
          </cell>
          <cell r="D412" t="str">
            <v>Directly</v>
          </cell>
          <cell r="F412">
            <v>0.94000000000000006</v>
          </cell>
          <cell r="G412">
            <v>0.83</v>
          </cell>
          <cell r="H412">
            <v>0.77</v>
          </cell>
          <cell r="J412">
            <v>1.15056</v>
          </cell>
          <cell r="K412">
            <v>1.0159199999999999</v>
          </cell>
          <cell r="L412">
            <v>0.77</v>
          </cell>
        </row>
        <row r="413">
          <cell r="A413" t="str">
            <v>87-10-1163</v>
          </cell>
          <cell r="B413" t="str">
            <v>Ligustrum ibota 'Musli' PBR ®</v>
          </cell>
          <cell r="C413" t="str">
            <v>MP150</v>
          </cell>
          <cell r="D413" t="str">
            <v>Directly</v>
          </cell>
          <cell r="F413">
            <v>1.01</v>
          </cell>
          <cell r="G413">
            <v>0.9</v>
          </cell>
          <cell r="H413">
            <v>0.84</v>
          </cell>
          <cell r="J413">
            <v>1.23624</v>
          </cell>
          <cell r="K413">
            <v>1.1016000000000001</v>
          </cell>
          <cell r="L413">
            <v>0.84</v>
          </cell>
        </row>
        <row r="414">
          <cell r="A414" t="str">
            <v>87-10-1339</v>
          </cell>
          <cell r="B414" t="str">
            <v>Ligustrum lucidum</v>
          </cell>
          <cell r="C414" t="str">
            <v>MP150</v>
          </cell>
          <cell r="D414" t="str">
            <v>Directly</v>
          </cell>
          <cell r="F414">
            <v>0.56000000000000005</v>
          </cell>
          <cell r="G414">
            <v>0.45</v>
          </cell>
          <cell r="H414">
            <v>0.39</v>
          </cell>
          <cell r="J414">
            <v>0.68544000000000005</v>
          </cell>
          <cell r="K414">
            <v>0.55080000000000007</v>
          </cell>
          <cell r="L414">
            <v>0.39</v>
          </cell>
        </row>
        <row r="415">
          <cell r="A415" t="str">
            <v>87-10-1340</v>
          </cell>
          <cell r="B415" t="str">
            <v>Ligustrum ovalifolium</v>
          </cell>
          <cell r="C415" t="str">
            <v>MP150</v>
          </cell>
          <cell r="D415" t="str">
            <v>Directly</v>
          </cell>
          <cell r="F415">
            <v>0.48</v>
          </cell>
          <cell r="G415">
            <v>0.37</v>
          </cell>
          <cell r="H415">
            <v>0.31</v>
          </cell>
          <cell r="J415">
            <v>0.58751999999999993</v>
          </cell>
          <cell r="K415">
            <v>0.45288</v>
          </cell>
          <cell r="L415">
            <v>0.31</v>
          </cell>
        </row>
        <row r="416">
          <cell r="A416" t="str">
            <v>87-10-1341</v>
          </cell>
          <cell r="B416" t="str">
            <v>Ligustrum oval. 'Argenteum'</v>
          </cell>
          <cell r="C416" t="str">
            <v>MP150</v>
          </cell>
          <cell r="D416" t="str">
            <v>Directly</v>
          </cell>
          <cell r="F416">
            <v>0.48</v>
          </cell>
          <cell r="G416">
            <v>0.37</v>
          </cell>
          <cell r="H416">
            <v>0.31</v>
          </cell>
          <cell r="J416">
            <v>0.58751999999999993</v>
          </cell>
          <cell r="K416">
            <v>0.45288</v>
          </cell>
          <cell r="L416">
            <v>0.31</v>
          </cell>
        </row>
        <row r="417">
          <cell r="A417" t="str">
            <v>87-10-1342</v>
          </cell>
          <cell r="B417" t="str">
            <v>Ligustrum oval. 'Aureum'</v>
          </cell>
          <cell r="C417" t="str">
            <v>MP150</v>
          </cell>
          <cell r="D417" t="str">
            <v>Directly</v>
          </cell>
          <cell r="F417">
            <v>0.48</v>
          </cell>
          <cell r="G417">
            <v>0.37</v>
          </cell>
          <cell r="H417">
            <v>0.31</v>
          </cell>
          <cell r="J417">
            <v>0.58751999999999993</v>
          </cell>
          <cell r="K417">
            <v>0.45288</v>
          </cell>
          <cell r="L417">
            <v>0.31</v>
          </cell>
        </row>
        <row r="418">
          <cell r="A418" t="str">
            <v>87-10-1164</v>
          </cell>
          <cell r="B418" t="str">
            <v>Ligustrum oval. 'Green Diamond' PBR ®</v>
          </cell>
          <cell r="C418" t="str">
            <v>MP150</v>
          </cell>
          <cell r="D418" t="str">
            <v>Directly</v>
          </cell>
          <cell r="F418">
            <v>0.94000000000000006</v>
          </cell>
          <cell r="G418">
            <v>0.83</v>
          </cell>
          <cell r="H418">
            <v>0.77</v>
          </cell>
          <cell r="J418">
            <v>1.15056</v>
          </cell>
          <cell r="K418">
            <v>1.0159199999999999</v>
          </cell>
          <cell r="L418">
            <v>0.77</v>
          </cell>
        </row>
        <row r="419">
          <cell r="A419" t="str">
            <v>87-10-0325</v>
          </cell>
          <cell r="B419" t="str">
            <v>Ligustrum quihoui</v>
          </cell>
          <cell r="C419" t="str">
            <v>MP144</v>
          </cell>
          <cell r="D419" t="str">
            <v>Directly</v>
          </cell>
          <cell r="F419">
            <v>0.52</v>
          </cell>
          <cell r="G419">
            <v>0.41</v>
          </cell>
          <cell r="H419">
            <v>0.35</v>
          </cell>
          <cell r="J419">
            <v>0.63648000000000005</v>
          </cell>
          <cell r="K419">
            <v>0.50183999999999995</v>
          </cell>
          <cell r="L419">
            <v>0.35</v>
          </cell>
        </row>
        <row r="420">
          <cell r="A420" t="str">
            <v>87-10-1343</v>
          </cell>
          <cell r="B420" t="str">
            <v>Ligustrum 'Vicaryi'</v>
          </cell>
          <cell r="C420" t="str">
            <v>MP150</v>
          </cell>
          <cell r="D420" t="str">
            <v>Directly</v>
          </cell>
          <cell r="F420">
            <v>0.52</v>
          </cell>
          <cell r="G420">
            <v>0.41</v>
          </cell>
          <cell r="H420">
            <v>0.35</v>
          </cell>
          <cell r="J420">
            <v>0.63648000000000005</v>
          </cell>
          <cell r="K420">
            <v>0.50183999999999995</v>
          </cell>
          <cell r="L420">
            <v>0.35</v>
          </cell>
        </row>
        <row r="421">
          <cell r="A421" t="str">
            <v>87-10-1232</v>
          </cell>
          <cell r="B421" t="str">
            <v>Ligustrum vulgare</v>
          </cell>
          <cell r="C421" t="str">
            <v>MP150</v>
          </cell>
          <cell r="D421" t="str">
            <v>Directly</v>
          </cell>
          <cell r="F421">
            <v>0.48</v>
          </cell>
          <cell r="G421">
            <v>0.37</v>
          </cell>
          <cell r="H421">
            <v>0.31</v>
          </cell>
          <cell r="J421">
            <v>0.58751999999999993</v>
          </cell>
          <cell r="K421">
            <v>0.45288</v>
          </cell>
          <cell r="L421">
            <v>0.31</v>
          </cell>
        </row>
        <row r="422">
          <cell r="A422" t="str">
            <v>87-10-1344</v>
          </cell>
          <cell r="B422" t="str">
            <v>Ligustrum vulg. 'Atrovirens'</v>
          </cell>
          <cell r="C422" t="str">
            <v>MP150</v>
          </cell>
          <cell r="D422" t="str">
            <v>Directly</v>
          </cell>
          <cell r="F422">
            <v>0.48</v>
          </cell>
          <cell r="G422">
            <v>0.37</v>
          </cell>
          <cell r="H422">
            <v>0.31</v>
          </cell>
          <cell r="J422">
            <v>0.58751999999999993</v>
          </cell>
          <cell r="K422">
            <v>0.45288</v>
          </cell>
          <cell r="L422">
            <v>0.31</v>
          </cell>
        </row>
        <row r="423">
          <cell r="A423" t="str">
            <v>87-10-1345</v>
          </cell>
          <cell r="B423" t="str">
            <v>Ligustrum vulg. 'Lodense'</v>
          </cell>
          <cell r="C423" t="str">
            <v>MP150</v>
          </cell>
          <cell r="D423" t="str">
            <v>Directly</v>
          </cell>
          <cell r="F423">
            <v>0.52</v>
          </cell>
          <cell r="G423">
            <v>0.41</v>
          </cell>
          <cell r="H423">
            <v>0.35</v>
          </cell>
          <cell r="J423">
            <v>0.63648000000000005</v>
          </cell>
          <cell r="K423">
            <v>0.50183999999999995</v>
          </cell>
          <cell r="L423">
            <v>0.35</v>
          </cell>
        </row>
        <row r="424">
          <cell r="A424" t="str">
            <v>87-10-1346</v>
          </cell>
          <cell r="B424" t="str">
            <v>Lonicera nit. 'Baggesen's Gold'</v>
          </cell>
          <cell r="C424" t="str">
            <v>MP150</v>
          </cell>
          <cell r="D424" t="str">
            <v>Directly</v>
          </cell>
          <cell r="F424">
            <v>0.39</v>
          </cell>
          <cell r="G424">
            <v>0.28999999999999998</v>
          </cell>
          <cell r="H424">
            <v>0.24</v>
          </cell>
          <cell r="J424">
            <v>0.47736000000000001</v>
          </cell>
          <cell r="K424">
            <v>0.35496</v>
          </cell>
          <cell r="L424">
            <v>0.24</v>
          </cell>
        </row>
        <row r="425">
          <cell r="A425" t="str">
            <v>87-10-1006</v>
          </cell>
          <cell r="B425" t="str">
            <v>Lonicera nit. 'Elegant'</v>
          </cell>
          <cell r="C425" t="str">
            <v>MP150</v>
          </cell>
          <cell r="D425" t="str">
            <v>Directly</v>
          </cell>
          <cell r="F425">
            <v>0.33999999999999997</v>
          </cell>
          <cell r="G425">
            <v>0.25</v>
          </cell>
          <cell r="H425">
            <v>0.21</v>
          </cell>
          <cell r="J425">
            <v>0.41615999999999997</v>
          </cell>
          <cell r="K425">
            <v>0.30599999999999999</v>
          </cell>
          <cell r="L425">
            <v>0.21</v>
          </cell>
        </row>
        <row r="426">
          <cell r="A426" t="str">
            <v>87-10-1007</v>
          </cell>
          <cell r="B426" t="str">
            <v>Lonicera nit. 'Hohenheim. Findling'</v>
          </cell>
          <cell r="C426" t="str">
            <v>MP150</v>
          </cell>
          <cell r="D426" t="str">
            <v>Directly</v>
          </cell>
          <cell r="F426">
            <v>0.33999999999999997</v>
          </cell>
          <cell r="G426">
            <v>0.25</v>
          </cell>
          <cell r="H426">
            <v>0.21</v>
          </cell>
          <cell r="J426">
            <v>0.41615999999999997</v>
          </cell>
          <cell r="K426">
            <v>0.30599999999999999</v>
          </cell>
          <cell r="L426">
            <v>0.21</v>
          </cell>
        </row>
        <row r="427">
          <cell r="A427" t="str">
            <v>87-10-0333</v>
          </cell>
          <cell r="B427" t="str">
            <v>Lonicera nit. 'Lemon Beauty'</v>
          </cell>
          <cell r="C427" t="str">
            <v>MP150</v>
          </cell>
          <cell r="D427" t="str">
            <v>Directly</v>
          </cell>
          <cell r="F427">
            <v>0.39999999999999997</v>
          </cell>
          <cell r="G427">
            <v>0.3</v>
          </cell>
          <cell r="H427">
            <v>0.25</v>
          </cell>
          <cell r="J427">
            <v>0.48959999999999992</v>
          </cell>
          <cell r="K427">
            <v>0.36719999999999997</v>
          </cell>
          <cell r="L427">
            <v>0.25</v>
          </cell>
        </row>
        <row r="428">
          <cell r="A428" t="str">
            <v>87-10-1008</v>
          </cell>
          <cell r="B428" t="str">
            <v>Lonicera nit. 'Maigrün'</v>
          </cell>
          <cell r="C428" t="str">
            <v>MP150</v>
          </cell>
          <cell r="D428" t="str">
            <v>Directly</v>
          </cell>
          <cell r="F428">
            <v>0.33999999999999997</v>
          </cell>
          <cell r="G428">
            <v>0.25</v>
          </cell>
          <cell r="H428">
            <v>0.21</v>
          </cell>
          <cell r="J428">
            <v>0.41615999999999997</v>
          </cell>
          <cell r="K428">
            <v>0.30599999999999999</v>
          </cell>
          <cell r="L428">
            <v>0.21</v>
          </cell>
        </row>
        <row r="429">
          <cell r="A429" t="str">
            <v>87-10-1009</v>
          </cell>
          <cell r="B429" t="str">
            <v>Lonicera pileata</v>
          </cell>
          <cell r="C429" t="str">
            <v>MP150</v>
          </cell>
          <cell r="D429" t="str">
            <v>Directly</v>
          </cell>
          <cell r="F429">
            <v>0.33999999999999997</v>
          </cell>
          <cell r="G429">
            <v>0.25</v>
          </cell>
          <cell r="H429">
            <v>0.21</v>
          </cell>
          <cell r="J429">
            <v>0.41615999999999997</v>
          </cell>
          <cell r="K429">
            <v>0.30599999999999999</v>
          </cell>
          <cell r="L429">
            <v>0.21</v>
          </cell>
        </row>
        <row r="430">
          <cell r="A430" t="str">
            <v>87-10-1010</v>
          </cell>
          <cell r="B430" t="str">
            <v>Lonicera pileata 'Moss Green'</v>
          </cell>
          <cell r="C430" t="str">
            <v>MP150</v>
          </cell>
          <cell r="D430" t="str">
            <v>Directly</v>
          </cell>
          <cell r="F430">
            <v>0.33999999999999997</v>
          </cell>
          <cell r="G430">
            <v>0.25</v>
          </cell>
          <cell r="H430">
            <v>0.21</v>
          </cell>
          <cell r="J430">
            <v>0.41615999999999997</v>
          </cell>
          <cell r="K430">
            <v>0.30599999999999999</v>
          </cell>
          <cell r="L430">
            <v>0.21</v>
          </cell>
        </row>
        <row r="431">
          <cell r="A431" t="str">
            <v>87-10-0869</v>
          </cell>
          <cell r="B431" t="str">
            <v>Magnolia 'Betty'</v>
          </cell>
          <cell r="C431" t="str">
            <v>MP66</v>
          </cell>
          <cell r="D431" t="str">
            <v>Directly</v>
          </cell>
          <cell r="F431">
            <v>1.01</v>
          </cell>
          <cell r="G431">
            <v>0.9</v>
          </cell>
          <cell r="H431">
            <v>0.84</v>
          </cell>
          <cell r="J431">
            <v>1.23624</v>
          </cell>
          <cell r="K431">
            <v>1.1016000000000001</v>
          </cell>
          <cell r="L431">
            <v>0.84</v>
          </cell>
        </row>
        <row r="432">
          <cell r="A432" t="str">
            <v>87-10-0870</v>
          </cell>
          <cell r="B432" t="str">
            <v>Magnolia 'Galaxy'</v>
          </cell>
          <cell r="C432" t="str">
            <v>MP66</v>
          </cell>
          <cell r="D432" t="str">
            <v>Directly</v>
          </cell>
          <cell r="F432">
            <v>1.01</v>
          </cell>
          <cell r="G432">
            <v>0.9</v>
          </cell>
          <cell r="H432">
            <v>0.84</v>
          </cell>
          <cell r="J432">
            <v>1.23624</v>
          </cell>
          <cell r="K432">
            <v>1.1016000000000001</v>
          </cell>
          <cell r="L432">
            <v>0.84</v>
          </cell>
        </row>
        <row r="433">
          <cell r="A433" t="str">
            <v>87-10-0871</v>
          </cell>
          <cell r="B433" t="str">
            <v>Magnolia 'George Henry Kern'</v>
          </cell>
          <cell r="C433" t="str">
            <v>MP66</v>
          </cell>
          <cell r="D433" t="str">
            <v>Directly</v>
          </cell>
          <cell r="F433">
            <v>1.01</v>
          </cell>
          <cell r="G433">
            <v>0.9</v>
          </cell>
          <cell r="H433">
            <v>0.84</v>
          </cell>
          <cell r="J433">
            <v>1.23624</v>
          </cell>
          <cell r="K433">
            <v>1.1016000000000001</v>
          </cell>
          <cell r="L433">
            <v>0.84</v>
          </cell>
        </row>
        <row r="434">
          <cell r="A434" t="str">
            <v>87-10-1011</v>
          </cell>
          <cell r="B434" t="str">
            <v>Magnolia 'Heaven Scent'</v>
          </cell>
          <cell r="C434" t="str">
            <v>MP66</v>
          </cell>
          <cell r="D434" t="str">
            <v>Directly</v>
          </cell>
          <cell r="F434">
            <v>1.01</v>
          </cell>
          <cell r="G434">
            <v>0.9</v>
          </cell>
          <cell r="H434">
            <v>0.84</v>
          </cell>
          <cell r="J434">
            <v>1.23624</v>
          </cell>
          <cell r="K434">
            <v>1.1016000000000001</v>
          </cell>
          <cell r="L434">
            <v>0.84</v>
          </cell>
        </row>
        <row r="435">
          <cell r="A435" t="str">
            <v>87-10-0872</v>
          </cell>
          <cell r="B435" t="str">
            <v>Magnolia liliiflora 'Nigra'</v>
          </cell>
          <cell r="C435" t="str">
            <v>MP66</v>
          </cell>
          <cell r="D435" t="str">
            <v>Directly</v>
          </cell>
          <cell r="F435">
            <v>1.01</v>
          </cell>
          <cell r="G435">
            <v>0.9</v>
          </cell>
          <cell r="H435">
            <v>0.84</v>
          </cell>
          <cell r="J435">
            <v>1.23624</v>
          </cell>
          <cell r="K435">
            <v>1.1016000000000001</v>
          </cell>
          <cell r="L435">
            <v>0.84</v>
          </cell>
        </row>
        <row r="436">
          <cell r="A436" t="str">
            <v>87-10-0873</v>
          </cell>
          <cell r="B436" t="str">
            <v>Magnolia loebneri 'Leonard Messel'</v>
          </cell>
          <cell r="C436" t="str">
            <v>MP66</v>
          </cell>
          <cell r="D436" t="str">
            <v>Directly</v>
          </cell>
          <cell r="F436">
            <v>1.01</v>
          </cell>
          <cell r="G436">
            <v>0.9</v>
          </cell>
          <cell r="H436">
            <v>0.84</v>
          </cell>
          <cell r="J436">
            <v>1.23624</v>
          </cell>
          <cell r="K436">
            <v>1.1016000000000001</v>
          </cell>
          <cell r="L436">
            <v>0.84</v>
          </cell>
        </row>
        <row r="437">
          <cell r="A437" t="str">
            <v>87-10-0874</v>
          </cell>
          <cell r="B437" t="str">
            <v>Magnolia loebneri 'Merrill'</v>
          </cell>
          <cell r="C437" t="str">
            <v>MP66</v>
          </cell>
          <cell r="D437" t="str">
            <v>Directly</v>
          </cell>
          <cell r="F437">
            <v>1.01</v>
          </cell>
          <cell r="G437">
            <v>0.9</v>
          </cell>
          <cell r="H437">
            <v>0.84</v>
          </cell>
          <cell r="J437">
            <v>1.23624</v>
          </cell>
          <cell r="K437">
            <v>1.1016000000000001</v>
          </cell>
          <cell r="L437">
            <v>0.84</v>
          </cell>
        </row>
        <row r="438">
          <cell r="A438" t="str">
            <v>87-10-1431</v>
          </cell>
          <cell r="B438" t="str">
            <v>Magnolia 'Ricki'</v>
          </cell>
          <cell r="C438" t="str">
            <v>MP66</v>
          </cell>
          <cell r="D438" t="str">
            <v>Directly</v>
          </cell>
          <cell r="F438">
            <v>1.01</v>
          </cell>
          <cell r="G438">
            <v>0.9</v>
          </cell>
          <cell r="H438">
            <v>0.84</v>
          </cell>
          <cell r="J438">
            <v>1.23624</v>
          </cell>
          <cell r="K438">
            <v>1.1016000000000001</v>
          </cell>
          <cell r="L438">
            <v>0.84</v>
          </cell>
        </row>
        <row r="439">
          <cell r="A439" t="str">
            <v>87-10-0918</v>
          </cell>
          <cell r="B439" t="str">
            <v>Magnolia soul. 'Alba Superba'</v>
          </cell>
          <cell r="C439" t="str">
            <v>MP66</v>
          </cell>
          <cell r="D439" t="str">
            <v>Directly</v>
          </cell>
          <cell r="F439">
            <v>1.01</v>
          </cell>
          <cell r="G439">
            <v>0.9</v>
          </cell>
          <cell r="H439">
            <v>0.84</v>
          </cell>
          <cell r="J439">
            <v>1.23624</v>
          </cell>
          <cell r="K439">
            <v>1.1016000000000001</v>
          </cell>
          <cell r="L439">
            <v>0.84</v>
          </cell>
        </row>
        <row r="440">
          <cell r="A440" t="str">
            <v>87-10-0875</v>
          </cell>
          <cell r="B440" t="str">
            <v>Magnolia soulangeana</v>
          </cell>
          <cell r="C440" t="str">
            <v>MP66</v>
          </cell>
          <cell r="D440" t="str">
            <v>Directly</v>
          </cell>
          <cell r="F440">
            <v>1.01</v>
          </cell>
          <cell r="G440">
            <v>0.9</v>
          </cell>
          <cell r="H440">
            <v>0.84</v>
          </cell>
          <cell r="J440">
            <v>1.23624</v>
          </cell>
          <cell r="K440">
            <v>1.1016000000000001</v>
          </cell>
          <cell r="L440">
            <v>0.84</v>
          </cell>
        </row>
        <row r="441">
          <cell r="A441" t="str">
            <v>87-10-1478</v>
          </cell>
          <cell r="B441" t="str">
            <v>Magnolia soul. 'Superba'</v>
          </cell>
          <cell r="C441" t="str">
            <v>MP66</v>
          </cell>
          <cell r="D441" t="str">
            <v>Directly</v>
          </cell>
          <cell r="F441">
            <v>1.01</v>
          </cell>
          <cell r="G441">
            <v>0.9</v>
          </cell>
          <cell r="H441">
            <v>0.84</v>
          </cell>
          <cell r="J441">
            <v>1.23624</v>
          </cell>
          <cell r="K441">
            <v>1.1016000000000001</v>
          </cell>
          <cell r="L441">
            <v>0.84</v>
          </cell>
        </row>
        <row r="442">
          <cell r="A442" t="str">
            <v>87-10-0876</v>
          </cell>
          <cell r="B442" t="str">
            <v>Magnolia stellata</v>
          </cell>
          <cell r="C442" t="str">
            <v>MP66</v>
          </cell>
          <cell r="D442" t="str">
            <v>Directly</v>
          </cell>
          <cell r="F442">
            <v>1.01</v>
          </cell>
          <cell r="G442">
            <v>0.9</v>
          </cell>
          <cell r="H442">
            <v>0.84</v>
          </cell>
          <cell r="J442">
            <v>1.23624</v>
          </cell>
          <cell r="K442">
            <v>1.1016000000000001</v>
          </cell>
          <cell r="L442">
            <v>0.84</v>
          </cell>
        </row>
        <row r="443">
          <cell r="A443" t="str">
            <v>87-10-0877</v>
          </cell>
          <cell r="B443" t="str">
            <v>Magnolia stellata 'Rosea'</v>
          </cell>
          <cell r="C443" t="str">
            <v>MP66</v>
          </cell>
          <cell r="D443" t="str">
            <v>Directly</v>
          </cell>
          <cell r="F443">
            <v>1.01</v>
          </cell>
          <cell r="G443">
            <v>0.9</v>
          </cell>
          <cell r="H443">
            <v>0.84</v>
          </cell>
          <cell r="J443">
            <v>1.23624</v>
          </cell>
          <cell r="K443">
            <v>1.1016000000000001</v>
          </cell>
          <cell r="L443">
            <v>0.84</v>
          </cell>
        </row>
        <row r="444">
          <cell r="A444" t="str">
            <v>87-10-0878</v>
          </cell>
          <cell r="B444" t="str">
            <v>Magnolia stellata 'Royal Star'</v>
          </cell>
          <cell r="C444" t="str">
            <v>MP66</v>
          </cell>
          <cell r="D444" t="str">
            <v>Directly</v>
          </cell>
          <cell r="F444">
            <v>1.01</v>
          </cell>
          <cell r="G444">
            <v>0.9</v>
          </cell>
          <cell r="H444">
            <v>0.84</v>
          </cell>
          <cell r="J444">
            <v>1.23624</v>
          </cell>
          <cell r="K444">
            <v>1.1016000000000001</v>
          </cell>
          <cell r="L444">
            <v>0.84</v>
          </cell>
        </row>
        <row r="445">
          <cell r="A445" t="str">
            <v>87-10-0879</v>
          </cell>
          <cell r="B445" t="str">
            <v>Magnolia 'Susan'</v>
          </cell>
          <cell r="C445" t="str">
            <v>MP66</v>
          </cell>
          <cell r="D445" t="str">
            <v>Directly</v>
          </cell>
          <cell r="F445">
            <v>1.01</v>
          </cell>
          <cell r="G445">
            <v>0.9</v>
          </cell>
          <cell r="H445">
            <v>0.84</v>
          </cell>
          <cell r="J445">
            <v>1.23624</v>
          </cell>
          <cell r="K445">
            <v>1.1016000000000001</v>
          </cell>
          <cell r="L445">
            <v>0.84</v>
          </cell>
        </row>
        <row r="446">
          <cell r="A446" t="str">
            <v>87-10-1432</v>
          </cell>
          <cell r="B446" t="str">
            <v>Mahonia aq. 'Apollo'</v>
          </cell>
          <cell r="C446" t="str">
            <v>MP66</v>
          </cell>
          <cell r="D446" t="str">
            <v>Directly</v>
          </cell>
          <cell r="F446">
            <v>0.94000000000000006</v>
          </cell>
          <cell r="G446">
            <v>0.83</v>
          </cell>
          <cell r="H446">
            <v>0.77</v>
          </cell>
          <cell r="J446">
            <v>1.15056</v>
          </cell>
          <cell r="K446">
            <v>1.0159199999999999</v>
          </cell>
          <cell r="L446">
            <v>0.77</v>
          </cell>
        </row>
        <row r="447">
          <cell r="A447" t="str">
            <v>87-10-1233</v>
          </cell>
          <cell r="B447" t="str">
            <v>Mahonia aq. 'Smaragd'</v>
          </cell>
          <cell r="C447" t="str">
            <v>MP66</v>
          </cell>
          <cell r="D447" t="str">
            <v>Directly</v>
          </cell>
          <cell r="F447">
            <v>0.94000000000000006</v>
          </cell>
          <cell r="G447">
            <v>0.83</v>
          </cell>
          <cell r="H447">
            <v>0.77</v>
          </cell>
          <cell r="J447">
            <v>1.15056</v>
          </cell>
          <cell r="K447">
            <v>1.0159199999999999</v>
          </cell>
          <cell r="L447">
            <v>0.77</v>
          </cell>
        </row>
        <row r="448">
          <cell r="A448" t="str">
            <v>87-10-1234</v>
          </cell>
          <cell r="B448" t="str">
            <v>Mahonia bealei</v>
          </cell>
          <cell r="C448" t="str">
            <v>MP66</v>
          </cell>
          <cell r="D448" t="str">
            <v>Directly</v>
          </cell>
          <cell r="F448">
            <v>0.94000000000000006</v>
          </cell>
          <cell r="G448">
            <v>0.83</v>
          </cell>
          <cell r="H448">
            <v>0.77</v>
          </cell>
          <cell r="J448">
            <v>1.15056</v>
          </cell>
          <cell r="K448">
            <v>1.0159199999999999</v>
          </cell>
          <cell r="L448">
            <v>0.77</v>
          </cell>
        </row>
        <row r="449">
          <cell r="A449" t="str">
            <v>87-10-1235</v>
          </cell>
          <cell r="B449" t="str">
            <v>Mahonia media 'Charity'</v>
          </cell>
          <cell r="C449" t="str">
            <v>MP66</v>
          </cell>
          <cell r="D449" t="str">
            <v>Directly</v>
          </cell>
          <cell r="F449">
            <v>0.94000000000000006</v>
          </cell>
          <cell r="G449">
            <v>0.83</v>
          </cell>
          <cell r="H449">
            <v>0.77</v>
          </cell>
          <cell r="J449">
            <v>1.15056</v>
          </cell>
          <cell r="K449">
            <v>1.0159199999999999</v>
          </cell>
          <cell r="L449">
            <v>0.77</v>
          </cell>
        </row>
        <row r="450">
          <cell r="A450" t="str">
            <v>87-10-1213</v>
          </cell>
          <cell r="B450" t="str">
            <v>Mahonia wagneri 'Pinnacle'</v>
          </cell>
          <cell r="C450" t="str">
            <v>MP66</v>
          </cell>
          <cell r="D450" t="str">
            <v>Directly</v>
          </cell>
          <cell r="F450">
            <v>0.94000000000000006</v>
          </cell>
          <cell r="G450">
            <v>0.83</v>
          </cell>
          <cell r="H450">
            <v>0.77</v>
          </cell>
          <cell r="J450">
            <v>1.15056</v>
          </cell>
          <cell r="K450">
            <v>1.0159199999999999</v>
          </cell>
          <cell r="L450">
            <v>0.77</v>
          </cell>
        </row>
        <row r="451">
          <cell r="A451" t="str">
            <v>87-10-1347</v>
          </cell>
          <cell r="B451" t="str">
            <v>Osmanthus burkwoodii</v>
          </cell>
          <cell r="C451" t="str">
            <v>MP150</v>
          </cell>
          <cell r="D451" t="str">
            <v>Directly</v>
          </cell>
          <cell r="F451">
            <v>0.59000000000000008</v>
          </cell>
          <cell r="G451">
            <v>0.48</v>
          </cell>
          <cell r="H451">
            <v>0.42</v>
          </cell>
          <cell r="J451">
            <v>0.72216000000000014</v>
          </cell>
          <cell r="K451">
            <v>0.58751999999999993</v>
          </cell>
          <cell r="L451">
            <v>0.42</v>
          </cell>
        </row>
        <row r="452">
          <cell r="A452" t="str">
            <v>87-10-1012</v>
          </cell>
          <cell r="B452" t="str">
            <v>Pachysandra term. 'Green Carpet'</v>
          </cell>
          <cell r="C452" t="str">
            <v>MP150</v>
          </cell>
          <cell r="D452" t="str">
            <v>Directly</v>
          </cell>
          <cell r="F452">
            <v>0.44</v>
          </cell>
          <cell r="G452">
            <v>0.34</v>
          </cell>
          <cell r="H452">
            <v>0.28000000000000003</v>
          </cell>
          <cell r="J452">
            <v>0.53856000000000004</v>
          </cell>
          <cell r="K452">
            <v>0.41616000000000003</v>
          </cell>
          <cell r="L452">
            <v>0.28000000000000003</v>
          </cell>
        </row>
        <row r="453">
          <cell r="A453" t="str">
            <v>87-10-1013</v>
          </cell>
          <cell r="B453" t="str">
            <v>Pachysandra term. 'Green Sheen'</v>
          </cell>
          <cell r="C453" t="str">
            <v>MP150</v>
          </cell>
          <cell r="D453" t="str">
            <v>Directly</v>
          </cell>
          <cell r="F453">
            <v>0.44</v>
          </cell>
          <cell r="G453">
            <v>0.34</v>
          </cell>
          <cell r="H453">
            <v>0.28000000000000003</v>
          </cell>
          <cell r="J453">
            <v>0.53856000000000004</v>
          </cell>
          <cell r="K453">
            <v>0.41616000000000003</v>
          </cell>
          <cell r="L453">
            <v>0.28000000000000003</v>
          </cell>
        </row>
        <row r="454">
          <cell r="A454" t="str">
            <v>87-10-1014</v>
          </cell>
          <cell r="B454" t="str">
            <v>Pachysandra terminalis</v>
          </cell>
          <cell r="C454" t="str">
            <v>MP150</v>
          </cell>
          <cell r="D454" t="str">
            <v>Directly</v>
          </cell>
          <cell r="F454">
            <v>0.44</v>
          </cell>
          <cell r="G454">
            <v>0.34</v>
          </cell>
          <cell r="H454">
            <v>0.28000000000000003</v>
          </cell>
          <cell r="J454">
            <v>0.53856000000000004</v>
          </cell>
          <cell r="K454">
            <v>0.41616000000000003</v>
          </cell>
          <cell r="L454">
            <v>0.28000000000000003</v>
          </cell>
        </row>
        <row r="455">
          <cell r="A455" t="str">
            <v>87-10-1348</v>
          </cell>
          <cell r="B455" t="str">
            <v>Perovskia atriplicif. 'Blue Spire'</v>
          </cell>
          <cell r="C455" t="str">
            <v>MP150</v>
          </cell>
          <cell r="D455" t="str">
            <v>Directly</v>
          </cell>
          <cell r="F455">
            <v>0.52</v>
          </cell>
          <cell r="G455">
            <v>0.41</v>
          </cell>
          <cell r="H455">
            <v>0.35</v>
          </cell>
          <cell r="J455">
            <v>0.63648000000000005</v>
          </cell>
          <cell r="K455">
            <v>0.50183999999999995</v>
          </cell>
          <cell r="L455">
            <v>0.35</v>
          </cell>
        </row>
        <row r="456">
          <cell r="A456" t="str">
            <v>87-10-0364</v>
          </cell>
          <cell r="B456" t="str">
            <v>Perovskia atriplicifolia Lacey Blue ('Lisslitt'PBR) ®</v>
          </cell>
          <cell r="C456" t="str">
            <v>MP150</v>
          </cell>
          <cell r="D456" t="str">
            <v>Directly</v>
          </cell>
          <cell r="F456">
            <v>0.97000000000000008</v>
          </cell>
          <cell r="G456">
            <v>0.86</v>
          </cell>
          <cell r="H456">
            <v>0.8</v>
          </cell>
          <cell r="J456">
            <v>1.1872800000000001</v>
          </cell>
          <cell r="K456">
            <v>1.05264</v>
          </cell>
          <cell r="L456">
            <v>0.8</v>
          </cell>
        </row>
        <row r="457">
          <cell r="A457" t="str">
            <v>87-10-0365</v>
          </cell>
          <cell r="B457" t="str">
            <v>Perovskia atriplicif. 'Little Spire' PBR ®</v>
          </cell>
          <cell r="C457" t="str">
            <v>MP150</v>
          </cell>
          <cell r="D457" t="str">
            <v>Directly</v>
          </cell>
          <cell r="F457">
            <v>0.97000000000000008</v>
          </cell>
          <cell r="G457">
            <v>0.86</v>
          </cell>
          <cell r="H457">
            <v>0.8</v>
          </cell>
          <cell r="J457">
            <v>1.1872800000000001</v>
          </cell>
          <cell r="K457">
            <v>1.05264</v>
          </cell>
          <cell r="L457">
            <v>0.8</v>
          </cell>
        </row>
        <row r="458">
          <cell r="A458" t="str">
            <v>87-10-1127</v>
          </cell>
          <cell r="B458" t="str">
            <v>Perovskia atriplicifolia Silvery Blue ('Lissvery'PBR) ®</v>
          </cell>
          <cell r="C458" t="str">
            <v>MP150</v>
          </cell>
          <cell r="D458" t="str">
            <v>Directly</v>
          </cell>
          <cell r="F458">
            <v>0.97000000000000008</v>
          </cell>
          <cell r="G458">
            <v>0.86</v>
          </cell>
          <cell r="H458">
            <v>0.8</v>
          </cell>
          <cell r="J458">
            <v>1.1872800000000001</v>
          </cell>
          <cell r="K458">
            <v>1.05264</v>
          </cell>
          <cell r="L458">
            <v>0.8</v>
          </cell>
        </row>
        <row r="459">
          <cell r="A459" t="str">
            <v>87-10-0887</v>
          </cell>
          <cell r="B459" t="str">
            <v>Philadelphus 'Beauclerk'</v>
          </cell>
          <cell r="C459" t="str">
            <v>MP104</v>
          </cell>
          <cell r="D459" t="str">
            <v>Directly</v>
          </cell>
          <cell r="F459">
            <v>0.63</v>
          </cell>
          <cell r="G459">
            <v>0.52</v>
          </cell>
          <cell r="H459">
            <v>0.46</v>
          </cell>
          <cell r="J459">
            <v>0.77112000000000003</v>
          </cell>
          <cell r="K459">
            <v>0.63648000000000005</v>
          </cell>
          <cell r="L459">
            <v>0.46</v>
          </cell>
        </row>
        <row r="460">
          <cell r="A460" t="str">
            <v>87-10-0888</v>
          </cell>
          <cell r="B460" t="str">
            <v>Philadelphus 'Belle Etoile'</v>
          </cell>
          <cell r="C460" t="str">
            <v>MP150</v>
          </cell>
          <cell r="D460" t="str">
            <v>Directly</v>
          </cell>
          <cell r="F460">
            <v>0.63</v>
          </cell>
          <cell r="G460">
            <v>0.52</v>
          </cell>
          <cell r="H460">
            <v>0.46</v>
          </cell>
          <cell r="J460">
            <v>0.77112000000000003</v>
          </cell>
          <cell r="K460">
            <v>0.63648000000000005</v>
          </cell>
          <cell r="L460">
            <v>0.46</v>
          </cell>
        </row>
        <row r="461">
          <cell r="A461" t="str">
            <v>87-10-1591</v>
          </cell>
          <cell r="B461" t="str">
            <v>Philadelphus 'Belle Etoile'</v>
          </cell>
          <cell r="C461" t="str">
            <v>MP104</v>
          </cell>
          <cell r="D461" t="str">
            <v>Directly</v>
          </cell>
          <cell r="F461">
            <v>0.63</v>
          </cell>
          <cell r="G461">
            <v>0.52</v>
          </cell>
          <cell r="H461">
            <v>0.46</v>
          </cell>
          <cell r="J461">
            <v>0.77112000000000003</v>
          </cell>
          <cell r="K461">
            <v>0.63648000000000005</v>
          </cell>
          <cell r="L461">
            <v>0.46</v>
          </cell>
        </row>
        <row r="462">
          <cell r="A462" t="str">
            <v>87-10-0920</v>
          </cell>
          <cell r="B462" t="str">
            <v>Philadelphus 'Bouquet Blanc'</v>
          </cell>
          <cell r="C462" t="str">
            <v>MP104</v>
          </cell>
          <cell r="D462" t="str">
            <v>Directly</v>
          </cell>
          <cell r="F462">
            <v>0.63</v>
          </cell>
          <cell r="G462">
            <v>0.52</v>
          </cell>
          <cell r="H462">
            <v>0.46</v>
          </cell>
          <cell r="J462">
            <v>0.77112000000000003</v>
          </cell>
          <cell r="K462">
            <v>0.63648000000000005</v>
          </cell>
          <cell r="L462">
            <v>0.46</v>
          </cell>
        </row>
        <row r="463">
          <cell r="A463" t="str">
            <v>87-10-0368</v>
          </cell>
          <cell r="B463" t="str">
            <v>Philadelphus cor. 'Aureus'</v>
          </cell>
          <cell r="C463" t="str">
            <v>MP104</v>
          </cell>
          <cell r="D463" t="str">
            <v>Directly</v>
          </cell>
          <cell r="F463">
            <v>0.63</v>
          </cell>
          <cell r="G463">
            <v>0.52</v>
          </cell>
          <cell r="H463">
            <v>0.46</v>
          </cell>
          <cell r="J463">
            <v>0.77112000000000003</v>
          </cell>
          <cell r="K463">
            <v>0.63648000000000005</v>
          </cell>
          <cell r="L463">
            <v>0.46</v>
          </cell>
        </row>
        <row r="464">
          <cell r="A464" t="str">
            <v>87-10-0367</v>
          </cell>
          <cell r="B464" t="str">
            <v>Philadelphus coronarius</v>
          </cell>
          <cell r="C464" t="str">
            <v>MP104</v>
          </cell>
          <cell r="D464" t="str">
            <v>Directly</v>
          </cell>
          <cell r="F464">
            <v>0.63</v>
          </cell>
          <cell r="G464">
            <v>0.52</v>
          </cell>
          <cell r="H464">
            <v>0.46</v>
          </cell>
          <cell r="J464">
            <v>0.77112000000000003</v>
          </cell>
          <cell r="K464">
            <v>0.63648000000000005</v>
          </cell>
          <cell r="L464">
            <v>0.46</v>
          </cell>
        </row>
        <row r="465">
          <cell r="A465" t="str">
            <v>87-10-1497</v>
          </cell>
          <cell r="B465" t="str">
            <v>Philadelphus 'Dame Blanche'</v>
          </cell>
          <cell r="C465" t="str">
            <v>MP104</v>
          </cell>
          <cell r="D465" t="str">
            <v>Directly</v>
          </cell>
          <cell r="F465">
            <v>0.63</v>
          </cell>
          <cell r="G465">
            <v>0.52</v>
          </cell>
          <cell r="H465">
            <v>0.46</v>
          </cell>
          <cell r="J465">
            <v>0.77112000000000003</v>
          </cell>
          <cell r="K465">
            <v>0.63648000000000005</v>
          </cell>
          <cell r="L465">
            <v>0.46</v>
          </cell>
        </row>
        <row r="466">
          <cell r="A466" t="str">
            <v>87-10-1592</v>
          </cell>
          <cell r="B466" t="str">
            <v>Philadelphus 'Frosty Morn'</v>
          </cell>
          <cell r="C466" t="str">
            <v>MP104</v>
          </cell>
          <cell r="D466" t="str">
            <v>Directly</v>
          </cell>
          <cell r="F466">
            <v>0.63</v>
          </cell>
          <cell r="G466">
            <v>0.52</v>
          </cell>
          <cell r="H466">
            <v>0.46</v>
          </cell>
          <cell r="J466">
            <v>0.77112000000000003</v>
          </cell>
          <cell r="K466">
            <v>0.63648000000000005</v>
          </cell>
          <cell r="L466">
            <v>0.46</v>
          </cell>
        </row>
        <row r="467">
          <cell r="A467" t="str">
            <v>87-10-1498</v>
          </cell>
          <cell r="B467" t="str">
            <v>Philadelphus 'Lemoinei'</v>
          </cell>
          <cell r="C467" t="str">
            <v>MP104</v>
          </cell>
          <cell r="D467" t="str">
            <v>Directly</v>
          </cell>
          <cell r="F467">
            <v>0.63</v>
          </cell>
          <cell r="G467">
            <v>0.52</v>
          </cell>
          <cell r="H467">
            <v>0.46</v>
          </cell>
          <cell r="J467">
            <v>0.77112000000000003</v>
          </cell>
          <cell r="K467">
            <v>0.63648000000000005</v>
          </cell>
          <cell r="L467">
            <v>0.46</v>
          </cell>
        </row>
        <row r="468">
          <cell r="A468" t="str">
            <v>87-10-1593</v>
          </cell>
          <cell r="B468" t="str">
            <v>Philadelphus 'Manteau d'Hermine'</v>
          </cell>
          <cell r="C468" t="str">
            <v>MP104</v>
          </cell>
          <cell r="D468" t="str">
            <v>Directly</v>
          </cell>
          <cell r="F468">
            <v>0.63</v>
          </cell>
          <cell r="G468">
            <v>0.52</v>
          </cell>
          <cell r="H468">
            <v>0.46</v>
          </cell>
          <cell r="J468">
            <v>0.77112000000000003</v>
          </cell>
          <cell r="K468">
            <v>0.63648000000000005</v>
          </cell>
          <cell r="L468">
            <v>0.46</v>
          </cell>
        </row>
        <row r="469">
          <cell r="A469" t="str">
            <v>87-10-1594</v>
          </cell>
          <cell r="B469" t="str">
            <v>Philadelphus 'Minnesota Snowflake'</v>
          </cell>
          <cell r="C469" t="str">
            <v>MP104</v>
          </cell>
          <cell r="D469" t="str">
            <v>Directly</v>
          </cell>
          <cell r="F469">
            <v>0.63</v>
          </cell>
          <cell r="G469">
            <v>0.52</v>
          </cell>
          <cell r="H469">
            <v>0.46</v>
          </cell>
          <cell r="J469">
            <v>0.77112000000000003</v>
          </cell>
          <cell r="K469">
            <v>0.63648000000000005</v>
          </cell>
          <cell r="L469">
            <v>0.46</v>
          </cell>
        </row>
        <row r="470">
          <cell r="A470" t="str">
            <v>87-10-1499</v>
          </cell>
          <cell r="B470" t="str">
            <v>Philadelphus 'Mont Blanc'</v>
          </cell>
          <cell r="C470" t="str">
            <v>MP104</v>
          </cell>
          <cell r="D470" t="str">
            <v>Directly</v>
          </cell>
          <cell r="F470">
            <v>0.63</v>
          </cell>
          <cell r="G470">
            <v>0.52</v>
          </cell>
          <cell r="H470">
            <v>0.46</v>
          </cell>
          <cell r="J470">
            <v>0.77112000000000003</v>
          </cell>
          <cell r="K470">
            <v>0.63648000000000005</v>
          </cell>
          <cell r="L470">
            <v>0.46</v>
          </cell>
        </row>
        <row r="471">
          <cell r="A471" t="str">
            <v>87-10-0377</v>
          </cell>
          <cell r="B471" t="str">
            <v>Philadelphus 'Schneesturm'</v>
          </cell>
          <cell r="C471" t="str">
            <v>MP104</v>
          </cell>
          <cell r="D471" t="str">
            <v>Directly</v>
          </cell>
          <cell r="F471">
            <v>0.63</v>
          </cell>
          <cell r="G471">
            <v>0.52</v>
          </cell>
          <cell r="H471">
            <v>0.46</v>
          </cell>
          <cell r="J471">
            <v>0.77112000000000003</v>
          </cell>
          <cell r="K471">
            <v>0.63648000000000005</v>
          </cell>
          <cell r="L471">
            <v>0.46</v>
          </cell>
        </row>
        <row r="472">
          <cell r="A472" t="str">
            <v>87-10-1595</v>
          </cell>
          <cell r="B472" t="str">
            <v>Philadelphus 'Silberregen'</v>
          </cell>
          <cell r="C472" t="str">
            <v>MP104</v>
          </cell>
          <cell r="D472" t="str">
            <v>Directly</v>
          </cell>
          <cell r="F472">
            <v>0.63</v>
          </cell>
          <cell r="G472">
            <v>0.52</v>
          </cell>
          <cell r="H472">
            <v>0.46</v>
          </cell>
          <cell r="J472">
            <v>0.77112000000000003</v>
          </cell>
          <cell r="K472">
            <v>0.63648000000000005</v>
          </cell>
          <cell r="L472">
            <v>0.46</v>
          </cell>
        </row>
        <row r="473">
          <cell r="A473" t="str">
            <v>87-10-0379</v>
          </cell>
          <cell r="B473" t="str">
            <v>Philadelphus 'Snowbelle'</v>
          </cell>
          <cell r="C473" t="str">
            <v>MP104</v>
          </cell>
          <cell r="D473" t="str">
            <v>Directly</v>
          </cell>
          <cell r="F473">
            <v>0.63</v>
          </cell>
          <cell r="G473">
            <v>0.52</v>
          </cell>
          <cell r="H473">
            <v>0.46</v>
          </cell>
          <cell r="J473">
            <v>0.77112000000000003</v>
          </cell>
          <cell r="K473">
            <v>0.63648000000000005</v>
          </cell>
          <cell r="L473">
            <v>0.46</v>
          </cell>
        </row>
        <row r="474">
          <cell r="A474" t="str">
            <v>87-10-1057</v>
          </cell>
          <cell r="B474" t="str">
            <v>Philadelphus ´Starbright´ PBR ®</v>
          </cell>
          <cell r="C474" t="str">
            <v>MP104</v>
          </cell>
          <cell r="D474" t="str">
            <v>Directly</v>
          </cell>
          <cell r="F474">
            <v>1.36</v>
          </cell>
          <cell r="G474">
            <v>1.25</v>
          </cell>
          <cell r="H474">
            <v>1.19</v>
          </cell>
          <cell r="J474">
            <v>1.6646400000000001</v>
          </cell>
          <cell r="K474">
            <v>1.53</v>
          </cell>
          <cell r="L474">
            <v>1.19</v>
          </cell>
        </row>
        <row r="475">
          <cell r="A475" t="str">
            <v>87-10-0380</v>
          </cell>
          <cell r="B475" t="str">
            <v>Philadelphus 'Virginal'</v>
          </cell>
          <cell r="C475" t="str">
            <v>MP104</v>
          </cell>
          <cell r="D475" t="str">
            <v>Directly</v>
          </cell>
          <cell r="F475">
            <v>0.63</v>
          </cell>
          <cell r="G475">
            <v>0.52</v>
          </cell>
          <cell r="H475">
            <v>0.46</v>
          </cell>
          <cell r="J475">
            <v>0.77112000000000003</v>
          </cell>
          <cell r="K475">
            <v>0.63648000000000005</v>
          </cell>
          <cell r="L475">
            <v>0.46</v>
          </cell>
        </row>
        <row r="476">
          <cell r="A476" t="str">
            <v>87-10-1596</v>
          </cell>
          <cell r="B476" t="str">
            <v>Philadelphus 'Yellow Cab'</v>
          </cell>
          <cell r="C476" t="str">
            <v>MP104</v>
          </cell>
          <cell r="D476" t="str">
            <v>Directly</v>
          </cell>
          <cell r="F476">
            <v>0.63</v>
          </cell>
          <cell r="G476">
            <v>0.52</v>
          </cell>
          <cell r="H476">
            <v>0.46</v>
          </cell>
          <cell r="J476">
            <v>0.77112000000000003</v>
          </cell>
          <cell r="K476">
            <v>0.63648000000000005</v>
          </cell>
          <cell r="L476">
            <v>0.46</v>
          </cell>
        </row>
        <row r="477">
          <cell r="A477" t="str">
            <v>87-10-0383</v>
          </cell>
          <cell r="B477" t="str">
            <v>Photinia fraseri 'Little Red Robin'</v>
          </cell>
          <cell r="C477" t="str">
            <v>MP150</v>
          </cell>
          <cell r="D477" t="str">
            <v>Directly</v>
          </cell>
          <cell r="F477">
            <v>0.56000000000000005</v>
          </cell>
          <cell r="G477">
            <v>0.45</v>
          </cell>
          <cell r="H477">
            <v>0.39</v>
          </cell>
          <cell r="J477">
            <v>0.68544000000000005</v>
          </cell>
          <cell r="K477">
            <v>0.55080000000000007</v>
          </cell>
          <cell r="L477">
            <v>0.39</v>
          </cell>
        </row>
        <row r="478">
          <cell r="A478" t="str">
            <v>87-10-0384</v>
          </cell>
          <cell r="B478" t="str">
            <v>Photinia fraseri 'Red Robin'</v>
          </cell>
          <cell r="C478" t="str">
            <v>MP104</v>
          </cell>
          <cell r="D478" t="str">
            <v>Directly</v>
          </cell>
          <cell r="F478">
            <v>0.63</v>
          </cell>
          <cell r="G478">
            <v>0.52</v>
          </cell>
          <cell r="H478">
            <v>0.46</v>
          </cell>
          <cell r="J478">
            <v>0.77112000000000003</v>
          </cell>
          <cell r="K478">
            <v>0.63648000000000005</v>
          </cell>
          <cell r="L478">
            <v>0.46</v>
          </cell>
        </row>
        <row r="479">
          <cell r="A479" t="str">
            <v>87-10-0385</v>
          </cell>
          <cell r="B479" t="str">
            <v>Physocarpus capitatus 'Tilden Park'</v>
          </cell>
          <cell r="C479" t="str">
            <v>MP104</v>
          </cell>
          <cell r="D479" t="str">
            <v>Directly</v>
          </cell>
          <cell r="F479">
            <v>0.56000000000000005</v>
          </cell>
          <cell r="G479">
            <v>0.45</v>
          </cell>
          <cell r="H479">
            <v>0.39</v>
          </cell>
          <cell r="J479">
            <v>0.68544000000000005</v>
          </cell>
          <cell r="K479">
            <v>0.55080000000000007</v>
          </cell>
          <cell r="L479">
            <v>0.39</v>
          </cell>
        </row>
        <row r="480">
          <cell r="A480" t="str">
            <v>87-10-0386</v>
          </cell>
          <cell r="B480" t="str">
            <v>Physocarpus opulif. 'Andre'</v>
          </cell>
          <cell r="C480" t="str">
            <v>MP104</v>
          </cell>
          <cell r="D480" t="str">
            <v>Directly</v>
          </cell>
          <cell r="F480">
            <v>0.59000000000000008</v>
          </cell>
          <cell r="G480">
            <v>0.48</v>
          </cell>
          <cell r="H480">
            <v>0.42</v>
          </cell>
          <cell r="J480">
            <v>0.72216000000000014</v>
          </cell>
          <cell r="K480">
            <v>0.58751999999999993</v>
          </cell>
          <cell r="L480">
            <v>0.42</v>
          </cell>
        </row>
        <row r="481">
          <cell r="A481" t="str">
            <v>87-10-0921</v>
          </cell>
          <cell r="B481" t="str">
            <v>Physocarpus opulifolius 'Annys Gold'PBR' PBR ®</v>
          </cell>
          <cell r="C481" t="str">
            <v>MP104</v>
          </cell>
          <cell r="D481" t="str">
            <v>Directly</v>
          </cell>
          <cell r="F481">
            <v>1.25</v>
          </cell>
          <cell r="G481">
            <v>1.1399999999999999</v>
          </cell>
          <cell r="H481">
            <v>1.08</v>
          </cell>
          <cell r="J481">
            <v>1.53</v>
          </cell>
          <cell r="K481">
            <v>1.3953599999999999</v>
          </cell>
          <cell r="L481">
            <v>1.08</v>
          </cell>
        </row>
        <row r="482">
          <cell r="A482" t="str">
            <v>87-10-0387</v>
          </cell>
          <cell r="B482" t="str">
            <v>Physocarpus opulif. 'Dart's Gold'</v>
          </cell>
          <cell r="C482" t="str">
            <v>MP104</v>
          </cell>
          <cell r="D482" t="str">
            <v>Directly</v>
          </cell>
          <cell r="F482">
            <v>0.59000000000000008</v>
          </cell>
          <cell r="G482">
            <v>0.48</v>
          </cell>
          <cell r="H482">
            <v>0.42</v>
          </cell>
          <cell r="J482">
            <v>0.72216000000000014</v>
          </cell>
          <cell r="K482">
            <v>0.58751999999999993</v>
          </cell>
          <cell r="L482">
            <v>0.42</v>
          </cell>
        </row>
        <row r="483">
          <cell r="A483" t="str">
            <v>87-10-0388</v>
          </cell>
          <cell r="B483" t="str">
            <v>Physocarpus opulifolius Diable d'Or® ('Mindia'PBR) ®</v>
          </cell>
          <cell r="C483" t="str">
            <v>MP104</v>
          </cell>
          <cell r="D483" t="str">
            <v>Directly</v>
          </cell>
          <cell r="F483">
            <v>1.25</v>
          </cell>
          <cell r="G483">
            <v>1.1399999999999999</v>
          </cell>
          <cell r="H483">
            <v>1.08</v>
          </cell>
          <cell r="J483">
            <v>1.53</v>
          </cell>
          <cell r="K483">
            <v>1.3953599999999999</v>
          </cell>
          <cell r="L483">
            <v>1.08</v>
          </cell>
        </row>
        <row r="484">
          <cell r="A484" t="str">
            <v>87-10-0389</v>
          </cell>
          <cell r="B484" t="str">
            <v>Physocarpus opulif. 'Diabolo' PBR ®</v>
          </cell>
          <cell r="C484" t="str">
            <v>MP104</v>
          </cell>
          <cell r="D484" t="str">
            <v>Directly</v>
          </cell>
          <cell r="F484">
            <v>1.08</v>
          </cell>
          <cell r="G484">
            <v>0.97</v>
          </cell>
          <cell r="H484">
            <v>0.91</v>
          </cell>
          <cell r="J484">
            <v>1.32192</v>
          </cell>
          <cell r="K484">
            <v>1.1872799999999999</v>
          </cell>
          <cell r="L484">
            <v>0.91</v>
          </cell>
        </row>
        <row r="485">
          <cell r="A485" t="str">
            <v>87-10-0391</v>
          </cell>
          <cell r="B485" t="str">
            <v>Physocarpus opulifolius Lady in Red ('Tuilad'PBR) ®</v>
          </cell>
          <cell r="C485" t="str">
            <v>MP104</v>
          </cell>
          <cell r="D485" t="str">
            <v>Directly</v>
          </cell>
          <cell r="F485">
            <v>1.25</v>
          </cell>
          <cell r="G485">
            <v>1.1399999999999999</v>
          </cell>
          <cell r="H485">
            <v>1.08</v>
          </cell>
          <cell r="J485">
            <v>1.53</v>
          </cell>
          <cell r="K485">
            <v>1.3953599999999999</v>
          </cell>
          <cell r="L485">
            <v>1.08</v>
          </cell>
        </row>
        <row r="486">
          <cell r="A486" t="str">
            <v>87-10-1058</v>
          </cell>
          <cell r="B486" t="str">
            <v>Physocarpus opulifolius Little Angel ('Hoogi016'PBR) ®</v>
          </cell>
          <cell r="C486" t="str">
            <v>MP104</v>
          </cell>
          <cell r="D486" t="str">
            <v>Directly</v>
          </cell>
          <cell r="F486">
            <v>1.25</v>
          </cell>
          <cell r="G486">
            <v>1.1399999999999999</v>
          </cell>
          <cell r="H486">
            <v>1.08</v>
          </cell>
          <cell r="J486">
            <v>1.53</v>
          </cell>
          <cell r="K486">
            <v>1.3953599999999999</v>
          </cell>
          <cell r="L486">
            <v>1.08</v>
          </cell>
        </row>
        <row r="487">
          <cell r="A487" t="str">
            <v>87-10-1779</v>
          </cell>
          <cell r="B487" t="str">
            <v>Physocarpos opulifolius 'Little Greeny' PBR ®</v>
          </cell>
          <cell r="C487" t="str">
            <v>MP150</v>
          </cell>
          <cell r="D487" t="str">
            <v>Directly</v>
          </cell>
          <cell r="F487">
            <v>1.25</v>
          </cell>
          <cell r="G487">
            <v>1.1399999999999999</v>
          </cell>
          <cell r="H487">
            <v>1.08</v>
          </cell>
          <cell r="J487">
            <v>1.53</v>
          </cell>
          <cell r="K487">
            <v>1.3953599999999999</v>
          </cell>
          <cell r="L487">
            <v>1.08</v>
          </cell>
        </row>
        <row r="488">
          <cell r="A488" t="str">
            <v>87-10-1278</v>
          </cell>
          <cell r="B488" t="str">
            <v>Physocarpus opulifolius Little Joker ('Hoogi021'PBR) ®</v>
          </cell>
          <cell r="C488" t="str">
            <v>MP150</v>
          </cell>
          <cell r="D488" t="str">
            <v>Directly</v>
          </cell>
          <cell r="F488">
            <v>1.25</v>
          </cell>
          <cell r="G488">
            <v>1.1399999999999999</v>
          </cell>
          <cell r="H488">
            <v>1.08</v>
          </cell>
          <cell r="J488">
            <v>1.53</v>
          </cell>
          <cell r="K488">
            <v>1.3953599999999999</v>
          </cell>
          <cell r="L488">
            <v>1.08</v>
          </cell>
        </row>
        <row r="489">
          <cell r="A489" t="str">
            <v>87-10-0392</v>
          </cell>
          <cell r="B489" t="str">
            <v>Physocarpus opulif. 'Luteus'</v>
          </cell>
          <cell r="C489" t="str">
            <v>MP104</v>
          </cell>
          <cell r="D489" t="str">
            <v>Directly</v>
          </cell>
          <cell r="F489">
            <v>0.59000000000000008</v>
          </cell>
          <cell r="G489">
            <v>0.48</v>
          </cell>
          <cell r="H489">
            <v>0.42</v>
          </cell>
          <cell r="J489">
            <v>0.72216000000000014</v>
          </cell>
          <cell r="K489">
            <v>0.58751999999999993</v>
          </cell>
          <cell r="L489">
            <v>0.42</v>
          </cell>
        </row>
        <row r="490">
          <cell r="A490" t="str">
            <v>87-10-0922</v>
          </cell>
          <cell r="B490" t="str">
            <v>Physocarpus opulif. 'Midnight' PBR ®</v>
          </cell>
          <cell r="C490" t="str">
            <v>MP104</v>
          </cell>
          <cell r="D490" t="str">
            <v>Directly</v>
          </cell>
          <cell r="F490">
            <v>1.25</v>
          </cell>
          <cell r="G490">
            <v>1.1399999999999999</v>
          </cell>
          <cell r="H490">
            <v>1.08</v>
          </cell>
          <cell r="J490">
            <v>1.53</v>
          </cell>
          <cell r="K490">
            <v>1.3953599999999999</v>
          </cell>
          <cell r="L490">
            <v>1.08</v>
          </cell>
        </row>
        <row r="491">
          <cell r="A491" t="str">
            <v>87-10-0393</v>
          </cell>
          <cell r="B491" t="str">
            <v>Physocarpus opulif. 'Nugget'</v>
          </cell>
          <cell r="C491" t="str">
            <v>MP104</v>
          </cell>
          <cell r="D491" t="str">
            <v>Directly</v>
          </cell>
          <cell r="F491">
            <v>0.59000000000000008</v>
          </cell>
          <cell r="G491">
            <v>0.48</v>
          </cell>
          <cell r="H491">
            <v>0.42</v>
          </cell>
          <cell r="J491">
            <v>0.72216000000000014</v>
          </cell>
          <cell r="K491">
            <v>0.58751999999999993</v>
          </cell>
          <cell r="L491">
            <v>0.42</v>
          </cell>
        </row>
        <row r="492">
          <cell r="A492" t="str">
            <v>87-10-0394</v>
          </cell>
          <cell r="B492" t="str">
            <v>Physocarpus opulif. 'Red Baron'</v>
          </cell>
          <cell r="C492" t="str">
            <v>MP104</v>
          </cell>
          <cell r="D492" t="str">
            <v>Directly</v>
          </cell>
          <cell r="F492">
            <v>0.59000000000000008</v>
          </cell>
          <cell r="G492">
            <v>0.48</v>
          </cell>
          <cell r="H492">
            <v>0.42</v>
          </cell>
          <cell r="J492">
            <v>0.72216000000000014</v>
          </cell>
          <cell r="K492">
            <v>0.58751999999999993</v>
          </cell>
          <cell r="L492">
            <v>0.42</v>
          </cell>
        </row>
        <row r="493">
          <cell r="A493" t="str">
            <v>87-10-0395</v>
          </cell>
          <cell r="B493" t="str">
            <v>Physocarpus opulif. 'Red Esquire' PBR ®</v>
          </cell>
          <cell r="C493" t="str">
            <v>MP104</v>
          </cell>
          <cell r="D493" t="str">
            <v>Directly</v>
          </cell>
          <cell r="F493">
            <v>1.25</v>
          </cell>
          <cell r="G493">
            <v>1.1399999999999999</v>
          </cell>
          <cell r="H493">
            <v>1.08</v>
          </cell>
          <cell r="J493">
            <v>1.53</v>
          </cell>
          <cell r="K493">
            <v>1.3953599999999999</v>
          </cell>
          <cell r="L493">
            <v>1.08</v>
          </cell>
        </row>
        <row r="494">
          <cell r="A494" t="str">
            <v>87-10-1349</v>
          </cell>
          <cell r="B494" t="str">
            <v>Physocarpus opulif. 'Schuch'</v>
          </cell>
          <cell r="C494" t="str">
            <v>MP104</v>
          </cell>
          <cell r="D494" t="str">
            <v>Directly</v>
          </cell>
          <cell r="F494">
            <v>0.63</v>
          </cell>
          <cell r="G494">
            <v>0.52</v>
          </cell>
          <cell r="H494">
            <v>0.46</v>
          </cell>
          <cell r="J494">
            <v>0.77112000000000003</v>
          </cell>
          <cell r="K494">
            <v>0.63648000000000005</v>
          </cell>
          <cell r="L494">
            <v>0.46</v>
          </cell>
        </row>
        <row r="495">
          <cell r="A495" t="str">
            <v>87-10-0397</v>
          </cell>
          <cell r="B495" t="str">
            <v>Physocarpus opulif. 'Summer Wine' PBR ® (Seward)</v>
          </cell>
          <cell r="C495" t="str">
            <v>MP104</v>
          </cell>
          <cell r="D495" t="str">
            <v>Directly</v>
          </cell>
          <cell r="F495">
            <v>1.25</v>
          </cell>
          <cell r="G495">
            <v>1.1399999999999999</v>
          </cell>
          <cell r="H495">
            <v>1.08</v>
          </cell>
          <cell r="J495">
            <v>1.53</v>
          </cell>
          <cell r="K495">
            <v>1.3953599999999999</v>
          </cell>
          <cell r="L495">
            <v>1.08</v>
          </cell>
        </row>
        <row r="496">
          <cell r="A496" t="str">
            <v>87-10-1350</v>
          </cell>
          <cell r="B496" t="str">
            <v>Physocarpus opulif. 'Tiny Wine' PBR ®</v>
          </cell>
          <cell r="C496" t="str">
            <v>MP104</v>
          </cell>
          <cell r="D496" t="str">
            <v>Directly</v>
          </cell>
          <cell r="F496">
            <v>1.25</v>
          </cell>
          <cell r="G496">
            <v>1.1399999999999999</v>
          </cell>
          <cell r="H496">
            <v>1.08</v>
          </cell>
          <cell r="J496">
            <v>1.53</v>
          </cell>
          <cell r="K496">
            <v>1.3953599999999999</v>
          </cell>
          <cell r="L496">
            <v>1.08</v>
          </cell>
        </row>
        <row r="497">
          <cell r="A497" t="str">
            <v>87-10-0880</v>
          </cell>
          <cell r="B497" t="str">
            <v>Physocarpus opulif. 'Zdechovice'</v>
          </cell>
          <cell r="C497" t="str">
            <v>MP104</v>
          </cell>
          <cell r="D497" t="str">
            <v>Directly</v>
          </cell>
          <cell r="F497">
            <v>0.59000000000000008</v>
          </cell>
          <cell r="G497">
            <v>0.48</v>
          </cell>
          <cell r="H497">
            <v>0.42</v>
          </cell>
          <cell r="J497">
            <v>0.72216000000000014</v>
          </cell>
          <cell r="K497">
            <v>0.58751999999999993</v>
          </cell>
          <cell r="L497">
            <v>0.42</v>
          </cell>
        </row>
        <row r="498">
          <cell r="A498" t="str">
            <v>87-10-0404</v>
          </cell>
          <cell r="B498" t="str">
            <v>Potentilla f. 'Abbotswood'</v>
          </cell>
          <cell r="C498" t="str">
            <v>MP150</v>
          </cell>
          <cell r="D498" t="str">
            <v>Directly</v>
          </cell>
          <cell r="F498">
            <v>0.36</v>
          </cell>
          <cell r="G498">
            <v>0.26</v>
          </cell>
          <cell r="H498">
            <v>0.22</v>
          </cell>
          <cell r="J498">
            <v>0.44063999999999998</v>
          </cell>
          <cell r="K498">
            <v>0.31824000000000002</v>
          </cell>
          <cell r="L498">
            <v>0.22</v>
          </cell>
        </row>
        <row r="499">
          <cell r="A499" t="str">
            <v>87-10-0405</v>
          </cell>
          <cell r="B499" t="str">
            <v>Potentilla f. 'Annette'</v>
          </cell>
          <cell r="C499" t="str">
            <v>MP150</v>
          </cell>
          <cell r="D499" t="str">
            <v>Directly</v>
          </cell>
          <cell r="F499">
            <v>0.36</v>
          </cell>
          <cell r="G499">
            <v>0.26</v>
          </cell>
          <cell r="H499">
            <v>0.22</v>
          </cell>
          <cell r="J499">
            <v>0.44063999999999998</v>
          </cell>
          <cell r="K499">
            <v>0.31824000000000002</v>
          </cell>
          <cell r="L499">
            <v>0.22</v>
          </cell>
        </row>
        <row r="500">
          <cell r="A500" t="str">
            <v>87-10-1597</v>
          </cell>
          <cell r="B500" t="str">
            <v>Potentilla f. 'Bella Bianca' PBR ®</v>
          </cell>
          <cell r="C500" t="str">
            <v>MP150</v>
          </cell>
          <cell r="D500" t="str">
            <v>Directly</v>
          </cell>
          <cell r="F500">
            <v>1.08</v>
          </cell>
          <cell r="G500">
            <v>0.97</v>
          </cell>
          <cell r="H500">
            <v>0.91</v>
          </cell>
          <cell r="J500">
            <v>1.32192</v>
          </cell>
          <cell r="K500">
            <v>1.1872799999999999</v>
          </cell>
          <cell r="L500">
            <v>0.91</v>
          </cell>
        </row>
        <row r="501">
          <cell r="A501" t="str">
            <v>87-10-1433</v>
          </cell>
          <cell r="B501" t="str">
            <v>Potentilla f. 'Bellissima' PBR ®</v>
          </cell>
          <cell r="C501" t="str">
            <v>MP150</v>
          </cell>
          <cell r="D501" t="str">
            <v>Directly</v>
          </cell>
          <cell r="F501">
            <v>1.08</v>
          </cell>
          <cell r="G501">
            <v>0.97</v>
          </cell>
          <cell r="H501">
            <v>0.91</v>
          </cell>
          <cell r="J501">
            <v>1.32192</v>
          </cell>
          <cell r="K501">
            <v>1.1872799999999999</v>
          </cell>
          <cell r="L501">
            <v>0.91</v>
          </cell>
        </row>
        <row r="502">
          <cell r="A502" t="str">
            <v>87-10-1683</v>
          </cell>
          <cell r="B502" t="str">
            <v>Potentilla f. 'Bella Lindsey' PBR ®</v>
          </cell>
          <cell r="C502" t="str">
            <v>MP150</v>
          </cell>
          <cell r="D502" t="str">
            <v>Directly</v>
          </cell>
          <cell r="F502">
            <v>1.08</v>
          </cell>
          <cell r="G502">
            <v>0.97</v>
          </cell>
          <cell r="H502">
            <v>0.91</v>
          </cell>
          <cell r="J502">
            <v>1.32192</v>
          </cell>
          <cell r="K502">
            <v>1.1872799999999999</v>
          </cell>
          <cell r="L502">
            <v>0.91</v>
          </cell>
        </row>
        <row r="503">
          <cell r="A503" t="str">
            <v>87-10-1434</v>
          </cell>
          <cell r="B503" t="str">
            <v>Potentilla f. 'Bella Sol' PBR ®</v>
          </cell>
          <cell r="C503" t="str">
            <v>MP150</v>
          </cell>
          <cell r="D503" t="str">
            <v>Directly</v>
          </cell>
          <cell r="F503">
            <v>1.08</v>
          </cell>
          <cell r="G503">
            <v>0.97</v>
          </cell>
          <cell r="H503">
            <v>0.91</v>
          </cell>
          <cell r="J503">
            <v>1.32192</v>
          </cell>
          <cell r="K503">
            <v>1.1872799999999999</v>
          </cell>
          <cell r="L503">
            <v>0.91</v>
          </cell>
        </row>
        <row r="504">
          <cell r="A504" t="str">
            <v>87-10-0406</v>
          </cell>
          <cell r="B504" t="str">
            <v>Potentilla f. 'Blink' (Pink Queen / Princess)</v>
          </cell>
          <cell r="C504" t="str">
            <v>MP150</v>
          </cell>
          <cell r="D504" t="str">
            <v>Directly</v>
          </cell>
          <cell r="F504">
            <v>0.36</v>
          </cell>
          <cell r="G504">
            <v>0.26</v>
          </cell>
          <cell r="H504">
            <v>0.22</v>
          </cell>
          <cell r="J504">
            <v>0.44063999999999998</v>
          </cell>
          <cell r="K504">
            <v>0.31824000000000002</v>
          </cell>
          <cell r="L504">
            <v>0.22</v>
          </cell>
        </row>
        <row r="505">
          <cell r="A505" t="str">
            <v>87-10-0924</v>
          </cell>
          <cell r="B505" t="str">
            <v>Potentilla f. Danny Boy ('Lissdan'PBR) ®</v>
          </cell>
          <cell r="C505" t="str">
            <v>MP150</v>
          </cell>
          <cell r="D505" t="str">
            <v>Directly</v>
          </cell>
          <cell r="F505">
            <v>1.08</v>
          </cell>
          <cell r="G505">
            <v>0.97</v>
          </cell>
          <cell r="H505">
            <v>0.91</v>
          </cell>
          <cell r="J505">
            <v>1.32192</v>
          </cell>
          <cell r="K505">
            <v>1.1872799999999999</v>
          </cell>
          <cell r="L505">
            <v>0.91</v>
          </cell>
        </row>
        <row r="506">
          <cell r="A506" t="str">
            <v>87-10-0407</v>
          </cell>
          <cell r="B506" t="str">
            <v>Potentilla f. 'Dart's Golddigger'</v>
          </cell>
          <cell r="C506" t="str">
            <v>MP150</v>
          </cell>
          <cell r="D506" t="str">
            <v>Directly</v>
          </cell>
          <cell r="F506">
            <v>0.36</v>
          </cell>
          <cell r="G506">
            <v>0.26</v>
          </cell>
          <cell r="H506">
            <v>0.22</v>
          </cell>
          <cell r="J506">
            <v>0.44063999999999998</v>
          </cell>
          <cell r="K506">
            <v>0.31824000000000002</v>
          </cell>
          <cell r="L506">
            <v>0.22</v>
          </cell>
        </row>
        <row r="507">
          <cell r="A507" t="str">
            <v>87-10-0408</v>
          </cell>
          <cell r="B507" t="str">
            <v>Potentilla f. 'Daydawn'</v>
          </cell>
          <cell r="C507" t="str">
            <v>MP150</v>
          </cell>
          <cell r="D507" t="str">
            <v>Directly</v>
          </cell>
          <cell r="F507">
            <v>0.36</v>
          </cell>
          <cell r="G507">
            <v>0.26</v>
          </cell>
          <cell r="H507">
            <v>0.22</v>
          </cell>
          <cell r="J507">
            <v>0.44063999999999998</v>
          </cell>
          <cell r="K507">
            <v>0.31824000000000002</v>
          </cell>
          <cell r="L507">
            <v>0.22</v>
          </cell>
        </row>
        <row r="508">
          <cell r="A508" t="str">
            <v>87-10-1684</v>
          </cell>
          <cell r="B508" t="str">
            <v>Potentilla fruticosa 'Elfenbein'</v>
          </cell>
          <cell r="C508" t="str">
            <v>MP150</v>
          </cell>
          <cell r="D508" t="str">
            <v>Directly</v>
          </cell>
          <cell r="F508">
            <v>0.36</v>
          </cell>
          <cell r="G508">
            <v>0.26</v>
          </cell>
          <cell r="H508">
            <v>0.22</v>
          </cell>
          <cell r="J508">
            <v>0.44063999999999998</v>
          </cell>
          <cell r="K508">
            <v>0.31824000000000002</v>
          </cell>
          <cell r="L508">
            <v>0.22</v>
          </cell>
        </row>
        <row r="509">
          <cell r="A509" t="str">
            <v>87-10-0409</v>
          </cell>
          <cell r="B509" t="str">
            <v>Potentilla f. 'Elizabeth'</v>
          </cell>
          <cell r="C509" t="str">
            <v>MP150</v>
          </cell>
          <cell r="D509" t="str">
            <v>Directly</v>
          </cell>
          <cell r="F509">
            <v>0.36</v>
          </cell>
          <cell r="G509">
            <v>0.26</v>
          </cell>
          <cell r="H509">
            <v>0.22</v>
          </cell>
          <cell r="J509">
            <v>0.44063999999999998</v>
          </cell>
          <cell r="K509">
            <v>0.31824000000000002</v>
          </cell>
          <cell r="L509">
            <v>0.22</v>
          </cell>
        </row>
        <row r="510">
          <cell r="A510" t="str">
            <v>87-10-0410</v>
          </cell>
          <cell r="B510" t="str">
            <v>Potentilla f. 'Floppy Disk'</v>
          </cell>
          <cell r="C510" t="str">
            <v>MP150</v>
          </cell>
          <cell r="D510" t="str">
            <v>Directly</v>
          </cell>
          <cell r="F510">
            <v>0.36</v>
          </cell>
          <cell r="G510">
            <v>0.26</v>
          </cell>
          <cell r="H510">
            <v>0.22</v>
          </cell>
          <cell r="J510">
            <v>0.44063999999999998</v>
          </cell>
          <cell r="K510">
            <v>0.31824000000000002</v>
          </cell>
          <cell r="L510">
            <v>0.22</v>
          </cell>
        </row>
        <row r="511">
          <cell r="A511" t="str">
            <v>87-10-1115</v>
          </cell>
          <cell r="B511" t="str">
            <v>Potentilla f. 'Glamour Girl' PBR ®</v>
          </cell>
          <cell r="C511" t="str">
            <v>MP150</v>
          </cell>
          <cell r="D511" t="str">
            <v>Directly</v>
          </cell>
          <cell r="F511">
            <v>1.08</v>
          </cell>
          <cell r="G511">
            <v>0.97</v>
          </cell>
          <cell r="H511">
            <v>0.91</v>
          </cell>
          <cell r="J511">
            <v>1.32192</v>
          </cell>
          <cell r="K511">
            <v>1.1872799999999999</v>
          </cell>
          <cell r="L511">
            <v>0.91</v>
          </cell>
        </row>
        <row r="512">
          <cell r="A512" t="str">
            <v>87-10-1020</v>
          </cell>
          <cell r="B512" t="str">
            <v>Potentilla f. 'Golden Dwarf'</v>
          </cell>
          <cell r="C512" t="str">
            <v>MP150</v>
          </cell>
          <cell r="D512" t="str">
            <v>Directly</v>
          </cell>
          <cell r="F512">
            <v>0.36</v>
          </cell>
          <cell r="G512">
            <v>0.26</v>
          </cell>
          <cell r="H512">
            <v>0.22</v>
          </cell>
          <cell r="J512">
            <v>0.44063999999999998</v>
          </cell>
          <cell r="K512">
            <v>0.31824000000000002</v>
          </cell>
          <cell r="L512">
            <v>0.22</v>
          </cell>
        </row>
        <row r="513">
          <cell r="A513" t="str">
            <v>87-10-0412</v>
          </cell>
          <cell r="B513" t="str">
            <v>Potentilla f. 'Goldfinger'</v>
          </cell>
          <cell r="C513" t="str">
            <v>MP150</v>
          </cell>
          <cell r="D513" t="str">
            <v>Directly</v>
          </cell>
          <cell r="F513">
            <v>0.36</v>
          </cell>
          <cell r="G513">
            <v>0.26</v>
          </cell>
          <cell r="H513">
            <v>0.22</v>
          </cell>
          <cell r="J513">
            <v>0.44063999999999998</v>
          </cell>
          <cell r="K513">
            <v>0.31824000000000002</v>
          </cell>
          <cell r="L513">
            <v>0.22</v>
          </cell>
        </row>
        <row r="514">
          <cell r="A514" t="str">
            <v>87-10-0413</v>
          </cell>
          <cell r="B514" t="str">
            <v>Potentilla f. 'Goldstar'</v>
          </cell>
          <cell r="C514" t="str">
            <v>MP150</v>
          </cell>
          <cell r="D514" t="str">
            <v>Directly</v>
          </cell>
          <cell r="F514">
            <v>0.36</v>
          </cell>
          <cell r="G514">
            <v>0.26</v>
          </cell>
          <cell r="H514">
            <v>0.22</v>
          </cell>
          <cell r="J514">
            <v>0.44063999999999998</v>
          </cell>
          <cell r="K514">
            <v>0.31824000000000002</v>
          </cell>
          <cell r="L514">
            <v>0.22</v>
          </cell>
        </row>
        <row r="515">
          <cell r="A515" t="str">
            <v>87-10-0414</v>
          </cell>
          <cell r="B515" t="str">
            <v>Potentilla f. 'Goldteppich'</v>
          </cell>
          <cell r="C515" t="str">
            <v>MP150</v>
          </cell>
          <cell r="D515" t="str">
            <v>Directly</v>
          </cell>
          <cell r="F515">
            <v>0.36</v>
          </cell>
          <cell r="G515">
            <v>0.26</v>
          </cell>
          <cell r="H515">
            <v>0.22</v>
          </cell>
          <cell r="J515">
            <v>0.44063999999999998</v>
          </cell>
          <cell r="K515">
            <v>0.31824000000000002</v>
          </cell>
          <cell r="L515">
            <v>0.22</v>
          </cell>
        </row>
        <row r="516">
          <cell r="A516" t="str">
            <v>87-10-0415</v>
          </cell>
          <cell r="B516" t="str">
            <v>Potentilla f. 'Grandiflora'</v>
          </cell>
          <cell r="C516" t="str">
            <v>MP150</v>
          </cell>
          <cell r="D516" t="str">
            <v>Directly</v>
          </cell>
          <cell r="F516">
            <v>0.36</v>
          </cell>
          <cell r="G516">
            <v>0.26</v>
          </cell>
          <cell r="H516">
            <v>0.22</v>
          </cell>
          <cell r="J516">
            <v>0.44063999999999998</v>
          </cell>
          <cell r="K516">
            <v>0.31824000000000002</v>
          </cell>
          <cell r="L516">
            <v>0.22</v>
          </cell>
        </row>
        <row r="517">
          <cell r="A517" t="str">
            <v>87-10-1354</v>
          </cell>
          <cell r="B517" t="str">
            <v>Potentilla f. 'Hachmann's Gigant'</v>
          </cell>
          <cell r="C517" t="str">
            <v>MP150</v>
          </cell>
          <cell r="D517" t="str">
            <v>Directly</v>
          </cell>
          <cell r="F517">
            <v>0.36</v>
          </cell>
          <cell r="G517">
            <v>0.26</v>
          </cell>
          <cell r="H517">
            <v>0.22</v>
          </cell>
          <cell r="J517">
            <v>0.44063999999999998</v>
          </cell>
          <cell r="K517">
            <v>0.31824000000000002</v>
          </cell>
          <cell r="L517">
            <v>0.22</v>
          </cell>
        </row>
        <row r="518">
          <cell r="A518" t="str">
            <v>87-10-0867</v>
          </cell>
          <cell r="B518" t="str">
            <v>Potentilla f. 'Hopleys Orange'</v>
          </cell>
          <cell r="C518" t="str">
            <v>MP150</v>
          </cell>
          <cell r="D518" t="str">
            <v>Directly</v>
          </cell>
          <cell r="F518">
            <v>0.36</v>
          </cell>
          <cell r="G518">
            <v>0.26</v>
          </cell>
          <cell r="H518">
            <v>0.22</v>
          </cell>
          <cell r="J518">
            <v>0.44063999999999998</v>
          </cell>
          <cell r="K518">
            <v>0.31824000000000002</v>
          </cell>
          <cell r="L518">
            <v>0.22</v>
          </cell>
        </row>
        <row r="519">
          <cell r="A519" t="str">
            <v>87-10-0418</v>
          </cell>
          <cell r="B519" t="str">
            <v>Potentilla f. 'Katherine Dykes'</v>
          </cell>
          <cell r="C519" t="str">
            <v>MP150</v>
          </cell>
          <cell r="D519" t="str">
            <v>Directly</v>
          </cell>
          <cell r="F519">
            <v>0.36</v>
          </cell>
          <cell r="G519">
            <v>0.26</v>
          </cell>
          <cell r="H519">
            <v>0.22</v>
          </cell>
          <cell r="J519">
            <v>0.44063999999999998</v>
          </cell>
          <cell r="K519">
            <v>0.31824000000000002</v>
          </cell>
          <cell r="L519">
            <v>0.22</v>
          </cell>
        </row>
        <row r="520">
          <cell r="A520" t="str">
            <v>87-10-0419</v>
          </cell>
          <cell r="B520" t="str">
            <v>Potentilla f. 'Klondike'</v>
          </cell>
          <cell r="C520" t="str">
            <v>MP150</v>
          </cell>
          <cell r="D520" t="str">
            <v>Directly</v>
          </cell>
          <cell r="F520">
            <v>0.36</v>
          </cell>
          <cell r="G520">
            <v>0.26</v>
          </cell>
          <cell r="H520">
            <v>0.22</v>
          </cell>
          <cell r="J520">
            <v>0.44063999999999998</v>
          </cell>
          <cell r="K520">
            <v>0.31824000000000002</v>
          </cell>
          <cell r="L520">
            <v>0.22</v>
          </cell>
        </row>
        <row r="521">
          <cell r="A521" t="str">
            <v>87-10-0420</v>
          </cell>
          <cell r="B521" t="str">
            <v>Potentilla f. 'Kobold'</v>
          </cell>
          <cell r="C521" t="str">
            <v>MP150</v>
          </cell>
          <cell r="D521" t="str">
            <v>Directly</v>
          </cell>
          <cell r="F521">
            <v>0.36</v>
          </cell>
          <cell r="G521">
            <v>0.26</v>
          </cell>
          <cell r="H521">
            <v>0.22</v>
          </cell>
          <cell r="J521">
            <v>0.44063999999999998</v>
          </cell>
          <cell r="K521">
            <v>0.31824000000000002</v>
          </cell>
          <cell r="L521">
            <v>0.22</v>
          </cell>
        </row>
        <row r="522">
          <cell r="A522" t="str">
            <v>87-10-0421</v>
          </cell>
          <cell r="B522" t="str">
            <v>Potentilla f. 'Limelight'</v>
          </cell>
          <cell r="C522" t="str">
            <v>MP150</v>
          </cell>
          <cell r="D522" t="str">
            <v>Directly</v>
          </cell>
          <cell r="F522">
            <v>0.36</v>
          </cell>
          <cell r="G522">
            <v>0.26</v>
          </cell>
          <cell r="H522">
            <v>0.22</v>
          </cell>
          <cell r="J522">
            <v>0.44063999999999998</v>
          </cell>
          <cell r="K522">
            <v>0.31824000000000002</v>
          </cell>
          <cell r="L522">
            <v>0.22</v>
          </cell>
        </row>
        <row r="523">
          <cell r="A523" t="str">
            <v>87-10-0422</v>
          </cell>
          <cell r="B523" t="str">
            <v>Potentilla f. 'Living Daylight'</v>
          </cell>
          <cell r="C523" t="str">
            <v>MP150</v>
          </cell>
          <cell r="D523" t="str">
            <v>Directly</v>
          </cell>
          <cell r="F523">
            <v>0.36</v>
          </cell>
          <cell r="G523">
            <v>0.26</v>
          </cell>
          <cell r="H523">
            <v>0.22</v>
          </cell>
          <cell r="J523">
            <v>0.44063999999999998</v>
          </cell>
          <cell r="K523">
            <v>0.31824000000000002</v>
          </cell>
          <cell r="L523">
            <v>0.22</v>
          </cell>
        </row>
        <row r="524">
          <cell r="A524" t="str">
            <v>87-10-0423</v>
          </cell>
          <cell r="B524" t="str">
            <v>Potentilla f. 'Longacre'</v>
          </cell>
          <cell r="C524" t="str">
            <v>MP150</v>
          </cell>
          <cell r="D524" t="str">
            <v>Directly</v>
          </cell>
          <cell r="F524">
            <v>0.36</v>
          </cell>
          <cell r="G524">
            <v>0.26</v>
          </cell>
          <cell r="H524">
            <v>0.22</v>
          </cell>
          <cell r="J524">
            <v>0.44063999999999998</v>
          </cell>
          <cell r="K524">
            <v>0.31824000000000002</v>
          </cell>
          <cell r="L524">
            <v>0.22</v>
          </cell>
        </row>
        <row r="525">
          <cell r="A525" t="str">
            <v>87-10-0424</v>
          </cell>
          <cell r="B525" t="str">
            <v>Potentilla f. 'Lovely Pink' (Pink Beauty) PBR ®</v>
          </cell>
          <cell r="C525" t="str">
            <v>MP150</v>
          </cell>
          <cell r="D525" t="str">
            <v>Directly</v>
          </cell>
          <cell r="F525">
            <v>1.08</v>
          </cell>
          <cell r="G525">
            <v>0.97</v>
          </cell>
          <cell r="H525">
            <v>0.91</v>
          </cell>
          <cell r="J525">
            <v>1.32192</v>
          </cell>
          <cell r="K525">
            <v>1.1872799999999999</v>
          </cell>
          <cell r="L525">
            <v>0.91</v>
          </cell>
        </row>
        <row r="526">
          <cell r="A526" t="str">
            <v>87-10-0425</v>
          </cell>
          <cell r="B526" t="str">
            <v>Potentilla f. 'Maanelys'</v>
          </cell>
          <cell r="C526" t="str">
            <v>MP150</v>
          </cell>
          <cell r="D526" t="str">
            <v>Directly</v>
          </cell>
          <cell r="F526">
            <v>0.36</v>
          </cell>
          <cell r="G526">
            <v>0.26</v>
          </cell>
          <cell r="H526">
            <v>0.22</v>
          </cell>
          <cell r="J526">
            <v>0.44063999999999998</v>
          </cell>
          <cell r="K526">
            <v>0.31824000000000002</v>
          </cell>
          <cell r="L526">
            <v>0.22</v>
          </cell>
        </row>
        <row r="527">
          <cell r="A527" t="str">
            <v>87-10-0868</v>
          </cell>
          <cell r="B527" t="str">
            <v>Potentilla f. 'Manchu'</v>
          </cell>
          <cell r="C527" t="str">
            <v>MP150</v>
          </cell>
          <cell r="D527" t="str">
            <v>Directly</v>
          </cell>
          <cell r="F527">
            <v>0.36</v>
          </cell>
          <cell r="G527">
            <v>0.26</v>
          </cell>
          <cell r="H527">
            <v>0.22</v>
          </cell>
          <cell r="J527">
            <v>0.44063999999999998</v>
          </cell>
          <cell r="K527">
            <v>0.31824000000000002</v>
          </cell>
          <cell r="L527">
            <v>0.22</v>
          </cell>
        </row>
        <row r="528">
          <cell r="A528" t="str">
            <v>87-10-0427</v>
          </cell>
          <cell r="B528" t="str">
            <v>Potentilla f. 'Mango Tango' PBR ®</v>
          </cell>
          <cell r="C528" t="str">
            <v>MP150</v>
          </cell>
          <cell r="D528" t="str">
            <v>Directly</v>
          </cell>
          <cell r="F528">
            <v>1.08</v>
          </cell>
          <cell r="G528">
            <v>0.97</v>
          </cell>
          <cell r="H528">
            <v>0.91</v>
          </cell>
          <cell r="J528">
            <v>1.32192</v>
          </cell>
          <cell r="K528">
            <v>1.1872799999999999</v>
          </cell>
          <cell r="L528">
            <v>0.91</v>
          </cell>
        </row>
        <row r="529">
          <cell r="A529" t="str">
            <v>87-10-0428</v>
          </cell>
          <cell r="B529" t="str">
            <v>Potentilla f. 'Marian Red Robin' (Marrob)</v>
          </cell>
          <cell r="C529" t="str">
            <v>MP150</v>
          </cell>
          <cell r="D529" t="str">
            <v>Directly</v>
          </cell>
          <cell r="F529">
            <v>0.36</v>
          </cell>
          <cell r="G529">
            <v>0.26</v>
          </cell>
          <cell r="H529">
            <v>0.22</v>
          </cell>
          <cell r="J529">
            <v>0.44063999999999998</v>
          </cell>
          <cell r="K529">
            <v>0.31824000000000002</v>
          </cell>
          <cell r="L529">
            <v>0.22</v>
          </cell>
        </row>
        <row r="530">
          <cell r="A530" t="str">
            <v>87-10-0429</v>
          </cell>
          <cell r="B530" t="str">
            <v>Potentilla f. 'McKay's White'</v>
          </cell>
          <cell r="C530" t="str">
            <v>MP150</v>
          </cell>
          <cell r="D530" t="str">
            <v>Directly</v>
          </cell>
          <cell r="F530">
            <v>0.36</v>
          </cell>
          <cell r="G530">
            <v>0.26</v>
          </cell>
          <cell r="H530">
            <v>0.22</v>
          </cell>
          <cell r="J530">
            <v>0.44063999999999998</v>
          </cell>
          <cell r="K530">
            <v>0.31824000000000002</v>
          </cell>
          <cell r="L530">
            <v>0.22</v>
          </cell>
        </row>
        <row r="531">
          <cell r="A531" t="str">
            <v>87-10-1435</v>
          </cell>
          <cell r="B531" t="str">
            <v>Potentilla f. 'Medicine Wheel Mountain'</v>
          </cell>
          <cell r="C531" t="str">
            <v>MP150</v>
          </cell>
          <cell r="D531" t="str">
            <v>Directly</v>
          </cell>
          <cell r="F531">
            <v>0.36</v>
          </cell>
          <cell r="G531">
            <v>0.26</v>
          </cell>
          <cell r="H531">
            <v>0.22</v>
          </cell>
          <cell r="J531">
            <v>0.44063999999999998</v>
          </cell>
          <cell r="K531">
            <v>0.31824000000000002</v>
          </cell>
          <cell r="L531">
            <v>0.22</v>
          </cell>
        </row>
        <row r="532">
          <cell r="A532" t="str">
            <v>87-10-0431</v>
          </cell>
          <cell r="B532" t="str">
            <v>Potentilla f. 'New Dawn'</v>
          </cell>
          <cell r="C532" t="str">
            <v>MP150</v>
          </cell>
          <cell r="D532" t="str">
            <v>Directly</v>
          </cell>
          <cell r="F532">
            <v>0.36</v>
          </cell>
          <cell r="G532">
            <v>0.26</v>
          </cell>
          <cell r="H532">
            <v>0.22</v>
          </cell>
          <cell r="J532">
            <v>0.44063999999999998</v>
          </cell>
          <cell r="K532">
            <v>0.31824000000000002</v>
          </cell>
          <cell r="L532">
            <v>0.22</v>
          </cell>
        </row>
        <row r="533">
          <cell r="A533" t="str">
            <v>87-10-1167</v>
          </cell>
          <cell r="B533" t="str">
            <v>Potentilla f. 'Orange Lady'</v>
          </cell>
          <cell r="C533" t="str">
            <v>MP150</v>
          </cell>
          <cell r="D533" t="str">
            <v>Directly</v>
          </cell>
          <cell r="F533">
            <v>1.08</v>
          </cell>
          <cell r="G533">
            <v>0.97</v>
          </cell>
          <cell r="H533">
            <v>0.91</v>
          </cell>
          <cell r="J533">
            <v>1.32192</v>
          </cell>
          <cell r="K533">
            <v>1.1872799999999999</v>
          </cell>
          <cell r="L533">
            <v>0.91</v>
          </cell>
        </row>
        <row r="534">
          <cell r="A534" t="str">
            <v>87-10-1436</v>
          </cell>
          <cell r="B534" t="str">
            <v>Potentilla f. 'Orange Star'</v>
          </cell>
          <cell r="C534" t="str">
            <v>MP150</v>
          </cell>
          <cell r="D534" t="str">
            <v>Directly</v>
          </cell>
          <cell r="F534">
            <v>0.36</v>
          </cell>
          <cell r="G534">
            <v>0.26</v>
          </cell>
          <cell r="H534">
            <v>0.22</v>
          </cell>
          <cell r="J534">
            <v>0.44063999999999998</v>
          </cell>
          <cell r="K534">
            <v>0.31824000000000002</v>
          </cell>
          <cell r="L534">
            <v>0.22</v>
          </cell>
        </row>
        <row r="535">
          <cell r="A535" t="str">
            <v>87-10-1437</v>
          </cell>
          <cell r="B535" t="str">
            <v>Potentilla f. 'Novo'</v>
          </cell>
          <cell r="C535" t="str">
            <v>MP150</v>
          </cell>
          <cell r="D535" t="str">
            <v>Directly</v>
          </cell>
          <cell r="F535">
            <v>0.36</v>
          </cell>
          <cell r="G535">
            <v>0.26</v>
          </cell>
          <cell r="H535">
            <v>0.22</v>
          </cell>
          <cell r="J535">
            <v>0.44063999999999998</v>
          </cell>
          <cell r="K535">
            <v>0.31824000000000002</v>
          </cell>
          <cell r="L535">
            <v>0.22</v>
          </cell>
        </row>
        <row r="536">
          <cell r="A536" t="str">
            <v>87-10-0432</v>
          </cell>
          <cell r="B536" t="str">
            <v>Potentilla f. 'Orangeade'</v>
          </cell>
          <cell r="C536" t="str">
            <v>MP150</v>
          </cell>
          <cell r="D536" t="str">
            <v>Directly</v>
          </cell>
          <cell r="F536">
            <v>0.36</v>
          </cell>
          <cell r="G536">
            <v>0.26</v>
          </cell>
          <cell r="H536">
            <v>0.22</v>
          </cell>
          <cell r="J536">
            <v>0.44063999999999998</v>
          </cell>
          <cell r="K536">
            <v>0.31824000000000002</v>
          </cell>
          <cell r="L536">
            <v>0.22</v>
          </cell>
        </row>
        <row r="537">
          <cell r="A537" t="str">
            <v>87-10-1355</v>
          </cell>
          <cell r="B537" t="str">
            <v>Potentilla f. 'Pretty Polly'</v>
          </cell>
          <cell r="C537" t="str">
            <v>MP150</v>
          </cell>
          <cell r="D537" t="str">
            <v>Directly</v>
          </cell>
          <cell r="F537">
            <v>0.36</v>
          </cell>
          <cell r="G537">
            <v>0.26</v>
          </cell>
          <cell r="H537">
            <v>0.22</v>
          </cell>
          <cell r="J537">
            <v>0.44063999999999998</v>
          </cell>
          <cell r="K537">
            <v>0.31824000000000002</v>
          </cell>
          <cell r="L537">
            <v>0.22</v>
          </cell>
        </row>
        <row r="538">
          <cell r="A538" t="str">
            <v>87-10-0435</v>
          </cell>
          <cell r="B538" t="str">
            <v>Potentilla f. 'Primrose Beauty'</v>
          </cell>
          <cell r="C538" t="str">
            <v>MP150</v>
          </cell>
          <cell r="D538" t="str">
            <v>Directly</v>
          </cell>
          <cell r="F538">
            <v>0.36</v>
          </cell>
          <cell r="G538">
            <v>0.26</v>
          </cell>
          <cell r="H538">
            <v>0.22</v>
          </cell>
          <cell r="J538">
            <v>0.44063999999999998</v>
          </cell>
          <cell r="K538">
            <v>0.31824000000000002</v>
          </cell>
          <cell r="L538">
            <v>0.22</v>
          </cell>
        </row>
        <row r="539">
          <cell r="A539" t="str">
            <v>87-10-0436</v>
          </cell>
          <cell r="B539" t="str">
            <v>Potentilla f. 'Princess'</v>
          </cell>
          <cell r="C539" t="str">
            <v>MP150</v>
          </cell>
          <cell r="D539" t="str">
            <v>Directly</v>
          </cell>
          <cell r="F539">
            <v>0.36</v>
          </cell>
          <cell r="G539">
            <v>0.26</v>
          </cell>
          <cell r="H539">
            <v>0.22</v>
          </cell>
          <cell r="J539">
            <v>0.44063999999999998</v>
          </cell>
          <cell r="K539">
            <v>0.31824000000000002</v>
          </cell>
          <cell r="L539">
            <v>0.22</v>
          </cell>
        </row>
        <row r="540">
          <cell r="A540" t="str">
            <v>87-10-0437</v>
          </cell>
          <cell r="B540" t="str">
            <v>Potentilla f. 'Red Ace'</v>
          </cell>
          <cell r="C540" t="str">
            <v>MP150</v>
          </cell>
          <cell r="D540" t="str">
            <v>Directly</v>
          </cell>
          <cell r="F540">
            <v>0.36</v>
          </cell>
          <cell r="G540">
            <v>0.26</v>
          </cell>
          <cell r="H540">
            <v>0.22</v>
          </cell>
          <cell r="J540">
            <v>0.44063999999999998</v>
          </cell>
          <cell r="K540">
            <v>0.31824000000000002</v>
          </cell>
          <cell r="L540">
            <v>0.22</v>
          </cell>
        </row>
        <row r="541">
          <cell r="A541" t="str">
            <v>87-10-1116</v>
          </cell>
          <cell r="B541" t="str">
            <v>Potentilla f. 'Red Lady' PBR ®</v>
          </cell>
          <cell r="C541" t="str">
            <v>MP150</v>
          </cell>
          <cell r="D541" t="str">
            <v>Directly</v>
          </cell>
          <cell r="F541">
            <v>1.08</v>
          </cell>
          <cell r="G541">
            <v>0.97</v>
          </cell>
          <cell r="H541">
            <v>0.91</v>
          </cell>
          <cell r="J541">
            <v>1.32192</v>
          </cell>
          <cell r="K541">
            <v>1.1872799999999999</v>
          </cell>
          <cell r="L541">
            <v>0.91</v>
          </cell>
        </row>
        <row r="542">
          <cell r="A542" t="str">
            <v>87-10-0438</v>
          </cell>
          <cell r="B542" t="str">
            <v>Potentilla f. 'Snowflake'</v>
          </cell>
          <cell r="C542" t="str">
            <v>MP150</v>
          </cell>
          <cell r="D542" t="str">
            <v>Directly</v>
          </cell>
          <cell r="F542">
            <v>0.36</v>
          </cell>
          <cell r="G542">
            <v>0.26</v>
          </cell>
          <cell r="H542">
            <v>0.22</v>
          </cell>
          <cell r="J542">
            <v>0.44063999999999998</v>
          </cell>
          <cell r="K542">
            <v>0.31824000000000002</v>
          </cell>
          <cell r="L542">
            <v>0.22</v>
          </cell>
        </row>
        <row r="543">
          <cell r="A543" t="str">
            <v>87-10-0439</v>
          </cell>
          <cell r="B543" t="str">
            <v>Potentilla f. 'Sommerflor'</v>
          </cell>
          <cell r="C543" t="str">
            <v>MP150</v>
          </cell>
          <cell r="D543" t="str">
            <v>Directly</v>
          </cell>
          <cell r="F543">
            <v>0.36</v>
          </cell>
          <cell r="G543">
            <v>0.26</v>
          </cell>
          <cell r="H543">
            <v>0.22</v>
          </cell>
          <cell r="J543">
            <v>0.44063999999999998</v>
          </cell>
          <cell r="K543">
            <v>0.31824000000000002</v>
          </cell>
          <cell r="L543">
            <v>0.22</v>
          </cell>
        </row>
        <row r="544">
          <cell r="A544" t="str">
            <v>87-10-0440</v>
          </cell>
          <cell r="B544" t="str">
            <v>Potentilla f. 'Sunset'</v>
          </cell>
          <cell r="C544" t="str">
            <v>MP150</v>
          </cell>
          <cell r="D544" t="str">
            <v>Directly</v>
          </cell>
          <cell r="F544">
            <v>0.36</v>
          </cell>
          <cell r="G544">
            <v>0.26</v>
          </cell>
          <cell r="H544">
            <v>0.22</v>
          </cell>
          <cell r="J544">
            <v>0.44063999999999998</v>
          </cell>
          <cell r="K544">
            <v>0.31824000000000002</v>
          </cell>
          <cell r="L544">
            <v>0.22</v>
          </cell>
        </row>
        <row r="545">
          <cell r="A545" t="str">
            <v>87-10-0441</v>
          </cell>
          <cell r="B545" t="str">
            <v>Potentilla f. 'Tangerine'</v>
          </cell>
          <cell r="C545" t="str">
            <v>MP150</v>
          </cell>
          <cell r="D545" t="str">
            <v>Directly</v>
          </cell>
          <cell r="F545">
            <v>0.36</v>
          </cell>
          <cell r="G545">
            <v>0.26</v>
          </cell>
          <cell r="H545">
            <v>0.22</v>
          </cell>
          <cell r="J545">
            <v>0.44063999999999998</v>
          </cell>
          <cell r="K545">
            <v>0.31824000000000002</v>
          </cell>
          <cell r="L545">
            <v>0.22</v>
          </cell>
        </row>
        <row r="546">
          <cell r="A546" t="str">
            <v>87-10-0442</v>
          </cell>
          <cell r="B546" t="str">
            <v>Potentilla f. 'Tilford Cream'</v>
          </cell>
          <cell r="C546" t="str">
            <v>MP150</v>
          </cell>
          <cell r="D546" t="str">
            <v>Directly</v>
          </cell>
          <cell r="F546">
            <v>0.36</v>
          </cell>
          <cell r="G546">
            <v>0.26</v>
          </cell>
          <cell r="H546">
            <v>0.22</v>
          </cell>
          <cell r="J546">
            <v>0.44063999999999998</v>
          </cell>
          <cell r="K546">
            <v>0.31824000000000002</v>
          </cell>
          <cell r="L546">
            <v>0.22</v>
          </cell>
        </row>
        <row r="547">
          <cell r="A547" t="str">
            <v>87-10-1168</v>
          </cell>
          <cell r="B547" t="str">
            <v>Potentilla f. 'White Lady' PBR ®</v>
          </cell>
          <cell r="C547" t="str">
            <v>MP150</v>
          </cell>
          <cell r="D547" t="str">
            <v>Directly</v>
          </cell>
          <cell r="F547">
            <v>1.08</v>
          </cell>
          <cell r="G547">
            <v>0.97</v>
          </cell>
          <cell r="H547">
            <v>0.91</v>
          </cell>
          <cell r="J547">
            <v>1.32192</v>
          </cell>
          <cell r="K547">
            <v>1.1872799999999999</v>
          </cell>
          <cell r="L547">
            <v>0.91</v>
          </cell>
        </row>
        <row r="548">
          <cell r="A548" t="str">
            <v>87-10-0433</v>
          </cell>
          <cell r="B548" t="str">
            <v>Potentilla frut. 'Pink Queen'</v>
          </cell>
          <cell r="C548" t="str">
            <v>MP150</v>
          </cell>
          <cell r="D548" t="str">
            <v>Directly</v>
          </cell>
          <cell r="F548">
            <v>0.36</v>
          </cell>
          <cell r="G548">
            <v>0.26</v>
          </cell>
          <cell r="H548">
            <v>0.22</v>
          </cell>
          <cell r="J548">
            <v>0.44063999999999998</v>
          </cell>
          <cell r="K548">
            <v>0.31824000000000002</v>
          </cell>
          <cell r="L548">
            <v>0.22</v>
          </cell>
        </row>
        <row r="549">
          <cell r="A549" t="str">
            <v>87-10-0443</v>
          </cell>
          <cell r="B549" t="str">
            <v>Potentilla tridentata 'Nuuk'</v>
          </cell>
          <cell r="C549" t="str">
            <v>MP150</v>
          </cell>
          <cell r="D549" t="str">
            <v>Directly</v>
          </cell>
          <cell r="F549">
            <v>0.36</v>
          </cell>
          <cell r="G549">
            <v>0.26</v>
          </cell>
          <cell r="H549">
            <v>0.22</v>
          </cell>
          <cell r="J549">
            <v>0.44063999999999998</v>
          </cell>
          <cell r="K549">
            <v>0.31824000000000002</v>
          </cell>
          <cell r="L549">
            <v>0.22</v>
          </cell>
        </row>
        <row r="550">
          <cell r="A550" t="str">
            <v>87-10-0444</v>
          </cell>
          <cell r="B550" t="str">
            <v>Prunus laur. 'Ani' PBR ®</v>
          </cell>
          <cell r="C550" t="str">
            <v>MP104</v>
          </cell>
          <cell r="D550" t="str">
            <v>Directly</v>
          </cell>
          <cell r="F550">
            <v>0.94000000000000006</v>
          </cell>
          <cell r="G550">
            <v>0.83</v>
          </cell>
          <cell r="H550">
            <v>0.77</v>
          </cell>
          <cell r="J550">
            <v>1.15056</v>
          </cell>
          <cell r="K550">
            <v>1.0159199999999999</v>
          </cell>
          <cell r="L550">
            <v>0.77</v>
          </cell>
        </row>
        <row r="551">
          <cell r="A551" t="str">
            <v>87-10-1021</v>
          </cell>
          <cell r="B551" t="str">
            <v>Prunus laur. 'Antonius' PBR ®</v>
          </cell>
          <cell r="C551" t="str">
            <v>MP104</v>
          </cell>
          <cell r="D551" t="str">
            <v>Directly</v>
          </cell>
          <cell r="F551">
            <v>1.01</v>
          </cell>
          <cell r="G551">
            <v>0.9</v>
          </cell>
          <cell r="H551">
            <v>0.84</v>
          </cell>
          <cell r="J551">
            <v>1.23624</v>
          </cell>
          <cell r="K551">
            <v>1.1016000000000001</v>
          </cell>
          <cell r="L551">
            <v>0.84</v>
          </cell>
        </row>
        <row r="552">
          <cell r="A552" t="str">
            <v>87-10-0445</v>
          </cell>
          <cell r="B552" t="str">
            <v>Prunus laur. 'Caucasica'</v>
          </cell>
          <cell r="C552" t="str">
            <v>MP104</v>
          </cell>
          <cell r="D552" t="str">
            <v>week 18</v>
          </cell>
          <cell r="F552">
            <v>0.43</v>
          </cell>
          <cell r="G552">
            <v>0.32</v>
          </cell>
          <cell r="H552">
            <v>0.27</v>
          </cell>
          <cell r="J552">
            <v>0.52632000000000001</v>
          </cell>
          <cell r="K552">
            <v>0.39168000000000003</v>
          </cell>
          <cell r="L552">
            <v>0.27</v>
          </cell>
        </row>
        <row r="553">
          <cell r="A553" t="str">
            <v>87-10-1169</v>
          </cell>
          <cell r="B553" t="str">
            <v>Prunus laur. 'Cherry Brandy'</v>
          </cell>
          <cell r="C553" t="str">
            <v>MP104</v>
          </cell>
          <cell r="D553" t="str">
            <v>week 18</v>
          </cell>
          <cell r="F553">
            <v>0.43</v>
          </cell>
          <cell r="G553">
            <v>0.32</v>
          </cell>
          <cell r="H553">
            <v>0.27</v>
          </cell>
          <cell r="J553">
            <v>0.52632000000000001</v>
          </cell>
          <cell r="K553">
            <v>0.39168000000000003</v>
          </cell>
          <cell r="L553">
            <v>0.27</v>
          </cell>
        </row>
        <row r="554">
          <cell r="A554" t="str">
            <v>87-10-1500</v>
          </cell>
          <cell r="B554" t="str">
            <v>Prunus laurocerasus Elly® ('VERSTRA'PBR) ®</v>
          </cell>
          <cell r="C554" t="str">
            <v>MP104</v>
          </cell>
          <cell r="D554" t="str">
            <v>week 18</v>
          </cell>
          <cell r="F554">
            <v>1.08</v>
          </cell>
          <cell r="G554">
            <v>0.97</v>
          </cell>
          <cell r="H554">
            <v>0.91</v>
          </cell>
          <cell r="J554">
            <v>1.32192</v>
          </cell>
          <cell r="K554">
            <v>1.1872799999999999</v>
          </cell>
          <cell r="L554">
            <v>0.91</v>
          </cell>
        </row>
        <row r="555">
          <cell r="A555" t="str">
            <v>87-10-1022</v>
          </cell>
          <cell r="B555" t="str">
            <v>Prunus laurocerasus Etna® ('Anbri'PBR) ®</v>
          </cell>
          <cell r="C555" t="str">
            <v>MP104</v>
          </cell>
          <cell r="D555" t="str">
            <v>week 18</v>
          </cell>
          <cell r="F555">
            <v>1.01</v>
          </cell>
          <cell r="G555">
            <v>0.9</v>
          </cell>
          <cell r="H555">
            <v>0.84</v>
          </cell>
          <cell r="J555">
            <v>1.23624</v>
          </cell>
          <cell r="K555">
            <v>1.1016000000000001</v>
          </cell>
          <cell r="L555">
            <v>0.84</v>
          </cell>
        </row>
        <row r="556">
          <cell r="A556" t="str">
            <v>87-10-0447</v>
          </cell>
          <cell r="B556" t="str">
            <v>Prunus laur. 'Gabi' PBR ®</v>
          </cell>
          <cell r="C556" t="str">
            <v>MP104</v>
          </cell>
          <cell r="D556" t="str">
            <v>Directly</v>
          </cell>
          <cell r="F556">
            <v>0.94000000000000006</v>
          </cell>
          <cell r="G556">
            <v>0.83</v>
          </cell>
          <cell r="H556">
            <v>0.77</v>
          </cell>
          <cell r="J556">
            <v>1.15056</v>
          </cell>
          <cell r="K556">
            <v>1.0159199999999999</v>
          </cell>
          <cell r="L556">
            <v>0.77</v>
          </cell>
        </row>
        <row r="557">
          <cell r="A557" t="str">
            <v>87-10-1438</v>
          </cell>
          <cell r="B557" t="str">
            <v>Prunus laur. 'Gajo' PBR ®</v>
          </cell>
          <cell r="C557" t="str">
            <v>MP104</v>
          </cell>
          <cell r="D557" t="str">
            <v>week 18</v>
          </cell>
          <cell r="F557">
            <v>1.08</v>
          </cell>
          <cell r="G557">
            <v>0.97</v>
          </cell>
          <cell r="H557">
            <v>0.91</v>
          </cell>
          <cell r="J557">
            <v>1.32192</v>
          </cell>
          <cell r="K557">
            <v>1.1872799999999999</v>
          </cell>
          <cell r="L557">
            <v>0.91</v>
          </cell>
        </row>
        <row r="558">
          <cell r="A558" t="str">
            <v>87-10-0449</v>
          </cell>
          <cell r="B558" t="str">
            <v>Prunus laur. 'Hagar' PBR ®</v>
          </cell>
          <cell r="C558" t="str">
            <v>MP104</v>
          </cell>
          <cell r="D558" t="str">
            <v>week 18</v>
          </cell>
          <cell r="F558">
            <v>1.01</v>
          </cell>
          <cell r="G558">
            <v>0.9</v>
          </cell>
          <cell r="H558">
            <v>0.84</v>
          </cell>
          <cell r="J558">
            <v>1.23624</v>
          </cell>
          <cell r="K558">
            <v>1.1016000000000001</v>
          </cell>
          <cell r="L558">
            <v>0.84</v>
          </cell>
        </row>
        <row r="559">
          <cell r="A559" t="str">
            <v>87-10-1023</v>
          </cell>
          <cell r="B559" t="str">
            <v>Prunus laur. 'Herbergii'</v>
          </cell>
          <cell r="C559" t="str">
            <v>MP104</v>
          </cell>
          <cell r="D559" t="str">
            <v>week 18</v>
          </cell>
          <cell r="F559">
            <v>0.43</v>
          </cell>
          <cell r="G559">
            <v>0.32</v>
          </cell>
          <cell r="H559">
            <v>0.27</v>
          </cell>
          <cell r="J559">
            <v>0.52632000000000001</v>
          </cell>
          <cell r="K559">
            <v>0.39168000000000003</v>
          </cell>
          <cell r="L559">
            <v>0.27</v>
          </cell>
        </row>
        <row r="560">
          <cell r="A560" t="str">
            <v>87-10-0452</v>
          </cell>
          <cell r="B560" t="str">
            <v>Prunus laur. 'Josa' PBR ®</v>
          </cell>
          <cell r="C560" t="str">
            <v>MP104</v>
          </cell>
          <cell r="D560" t="str">
            <v>Directly</v>
          </cell>
          <cell r="F560">
            <v>0.94000000000000006</v>
          </cell>
          <cell r="G560">
            <v>0.83</v>
          </cell>
          <cell r="H560">
            <v>0.77</v>
          </cell>
          <cell r="J560">
            <v>1.15056</v>
          </cell>
          <cell r="K560">
            <v>1.0159199999999999</v>
          </cell>
          <cell r="L560">
            <v>0.77</v>
          </cell>
        </row>
        <row r="561">
          <cell r="A561" t="str">
            <v>87-10-0453</v>
          </cell>
          <cell r="B561" t="str">
            <v>Prunus laur. 'Kleopatra' PBR ®</v>
          </cell>
          <cell r="C561" t="str">
            <v>MP104</v>
          </cell>
          <cell r="D561" t="str">
            <v>week 18</v>
          </cell>
          <cell r="F561">
            <v>1.01</v>
          </cell>
          <cell r="G561">
            <v>0.9</v>
          </cell>
          <cell r="H561">
            <v>0.84</v>
          </cell>
          <cell r="J561">
            <v>1.23624</v>
          </cell>
          <cell r="K561">
            <v>1.1016000000000001</v>
          </cell>
          <cell r="L561">
            <v>0.84</v>
          </cell>
        </row>
        <row r="562">
          <cell r="A562" t="str">
            <v>87-10-1439</v>
          </cell>
          <cell r="B562" t="str">
            <v>Prunus laur. 'Marbled White'</v>
          </cell>
          <cell r="C562" t="str">
            <v>MP104</v>
          </cell>
          <cell r="D562" t="str">
            <v>week 18</v>
          </cell>
          <cell r="F562">
            <v>0.52</v>
          </cell>
          <cell r="G562">
            <v>0.41</v>
          </cell>
          <cell r="H562">
            <v>0.35</v>
          </cell>
          <cell r="J562">
            <v>0.63648000000000005</v>
          </cell>
          <cell r="K562">
            <v>0.50183999999999995</v>
          </cell>
          <cell r="L562">
            <v>0.35</v>
          </cell>
        </row>
        <row r="563">
          <cell r="A563" t="str">
            <v>87-10-1598</v>
          </cell>
          <cell r="B563" t="str">
            <v>Prunus laurocerasus Genolia® ('Mariblon'PBR) ®</v>
          </cell>
          <cell r="C563" t="str">
            <v>MP104</v>
          </cell>
          <cell r="D563" t="str">
            <v>week 18</v>
          </cell>
          <cell r="F563">
            <v>1.01</v>
          </cell>
          <cell r="G563">
            <v>0.9</v>
          </cell>
          <cell r="H563">
            <v>0.84</v>
          </cell>
          <cell r="J563">
            <v>1.23624</v>
          </cell>
          <cell r="K563">
            <v>1.1016000000000001</v>
          </cell>
          <cell r="L563">
            <v>0.84</v>
          </cell>
        </row>
        <row r="564">
          <cell r="A564" t="str">
            <v>87-10-1501</v>
          </cell>
          <cell r="B564" t="str">
            <v>Prunus laur. 'Mount Vernon'</v>
          </cell>
          <cell r="C564" t="str">
            <v>MP104</v>
          </cell>
          <cell r="D564" t="str">
            <v>week 18</v>
          </cell>
          <cell r="F564">
            <v>0.44</v>
          </cell>
          <cell r="G564">
            <v>0.34</v>
          </cell>
          <cell r="H564">
            <v>0.28000000000000003</v>
          </cell>
          <cell r="J564">
            <v>0.53856000000000004</v>
          </cell>
          <cell r="K564">
            <v>0.41616000000000003</v>
          </cell>
          <cell r="L564">
            <v>0.28000000000000003</v>
          </cell>
        </row>
        <row r="565">
          <cell r="A565" t="str">
            <v>87-10-1628</v>
          </cell>
          <cell r="B565" t="str">
            <v>Prinus laur. 'Nero' PBR ®</v>
          </cell>
          <cell r="C565" t="str">
            <v>mp104</v>
          </cell>
          <cell r="D565" t="str">
            <v>Directly</v>
          </cell>
          <cell r="F565">
            <v>0.94000000000000006</v>
          </cell>
          <cell r="G565">
            <v>0.83</v>
          </cell>
          <cell r="H565">
            <v>0.77</v>
          </cell>
          <cell r="J565">
            <v>1.15056</v>
          </cell>
          <cell r="K565">
            <v>1.0159199999999999</v>
          </cell>
          <cell r="L565">
            <v>0.77</v>
          </cell>
        </row>
        <row r="566">
          <cell r="A566" t="str">
            <v>87-10-1025</v>
          </cell>
          <cell r="B566" t="str">
            <v>Prunus laur. 'Novita'</v>
          </cell>
          <cell r="C566" t="str">
            <v>MP104</v>
          </cell>
          <cell r="D566" t="str">
            <v>week 18</v>
          </cell>
          <cell r="F566">
            <v>0.39</v>
          </cell>
          <cell r="G566">
            <v>0.28999999999999998</v>
          </cell>
          <cell r="H566">
            <v>0.24</v>
          </cell>
          <cell r="J566">
            <v>0.47736000000000001</v>
          </cell>
          <cell r="K566">
            <v>0.35496</v>
          </cell>
          <cell r="L566">
            <v>0.24</v>
          </cell>
        </row>
        <row r="567">
          <cell r="A567" t="str">
            <v>87-10-1685</v>
          </cell>
          <cell r="B567" t="str">
            <v>Prunus laur. 'Otto Luyken'</v>
          </cell>
          <cell r="C567" t="str">
            <v>MP150</v>
          </cell>
          <cell r="D567" t="str">
            <v>week 18</v>
          </cell>
          <cell r="F567">
            <v>0.43</v>
          </cell>
          <cell r="G567">
            <v>0.32</v>
          </cell>
          <cell r="H567">
            <v>0.27</v>
          </cell>
          <cell r="J567">
            <v>0.52632000000000001</v>
          </cell>
          <cell r="K567">
            <v>0.39168000000000003</v>
          </cell>
          <cell r="L567">
            <v>0.27</v>
          </cell>
        </row>
        <row r="568">
          <cell r="A568" t="str">
            <v>87-10-1170</v>
          </cell>
          <cell r="B568" t="str">
            <v>Prunus laur. 'Polster'</v>
          </cell>
          <cell r="C568" t="str">
            <v>MP104</v>
          </cell>
          <cell r="D568" t="str">
            <v>week 18</v>
          </cell>
          <cell r="F568">
            <v>0.44</v>
          </cell>
          <cell r="G568">
            <v>0.34</v>
          </cell>
          <cell r="H568">
            <v>0.28000000000000003</v>
          </cell>
          <cell r="J568">
            <v>0.53856000000000004</v>
          </cell>
          <cell r="K568">
            <v>0.41616000000000003</v>
          </cell>
          <cell r="L568">
            <v>0.28000000000000003</v>
          </cell>
        </row>
        <row r="569">
          <cell r="A569" t="str">
            <v>87-10-1171</v>
          </cell>
          <cell r="B569" t="str">
            <v>Prunus laur. 'Reynvaanii'</v>
          </cell>
          <cell r="C569" t="str">
            <v>MP104</v>
          </cell>
          <cell r="D569" t="str">
            <v>week 18</v>
          </cell>
          <cell r="F569">
            <v>0.43</v>
          </cell>
          <cell r="G569">
            <v>0.32</v>
          </cell>
          <cell r="H569">
            <v>0.27</v>
          </cell>
          <cell r="J569">
            <v>0.52632000000000001</v>
          </cell>
          <cell r="K569">
            <v>0.39168000000000003</v>
          </cell>
          <cell r="L569">
            <v>0.27</v>
          </cell>
        </row>
        <row r="570">
          <cell r="A570" t="str">
            <v>87-10-1027</v>
          </cell>
          <cell r="B570" t="str">
            <v>Prunus laur. 'Rotundifolia'</v>
          </cell>
          <cell r="C570" t="str">
            <v>MP104</v>
          </cell>
          <cell r="D570" t="str">
            <v>week 18</v>
          </cell>
          <cell r="F570">
            <v>0.43</v>
          </cell>
          <cell r="G570">
            <v>0.32</v>
          </cell>
          <cell r="H570">
            <v>0.27</v>
          </cell>
          <cell r="J570">
            <v>0.52632000000000001</v>
          </cell>
          <cell r="K570">
            <v>0.39168000000000003</v>
          </cell>
          <cell r="L570">
            <v>0.27</v>
          </cell>
        </row>
        <row r="571">
          <cell r="A571" t="str">
            <v>87-10-1356</v>
          </cell>
          <cell r="B571" t="str">
            <v>Prunus laur. 'Van Nes'</v>
          </cell>
          <cell r="C571" t="str">
            <v>MP104</v>
          </cell>
          <cell r="D571" t="str">
            <v>week 18</v>
          </cell>
          <cell r="F571">
            <v>0.43</v>
          </cell>
          <cell r="G571">
            <v>0.32</v>
          </cell>
          <cell r="H571">
            <v>0.27</v>
          </cell>
          <cell r="J571">
            <v>0.52632000000000001</v>
          </cell>
          <cell r="K571">
            <v>0.39168000000000003</v>
          </cell>
          <cell r="L571">
            <v>0.27</v>
          </cell>
        </row>
        <row r="572">
          <cell r="A572" t="str">
            <v>87-10-1357</v>
          </cell>
          <cell r="B572" t="str">
            <v>Prunus laur. 'Zabeliana'</v>
          </cell>
          <cell r="C572" t="str">
            <v>MP104</v>
          </cell>
          <cell r="D572" t="str">
            <v>week 18</v>
          </cell>
          <cell r="F572">
            <v>0.44</v>
          </cell>
          <cell r="G572">
            <v>0.34</v>
          </cell>
          <cell r="H572">
            <v>0.28000000000000003</v>
          </cell>
          <cell r="J572">
            <v>0.53856000000000004</v>
          </cell>
          <cell r="K572">
            <v>0.41616000000000003</v>
          </cell>
          <cell r="L572">
            <v>0.28000000000000003</v>
          </cell>
        </row>
        <row r="573">
          <cell r="A573" t="str">
            <v>87-10-0866</v>
          </cell>
          <cell r="B573" t="str">
            <v>Prunus lusitanica</v>
          </cell>
          <cell r="C573" t="str">
            <v>MP104</v>
          </cell>
          <cell r="D573" t="str">
            <v>week 18</v>
          </cell>
          <cell r="F573">
            <v>0.52</v>
          </cell>
          <cell r="G573">
            <v>0.41</v>
          </cell>
          <cell r="H573">
            <v>0.35</v>
          </cell>
          <cell r="J573">
            <v>0.63648000000000005</v>
          </cell>
          <cell r="K573">
            <v>0.50183999999999995</v>
          </cell>
          <cell r="L573">
            <v>0.35</v>
          </cell>
        </row>
        <row r="574">
          <cell r="A574" t="str">
            <v>87-10-0462</v>
          </cell>
          <cell r="B574" t="str">
            <v>Prunus lus. 'Angustifolia'</v>
          </cell>
          <cell r="C574" t="str">
            <v>MP104</v>
          </cell>
          <cell r="D574" t="str">
            <v>Directly</v>
          </cell>
          <cell r="F574">
            <v>0.52</v>
          </cell>
          <cell r="G574">
            <v>0.41</v>
          </cell>
          <cell r="H574">
            <v>0.35</v>
          </cell>
          <cell r="J574">
            <v>0.63648000000000005</v>
          </cell>
          <cell r="K574">
            <v>0.50183999999999995</v>
          </cell>
          <cell r="L574">
            <v>0.35</v>
          </cell>
        </row>
        <row r="575">
          <cell r="A575" t="str">
            <v>87-10-1599</v>
          </cell>
          <cell r="B575" t="str">
            <v>Prunus lusitanica 'Brenelia' PBR ®</v>
          </cell>
          <cell r="C575" t="str">
            <v>MP104</v>
          </cell>
          <cell r="D575" t="str">
            <v>Directly</v>
          </cell>
          <cell r="F575">
            <v>1.29</v>
          </cell>
          <cell r="G575">
            <v>1.18</v>
          </cell>
          <cell r="H575">
            <v>1.1200000000000001</v>
          </cell>
          <cell r="J575">
            <v>1.5789600000000001</v>
          </cell>
          <cell r="K575">
            <v>1.44432</v>
          </cell>
          <cell r="L575">
            <v>1.1200000000000001</v>
          </cell>
        </row>
        <row r="576">
          <cell r="A576" t="str">
            <v>87-10-1600</v>
          </cell>
          <cell r="B576" t="str">
            <v>Prunus lusitanica Tico ('Ybrazo01'PBR) ®</v>
          </cell>
          <cell r="C576" t="str">
            <v>mp104</v>
          </cell>
          <cell r="D576" t="str">
            <v>Directly</v>
          </cell>
          <cell r="F576">
            <v>1.29</v>
          </cell>
          <cell r="G576">
            <v>1.18</v>
          </cell>
          <cell r="H576">
            <v>1.1200000000000001</v>
          </cell>
          <cell r="J576">
            <v>1.5789600000000001</v>
          </cell>
          <cell r="K576">
            <v>1.44432</v>
          </cell>
          <cell r="L576">
            <v>1.1200000000000001</v>
          </cell>
        </row>
        <row r="577">
          <cell r="A577" t="str">
            <v>87-10-1601</v>
          </cell>
          <cell r="B577" t="str">
            <v>Pyracantha 'Cadaune' (Saphyr Jaune) PBR ®</v>
          </cell>
          <cell r="C577" t="str">
            <v>MP150</v>
          </cell>
          <cell r="D577" t="str">
            <v>Directly</v>
          </cell>
          <cell r="F577">
            <v>1.22</v>
          </cell>
          <cell r="G577">
            <v>1.1100000000000001</v>
          </cell>
          <cell r="H577">
            <v>1.05</v>
          </cell>
          <cell r="J577">
            <v>1.4932799999999999</v>
          </cell>
          <cell r="K577">
            <v>1.3586400000000001</v>
          </cell>
          <cell r="L577">
            <v>1.05</v>
          </cell>
        </row>
        <row r="578">
          <cell r="A578" t="str">
            <v>87-10-1602</v>
          </cell>
          <cell r="B578" t="str">
            <v>Pyracantha 'Cadvar' (Saphyr Panache) PBR ®</v>
          </cell>
          <cell r="C578" t="str">
            <v>MP150</v>
          </cell>
          <cell r="D578" t="str">
            <v>Directly</v>
          </cell>
          <cell r="F578">
            <v>1.22</v>
          </cell>
          <cell r="G578">
            <v>1.1100000000000001</v>
          </cell>
          <cell r="H578">
            <v>1.05</v>
          </cell>
          <cell r="J578">
            <v>1.4932799999999999</v>
          </cell>
          <cell r="K578">
            <v>1.3586400000000001</v>
          </cell>
          <cell r="L578">
            <v>1.05</v>
          </cell>
        </row>
        <row r="579">
          <cell r="A579" t="str">
            <v>87-10-0465</v>
          </cell>
          <cell r="B579" t="str">
            <v>Pyracantha cocc. 'Red Column'</v>
          </cell>
          <cell r="C579" t="str">
            <v>MP150</v>
          </cell>
          <cell r="D579" t="str">
            <v>Directly</v>
          </cell>
          <cell r="F579">
            <v>0.53</v>
          </cell>
          <cell r="G579">
            <v>0.42</v>
          </cell>
          <cell r="H579">
            <v>0.36</v>
          </cell>
          <cell r="J579">
            <v>0.64872000000000007</v>
          </cell>
          <cell r="K579">
            <v>0.51407999999999998</v>
          </cell>
          <cell r="L579">
            <v>0.36</v>
          </cell>
        </row>
        <row r="580">
          <cell r="A580" t="str">
            <v>87-10-0466</v>
          </cell>
          <cell r="B580" t="str">
            <v>Pyracantha cocc. 'Red Cushion'</v>
          </cell>
          <cell r="C580" t="str">
            <v>MP150</v>
          </cell>
          <cell r="D580" t="str">
            <v>Directly</v>
          </cell>
          <cell r="F580">
            <v>0.53</v>
          </cell>
          <cell r="G580">
            <v>0.42</v>
          </cell>
          <cell r="H580">
            <v>0.36</v>
          </cell>
          <cell r="J580">
            <v>0.64872000000000007</v>
          </cell>
          <cell r="K580">
            <v>0.51407999999999998</v>
          </cell>
          <cell r="L580">
            <v>0.36</v>
          </cell>
        </row>
        <row r="581">
          <cell r="A581" t="str">
            <v>87-10-1358</v>
          </cell>
          <cell r="B581" t="str">
            <v>Pyracantha 'Firelight'</v>
          </cell>
          <cell r="C581" t="str">
            <v>MP150</v>
          </cell>
          <cell r="D581" t="str">
            <v>Directly</v>
          </cell>
          <cell r="F581">
            <v>0.53</v>
          </cell>
          <cell r="G581">
            <v>0.42</v>
          </cell>
          <cell r="H581">
            <v>0.36</v>
          </cell>
          <cell r="J581">
            <v>0.64872000000000007</v>
          </cell>
          <cell r="K581">
            <v>0.51407999999999998</v>
          </cell>
          <cell r="L581">
            <v>0.36</v>
          </cell>
        </row>
        <row r="582">
          <cell r="A582" t="str">
            <v>87-10-0468</v>
          </cell>
          <cell r="B582" t="str">
            <v>Pyracantha 'Golden Charmer'</v>
          </cell>
          <cell r="C582" t="str">
            <v>MP150</v>
          </cell>
          <cell r="D582" t="str">
            <v>Directly</v>
          </cell>
          <cell r="F582">
            <v>0.53</v>
          </cell>
          <cell r="G582">
            <v>0.42</v>
          </cell>
          <cell r="H582">
            <v>0.36</v>
          </cell>
          <cell r="J582">
            <v>0.64872000000000007</v>
          </cell>
          <cell r="K582">
            <v>0.51407999999999998</v>
          </cell>
          <cell r="L582">
            <v>0.36</v>
          </cell>
        </row>
        <row r="583">
          <cell r="A583" t="str">
            <v>87-10-1503</v>
          </cell>
          <cell r="B583" t="str">
            <v>Pyracantha 'Mohave'</v>
          </cell>
          <cell r="C583" t="str">
            <v>MP150</v>
          </cell>
          <cell r="D583" t="str">
            <v>Directly</v>
          </cell>
          <cell r="F583">
            <v>0.53</v>
          </cell>
          <cell r="G583">
            <v>0.42</v>
          </cell>
          <cell r="H583">
            <v>0.36</v>
          </cell>
          <cell r="J583">
            <v>0.64872000000000007</v>
          </cell>
          <cell r="K583">
            <v>0.51407999999999998</v>
          </cell>
          <cell r="L583">
            <v>0.36</v>
          </cell>
        </row>
        <row r="584">
          <cell r="A584" t="str">
            <v>87-10-1504</v>
          </cell>
          <cell r="B584" t="str">
            <v>Pyracantha 'Orange charmer'</v>
          </cell>
          <cell r="C584" t="str">
            <v>MP150</v>
          </cell>
          <cell r="D584" t="str">
            <v>Directly</v>
          </cell>
          <cell r="F584">
            <v>0.53</v>
          </cell>
          <cell r="G584">
            <v>0.42</v>
          </cell>
          <cell r="H584">
            <v>0.36</v>
          </cell>
          <cell r="J584">
            <v>0.64872000000000007</v>
          </cell>
          <cell r="K584">
            <v>0.51407999999999998</v>
          </cell>
          <cell r="L584">
            <v>0.36</v>
          </cell>
        </row>
        <row r="585">
          <cell r="A585" t="str">
            <v>87-10-0469</v>
          </cell>
          <cell r="B585" t="str">
            <v>Pyracantha 'Orange Glow'</v>
          </cell>
          <cell r="C585" t="str">
            <v>MP150</v>
          </cell>
          <cell r="D585" t="str">
            <v>Directly</v>
          </cell>
          <cell r="F585">
            <v>0.53</v>
          </cell>
          <cell r="G585">
            <v>0.42</v>
          </cell>
          <cell r="H585">
            <v>0.36</v>
          </cell>
          <cell r="J585">
            <v>0.64872000000000007</v>
          </cell>
          <cell r="K585">
            <v>0.51407999999999998</v>
          </cell>
          <cell r="L585">
            <v>0.36</v>
          </cell>
        </row>
        <row r="586">
          <cell r="A586" t="str">
            <v>87-10-0470</v>
          </cell>
          <cell r="B586" t="str">
            <v>Pyracantha 'Soleil d'Or'</v>
          </cell>
          <cell r="C586" t="str">
            <v>MP150</v>
          </cell>
          <cell r="D586" t="str">
            <v>Directly</v>
          </cell>
          <cell r="F586">
            <v>0.53</v>
          </cell>
          <cell r="G586">
            <v>0.42</v>
          </cell>
          <cell r="H586">
            <v>0.36</v>
          </cell>
          <cell r="J586">
            <v>0.64872000000000007</v>
          </cell>
          <cell r="K586">
            <v>0.51407999999999998</v>
          </cell>
          <cell r="L586">
            <v>0.36</v>
          </cell>
        </row>
        <row r="587">
          <cell r="A587" t="str">
            <v>87-10-0471</v>
          </cell>
          <cell r="B587" t="str">
            <v>Pyracantha 'Teton'</v>
          </cell>
          <cell r="C587" t="str">
            <v>MP150</v>
          </cell>
          <cell r="D587" t="str">
            <v>Directly</v>
          </cell>
          <cell r="F587">
            <v>0.53</v>
          </cell>
          <cell r="G587">
            <v>0.42</v>
          </cell>
          <cell r="H587">
            <v>0.36</v>
          </cell>
          <cell r="J587">
            <v>0.64872000000000007</v>
          </cell>
          <cell r="K587">
            <v>0.51407999999999998</v>
          </cell>
          <cell r="L587">
            <v>0.36</v>
          </cell>
        </row>
        <row r="588">
          <cell r="A588" t="str">
            <v>87-10-0491</v>
          </cell>
          <cell r="B588" t="str">
            <v>Ribes sang. 'King Edward VII'</v>
          </cell>
          <cell r="C588" t="str">
            <v>MP104</v>
          </cell>
          <cell r="D588" t="str">
            <v>Directly</v>
          </cell>
          <cell r="F588">
            <v>0.63</v>
          </cell>
          <cell r="G588">
            <v>0.52</v>
          </cell>
          <cell r="H588">
            <v>0.46</v>
          </cell>
          <cell r="J588">
            <v>0.77112000000000003</v>
          </cell>
          <cell r="K588">
            <v>0.63648000000000005</v>
          </cell>
          <cell r="L588">
            <v>0.46</v>
          </cell>
        </row>
        <row r="589">
          <cell r="A589" t="str">
            <v>87-10-1028</v>
          </cell>
          <cell r="B589" t="str">
            <v>Rubus 'Betty Ashburner'</v>
          </cell>
          <cell r="C589" t="str">
            <v>MP150</v>
          </cell>
          <cell r="D589" t="str">
            <v>Directly</v>
          </cell>
          <cell r="F589">
            <v>0.39</v>
          </cell>
          <cell r="G589">
            <v>0.28999999999999998</v>
          </cell>
          <cell r="H589">
            <v>0.24</v>
          </cell>
          <cell r="J589">
            <v>0.47736000000000001</v>
          </cell>
          <cell r="K589">
            <v>0.35496</v>
          </cell>
          <cell r="L589">
            <v>0.24</v>
          </cell>
        </row>
        <row r="590">
          <cell r="A590" t="str">
            <v>87-10-0861</v>
          </cell>
          <cell r="B590" t="str">
            <v>Salix integra 'Hakuro-nishiki'</v>
          </cell>
          <cell r="C590" t="str">
            <v>MP150</v>
          </cell>
          <cell r="D590" t="str">
            <v>Directly</v>
          </cell>
          <cell r="F590">
            <v>0.39</v>
          </cell>
          <cell r="G590">
            <v>0.28999999999999998</v>
          </cell>
          <cell r="H590">
            <v>0.24</v>
          </cell>
          <cell r="J590">
            <v>0.47736000000000001</v>
          </cell>
          <cell r="K590">
            <v>0.35496</v>
          </cell>
          <cell r="L590">
            <v>0.24</v>
          </cell>
        </row>
        <row r="591">
          <cell r="A591" t="str">
            <v>87-10-1236</v>
          </cell>
          <cell r="B591" t="str">
            <v>Sambucus nigra</v>
          </cell>
          <cell r="C591" t="str">
            <v>MP104</v>
          </cell>
          <cell r="D591" t="str">
            <v>Directly</v>
          </cell>
          <cell r="F591">
            <v>0.94000000000000006</v>
          </cell>
          <cell r="G591">
            <v>0.83</v>
          </cell>
          <cell r="H591">
            <v>0.77</v>
          </cell>
          <cell r="J591">
            <v>1.15056</v>
          </cell>
          <cell r="K591">
            <v>1.0159199999999999</v>
          </cell>
          <cell r="L591">
            <v>0.77</v>
          </cell>
        </row>
        <row r="592">
          <cell r="A592" t="str">
            <v>87-10-0494</v>
          </cell>
          <cell r="B592" t="str">
            <v>Sambucus nigra Black Beauty ('Gerda'PBR) ®</v>
          </cell>
          <cell r="C592" t="str">
            <v>MP104</v>
          </cell>
          <cell r="D592" t="str">
            <v>Directly</v>
          </cell>
          <cell r="F592">
            <v>1.5</v>
          </cell>
          <cell r="G592">
            <v>1.39</v>
          </cell>
          <cell r="H592">
            <v>1.33</v>
          </cell>
          <cell r="J592">
            <v>1.8359999999999999</v>
          </cell>
          <cell r="K592">
            <v>1.70136</v>
          </cell>
          <cell r="L592">
            <v>1.33</v>
          </cell>
        </row>
        <row r="593">
          <cell r="A593" t="str">
            <v>87-10-0495</v>
          </cell>
          <cell r="B593" t="str">
            <v>Sambucus nigra Black Lace ('Eva'PBR) ®</v>
          </cell>
          <cell r="C593" t="str">
            <v>MP104</v>
          </cell>
          <cell r="D593" t="str">
            <v>Directly</v>
          </cell>
          <cell r="F593">
            <v>1.6400000000000001</v>
          </cell>
          <cell r="G593">
            <v>1.53</v>
          </cell>
          <cell r="H593">
            <v>1.47</v>
          </cell>
          <cell r="J593">
            <v>2.0073599999999998</v>
          </cell>
          <cell r="K593">
            <v>1.8727199999999999</v>
          </cell>
          <cell r="L593">
            <v>1.47</v>
          </cell>
        </row>
        <row r="594">
          <cell r="A594" t="str">
            <v>87-10-1029</v>
          </cell>
          <cell r="B594" t="str">
            <v>Sambucus nigra Black Tower ('Eiffel 1'PBR) ®</v>
          </cell>
          <cell r="C594" t="str">
            <v>MP104</v>
          </cell>
          <cell r="D594" t="str">
            <v>Directly</v>
          </cell>
          <cell r="F594">
            <v>1.6400000000000001</v>
          </cell>
          <cell r="G594">
            <v>1.53</v>
          </cell>
          <cell r="H594">
            <v>1.47</v>
          </cell>
          <cell r="J594">
            <v>2.0073599999999998</v>
          </cell>
          <cell r="K594">
            <v>1.8727199999999999</v>
          </cell>
          <cell r="L594">
            <v>1.47</v>
          </cell>
        </row>
        <row r="595">
          <cell r="A595" t="str">
            <v>87-10-1177</v>
          </cell>
          <cell r="B595" t="str">
            <v>Sambucus nigra 'Golden Tower' PBR ®</v>
          </cell>
          <cell r="C595" t="str">
            <v>MP104</v>
          </cell>
          <cell r="D595" t="str">
            <v>Directly</v>
          </cell>
          <cell r="F595">
            <v>1.6400000000000001</v>
          </cell>
          <cell r="G595">
            <v>1.53</v>
          </cell>
          <cell r="H595">
            <v>1.47</v>
          </cell>
          <cell r="J595">
            <v>2.0073599999999998</v>
          </cell>
          <cell r="K595">
            <v>1.8727199999999999</v>
          </cell>
          <cell r="L595">
            <v>1.47</v>
          </cell>
        </row>
        <row r="596">
          <cell r="A596" t="str">
            <v>87-10-1780</v>
          </cell>
          <cell r="B596" t="str">
            <v>Sambucus nigra 'Obelisk' PBR ®</v>
          </cell>
          <cell r="C596" t="str">
            <v>MP84</v>
          </cell>
          <cell r="D596" t="str">
            <v>Directly</v>
          </cell>
          <cell r="F596">
            <v>1.6400000000000001</v>
          </cell>
          <cell r="G596">
            <v>1.53</v>
          </cell>
          <cell r="H596">
            <v>1.47</v>
          </cell>
          <cell r="J596">
            <v>2.0073599999999998</v>
          </cell>
          <cell r="K596">
            <v>1.8727199999999999</v>
          </cell>
          <cell r="L596">
            <v>1.47</v>
          </cell>
        </row>
        <row r="597">
          <cell r="A597" t="str">
            <v>87-10-0845</v>
          </cell>
          <cell r="B597" t="str">
            <v>Sambucus racemosa 'Plumosa Aurea'</v>
          </cell>
          <cell r="C597" t="str">
            <v>MP104</v>
          </cell>
          <cell r="D597" t="str">
            <v>Directly</v>
          </cell>
          <cell r="F597">
            <v>0.94000000000000006</v>
          </cell>
          <cell r="G597">
            <v>0.83</v>
          </cell>
          <cell r="H597">
            <v>0.77</v>
          </cell>
          <cell r="J597">
            <v>1.15056</v>
          </cell>
          <cell r="K597">
            <v>1.0159199999999999</v>
          </cell>
          <cell r="L597">
            <v>0.77</v>
          </cell>
        </row>
        <row r="598">
          <cell r="A598" t="str">
            <v>87-10-1179</v>
          </cell>
          <cell r="B598" t="str">
            <v>Sambucus racemosa 'Sutherland Gold'</v>
          </cell>
          <cell r="C598" t="str">
            <v>MP104</v>
          </cell>
          <cell r="D598" t="str">
            <v>Directly</v>
          </cell>
          <cell r="F598">
            <v>0.94000000000000006</v>
          </cell>
          <cell r="G598">
            <v>0.83</v>
          </cell>
          <cell r="H598">
            <v>0.77</v>
          </cell>
          <cell r="J598">
            <v>1.15056</v>
          </cell>
          <cell r="K598">
            <v>1.0159199999999999</v>
          </cell>
          <cell r="L598">
            <v>0.77</v>
          </cell>
        </row>
        <row r="599">
          <cell r="A599" t="str">
            <v>87-10-1180</v>
          </cell>
          <cell r="B599" t="str">
            <v>Sambucus racemosa 'Welsh Gold' PBR ®</v>
          </cell>
          <cell r="C599" t="str">
            <v>MP104</v>
          </cell>
          <cell r="D599" t="str">
            <v>Directly</v>
          </cell>
          <cell r="F599">
            <v>1.6400000000000001</v>
          </cell>
          <cell r="G599">
            <v>1.53</v>
          </cell>
          <cell r="H599">
            <v>1.47</v>
          </cell>
          <cell r="J599">
            <v>2.0073599999999998</v>
          </cell>
          <cell r="K599">
            <v>1.8727199999999999</v>
          </cell>
          <cell r="L599">
            <v>1.47</v>
          </cell>
        </row>
        <row r="600">
          <cell r="A600" t="str">
            <v>87-10-1608</v>
          </cell>
          <cell r="B600" t="str">
            <v>Sarcococca confusa</v>
          </cell>
          <cell r="C600" t="str">
            <v>MP150</v>
          </cell>
          <cell r="D600" t="str">
            <v>Directly</v>
          </cell>
          <cell r="F600">
            <v>0.66</v>
          </cell>
          <cell r="G600">
            <v>0.55000000000000004</v>
          </cell>
          <cell r="H600">
            <v>0.49</v>
          </cell>
          <cell r="J600">
            <v>0.80784</v>
          </cell>
          <cell r="K600">
            <v>0.67320000000000002</v>
          </cell>
          <cell r="L600">
            <v>0.49</v>
          </cell>
        </row>
        <row r="601">
          <cell r="A601" t="str">
            <v>87-10-1609</v>
          </cell>
          <cell r="B601" t="str">
            <v>Sarcococca hookeriana humilis</v>
          </cell>
          <cell r="C601" t="str">
            <v>MP150</v>
          </cell>
          <cell r="D601" t="str">
            <v>Directly</v>
          </cell>
          <cell r="F601">
            <v>0.66</v>
          </cell>
          <cell r="G601">
            <v>0.55000000000000004</v>
          </cell>
          <cell r="H601">
            <v>0.49</v>
          </cell>
          <cell r="J601">
            <v>0.80784</v>
          </cell>
          <cell r="K601">
            <v>0.67320000000000002</v>
          </cell>
          <cell r="L601">
            <v>0.49</v>
          </cell>
        </row>
        <row r="602">
          <cell r="A602" t="str">
            <v>87-10-0502</v>
          </cell>
          <cell r="B602" t="str">
            <v>Sorbaria sorbifolia 'Sem' PBR ®</v>
          </cell>
          <cell r="C602" t="str">
            <v>MP104</v>
          </cell>
          <cell r="D602" t="str">
            <v>Directly</v>
          </cell>
          <cell r="F602">
            <v>1.29</v>
          </cell>
          <cell r="G602">
            <v>1.18</v>
          </cell>
          <cell r="H602">
            <v>1.1200000000000001</v>
          </cell>
          <cell r="J602">
            <v>1.5789600000000001</v>
          </cell>
          <cell r="K602">
            <v>1.44432</v>
          </cell>
          <cell r="L602">
            <v>1.1200000000000001</v>
          </cell>
        </row>
        <row r="603">
          <cell r="A603" t="str">
            <v>87-10-0503</v>
          </cell>
          <cell r="B603" t="str">
            <v>Spiraea arguta</v>
          </cell>
          <cell r="C603" t="str">
            <v>MP150</v>
          </cell>
          <cell r="D603" t="str">
            <v>Directly</v>
          </cell>
          <cell r="F603">
            <v>0.39</v>
          </cell>
          <cell r="G603">
            <v>0.28999999999999998</v>
          </cell>
          <cell r="H603">
            <v>0.24</v>
          </cell>
          <cell r="J603">
            <v>0.47736000000000001</v>
          </cell>
          <cell r="K603">
            <v>0.35496</v>
          </cell>
          <cell r="L603">
            <v>0.24</v>
          </cell>
        </row>
        <row r="604">
          <cell r="A604" t="str">
            <v>87-10-0504</v>
          </cell>
          <cell r="B604" t="str">
            <v>Spiraea betulifolia</v>
          </cell>
          <cell r="C604" t="str">
            <v>MP150</v>
          </cell>
          <cell r="D604" t="str">
            <v>Directly</v>
          </cell>
          <cell r="F604">
            <v>0.36</v>
          </cell>
          <cell r="G604">
            <v>0.26</v>
          </cell>
          <cell r="H604">
            <v>0.22</v>
          </cell>
          <cell r="J604">
            <v>0.44063999999999998</v>
          </cell>
          <cell r="K604">
            <v>0.31824000000000002</v>
          </cell>
          <cell r="L604">
            <v>0.22</v>
          </cell>
        </row>
        <row r="605">
          <cell r="A605" t="str">
            <v>87-10-0505</v>
          </cell>
          <cell r="B605" t="str">
            <v>Spiraea betulifolia 'Island'</v>
          </cell>
          <cell r="C605" t="str">
            <v>MP150</v>
          </cell>
          <cell r="D605" t="str">
            <v>Directly</v>
          </cell>
          <cell r="F605">
            <v>0.36</v>
          </cell>
          <cell r="G605">
            <v>0.26</v>
          </cell>
          <cell r="H605">
            <v>0.22</v>
          </cell>
          <cell r="J605">
            <v>0.44063999999999998</v>
          </cell>
          <cell r="K605">
            <v>0.31824000000000002</v>
          </cell>
          <cell r="L605">
            <v>0.22</v>
          </cell>
        </row>
        <row r="606">
          <cell r="A606" t="str">
            <v>87-10-1360</v>
          </cell>
          <cell r="B606" t="str">
            <v>Spiraea betulifolia 'Tor'</v>
          </cell>
          <cell r="C606" t="str">
            <v>MP150</v>
          </cell>
          <cell r="D606" t="str">
            <v>Directly</v>
          </cell>
          <cell r="F606">
            <v>0.36</v>
          </cell>
          <cell r="G606">
            <v>0.26</v>
          </cell>
          <cell r="H606">
            <v>0.22</v>
          </cell>
          <cell r="J606">
            <v>0.44063999999999998</v>
          </cell>
          <cell r="K606">
            <v>0.31824000000000002</v>
          </cell>
          <cell r="L606">
            <v>0.22</v>
          </cell>
        </row>
        <row r="607">
          <cell r="A607" t="str">
            <v>87-10-1181</v>
          </cell>
          <cell r="B607" t="str">
            <v>Spiraea betulifolia 'Tor Gold' PBR ®</v>
          </cell>
          <cell r="C607" t="str">
            <v>MP150</v>
          </cell>
          <cell r="D607" t="str">
            <v>Directly</v>
          </cell>
          <cell r="F607">
            <v>0.97000000000000008</v>
          </cell>
          <cell r="G607">
            <v>0.86</v>
          </cell>
          <cell r="H607">
            <v>0.8</v>
          </cell>
          <cell r="J607">
            <v>1.1872800000000001</v>
          </cell>
          <cell r="K607">
            <v>1.05264</v>
          </cell>
          <cell r="L607">
            <v>0.8</v>
          </cell>
        </row>
        <row r="608">
          <cell r="A608" t="str">
            <v>87-10-1361</v>
          </cell>
          <cell r="B608" t="str">
            <v>Spiraea billiardii</v>
          </cell>
          <cell r="C608" t="str">
            <v>MP150</v>
          </cell>
          <cell r="D608" t="str">
            <v>Directly</v>
          </cell>
          <cell r="F608">
            <v>0.36</v>
          </cell>
          <cell r="G608">
            <v>0.26</v>
          </cell>
          <cell r="H608">
            <v>0.22</v>
          </cell>
          <cell r="J608">
            <v>0.44063999999999998</v>
          </cell>
          <cell r="K608">
            <v>0.31824000000000002</v>
          </cell>
          <cell r="L608">
            <v>0.22</v>
          </cell>
        </row>
        <row r="609">
          <cell r="A609" t="str">
            <v>87-10-0508</v>
          </cell>
          <cell r="B609" t="str">
            <v>Spiraea cinerea 'Grefsheim'</v>
          </cell>
          <cell r="C609" t="str">
            <v>MP150</v>
          </cell>
          <cell r="D609" t="str">
            <v>Directly</v>
          </cell>
          <cell r="F609">
            <v>0.36</v>
          </cell>
          <cell r="G609">
            <v>0.26</v>
          </cell>
          <cell r="H609">
            <v>0.22</v>
          </cell>
          <cell r="J609">
            <v>0.44063999999999998</v>
          </cell>
          <cell r="K609">
            <v>0.31824000000000002</v>
          </cell>
          <cell r="L609">
            <v>0.22</v>
          </cell>
        </row>
        <row r="610">
          <cell r="A610" t="str">
            <v>87-10-1781</v>
          </cell>
          <cell r="B610" t="str">
            <v>Spiraea cinerea 'Kazia' PBR ®</v>
          </cell>
          <cell r="C610" t="str">
            <v>MP150</v>
          </cell>
          <cell r="D610" t="str">
            <v>Directly</v>
          </cell>
          <cell r="F610">
            <v>0.94000000000000006</v>
          </cell>
          <cell r="G610">
            <v>0.83</v>
          </cell>
          <cell r="H610">
            <v>0.77</v>
          </cell>
          <cell r="J610">
            <v>1.15056</v>
          </cell>
          <cell r="K610">
            <v>1.0159199999999999</v>
          </cell>
          <cell r="L610">
            <v>0.77</v>
          </cell>
        </row>
        <row r="611">
          <cell r="A611" t="str">
            <v>87-10-0509</v>
          </cell>
          <cell r="B611" t="str">
            <v>Spiraea decumbens</v>
          </cell>
          <cell r="C611" t="str">
            <v>MP150</v>
          </cell>
          <cell r="D611" t="str">
            <v>Directly</v>
          </cell>
          <cell r="F611">
            <v>0.39</v>
          </cell>
          <cell r="G611">
            <v>0.28999999999999998</v>
          </cell>
          <cell r="H611">
            <v>0.24</v>
          </cell>
          <cell r="J611">
            <v>0.47736000000000001</v>
          </cell>
          <cell r="K611">
            <v>0.35496</v>
          </cell>
          <cell r="L611">
            <v>0.24</v>
          </cell>
        </row>
        <row r="612">
          <cell r="A612" t="str">
            <v>87-10-0510</v>
          </cell>
          <cell r="B612" t="str">
            <v>Spiraea densiflora</v>
          </cell>
          <cell r="C612" t="str">
            <v>MP150</v>
          </cell>
          <cell r="D612" t="str">
            <v>Directly</v>
          </cell>
          <cell r="F612">
            <v>0.36</v>
          </cell>
          <cell r="G612">
            <v>0.26</v>
          </cell>
          <cell r="H612">
            <v>0.22</v>
          </cell>
          <cell r="J612">
            <v>0.44063999999999998</v>
          </cell>
          <cell r="K612">
            <v>0.31824000000000002</v>
          </cell>
          <cell r="L612">
            <v>0.22</v>
          </cell>
        </row>
        <row r="613">
          <cell r="A613" t="str">
            <v>87-10-0512</v>
          </cell>
          <cell r="B613" t="str">
            <v>Spiraea japonica 'Albiflora'</v>
          </cell>
          <cell r="C613" t="str">
            <v>MP150</v>
          </cell>
          <cell r="D613" t="str">
            <v>Directly</v>
          </cell>
          <cell r="F613">
            <v>0.36</v>
          </cell>
          <cell r="G613">
            <v>0.26</v>
          </cell>
          <cell r="H613">
            <v>0.22</v>
          </cell>
          <cell r="J613">
            <v>0.44063999999999998</v>
          </cell>
          <cell r="K613">
            <v>0.31824000000000002</v>
          </cell>
          <cell r="L613">
            <v>0.22</v>
          </cell>
        </row>
        <row r="614">
          <cell r="A614" t="str">
            <v>87-10-0513</v>
          </cell>
          <cell r="B614" t="str">
            <v>Spiraea japonica 'Anthony Waterer'</v>
          </cell>
          <cell r="C614" t="str">
            <v>MP150</v>
          </cell>
          <cell r="D614" t="str">
            <v>Directly</v>
          </cell>
          <cell r="F614">
            <v>0.36</v>
          </cell>
          <cell r="G614">
            <v>0.26</v>
          </cell>
          <cell r="H614">
            <v>0.22</v>
          </cell>
          <cell r="J614">
            <v>0.44063999999999998</v>
          </cell>
          <cell r="K614">
            <v>0.31824000000000002</v>
          </cell>
          <cell r="L614">
            <v>0.22</v>
          </cell>
        </row>
        <row r="615">
          <cell r="A615" t="str">
            <v>87-10-1055</v>
          </cell>
          <cell r="B615" t="str">
            <v>Spiraea japonica 'Crispa'</v>
          </cell>
          <cell r="C615" t="str">
            <v>MP150</v>
          </cell>
          <cell r="D615" t="str">
            <v>Directly</v>
          </cell>
          <cell r="F615">
            <v>0.39</v>
          </cell>
          <cell r="G615">
            <v>0.28999999999999998</v>
          </cell>
          <cell r="H615">
            <v>0.24</v>
          </cell>
          <cell r="J615">
            <v>0.47736000000000001</v>
          </cell>
          <cell r="K615">
            <v>0.35496</v>
          </cell>
          <cell r="L615">
            <v>0.24</v>
          </cell>
        </row>
        <row r="616">
          <cell r="A616" t="str">
            <v>87-10-0515</v>
          </cell>
          <cell r="B616" t="str">
            <v>Spiraea japonica 'Dart's Red'</v>
          </cell>
          <cell r="C616" t="str">
            <v>MP150</v>
          </cell>
          <cell r="D616" t="str">
            <v>Directly</v>
          </cell>
          <cell r="F616">
            <v>0.36</v>
          </cell>
          <cell r="G616">
            <v>0.26</v>
          </cell>
          <cell r="H616">
            <v>0.22</v>
          </cell>
          <cell r="J616">
            <v>0.44063999999999998</v>
          </cell>
          <cell r="K616">
            <v>0.31824000000000002</v>
          </cell>
          <cell r="L616">
            <v>0.22</v>
          </cell>
        </row>
        <row r="617">
          <cell r="A617" t="str">
            <v>87-10-0516</v>
          </cell>
          <cell r="B617" t="str">
            <v>Spiraea japonica 'Firelight'</v>
          </cell>
          <cell r="C617" t="str">
            <v>MP150</v>
          </cell>
          <cell r="D617" t="str">
            <v>Directly</v>
          </cell>
          <cell r="F617">
            <v>0.36</v>
          </cell>
          <cell r="G617">
            <v>0.26</v>
          </cell>
          <cell r="H617">
            <v>0.22</v>
          </cell>
          <cell r="J617">
            <v>0.44063999999999998</v>
          </cell>
          <cell r="K617">
            <v>0.31824000000000002</v>
          </cell>
          <cell r="L617">
            <v>0.22</v>
          </cell>
        </row>
        <row r="618">
          <cell r="A618" t="str">
            <v>87-10-0517</v>
          </cell>
          <cell r="B618" t="str">
            <v>Spiraea japonica 'Froebelii'</v>
          </cell>
          <cell r="C618" t="str">
            <v>MP150</v>
          </cell>
          <cell r="D618" t="str">
            <v>Directly</v>
          </cell>
          <cell r="F618">
            <v>0.36</v>
          </cell>
          <cell r="G618">
            <v>0.26</v>
          </cell>
          <cell r="H618">
            <v>0.22</v>
          </cell>
          <cell r="J618">
            <v>0.44063999999999998</v>
          </cell>
          <cell r="K618">
            <v>0.31824000000000002</v>
          </cell>
          <cell r="L618">
            <v>0.22</v>
          </cell>
        </row>
        <row r="619">
          <cell r="A619" t="str">
            <v>87-10-0518</v>
          </cell>
          <cell r="B619" t="str">
            <v>Spiraea japonica 'Genpei'</v>
          </cell>
          <cell r="C619" t="str">
            <v>MP150</v>
          </cell>
          <cell r="D619" t="str">
            <v>Directly</v>
          </cell>
          <cell r="F619">
            <v>0.36</v>
          </cell>
          <cell r="G619">
            <v>0.26</v>
          </cell>
          <cell r="H619">
            <v>0.22</v>
          </cell>
          <cell r="J619">
            <v>0.44063999999999998</v>
          </cell>
          <cell r="K619">
            <v>0.31824000000000002</v>
          </cell>
          <cell r="L619">
            <v>0.22</v>
          </cell>
        </row>
        <row r="620">
          <cell r="A620" t="str">
            <v>87-10-1030</v>
          </cell>
          <cell r="B620" t="str">
            <v>Spiraea japonica 'Golden Carpet' PBR ®</v>
          </cell>
          <cell r="C620" t="str">
            <v>MP150</v>
          </cell>
          <cell r="D620" t="str">
            <v>Directly</v>
          </cell>
          <cell r="F620">
            <v>0.94000000000000006</v>
          </cell>
          <cell r="G620">
            <v>0.83</v>
          </cell>
          <cell r="H620">
            <v>0.77</v>
          </cell>
          <cell r="J620">
            <v>1.15056</v>
          </cell>
          <cell r="K620">
            <v>1.0159199999999999</v>
          </cell>
          <cell r="L620">
            <v>0.77</v>
          </cell>
        </row>
        <row r="621">
          <cell r="A621" t="str">
            <v>87-10-0519</v>
          </cell>
          <cell r="B621" t="str">
            <v>Spiraea japonica 'Golden Princess'</v>
          </cell>
          <cell r="C621" t="str">
            <v>MP150</v>
          </cell>
          <cell r="D621" t="str">
            <v>Directly</v>
          </cell>
          <cell r="F621">
            <v>0.36</v>
          </cell>
          <cell r="G621">
            <v>0.26</v>
          </cell>
          <cell r="H621">
            <v>0.22</v>
          </cell>
          <cell r="J621">
            <v>0.44063999999999998</v>
          </cell>
          <cell r="K621">
            <v>0.31824000000000002</v>
          </cell>
          <cell r="L621">
            <v>0.22</v>
          </cell>
        </row>
        <row r="622">
          <cell r="A622" t="str">
            <v>87-10-1610</v>
          </cell>
          <cell r="B622" t="str">
            <v>Spiraea japonica 'Goldfire'   PBR ®</v>
          </cell>
          <cell r="C622" t="str">
            <v>MP150</v>
          </cell>
          <cell r="D622" t="str">
            <v>Directly</v>
          </cell>
          <cell r="F622">
            <v>1.01</v>
          </cell>
          <cell r="G622">
            <v>0.9</v>
          </cell>
          <cell r="H622">
            <v>0.84</v>
          </cell>
          <cell r="J622">
            <v>1.23624</v>
          </cell>
          <cell r="K622">
            <v>1.1016000000000001</v>
          </cell>
          <cell r="L622">
            <v>0.84</v>
          </cell>
        </row>
        <row r="623">
          <cell r="A623" t="str">
            <v>87-10-0520</v>
          </cell>
          <cell r="B623" t="str">
            <v>Spiraea japonica 'Goldflame'</v>
          </cell>
          <cell r="C623" t="str">
            <v>MP150</v>
          </cell>
          <cell r="D623" t="str">
            <v>Directly</v>
          </cell>
          <cell r="F623">
            <v>0.36</v>
          </cell>
          <cell r="G623">
            <v>0.26</v>
          </cell>
          <cell r="H623">
            <v>0.22</v>
          </cell>
          <cell r="J623">
            <v>0.44063999999999998</v>
          </cell>
          <cell r="K623">
            <v>0.31824000000000002</v>
          </cell>
          <cell r="L623">
            <v>0.22</v>
          </cell>
        </row>
        <row r="624">
          <cell r="A624" t="str">
            <v>87-10-0521</v>
          </cell>
          <cell r="B624" t="str">
            <v>Spiraea japonica 'Goldmound'</v>
          </cell>
          <cell r="C624" t="str">
            <v>MP150</v>
          </cell>
          <cell r="D624" t="str">
            <v>Directly</v>
          </cell>
          <cell r="F624">
            <v>0.36</v>
          </cell>
          <cell r="G624">
            <v>0.26</v>
          </cell>
          <cell r="H624">
            <v>0.22</v>
          </cell>
          <cell r="J624">
            <v>0.44063999999999998</v>
          </cell>
          <cell r="K624">
            <v>0.31824000000000002</v>
          </cell>
          <cell r="L624">
            <v>0.22</v>
          </cell>
        </row>
        <row r="625">
          <cell r="A625" t="str">
            <v>87-10-1031</v>
          </cell>
          <cell r="B625" t="str">
            <v>Spiraea japonica 'Green Carpet' PBR ®</v>
          </cell>
          <cell r="C625" t="str">
            <v>MP150</v>
          </cell>
          <cell r="D625" t="str">
            <v>Directly</v>
          </cell>
          <cell r="F625">
            <v>0.94000000000000006</v>
          </cell>
          <cell r="G625">
            <v>0.83</v>
          </cell>
          <cell r="H625">
            <v>0.77</v>
          </cell>
          <cell r="J625">
            <v>1.15056</v>
          </cell>
          <cell r="K625">
            <v>1.0159199999999999</v>
          </cell>
          <cell r="L625">
            <v>0.77</v>
          </cell>
        </row>
        <row r="626">
          <cell r="A626" t="str">
            <v>87-10-0522</v>
          </cell>
          <cell r="B626" t="str">
            <v>Spiraea japonica 'Little Princess'</v>
          </cell>
          <cell r="C626" t="str">
            <v>MP150</v>
          </cell>
          <cell r="D626" t="str">
            <v>Directly</v>
          </cell>
          <cell r="F626">
            <v>0.36</v>
          </cell>
          <cell r="G626">
            <v>0.26</v>
          </cell>
          <cell r="H626">
            <v>0.22</v>
          </cell>
          <cell r="J626">
            <v>0.44063999999999998</v>
          </cell>
          <cell r="K626">
            <v>0.31824000000000002</v>
          </cell>
          <cell r="L626">
            <v>0.22</v>
          </cell>
        </row>
        <row r="627">
          <cell r="A627" t="str">
            <v>87-10-1505</v>
          </cell>
          <cell r="B627" t="str">
            <v>Spiraea japonica 'Macrophylla'</v>
          </cell>
          <cell r="C627" t="str">
            <v>MP150</v>
          </cell>
          <cell r="D627" t="str">
            <v>Directly</v>
          </cell>
          <cell r="F627">
            <v>0.36</v>
          </cell>
          <cell r="G627">
            <v>0.26</v>
          </cell>
          <cell r="H627">
            <v>0.22</v>
          </cell>
          <cell r="J627">
            <v>0.44063999999999998</v>
          </cell>
          <cell r="K627">
            <v>0.31824000000000002</v>
          </cell>
          <cell r="L627">
            <v>0.22</v>
          </cell>
        </row>
        <row r="628">
          <cell r="A628" t="str">
            <v>87-10-1032</v>
          </cell>
          <cell r="B628" t="str">
            <v>Spiraea japonica 'Magic Carpet' PBR ®</v>
          </cell>
          <cell r="C628" t="str">
            <v>MP150</v>
          </cell>
          <cell r="D628" t="str">
            <v>Directly</v>
          </cell>
          <cell r="F628">
            <v>1.01</v>
          </cell>
          <cell r="G628">
            <v>0.9</v>
          </cell>
          <cell r="H628">
            <v>0.84</v>
          </cell>
          <cell r="J628">
            <v>1.23624</v>
          </cell>
          <cell r="K628">
            <v>1.1016000000000001</v>
          </cell>
          <cell r="L628">
            <v>0.84</v>
          </cell>
        </row>
        <row r="629">
          <cell r="A629" t="str">
            <v>87-10-0523</v>
          </cell>
          <cell r="B629" t="str">
            <v>Spiraea japonica 'Manon'</v>
          </cell>
          <cell r="C629" t="str">
            <v>MP150</v>
          </cell>
          <cell r="D629" t="str">
            <v>Directly</v>
          </cell>
          <cell r="F629">
            <v>0.36</v>
          </cell>
          <cell r="G629">
            <v>0.26</v>
          </cell>
          <cell r="H629">
            <v>0.22</v>
          </cell>
          <cell r="J629">
            <v>0.44063999999999998</v>
          </cell>
          <cell r="K629">
            <v>0.31824000000000002</v>
          </cell>
          <cell r="L629">
            <v>0.22</v>
          </cell>
        </row>
        <row r="630">
          <cell r="A630" t="str">
            <v>87-10-0524</v>
          </cell>
          <cell r="B630" t="str">
            <v>Spiraea japonica 'Nana'</v>
          </cell>
          <cell r="C630" t="str">
            <v>MP150</v>
          </cell>
          <cell r="D630" t="str">
            <v>Directly</v>
          </cell>
          <cell r="F630">
            <v>0.36</v>
          </cell>
          <cell r="G630">
            <v>0.26</v>
          </cell>
          <cell r="H630">
            <v>0.22</v>
          </cell>
          <cell r="J630">
            <v>0.44063999999999998</v>
          </cell>
          <cell r="K630">
            <v>0.31824000000000002</v>
          </cell>
          <cell r="L630">
            <v>0.22</v>
          </cell>
        </row>
        <row r="631">
          <cell r="A631" t="str">
            <v>87-10-0525</v>
          </cell>
          <cell r="B631" t="str">
            <v>Spiraea japonica 'Neon Flash'</v>
          </cell>
          <cell r="C631" t="str">
            <v>MP150</v>
          </cell>
          <cell r="D631" t="str">
            <v>Directly</v>
          </cell>
          <cell r="F631">
            <v>0.36</v>
          </cell>
          <cell r="G631">
            <v>0.26</v>
          </cell>
          <cell r="H631">
            <v>0.22</v>
          </cell>
          <cell r="J631">
            <v>0.44063999999999998</v>
          </cell>
          <cell r="K631">
            <v>0.31824000000000002</v>
          </cell>
          <cell r="L631">
            <v>0.22</v>
          </cell>
        </row>
        <row r="632">
          <cell r="A632" t="str">
            <v>87-10-1441</v>
          </cell>
          <cell r="B632" t="str">
            <v>Spiraea japonica 'Odensala'</v>
          </cell>
          <cell r="C632" t="str">
            <v>MP150</v>
          </cell>
          <cell r="D632" t="str">
            <v>Directly</v>
          </cell>
          <cell r="F632">
            <v>0.36</v>
          </cell>
          <cell r="G632">
            <v>0.26</v>
          </cell>
          <cell r="H632">
            <v>0.22</v>
          </cell>
          <cell r="J632">
            <v>0.44063999999999998</v>
          </cell>
          <cell r="K632">
            <v>0.31824000000000002</v>
          </cell>
          <cell r="L632">
            <v>0.22</v>
          </cell>
        </row>
        <row r="633">
          <cell r="A633" t="str">
            <v>87-10-1182</v>
          </cell>
          <cell r="B633" t="str">
            <v>Spiraea japonica 'Odessa' PBR ®</v>
          </cell>
          <cell r="C633" t="str">
            <v>MP150</v>
          </cell>
          <cell r="D633" t="str">
            <v>Directly</v>
          </cell>
          <cell r="F633">
            <v>1.08</v>
          </cell>
          <cell r="G633">
            <v>0.97</v>
          </cell>
          <cell r="H633">
            <v>0.91</v>
          </cell>
          <cell r="J633">
            <v>1.32192</v>
          </cell>
          <cell r="K633">
            <v>1.1872799999999999</v>
          </cell>
          <cell r="L633">
            <v>0.91</v>
          </cell>
        </row>
        <row r="634">
          <cell r="A634" t="str">
            <v>87-10-1183</v>
          </cell>
          <cell r="B634" t="str">
            <v>Spiraea japonica 'Ruberrima'</v>
          </cell>
          <cell r="C634" t="str">
            <v>MP150</v>
          </cell>
          <cell r="D634" t="str">
            <v>Directly</v>
          </cell>
          <cell r="F634">
            <v>0.36</v>
          </cell>
          <cell r="G634">
            <v>0.26</v>
          </cell>
          <cell r="H634">
            <v>0.22</v>
          </cell>
          <cell r="J634">
            <v>0.44063999999999998</v>
          </cell>
          <cell r="K634">
            <v>0.31824000000000002</v>
          </cell>
          <cell r="L634">
            <v>0.22</v>
          </cell>
        </row>
        <row r="635">
          <cell r="A635" t="str">
            <v>87-10-1033</v>
          </cell>
          <cell r="B635" t="str">
            <v>Spiraea japonica Sparkling Carpet PBR ®</v>
          </cell>
          <cell r="C635" t="str">
            <v>MP150</v>
          </cell>
          <cell r="D635" t="str">
            <v>Directly</v>
          </cell>
          <cell r="F635">
            <v>0.94000000000000006</v>
          </cell>
          <cell r="G635">
            <v>0.83</v>
          </cell>
          <cell r="H635">
            <v>0.77</v>
          </cell>
          <cell r="J635">
            <v>1.15056</v>
          </cell>
          <cell r="K635">
            <v>1.0159199999999999</v>
          </cell>
          <cell r="L635">
            <v>0.77</v>
          </cell>
        </row>
        <row r="636">
          <cell r="A636" t="str">
            <v>87-10-1034</v>
          </cell>
          <cell r="B636" t="str">
            <v>Spiraea japonica ' Sparkling Champagne ('Lonspi'PBR) ®</v>
          </cell>
          <cell r="C636" t="str">
            <v>MP150</v>
          </cell>
          <cell r="D636" t="str">
            <v>Directly</v>
          </cell>
          <cell r="F636">
            <v>0.94000000000000006</v>
          </cell>
          <cell r="G636">
            <v>0.83</v>
          </cell>
          <cell r="H636">
            <v>0.77</v>
          </cell>
          <cell r="J636">
            <v>1.15056</v>
          </cell>
          <cell r="K636">
            <v>1.0159199999999999</v>
          </cell>
          <cell r="L636">
            <v>0.77</v>
          </cell>
        </row>
        <row r="637">
          <cell r="A637" t="str">
            <v>87-10-1102</v>
          </cell>
          <cell r="B637" t="str">
            <v>Spiraea japonica 'White Gold' PBR ®</v>
          </cell>
          <cell r="C637" t="str">
            <v>MP150</v>
          </cell>
          <cell r="D637" t="str">
            <v>Directly</v>
          </cell>
          <cell r="F637">
            <v>0.94000000000000006</v>
          </cell>
          <cell r="G637">
            <v>0.83</v>
          </cell>
          <cell r="H637">
            <v>0.77</v>
          </cell>
          <cell r="J637">
            <v>1.15056</v>
          </cell>
          <cell r="K637">
            <v>1.0159199999999999</v>
          </cell>
          <cell r="L637">
            <v>0.77</v>
          </cell>
        </row>
        <row r="638">
          <cell r="A638" t="str">
            <v>87-10-0526</v>
          </cell>
          <cell r="B638" t="str">
            <v>Spiraea japonica 'Zigeunerblut'</v>
          </cell>
          <cell r="C638" t="str">
            <v>MP150</v>
          </cell>
          <cell r="D638" t="str">
            <v>Directly</v>
          </cell>
          <cell r="F638">
            <v>0.36</v>
          </cell>
          <cell r="G638">
            <v>0.26</v>
          </cell>
          <cell r="H638">
            <v>0.22</v>
          </cell>
          <cell r="J638">
            <v>0.44063999999999998</v>
          </cell>
          <cell r="K638">
            <v>0.31824000000000002</v>
          </cell>
          <cell r="L638">
            <v>0.22</v>
          </cell>
        </row>
        <row r="639">
          <cell r="A639" t="str">
            <v>87-10-1442</v>
          </cell>
          <cell r="B639" t="str">
            <v>Spiraea nipp. 'Flächenfüller'</v>
          </cell>
          <cell r="C639" t="str">
            <v>MP150</v>
          </cell>
          <cell r="D639" t="str">
            <v>Directly</v>
          </cell>
          <cell r="F639">
            <v>0.39999999999999997</v>
          </cell>
          <cell r="G639">
            <v>0.3</v>
          </cell>
          <cell r="H639">
            <v>0.25</v>
          </cell>
          <cell r="J639">
            <v>0.48959999999999992</v>
          </cell>
          <cell r="K639">
            <v>0.36719999999999997</v>
          </cell>
          <cell r="L639">
            <v>0.25</v>
          </cell>
        </row>
        <row r="640">
          <cell r="A640" t="str">
            <v>87-10-0527</v>
          </cell>
          <cell r="B640" t="str">
            <v>Spiraea nipp. 'Halward's Silver'</v>
          </cell>
          <cell r="C640" t="str">
            <v>MP150</v>
          </cell>
          <cell r="D640" t="str">
            <v>Directly</v>
          </cell>
          <cell r="F640">
            <v>0.39999999999999997</v>
          </cell>
          <cell r="G640">
            <v>0.3</v>
          </cell>
          <cell r="H640">
            <v>0.25</v>
          </cell>
          <cell r="J640">
            <v>0.48959999999999992</v>
          </cell>
          <cell r="K640">
            <v>0.36719999999999997</v>
          </cell>
          <cell r="L640">
            <v>0.25</v>
          </cell>
        </row>
        <row r="641">
          <cell r="A641" t="str">
            <v>87-10-1443</v>
          </cell>
          <cell r="B641" t="str">
            <v>Spiraea nipp. 'Inez'</v>
          </cell>
          <cell r="C641" t="str">
            <v>MP150</v>
          </cell>
          <cell r="D641" t="str">
            <v>Directly</v>
          </cell>
          <cell r="F641">
            <v>0.39999999999999997</v>
          </cell>
          <cell r="G641">
            <v>0.3</v>
          </cell>
          <cell r="H641">
            <v>0.25</v>
          </cell>
          <cell r="J641">
            <v>0.48959999999999992</v>
          </cell>
          <cell r="K641">
            <v>0.36719999999999997</v>
          </cell>
          <cell r="L641">
            <v>0.25</v>
          </cell>
        </row>
        <row r="642">
          <cell r="A642" t="str">
            <v>87-10-0528</v>
          </cell>
          <cell r="B642" t="str">
            <v>Spiraea nipp. 'June Bride'</v>
          </cell>
          <cell r="C642" t="str">
            <v>MP150</v>
          </cell>
          <cell r="D642" t="str">
            <v>Directly</v>
          </cell>
          <cell r="F642">
            <v>0.39999999999999997</v>
          </cell>
          <cell r="G642">
            <v>0.3</v>
          </cell>
          <cell r="H642">
            <v>0.25</v>
          </cell>
          <cell r="J642">
            <v>0.48959999999999992</v>
          </cell>
          <cell r="K642">
            <v>0.36719999999999997</v>
          </cell>
          <cell r="L642">
            <v>0.25</v>
          </cell>
        </row>
        <row r="643">
          <cell r="A643" t="str">
            <v>87-10-0529</v>
          </cell>
          <cell r="B643" t="str">
            <v>Spiraea nipp. 'Snowmound'</v>
          </cell>
          <cell r="C643" t="str">
            <v>MP150</v>
          </cell>
          <cell r="D643" t="str">
            <v>Directly</v>
          </cell>
          <cell r="F643">
            <v>0.39999999999999997</v>
          </cell>
          <cell r="G643">
            <v>0.3</v>
          </cell>
          <cell r="H643">
            <v>0.25</v>
          </cell>
          <cell r="J643">
            <v>0.48959999999999992</v>
          </cell>
          <cell r="K643">
            <v>0.36719999999999997</v>
          </cell>
          <cell r="L643">
            <v>0.25</v>
          </cell>
        </row>
        <row r="644">
          <cell r="A644" t="str">
            <v>87-10-1117</v>
          </cell>
          <cell r="B644" t="str">
            <v>Spiraea nipp. 'White Carpet' PBR ®</v>
          </cell>
          <cell r="C644" t="str">
            <v>MP150</v>
          </cell>
          <cell r="D644" t="str">
            <v>Directly</v>
          </cell>
          <cell r="F644">
            <v>0.94000000000000006</v>
          </cell>
          <cell r="G644">
            <v>0.83</v>
          </cell>
          <cell r="H644">
            <v>0.77</v>
          </cell>
          <cell r="J644">
            <v>1.15056</v>
          </cell>
          <cell r="K644">
            <v>1.0159199999999999</v>
          </cell>
          <cell r="L644">
            <v>0.77</v>
          </cell>
        </row>
        <row r="645">
          <cell r="A645" t="str">
            <v>87-10-1611</v>
          </cell>
          <cell r="B645" t="str">
            <v>Spiraea salicifolia</v>
          </cell>
          <cell r="C645" t="str">
            <v>MP150</v>
          </cell>
          <cell r="D645" t="str">
            <v>Directly</v>
          </cell>
          <cell r="F645">
            <v>0.36</v>
          </cell>
          <cell r="G645">
            <v>0.26</v>
          </cell>
          <cell r="H645">
            <v>0.22</v>
          </cell>
          <cell r="J645">
            <v>0.44063999999999998</v>
          </cell>
          <cell r="K645">
            <v>0.31824000000000002</v>
          </cell>
          <cell r="L645">
            <v>0.22</v>
          </cell>
        </row>
        <row r="646">
          <cell r="A646" t="str">
            <v>87-10-0530</v>
          </cell>
          <cell r="B646" t="str">
            <v>Spiraea thunbergii</v>
          </cell>
          <cell r="C646" t="str">
            <v>MP150</v>
          </cell>
          <cell r="D646" t="str">
            <v>Directly</v>
          </cell>
          <cell r="F646">
            <v>0.39</v>
          </cell>
          <cell r="G646">
            <v>0.28999999999999998</v>
          </cell>
          <cell r="H646">
            <v>0.24</v>
          </cell>
          <cell r="J646">
            <v>0.47736000000000001</v>
          </cell>
          <cell r="K646">
            <v>0.35496</v>
          </cell>
          <cell r="L646">
            <v>0.24</v>
          </cell>
        </row>
        <row r="647">
          <cell r="A647" t="str">
            <v>87-10-1444</v>
          </cell>
          <cell r="B647" t="str">
            <v>Spiraea thunb. 'Ogon'</v>
          </cell>
          <cell r="C647" t="str">
            <v>MP150</v>
          </cell>
          <cell r="D647" t="str">
            <v>Directly</v>
          </cell>
          <cell r="F647">
            <v>0.39</v>
          </cell>
          <cell r="G647">
            <v>0.28999999999999998</v>
          </cell>
          <cell r="H647">
            <v>0.24</v>
          </cell>
          <cell r="J647">
            <v>0.47736000000000001</v>
          </cell>
          <cell r="K647">
            <v>0.35496</v>
          </cell>
          <cell r="L647">
            <v>0.24</v>
          </cell>
        </row>
        <row r="648">
          <cell r="A648" t="str">
            <v>87-10-0531</v>
          </cell>
          <cell r="B648" t="str">
            <v>Spiraea trilobata</v>
          </cell>
          <cell r="C648" t="str">
            <v>MP150</v>
          </cell>
          <cell r="D648" t="str">
            <v>Directly</v>
          </cell>
          <cell r="F648">
            <v>0.39</v>
          </cell>
          <cell r="G648">
            <v>0.28999999999999998</v>
          </cell>
          <cell r="H648">
            <v>0.24</v>
          </cell>
          <cell r="J648">
            <v>0.47736000000000001</v>
          </cell>
          <cell r="K648">
            <v>0.35496</v>
          </cell>
          <cell r="L648">
            <v>0.24</v>
          </cell>
        </row>
        <row r="649">
          <cell r="A649" t="str">
            <v>87-10-0885</v>
          </cell>
          <cell r="B649" t="str">
            <v>Spiraea vanh. 'Gold Fountain'</v>
          </cell>
          <cell r="C649" t="str">
            <v>MP150</v>
          </cell>
          <cell r="D649" t="str">
            <v>Directly</v>
          </cell>
          <cell r="F649">
            <v>0.39</v>
          </cell>
          <cell r="G649">
            <v>0.28999999999999998</v>
          </cell>
          <cell r="H649">
            <v>0.24</v>
          </cell>
          <cell r="J649">
            <v>0.47736000000000001</v>
          </cell>
          <cell r="K649">
            <v>0.35496</v>
          </cell>
          <cell r="L649">
            <v>0.24</v>
          </cell>
        </row>
        <row r="650">
          <cell r="A650" t="str">
            <v>87-10-0886</v>
          </cell>
          <cell r="B650" t="str">
            <v>Spiraea vanh. 'Pink Ice'</v>
          </cell>
          <cell r="C650" t="str">
            <v>MP150</v>
          </cell>
          <cell r="D650" t="str">
            <v>Directly</v>
          </cell>
          <cell r="F650">
            <v>0.39</v>
          </cell>
          <cell r="G650">
            <v>0.28999999999999998</v>
          </cell>
          <cell r="H650">
            <v>0.24</v>
          </cell>
          <cell r="J650">
            <v>0.47736000000000001</v>
          </cell>
          <cell r="K650">
            <v>0.35496</v>
          </cell>
          <cell r="L650">
            <v>0.24</v>
          </cell>
        </row>
        <row r="651">
          <cell r="A651" t="str">
            <v>87-10-0532</v>
          </cell>
          <cell r="B651" t="str">
            <v>Spiraea vanhouttei</v>
          </cell>
          <cell r="C651" t="str">
            <v>MP150</v>
          </cell>
          <cell r="D651" t="str">
            <v>Directly</v>
          </cell>
          <cell r="F651">
            <v>0.39999999999999997</v>
          </cell>
          <cell r="G651">
            <v>0.3</v>
          </cell>
          <cell r="H651">
            <v>0.25</v>
          </cell>
          <cell r="J651">
            <v>0.48959999999999992</v>
          </cell>
          <cell r="K651">
            <v>0.36719999999999997</v>
          </cell>
          <cell r="L651">
            <v>0.25</v>
          </cell>
        </row>
        <row r="652">
          <cell r="A652" t="str">
            <v>87-10-0535</v>
          </cell>
          <cell r="B652" t="str">
            <v>Stephanandra incisa 'Crispa'</v>
          </cell>
          <cell r="C652" t="str">
            <v>MP150</v>
          </cell>
          <cell r="D652" t="str">
            <v>Directly</v>
          </cell>
          <cell r="F652">
            <v>0.33999999999999997</v>
          </cell>
          <cell r="G652">
            <v>0.25</v>
          </cell>
          <cell r="H652">
            <v>0.21</v>
          </cell>
          <cell r="J652">
            <v>0.41615999999999997</v>
          </cell>
          <cell r="K652">
            <v>0.30599999999999999</v>
          </cell>
          <cell r="L652">
            <v>0.21</v>
          </cell>
        </row>
        <row r="653">
          <cell r="A653" t="str">
            <v>87-10-1445</v>
          </cell>
          <cell r="B653" t="str">
            <v>Symphoricarpos albus 'Arvid'</v>
          </cell>
          <cell r="C653" t="str">
            <v>MP150</v>
          </cell>
          <cell r="D653" t="str">
            <v>Directly</v>
          </cell>
          <cell r="F653">
            <v>0.33999999999999997</v>
          </cell>
          <cell r="G653">
            <v>0.25</v>
          </cell>
          <cell r="H653">
            <v>0.21</v>
          </cell>
          <cell r="J653">
            <v>0.41615999999999997</v>
          </cell>
          <cell r="K653">
            <v>0.30599999999999999</v>
          </cell>
          <cell r="L653">
            <v>0.21</v>
          </cell>
        </row>
        <row r="654">
          <cell r="A654" t="str">
            <v>87-10-1362</v>
          </cell>
          <cell r="B654" t="str">
            <v>Symphoricarpos chen. 'Hancock'</v>
          </cell>
          <cell r="C654" t="str">
            <v>MP150</v>
          </cell>
          <cell r="D654" t="str">
            <v>Directly</v>
          </cell>
          <cell r="F654">
            <v>0.33999999999999997</v>
          </cell>
          <cell r="G654">
            <v>0.25</v>
          </cell>
          <cell r="H654">
            <v>0.21</v>
          </cell>
          <cell r="J654">
            <v>0.41615999999999997</v>
          </cell>
          <cell r="K654">
            <v>0.30599999999999999</v>
          </cell>
          <cell r="L654">
            <v>0.21</v>
          </cell>
        </row>
        <row r="655">
          <cell r="A655" t="str">
            <v>87-10-1054</v>
          </cell>
          <cell r="B655" t="str">
            <v>Symphoricarpos d. 'Magic Berry'</v>
          </cell>
          <cell r="C655" t="str">
            <v>MP150</v>
          </cell>
          <cell r="D655" t="str">
            <v>Directly</v>
          </cell>
          <cell r="F655">
            <v>0.36</v>
          </cell>
          <cell r="G655">
            <v>0.26</v>
          </cell>
          <cell r="H655">
            <v>0.22</v>
          </cell>
          <cell r="J655">
            <v>0.44063999999999998</v>
          </cell>
          <cell r="K655">
            <v>0.31824000000000002</v>
          </cell>
          <cell r="L655">
            <v>0.22</v>
          </cell>
        </row>
        <row r="656">
          <cell r="A656" t="str">
            <v>87-10-0930</v>
          </cell>
          <cell r="B656" t="str">
            <v>Symphoricarpos d. 'Mother of Pearl'</v>
          </cell>
          <cell r="C656" t="str">
            <v>MP150</v>
          </cell>
          <cell r="D656" t="str">
            <v>Directly</v>
          </cell>
          <cell r="F656">
            <v>0.36</v>
          </cell>
          <cell r="G656">
            <v>0.26</v>
          </cell>
          <cell r="H656">
            <v>0.22</v>
          </cell>
          <cell r="J656">
            <v>0.44063999999999998</v>
          </cell>
          <cell r="K656">
            <v>0.31824000000000002</v>
          </cell>
          <cell r="L656">
            <v>0.22</v>
          </cell>
        </row>
        <row r="657">
          <cell r="A657" t="str">
            <v>87-10-1035</v>
          </cell>
          <cell r="B657" t="str">
            <v>Symphoricarpos d. 'White Hedge'</v>
          </cell>
          <cell r="C657" t="str">
            <v>MP150</v>
          </cell>
          <cell r="D657" t="str">
            <v>Directly</v>
          </cell>
          <cell r="F657">
            <v>0.36</v>
          </cell>
          <cell r="G657">
            <v>0.26</v>
          </cell>
          <cell r="H657">
            <v>0.22</v>
          </cell>
          <cell r="J657">
            <v>0.44063999999999998</v>
          </cell>
          <cell r="K657">
            <v>0.31824000000000002</v>
          </cell>
          <cell r="L657">
            <v>0.22</v>
          </cell>
        </row>
        <row r="658">
          <cell r="A658" t="str">
            <v>87-10-0983</v>
          </cell>
          <cell r="B658" t="str">
            <v>Symphoricarpos orb. 'Foliis Variegatis'</v>
          </cell>
          <cell r="C658" t="str">
            <v>MP150</v>
          </cell>
          <cell r="D658" t="str">
            <v>Directly</v>
          </cell>
          <cell r="F658">
            <v>0.39</v>
          </cell>
          <cell r="G658">
            <v>0.28999999999999998</v>
          </cell>
          <cell r="H658">
            <v>0.24</v>
          </cell>
          <cell r="J658">
            <v>0.47736000000000001</v>
          </cell>
          <cell r="K658">
            <v>0.35496</v>
          </cell>
          <cell r="L658">
            <v>0.24</v>
          </cell>
        </row>
        <row r="659">
          <cell r="A659" t="str">
            <v>87-10-1363</v>
          </cell>
          <cell r="B659" t="str">
            <v>Syringa 'Agnes Smith'</v>
          </cell>
          <cell r="C659" t="str">
            <v>MP150</v>
          </cell>
          <cell r="D659" t="str">
            <v>Directly</v>
          </cell>
          <cell r="F659">
            <v>0.79</v>
          </cell>
          <cell r="G659">
            <v>0.68</v>
          </cell>
          <cell r="H659">
            <v>0.62</v>
          </cell>
          <cell r="J659">
            <v>0.96695999999999993</v>
          </cell>
          <cell r="K659">
            <v>0.83232000000000006</v>
          </cell>
          <cell r="L659">
            <v>0.62</v>
          </cell>
        </row>
        <row r="660">
          <cell r="A660" t="str">
            <v>87-10-0881</v>
          </cell>
          <cell r="B660" t="str">
            <v>Syringa chinensis 'Saugeana'</v>
          </cell>
          <cell r="C660" t="str">
            <v>MP150</v>
          </cell>
          <cell r="D660" t="str">
            <v>Directly</v>
          </cell>
          <cell r="F660">
            <v>0.79</v>
          </cell>
          <cell r="G660">
            <v>0.68</v>
          </cell>
          <cell r="H660">
            <v>0.62</v>
          </cell>
          <cell r="J660">
            <v>0.96695999999999993</v>
          </cell>
          <cell r="K660">
            <v>0.83232000000000006</v>
          </cell>
          <cell r="L660">
            <v>0.62</v>
          </cell>
        </row>
        <row r="661">
          <cell r="A661" t="str">
            <v>87-10-1092</v>
          </cell>
          <cell r="B661" t="str">
            <v>Syringa 'Josée'</v>
          </cell>
          <cell r="C661" t="str">
            <v>MP150</v>
          </cell>
          <cell r="D661" t="str">
            <v>Directly</v>
          </cell>
          <cell r="F661">
            <v>0.79</v>
          </cell>
          <cell r="G661">
            <v>0.68</v>
          </cell>
          <cell r="H661">
            <v>0.62</v>
          </cell>
          <cell r="J661">
            <v>0.96695999999999993</v>
          </cell>
          <cell r="K661">
            <v>0.83232000000000006</v>
          </cell>
          <cell r="L661">
            <v>0.62</v>
          </cell>
        </row>
        <row r="662">
          <cell r="A662" t="str">
            <v>87-10-0931</v>
          </cell>
          <cell r="B662" t="str">
            <v>Syringa josikaea</v>
          </cell>
          <cell r="C662" t="str">
            <v>MP150</v>
          </cell>
          <cell r="D662" t="str">
            <v>Directly</v>
          </cell>
          <cell r="F662">
            <v>0.79</v>
          </cell>
          <cell r="G662">
            <v>0.68</v>
          </cell>
          <cell r="H662">
            <v>0.62</v>
          </cell>
          <cell r="J662">
            <v>0.96695999999999993</v>
          </cell>
          <cell r="K662">
            <v>0.83232000000000006</v>
          </cell>
          <cell r="L662">
            <v>0.62</v>
          </cell>
        </row>
        <row r="663">
          <cell r="A663" t="str">
            <v>87-10-0883</v>
          </cell>
          <cell r="B663" t="str">
            <v>Syringa meyeri 'Palibin'</v>
          </cell>
          <cell r="C663" t="str">
            <v>MP150</v>
          </cell>
          <cell r="D663" t="str">
            <v>Directly</v>
          </cell>
          <cell r="F663">
            <v>0.79</v>
          </cell>
          <cell r="G663">
            <v>0.68</v>
          </cell>
          <cell r="H663">
            <v>0.62</v>
          </cell>
          <cell r="J663">
            <v>0.96695999999999993</v>
          </cell>
          <cell r="K663">
            <v>0.83232000000000006</v>
          </cell>
          <cell r="L663">
            <v>0.62</v>
          </cell>
        </row>
        <row r="664">
          <cell r="A664" t="str">
            <v>87-10-0884</v>
          </cell>
          <cell r="B664" t="str">
            <v>Syringa microphylla 'Superba'</v>
          </cell>
          <cell r="C664" t="str">
            <v>MP150</v>
          </cell>
          <cell r="D664" t="str">
            <v>Directly</v>
          </cell>
          <cell r="F664">
            <v>0.79</v>
          </cell>
          <cell r="G664">
            <v>0.68</v>
          </cell>
          <cell r="H664">
            <v>0.62</v>
          </cell>
          <cell r="J664">
            <v>0.96695999999999993</v>
          </cell>
          <cell r="K664">
            <v>0.83232000000000006</v>
          </cell>
          <cell r="L664">
            <v>0.62</v>
          </cell>
        </row>
        <row r="665">
          <cell r="A665" t="str">
            <v>87-10-1036</v>
          </cell>
          <cell r="B665" t="str">
            <v>Syringa patula 'Miss Kim'</v>
          </cell>
          <cell r="C665" t="str">
            <v>MP150</v>
          </cell>
          <cell r="D665" t="str">
            <v>Directly</v>
          </cell>
          <cell r="F665">
            <v>0.79</v>
          </cell>
          <cell r="G665">
            <v>0.68</v>
          </cell>
          <cell r="H665">
            <v>0.62</v>
          </cell>
          <cell r="J665">
            <v>0.96695999999999993</v>
          </cell>
          <cell r="K665">
            <v>0.83232000000000006</v>
          </cell>
          <cell r="L665">
            <v>0.62</v>
          </cell>
        </row>
        <row r="666">
          <cell r="A666" t="str">
            <v>87-10-1185</v>
          </cell>
          <cell r="B666" t="str">
            <v>Viburnum bodn. 'Charles Lamont'</v>
          </cell>
          <cell r="C666" t="str">
            <v>MP104</v>
          </cell>
          <cell r="D666" t="str">
            <v>Directly</v>
          </cell>
          <cell r="F666">
            <v>0.63</v>
          </cell>
          <cell r="G666">
            <v>0.52</v>
          </cell>
          <cell r="H666">
            <v>0.46</v>
          </cell>
          <cell r="J666">
            <v>0.77112000000000003</v>
          </cell>
          <cell r="K666">
            <v>0.63648000000000005</v>
          </cell>
          <cell r="L666">
            <v>0.46</v>
          </cell>
        </row>
        <row r="667">
          <cell r="A667" t="str">
            <v>87-10-0551</v>
          </cell>
          <cell r="B667" t="str">
            <v>Viburnum bodn. 'Dawn'</v>
          </cell>
          <cell r="C667" t="str">
            <v>MP104</v>
          </cell>
          <cell r="D667" t="str">
            <v>Directly</v>
          </cell>
          <cell r="F667">
            <v>0.63</v>
          </cell>
          <cell r="G667">
            <v>0.52</v>
          </cell>
          <cell r="H667">
            <v>0.46</v>
          </cell>
          <cell r="J667">
            <v>0.77112000000000003</v>
          </cell>
          <cell r="K667">
            <v>0.63648000000000005</v>
          </cell>
          <cell r="L667">
            <v>0.46</v>
          </cell>
        </row>
        <row r="668">
          <cell r="A668" t="str">
            <v>87-10-0552</v>
          </cell>
          <cell r="B668" t="str">
            <v>Viburnum burkwoodii</v>
          </cell>
          <cell r="C668" t="str">
            <v>MP104</v>
          </cell>
          <cell r="D668" t="str">
            <v>Directly</v>
          </cell>
          <cell r="F668">
            <v>0.69000000000000006</v>
          </cell>
          <cell r="G668">
            <v>0.57999999999999996</v>
          </cell>
          <cell r="H668">
            <v>0.52</v>
          </cell>
          <cell r="J668">
            <v>0.84456000000000009</v>
          </cell>
          <cell r="K668">
            <v>0.70992</v>
          </cell>
          <cell r="L668">
            <v>0.52</v>
          </cell>
        </row>
        <row r="669">
          <cell r="A669" t="str">
            <v>87-10-1365</v>
          </cell>
          <cell r="B669" t="str">
            <v>Viburnum davidii</v>
          </cell>
          <cell r="C669" t="str">
            <v>MP104</v>
          </cell>
          <cell r="D669" t="str">
            <v>Directly</v>
          </cell>
          <cell r="F669">
            <v>0.94000000000000006</v>
          </cell>
          <cell r="G669">
            <v>0.83</v>
          </cell>
          <cell r="H669">
            <v>0.77</v>
          </cell>
          <cell r="J669">
            <v>1.15056</v>
          </cell>
          <cell r="K669">
            <v>1.0159199999999999</v>
          </cell>
          <cell r="L669">
            <v>0.77</v>
          </cell>
        </row>
        <row r="670">
          <cell r="A670" t="str">
            <v>87-10-1366</v>
          </cell>
          <cell r="B670" t="str">
            <v>Viburnum 'Eskimo'</v>
          </cell>
          <cell r="C670" t="str">
            <v>MP104</v>
          </cell>
          <cell r="D670" t="str">
            <v>Directly</v>
          </cell>
          <cell r="F670">
            <v>0.94000000000000006</v>
          </cell>
          <cell r="G670">
            <v>0.83</v>
          </cell>
          <cell r="H670">
            <v>0.77</v>
          </cell>
          <cell r="J670">
            <v>1.15056</v>
          </cell>
          <cell r="K670">
            <v>1.0159199999999999</v>
          </cell>
          <cell r="L670">
            <v>0.77</v>
          </cell>
        </row>
        <row r="671">
          <cell r="A671" t="str">
            <v>87-10-1240</v>
          </cell>
          <cell r="B671" t="str">
            <v>Viburnum davidii</v>
          </cell>
          <cell r="C671" t="str">
            <v>MP66</v>
          </cell>
          <cell r="D671" t="str">
            <v>Directly</v>
          </cell>
          <cell r="F671">
            <v>0.94000000000000006</v>
          </cell>
          <cell r="G671">
            <v>0.83</v>
          </cell>
          <cell r="H671">
            <v>0.77</v>
          </cell>
          <cell r="J671">
            <v>1.15056</v>
          </cell>
          <cell r="K671">
            <v>1.0159199999999999</v>
          </cell>
          <cell r="L671">
            <v>0.77</v>
          </cell>
        </row>
        <row r="672">
          <cell r="A672" t="str">
            <v>87-10-0558</v>
          </cell>
          <cell r="B672" t="str">
            <v>Viburnum farreri</v>
          </cell>
          <cell r="C672" t="str">
            <v>MP104</v>
          </cell>
          <cell r="D672" t="str">
            <v>Directly</v>
          </cell>
          <cell r="F672">
            <v>0.63</v>
          </cell>
          <cell r="G672">
            <v>0.52</v>
          </cell>
          <cell r="H672">
            <v>0.46</v>
          </cell>
          <cell r="J672">
            <v>0.77112000000000003</v>
          </cell>
          <cell r="K672">
            <v>0.63648000000000005</v>
          </cell>
          <cell r="L672">
            <v>0.46</v>
          </cell>
        </row>
        <row r="673">
          <cell r="A673" t="str">
            <v>87-10-0561</v>
          </cell>
          <cell r="B673" t="str">
            <v>Viburnum opulus 'Compactum'</v>
          </cell>
          <cell r="C673" t="str">
            <v>MP104</v>
          </cell>
          <cell r="D673" t="str">
            <v>Directly</v>
          </cell>
          <cell r="F673">
            <v>0.59000000000000008</v>
          </cell>
          <cell r="G673">
            <v>0.48</v>
          </cell>
          <cell r="H673">
            <v>0.42</v>
          </cell>
          <cell r="J673">
            <v>0.72216000000000014</v>
          </cell>
          <cell r="K673">
            <v>0.58751999999999993</v>
          </cell>
          <cell r="L673">
            <v>0.42</v>
          </cell>
        </row>
        <row r="674">
          <cell r="A674" t="str">
            <v>87-10-0563</v>
          </cell>
          <cell r="B674" t="str">
            <v>Viburnum opulus 'Roseum'</v>
          </cell>
          <cell r="C674" t="str">
            <v>MP104</v>
          </cell>
          <cell r="D674" t="str">
            <v>Directly</v>
          </cell>
          <cell r="F674">
            <v>0.59000000000000008</v>
          </cell>
          <cell r="G674">
            <v>0.48</v>
          </cell>
          <cell r="H674">
            <v>0.42</v>
          </cell>
          <cell r="J674">
            <v>0.72216000000000014</v>
          </cell>
          <cell r="K674">
            <v>0.58751999999999993</v>
          </cell>
          <cell r="L674">
            <v>0.42</v>
          </cell>
        </row>
        <row r="675">
          <cell r="A675" t="str">
            <v>87-10-0564</v>
          </cell>
          <cell r="B675" t="str">
            <v>Viburnum plic. 'Cascade'</v>
          </cell>
          <cell r="C675" t="str">
            <v>MP104</v>
          </cell>
          <cell r="D675" t="str">
            <v>Directly</v>
          </cell>
          <cell r="F675">
            <v>0.66</v>
          </cell>
          <cell r="G675">
            <v>0.55000000000000004</v>
          </cell>
          <cell r="H675">
            <v>0.49</v>
          </cell>
          <cell r="J675">
            <v>0.80784</v>
          </cell>
          <cell r="K675">
            <v>0.67320000000000002</v>
          </cell>
          <cell r="L675">
            <v>0.49</v>
          </cell>
        </row>
        <row r="676">
          <cell r="A676" t="str">
            <v>87-10-0566</v>
          </cell>
          <cell r="B676" t="str">
            <v>Viburnum plic. 'Kilimandjaro' PBR ®</v>
          </cell>
          <cell r="C676" t="str">
            <v>MP104</v>
          </cell>
          <cell r="D676" t="str">
            <v>Directly</v>
          </cell>
          <cell r="F676">
            <v>1.5</v>
          </cell>
          <cell r="G676">
            <v>1.39</v>
          </cell>
          <cell r="H676">
            <v>1.33</v>
          </cell>
          <cell r="J676">
            <v>1.8359999999999999</v>
          </cell>
          <cell r="K676">
            <v>1.70136</v>
          </cell>
          <cell r="L676">
            <v>1.33</v>
          </cell>
        </row>
        <row r="677">
          <cell r="A677" t="str">
            <v>87-10-0568</v>
          </cell>
          <cell r="B677" t="str">
            <v>Viburnum plic. 'Mariesii'</v>
          </cell>
          <cell r="C677" t="str">
            <v>MP104</v>
          </cell>
          <cell r="D677" t="str">
            <v>Directly</v>
          </cell>
          <cell r="F677">
            <v>0.66</v>
          </cell>
          <cell r="G677">
            <v>0.55000000000000004</v>
          </cell>
          <cell r="H677">
            <v>0.49</v>
          </cell>
          <cell r="J677">
            <v>0.80784</v>
          </cell>
          <cell r="K677">
            <v>0.67320000000000002</v>
          </cell>
          <cell r="L677">
            <v>0.49</v>
          </cell>
        </row>
        <row r="678">
          <cell r="A678" t="str">
            <v>87-10-0573</v>
          </cell>
          <cell r="B678" t="str">
            <v>Viburnum plic. 'Watanabe'</v>
          </cell>
          <cell r="C678" t="str">
            <v>MP104</v>
          </cell>
          <cell r="D678" t="str">
            <v>Directly</v>
          </cell>
          <cell r="F678">
            <v>0.66</v>
          </cell>
          <cell r="G678">
            <v>0.55000000000000004</v>
          </cell>
          <cell r="H678">
            <v>0.49</v>
          </cell>
          <cell r="J678">
            <v>0.80784</v>
          </cell>
          <cell r="K678">
            <v>0.67320000000000002</v>
          </cell>
          <cell r="L678">
            <v>0.49</v>
          </cell>
        </row>
        <row r="679">
          <cell r="A679" t="str">
            <v>87-10-0863</v>
          </cell>
          <cell r="B679" t="str">
            <v>Viburnum rhytidophyllum</v>
          </cell>
          <cell r="C679" t="str">
            <v>MP104</v>
          </cell>
          <cell r="D679" t="str">
            <v>WEEK 20</v>
          </cell>
          <cell r="F679">
            <v>1.01</v>
          </cell>
          <cell r="G679">
            <v>0.9</v>
          </cell>
          <cell r="H679">
            <v>0.84</v>
          </cell>
          <cell r="J679">
            <v>1.23624</v>
          </cell>
          <cell r="K679">
            <v>1.1016000000000001</v>
          </cell>
          <cell r="L679">
            <v>0.84</v>
          </cell>
        </row>
        <row r="680">
          <cell r="A680" t="str">
            <v>87-10-1506</v>
          </cell>
          <cell r="B680" t="str">
            <v>Viburnum rhytid. 'Little Snowball' PBR ®</v>
          </cell>
          <cell r="C680" t="str">
            <v>MP104</v>
          </cell>
          <cell r="D680" t="str">
            <v>week 20</v>
          </cell>
          <cell r="F680">
            <v>1.51</v>
          </cell>
          <cell r="G680">
            <v>1.4</v>
          </cell>
          <cell r="H680">
            <v>1.34</v>
          </cell>
          <cell r="J680">
            <v>1.8482399999999999</v>
          </cell>
          <cell r="K680">
            <v>1.7136</v>
          </cell>
          <cell r="L680">
            <v>1.34</v>
          </cell>
        </row>
        <row r="681">
          <cell r="A681" t="str">
            <v>87-10-1241</v>
          </cell>
          <cell r="B681" t="str">
            <v>Viburnum tinus</v>
          </cell>
          <cell r="C681" t="str">
            <v>MP104</v>
          </cell>
          <cell r="D681" t="str">
            <v>Directly</v>
          </cell>
          <cell r="F681">
            <v>0.66</v>
          </cell>
          <cell r="G681">
            <v>0.55000000000000004</v>
          </cell>
          <cell r="H681">
            <v>0.49</v>
          </cell>
          <cell r="J681">
            <v>0.80784</v>
          </cell>
          <cell r="K681">
            <v>0.67320000000000002</v>
          </cell>
          <cell r="L681">
            <v>0.49</v>
          </cell>
        </row>
        <row r="682">
          <cell r="A682" t="str">
            <v>87-10-1642</v>
          </cell>
          <cell r="B682" t="str">
            <v>Viburnum tinus 'Eve Price'</v>
          </cell>
          <cell r="C682" t="str">
            <v>MP150</v>
          </cell>
          <cell r="D682" t="str">
            <v>Directly</v>
          </cell>
          <cell r="F682">
            <v>0.66</v>
          </cell>
          <cell r="G682">
            <v>0.55000000000000004</v>
          </cell>
          <cell r="H682">
            <v>0.49</v>
          </cell>
          <cell r="J682">
            <v>0.80784</v>
          </cell>
          <cell r="K682">
            <v>0.67320000000000002</v>
          </cell>
          <cell r="L682">
            <v>0.49</v>
          </cell>
        </row>
        <row r="683">
          <cell r="A683" t="str">
            <v>87-10-1369</v>
          </cell>
          <cell r="B683" t="str">
            <v>Vinca major</v>
          </cell>
          <cell r="C683" t="str">
            <v>MP150</v>
          </cell>
          <cell r="D683" t="str">
            <v>week 20</v>
          </cell>
          <cell r="F683">
            <v>0.49</v>
          </cell>
          <cell r="G683">
            <v>0.38</v>
          </cell>
          <cell r="H683">
            <v>0.32</v>
          </cell>
          <cell r="J683">
            <v>0.59975999999999996</v>
          </cell>
          <cell r="K683">
            <v>0.46511999999999998</v>
          </cell>
          <cell r="L683">
            <v>0.32</v>
          </cell>
        </row>
        <row r="684">
          <cell r="A684" t="str">
            <v>87-10-1446</v>
          </cell>
          <cell r="B684" t="str">
            <v>Vinca major 'Maculata'</v>
          </cell>
          <cell r="C684" t="str">
            <v>MP150</v>
          </cell>
          <cell r="D684" t="str">
            <v>Directly</v>
          </cell>
          <cell r="F684">
            <v>0.49</v>
          </cell>
          <cell r="G684">
            <v>0.38</v>
          </cell>
          <cell r="H684">
            <v>0.32</v>
          </cell>
          <cell r="J684">
            <v>0.59975999999999996</v>
          </cell>
          <cell r="K684">
            <v>0.46511999999999998</v>
          </cell>
          <cell r="L684">
            <v>0.32</v>
          </cell>
        </row>
        <row r="685">
          <cell r="A685" t="str">
            <v>87-10-1037</v>
          </cell>
          <cell r="B685" t="str">
            <v>Vinca major 'Variegata'</v>
          </cell>
          <cell r="C685" t="str">
            <v>MP150</v>
          </cell>
          <cell r="D685" t="str">
            <v>week 27</v>
          </cell>
          <cell r="F685">
            <v>0.49</v>
          </cell>
          <cell r="G685">
            <v>0.38</v>
          </cell>
          <cell r="H685">
            <v>0.32</v>
          </cell>
          <cell r="J685">
            <v>0.59975999999999996</v>
          </cell>
          <cell r="K685">
            <v>0.46511999999999998</v>
          </cell>
          <cell r="L685">
            <v>0.32</v>
          </cell>
        </row>
        <row r="686">
          <cell r="A686" t="str">
            <v>87-10-1038</v>
          </cell>
          <cell r="B686" t="str">
            <v>Vinca minor</v>
          </cell>
          <cell r="C686" t="str">
            <v>MP150</v>
          </cell>
          <cell r="D686" t="str">
            <v>WEEK 13</v>
          </cell>
          <cell r="F686">
            <v>0.49</v>
          </cell>
          <cell r="G686">
            <v>0.38</v>
          </cell>
          <cell r="H686">
            <v>0.32</v>
          </cell>
          <cell r="J686">
            <v>0.59975999999999996</v>
          </cell>
          <cell r="K686">
            <v>0.46511999999999998</v>
          </cell>
          <cell r="L686">
            <v>0.32</v>
          </cell>
        </row>
        <row r="687">
          <cell r="A687" t="str">
            <v>87-10-1039</v>
          </cell>
          <cell r="B687" t="str">
            <v>Vinca minor 'Alba'</v>
          </cell>
          <cell r="C687" t="str">
            <v>MP150</v>
          </cell>
          <cell r="D687" t="str">
            <v>week 26</v>
          </cell>
          <cell r="F687">
            <v>0.49</v>
          </cell>
          <cell r="G687">
            <v>0.38</v>
          </cell>
          <cell r="H687">
            <v>0.32</v>
          </cell>
          <cell r="J687">
            <v>0.59975999999999996</v>
          </cell>
          <cell r="K687">
            <v>0.46511999999999998</v>
          </cell>
          <cell r="L687">
            <v>0.32</v>
          </cell>
        </row>
        <row r="688">
          <cell r="A688" t="str">
            <v>87-10-1186</v>
          </cell>
          <cell r="B688" t="str">
            <v>Vinca minor 'Argenteovariegata'</v>
          </cell>
          <cell r="C688" t="str">
            <v>MP150</v>
          </cell>
          <cell r="D688" t="str">
            <v>WEEK 13</v>
          </cell>
          <cell r="F688">
            <v>0.49</v>
          </cell>
          <cell r="G688">
            <v>0.38</v>
          </cell>
          <cell r="H688">
            <v>0.32</v>
          </cell>
          <cell r="J688">
            <v>0.59975999999999996</v>
          </cell>
          <cell r="K688">
            <v>0.46511999999999998</v>
          </cell>
          <cell r="L688">
            <v>0.32</v>
          </cell>
        </row>
        <row r="689">
          <cell r="A689" t="str">
            <v>87-10-1040</v>
          </cell>
          <cell r="B689" t="str">
            <v>Vinca minor 'Atropurpurea'</v>
          </cell>
          <cell r="C689" t="str">
            <v>MP150</v>
          </cell>
          <cell r="D689" t="str">
            <v>week 13</v>
          </cell>
          <cell r="F689">
            <v>0.49</v>
          </cell>
          <cell r="G689">
            <v>0.38</v>
          </cell>
          <cell r="H689">
            <v>0.32</v>
          </cell>
          <cell r="J689">
            <v>0.59975999999999996</v>
          </cell>
          <cell r="K689">
            <v>0.46511999999999998</v>
          </cell>
          <cell r="L689">
            <v>0.32</v>
          </cell>
        </row>
        <row r="690">
          <cell r="A690" t="str">
            <v>87-10-1041</v>
          </cell>
          <cell r="B690" t="str">
            <v>Vinca minor 'Aureovariegata'</v>
          </cell>
          <cell r="C690" t="str">
            <v>MP150</v>
          </cell>
          <cell r="D690" t="str">
            <v>week 13</v>
          </cell>
          <cell r="F690">
            <v>0.49</v>
          </cell>
          <cell r="G690">
            <v>0.38</v>
          </cell>
          <cell r="H690">
            <v>0.32</v>
          </cell>
          <cell r="J690">
            <v>0.59975999999999996</v>
          </cell>
          <cell r="K690">
            <v>0.46511999999999998</v>
          </cell>
          <cell r="L690">
            <v>0.32</v>
          </cell>
        </row>
        <row r="691">
          <cell r="A691" t="str">
            <v>87-10-1069</v>
          </cell>
          <cell r="B691" t="str">
            <v>Vinca minor 'Blue and Gold'</v>
          </cell>
          <cell r="C691" t="str">
            <v>MP150</v>
          </cell>
          <cell r="D691" t="str">
            <v>week 20</v>
          </cell>
          <cell r="F691">
            <v>0.49</v>
          </cell>
          <cell r="G691">
            <v>0.38</v>
          </cell>
          <cell r="H691">
            <v>0.32</v>
          </cell>
          <cell r="J691">
            <v>0.59975999999999996</v>
          </cell>
          <cell r="K691">
            <v>0.46511999999999998</v>
          </cell>
          <cell r="L691">
            <v>0.32</v>
          </cell>
        </row>
        <row r="692">
          <cell r="A692" t="str">
            <v>87-10-1447</v>
          </cell>
          <cell r="B692" t="str">
            <v>Vinca minor 'Bowles Variety' La Grave</v>
          </cell>
          <cell r="C692" t="str">
            <v>MP150</v>
          </cell>
          <cell r="D692" t="str">
            <v>WEEK 13</v>
          </cell>
          <cell r="F692">
            <v>0.49</v>
          </cell>
          <cell r="G692">
            <v>0.38</v>
          </cell>
          <cell r="H692">
            <v>0.32</v>
          </cell>
          <cell r="J692">
            <v>0.59975999999999996</v>
          </cell>
          <cell r="K692">
            <v>0.46511999999999998</v>
          </cell>
          <cell r="L692">
            <v>0.32</v>
          </cell>
        </row>
        <row r="693">
          <cell r="A693" t="str">
            <v>87-10-1271</v>
          </cell>
          <cell r="B693" t="str">
            <v>Vinca minor 'Gertrude Jekyll'</v>
          </cell>
          <cell r="C693" t="str">
            <v>MP150</v>
          </cell>
          <cell r="D693" t="str">
            <v>week 26</v>
          </cell>
          <cell r="F693">
            <v>0.49</v>
          </cell>
          <cell r="G693">
            <v>0.38</v>
          </cell>
          <cell r="H693">
            <v>0.32</v>
          </cell>
          <cell r="J693">
            <v>0.59975999999999996</v>
          </cell>
          <cell r="K693">
            <v>0.46511999999999998</v>
          </cell>
          <cell r="L693">
            <v>0.32</v>
          </cell>
        </row>
        <row r="694">
          <cell r="A694" t="str">
            <v>87-10-1507</v>
          </cell>
          <cell r="B694" t="str">
            <v>Vinca minor 'Grüner Teppich'</v>
          </cell>
          <cell r="C694" t="str">
            <v>MP150</v>
          </cell>
          <cell r="D694" t="str">
            <v>WEEK 20</v>
          </cell>
          <cell r="F694">
            <v>0.49</v>
          </cell>
          <cell r="G694">
            <v>0.38</v>
          </cell>
          <cell r="H694">
            <v>0.32</v>
          </cell>
          <cell r="J694">
            <v>0.59975999999999996</v>
          </cell>
          <cell r="K694">
            <v>0.46511999999999998</v>
          </cell>
          <cell r="L694">
            <v>0.32</v>
          </cell>
        </row>
        <row r="695">
          <cell r="A695" t="str">
            <v>87-10-1508</v>
          </cell>
          <cell r="B695" t="str">
            <v>Vinca minor 'Multiplex'</v>
          </cell>
          <cell r="C695" t="str">
            <v>MP150</v>
          </cell>
          <cell r="D695" t="str">
            <v>week 26</v>
          </cell>
          <cell r="F695">
            <v>0.49</v>
          </cell>
          <cell r="G695">
            <v>0.38</v>
          </cell>
          <cell r="H695">
            <v>0.32</v>
          </cell>
          <cell r="J695">
            <v>0.59975999999999996</v>
          </cell>
          <cell r="K695">
            <v>0.46511999999999998</v>
          </cell>
          <cell r="L695">
            <v>0.32</v>
          </cell>
        </row>
        <row r="696">
          <cell r="A696" t="str">
            <v>87-10-1065</v>
          </cell>
          <cell r="B696" t="str">
            <v>Vinca minor 'Compacta'</v>
          </cell>
          <cell r="C696" t="str">
            <v>MP150</v>
          </cell>
          <cell r="D696" t="str">
            <v>Directly</v>
          </cell>
          <cell r="F696">
            <v>0.49</v>
          </cell>
          <cell r="G696">
            <v>0.38</v>
          </cell>
          <cell r="H696">
            <v>0.32</v>
          </cell>
          <cell r="J696">
            <v>0.59975999999999996</v>
          </cell>
          <cell r="K696">
            <v>0.46511999999999998</v>
          </cell>
          <cell r="L696">
            <v>0.32</v>
          </cell>
        </row>
        <row r="697">
          <cell r="A697" t="str">
            <v>87-10-1187</v>
          </cell>
          <cell r="B697" t="str">
            <v>Vinca minor 'Illumination'</v>
          </cell>
          <cell r="C697" t="str">
            <v>MP150</v>
          </cell>
          <cell r="D697" t="str">
            <v>Directly</v>
          </cell>
          <cell r="F697">
            <v>0.49</v>
          </cell>
          <cell r="G697">
            <v>0.38</v>
          </cell>
          <cell r="H697">
            <v>0.32</v>
          </cell>
          <cell r="J697">
            <v>0.59975999999999996</v>
          </cell>
          <cell r="K697">
            <v>0.46511999999999998</v>
          </cell>
          <cell r="L697">
            <v>0.32</v>
          </cell>
        </row>
        <row r="698">
          <cell r="A698" t="str">
            <v>87-10-1070</v>
          </cell>
          <cell r="B698" t="str">
            <v>Vinca minor 'Ralph Shugert'</v>
          </cell>
          <cell r="C698" t="str">
            <v>MP150</v>
          </cell>
          <cell r="D698" t="str">
            <v>week 20</v>
          </cell>
          <cell r="F698">
            <v>0.49</v>
          </cell>
          <cell r="G698">
            <v>0.38</v>
          </cell>
          <cell r="H698">
            <v>0.32</v>
          </cell>
          <cell r="J698">
            <v>0.59975999999999996</v>
          </cell>
          <cell r="K698">
            <v>0.46511999999999998</v>
          </cell>
          <cell r="L698">
            <v>0.32</v>
          </cell>
        </row>
        <row r="699">
          <cell r="A699" t="str">
            <v>87-10-1064</v>
          </cell>
          <cell r="B699" t="str">
            <v>Vinca minor 'Seng'</v>
          </cell>
          <cell r="C699" t="str">
            <v>MP150</v>
          </cell>
          <cell r="D699" t="str">
            <v>week 20</v>
          </cell>
          <cell r="F699">
            <v>0.49</v>
          </cell>
          <cell r="G699">
            <v>0.38</v>
          </cell>
          <cell r="H699">
            <v>0.32</v>
          </cell>
          <cell r="J699">
            <v>0.59975999999999996</v>
          </cell>
          <cell r="K699">
            <v>0.46511999999999998</v>
          </cell>
          <cell r="L699">
            <v>0.32</v>
          </cell>
        </row>
        <row r="700">
          <cell r="A700" t="str">
            <v>87-10-1509</v>
          </cell>
          <cell r="B700" t="str">
            <v>Vinca minor 'Variegata'</v>
          </cell>
          <cell r="C700" t="str">
            <v>MP150</v>
          </cell>
          <cell r="D700" t="str">
            <v>Directly</v>
          </cell>
          <cell r="F700">
            <v>0.49</v>
          </cell>
          <cell r="G700">
            <v>0.38</v>
          </cell>
          <cell r="H700">
            <v>0.32</v>
          </cell>
          <cell r="J700">
            <v>0.59975999999999996</v>
          </cell>
          <cell r="K700">
            <v>0.46511999999999998</v>
          </cell>
          <cell r="L700">
            <v>0.32</v>
          </cell>
        </row>
        <row r="701">
          <cell r="A701" t="str">
            <v>87-10-1686</v>
          </cell>
          <cell r="B701" t="str">
            <v>Weigela florida Black and White® ('Courtacad 1'PBR) ®</v>
          </cell>
          <cell r="C701" t="str">
            <v>MP150</v>
          </cell>
          <cell r="D701" t="str">
            <v>Directly</v>
          </cell>
          <cell r="F701">
            <v>1.22</v>
          </cell>
          <cell r="G701">
            <v>1.1100000000000001</v>
          </cell>
          <cell r="H701">
            <v>1.05</v>
          </cell>
          <cell r="J701">
            <v>1.4932799999999999</v>
          </cell>
          <cell r="K701">
            <v>1.3586400000000001</v>
          </cell>
          <cell r="L701">
            <v>1.05</v>
          </cell>
        </row>
        <row r="702">
          <cell r="A702" t="str">
            <v>87-10-1043</v>
          </cell>
          <cell r="B702" t="str">
            <v>Weigela 'Briant Rubidor'</v>
          </cell>
          <cell r="C702" t="str">
            <v>MP104</v>
          </cell>
          <cell r="D702" t="str">
            <v>Directly</v>
          </cell>
          <cell r="F702">
            <v>0.43</v>
          </cell>
          <cell r="G702">
            <v>0.32</v>
          </cell>
          <cell r="H702">
            <v>0.27</v>
          </cell>
          <cell r="J702">
            <v>0.52632000000000001</v>
          </cell>
          <cell r="K702">
            <v>0.39168000000000003</v>
          </cell>
          <cell r="L702">
            <v>0.27</v>
          </cell>
        </row>
        <row r="703">
          <cell r="A703" t="str">
            <v>87-10-0586</v>
          </cell>
          <cell r="B703" t="str">
            <v>Weigela 'Bristol Ruby'</v>
          </cell>
          <cell r="C703" t="str">
            <v>MP104</v>
          </cell>
          <cell r="D703" t="str">
            <v>Directly</v>
          </cell>
          <cell r="F703">
            <v>0.43</v>
          </cell>
          <cell r="G703">
            <v>0.32</v>
          </cell>
          <cell r="H703">
            <v>0.27</v>
          </cell>
          <cell r="J703">
            <v>0.52632000000000001</v>
          </cell>
          <cell r="K703">
            <v>0.39168000000000003</v>
          </cell>
          <cell r="L703">
            <v>0.27</v>
          </cell>
        </row>
        <row r="704">
          <cell r="A704" t="str">
            <v>87-10-1450</v>
          </cell>
          <cell r="B704" t="str">
            <v>Weigela 'Bristol Snowflake'</v>
          </cell>
          <cell r="C704" t="str">
            <v>MP104</v>
          </cell>
          <cell r="D704" t="str">
            <v>Directly</v>
          </cell>
          <cell r="F704">
            <v>0.43</v>
          </cell>
          <cell r="G704">
            <v>0.32</v>
          </cell>
          <cell r="H704">
            <v>0.27</v>
          </cell>
          <cell r="J704">
            <v>0.52632000000000001</v>
          </cell>
          <cell r="K704">
            <v>0.39168000000000003</v>
          </cell>
          <cell r="L704">
            <v>0.27</v>
          </cell>
        </row>
        <row r="705">
          <cell r="A705" t="str">
            <v>87-10-0587</v>
          </cell>
          <cell r="B705" t="str">
            <v>Weigela 'Candida'</v>
          </cell>
          <cell r="C705" t="str">
            <v>MP104</v>
          </cell>
          <cell r="D705" t="str">
            <v>Directly</v>
          </cell>
          <cell r="F705">
            <v>0.43</v>
          </cell>
          <cell r="G705">
            <v>0.32</v>
          </cell>
          <cell r="H705">
            <v>0.27</v>
          </cell>
          <cell r="J705">
            <v>0.52632000000000001</v>
          </cell>
          <cell r="K705">
            <v>0.39168000000000003</v>
          </cell>
          <cell r="L705">
            <v>0.27</v>
          </cell>
        </row>
        <row r="706">
          <cell r="A706" t="str">
            <v>87-10-0588</v>
          </cell>
          <cell r="B706" t="str">
            <v>Weigela 'Eva Rathke'</v>
          </cell>
          <cell r="C706" t="str">
            <v>MP104</v>
          </cell>
          <cell r="D706" t="str">
            <v>Directly</v>
          </cell>
          <cell r="F706">
            <v>0.43</v>
          </cell>
          <cell r="G706">
            <v>0.32</v>
          </cell>
          <cell r="H706">
            <v>0.27</v>
          </cell>
          <cell r="J706">
            <v>0.52632000000000001</v>
          </cell>
          <cell r="K706">
            <v>0.39168000000000003</v>
          </cell>
          <cell r="L706">
            <v>0.27</v>
          </cell>
        </row>
        <row r="707">
          <cell r="A707" t="str">
            <v>87-10-0589</v>
          </cell>
          <cell r="B707" t="str">
            <v>Weigela 'Evita'</v>
          </cell>
          <cell r="C707" t="str">
            <v>MP104</v>
          </cell>
          <cell r="D707" t="str">
            <v>Directly</v>
          </cell>
          <cell r="F707">
            <v>0.43</v>
          </cell>
          <cell r="G707">
            <v>0.32</v>
          </cell>
          <cell r="H707">
            <v>0.27</v>
          </cell>
          <cell r="J707">
            <v>0.52632000000000001</v>
          </cell>
          <cell r="K707">
            <v>0.39168000000000003</v>
          </cell>
          <cell r="L707">
            <v>0.27</v>
          </cell>
        </row>
        <row r="708">
          <cell r="A708" t="str">
            <v>87-10-0590</v>
          </cell>
          <cell r="B708" t="str">
            <v>Weigela florida 'Alexandra'PBR ®</v>
          </cell>
          <cell r="C708" t="str">
            <v>MP104</v>
          </cell>
          <cell r="D708" t="str">
            <v>Directly</v>
          </cell>
          <cell r="F708">
            <v>1.08</v>
          </cell>
          <cell r="G708">
            <v>0.97</v>
          </cell>
          <cell r="H708">
            <v>0.91</v>
          </cell>
          <cell r="J708">
            <v>1.32192</v>
          </cell>
          <cell r="K708">
            <v>1.1872799999999999</v>
          </cell>
          <cell r="L708">
            <v>0.91</v>
          </cell>
        </row>
        <row r="709">
          <cell r="A709" t="str">
            <v>87-10-0592</v>
          </cell>
          <cell r="B709" t="str">
            <v>Weigela florida Moulin Rouge ('Brigela'PBR) ®</v>
          </cell>
          <cell r="C709" t="str">
            <v>MP104</v>
          </cell>
          <cell r="D709" t="str">
            <v>Directly</v>
          </cell>
          <cell r="F709">
            <v>1.05</v>
          </cell>
          <cell r="G709">
            <v>0.94</v>
          </cell>
          <cell r="H709">
            <v>0.88</v>
          </cell>
          <cell r="J709">
            <v>1.2852000000000001</v>
          </cell>
          <cell r="K709">
            <v>1.1505599999999998</v>
          </cell>
          <cell r="L709">
            <v>0.88</v>
          </cell>
        </row>
        <row r="710">
          <cell r="A710" t="str">
            <v>87-10-1613</v>
          </cell>
          <cell r="B710" t="str">
            <v>Weigela flor. 'Cappuccino' PBR ®</v>
          </cell>
          <cell r="C710" t="str">
            <v>MP104</v>
          </cell>
          <cell r="D710" t="str">
            <v>Directly</v>
          </cell>
          <cell r="F710">
            <v>1.05</v>
          </cell>
          <cell r="G710">
            <v>0.94</v>
          </cell>
          <cell r="H710">
            <v>0.88</v>
          </cell>
          <cell r="J710">
            <v>1.2852000000000001</v>
          </cell>
          <cell r="K710">
            <v>1.1505599999999998</v>
          </cell>
          <cell r="L710">
            <v>0.88</v>
          </cell>
        </row>
        <row r="711">
          <cell r="A711" t="str">
            <v>87-10-1511</v>
          </cell>
          <cell r="B711" t="str">
            <v>Weigela florida 'Elvera'PBR ®</v>
          </cell>
          <cell r="C711" t="str">
            <v>MP150</v>
          </cell>
          <cell r="D711" t="str">
            <v>Directly</v>
          </cell>
          <cell r="F711">
            <v>1.05</v>
          </cell>
          <cell r="G711">
            <v>0.94</v>
          </cell>
          <cell r="H711">
            <v>0.88</v>
          </cell>
          <cell r="J711">
            <v>1.2852000000000001</v>
          </cell>
          <cell r="K711">
            <v>1.1505599999999998</v>
          </cell>
          <cell r="L711">
            <v>0.88</v>
          </cell>
        </row>
        <row r="712">
          <cell r="A712" t="str">
            <v>87-10-1512</v>
          </cell>
          <cell r="B712" t="str">
            <v>Weigela flor. 'Foliis Purpureis'</v>
          </cell>
          <cell r="C712" t="str">
            <v>MP150</v>
          </cell>
          <cell r="D712" t="str">
            <v>Directly</v>
          </cell>
          <cell r="F712">
            <v>0.43</v>
          </cell>
          <cell r="G712">
            <v>0.32</v>
          </cell>
          <cell r="H712">
            <v>0.27</v>
          </cell>
          <cell r="J712">
            <v>0.52632000000000001</v>
          </cell>
          <cell r="K712">
            <v>0.39168000000000003</v>
          </cell>
          <cell r="L712">
            <v>0.27</v>
          </cell>
        </row>
        <row r="713">
          <cell r="A713" t="str">
            <v>87-10-1123</v>
          </cell>
          <cell r="B713" t="str">
            <v>Weigela flor. 'Minor Black' PBR ®</v>
          </cell>
          <cell r="C713" t="str">
            <v>MP150</v>
          </cell>
          <cell r="D713" t="str">
            <v>Directly</v>
          </cell>
          <cell r="F713">
            <v>1.08</v>
          </cell>
          <cell r="G713">
            <v>0.97</v>
          </cell>
          <cell r="H713">
            <v>0.91</v>
          </cell>
          <cell r="J713">
            <v>1.32192</v>
          </cell>
          <cell r="K713">
            <v>1.1872799999999999</v>
          </cell>
          <cell r="L713">
            <v>0.91</v>
          </cell>
        </row>
        <row r="714">
          <cell r="A714" t="str">
            <v>87-10-0598</v>
          </cell>
          <cell r="B714" t="str">
            <v>Weigela flor. 'Monet' PBR ®</v>
          </cell>
          <cell r="C714" t="str">
            <v>MP104</v>
          </cell>
          <cell r="D714" t="str">
            <v>Directly</v>
          </cell>
          <cell r="F714">
            <v>1.29</v>
          </cell>
          <cell r="G714">
            <v>1.18</v>
          </cell>
          <cell r="H714">
            <v>1.1200000000000001</v>
          </cell>
          <cell r="J714">
            <v>1.5789600000000001</v>
          </cell>
          <cell r="K714">
            <v>1.44432</v>
          </cell>
          <cell r="L714">
            <v>1.1200000000000001</v>
          </cell>
        </row>
        <row r="715">
          <cell r="A715" t="str">
            <v>87-10-1513</v>
          </cell>
          <cell r="B715" t="str">
            <v>Weigela flor. 'Nana Purpurea'</v>
          </cell>
          <cell r="C715" t="str">
            <v>MP150</v>
          </cell>
          <cell r="D715" t="str">
            <v>Directly</v>
          </cell>
          <cell r="F715">
            <v>0.43</v>
          </cell>
          <cell r="G715">
            <v>0.32</v>
          </cell>
          <cell r="H715">
            <v>0.27</v>
          </cell>
          <cell r="J715">
            <v>0.52632000000000001</v>
          </cell>
          <cell r="K715">
            <v>0.39168000000000003</v>
          </cell>
          <cell r="L715">
            <v>0.27</v>
          </cell>
        </row>
        <row r="716">
          <cell r="A716" t="str">
            <v>87-10-0601</v>
          </cell>
          <cell r="B716" t="str">
            <v>Weigela florida Pink Poppet ('Plangen'PBR) ®</v>
          </cell>
          <cell r="C716" t="str">
            <v>MP104</v>
          </cell>
          <cell r="D716" t="str">
            <v>Directly</v>
          </cell>
          <cell r="F716">
            <v>1.08</v>
          </cell>
          <cell r="G716">
            <v>0.97</v>
          </cell>
          <cell r="H716">
            <v>0.91</v>
          </cell>
          <cell r="J716">
            <v>1.32192</v>
          </cell>
          <cell r="K716">
            <v>1.1872799999999999</v>
          </cell>
          <cell r="L716">
            <v>0.91</v>
          </cell>
        </row>
        <row r="717">
          <cell r="A717" t="str">
            <v>87-10-1453</v>
          </cell>
          <cell r="B717" t="str">
            <v>Weigela flor. 'Pink Princess'</v>
          </cell>
          <cell r="C717" t="str">
            <v>MP150</v>
          </cell>
          <cell r="D717" t="str">
            <v>Directly</v>
          </cell>
          <cell r="F717">
            <v>0.43</v>
          </cell>
          <cell r="G717">
            <v>0.32</v>
          </cell>
          <cell r="H717">
            <v>0.27</v>
          </cell>
          <cell r="J717">
            <v>0.52632000000000001</v>
          </cell>
          <cell r="K717">
            <v>0.39168000000000003</v>
          </cell>
          <cell r="L717">
            <v>0.27</v>
          </cell>
        </row>
        <row r="718">
          <cell r="A718" t="str">
            <v>87-10-0602</v>
          </cell>
          <cell r="B718" t="str">
            <v>Weigela flor. 'Pink Princess'</v>
          </cell>
          <cell r="C718" t="str">
            <v>MP104</v>
          </cell>
          <cell r="D718" t="str">
            <v>Directly</v>
          </cell>
          <cell r="F718">
            <v>0.43</v>
          </cell>
          <cell r="G718">
            <v>0.32</v>
          </cell>
          <cell r="H718">
            <v>0.27</v>
          </cell>
          <cell r="J718">
            <v>0.52632000000000001</v>
          </cell>
          <cell r="K718">
            <v>0.39168000000000003</v>
          </cell>
          <cell r="L718">
            <v>0.27</v>
          </cell>
        </row>
        <row r="719">
          <cell r="A719" t="str">
            <v>87-10-1514</v>
          </cell>
          <cell r="B719" t="str">
            <v>Weigela flor. 'Ruby Queen' PBR ®</v>
          </cell>
          <cell r="C719" t="str">
            <v>MP150</v>
          </cell>
          <cell r="D719" t="str">
            <v>Directly</v>
          </cell>
          <cell r="F719">
            <v>1.08</v>
          </cell>
          <cell r="G719">
            <v>0.97</v>
          </cell>
          <cell r="H719">
            <v>0.91</v>
          </cell>
          <cell r="J719">
            <v>1.32192</v>
          </cell>
          <cell r="K719">
            <v>1.1872799999999999</v>
          </cell>
          <cell r="L719">
            <v>0.91</v>
          </cell>
        </row>
        <row r="720">
          <cell r="A720" t="str">
            <v>87-10-1455</v>
          </cell>
          <cell r="B720" t="str">
            <v>Weigela flor. 'Sunny Princess'</v>
          </cell>
          <cell r="C720" t="str">
            <v>MP150</v>
          </cell>
          <cell r="D720" t="str">
            <v>Directly</v>
          </cell>
          <cell r="F720">
            <v>0.43</v>
          </cell>
          <cell r="G720">
            <v>0.32</v>
          </cell>
          <cell r="H720">
            <v>0.27</v>
          </cell>
          <cell r="J720">
            <v>0.52632000000000001</v>
          </cell>
          <cell r="K720">
            <v>0.39168000000000003</v>
          </cell>
          <cell r="L720">
            <v>0.27</v>
          </cell>
        </row>
        <row r="721">
          <cell r="A721" t="str">
            <v>87-10-0604</v>
          </cell>
          <cell r="B721" t="str">
            <v>Weigela flor. 'Sunny Princess'</v>
          </cell>
          <cell r="C721" t="str">
            <v>MP104</v>
          </cell>
          <cell r="D721" t="str">
            <v>Directly</v>
          </cell>
          <cell r="F721">
            <v>0.43</v>
          </cell>
          <cell r="G721">
            <v>0.32</v>
          </cell>
          <cell r="H721">
            <v>0.27</v>
          </cell>
          <cell r="J721">
            <v>0.52632000000000001</v>
          </cell>
          <cell r="K721">
            <v>0.39168000000000003</v>
          </cell>
          <cell r="L721">
            <v>0.27</v>
          </cell>
        </row>
        <row r="722">
          <cell r="A722" t="str">
            <v>87-10-0605</v>
          </cell>
          <cell r="B722" t="str">
            <v>Weigela flor. 'Suzanne'</v>
          </cell>
          <cell r="C722" t="str">
            <v>MP104</v>
          </cell>
          <cell r="D722" t="str">
            <v>Directly</v>
          </cell>
          <cell r="F722">
            <v>0.43</v>
          </cell>
          <cell r="G722">
            <v>0.32</v>
          </cell>
          <cell r="H722">
            <v>0.27</v>
          </cell>
          <cell r="J722">
            <v>0.52632000000000001</v>
          </cell>
          <cell r="K722">
            <v>0.39168000000000003</v>
          </cell>
          <cell r="L722">
            <v>0.27</v>
          </cell>
        </row>
        <row r="723">
          <cell r="A723" t="str">
            <v>87-10-1614</v>
          </cell>
          <cell r="B723" t="str">
            <v>Weigela flor. 'Suzanne'</v>
          </cell>
          <cell r="C723" t="str">
            <v>MP150</v>
          </cell>
          <cell r="D723" t="str">
            <v>Directly</v>
          </cell>
          <cell r="F723">
            <v>0.43</v>
          </cell>
          <cell r="G723">
            <v>0.32</v>
          </cell>
          <cell r="H723">
            <v>0.27</v>
          </cell>
          <cell r="J723">
            <v>0.52632000000000001</v>
          </cell>
          <cell r="K723">
            <v>0.39168000000000003</v>
          </cell>
          <cell r="L723">
            <v>0.27</v>
          </cell>
        </row>
        <row r="724">
          <cell r="A724" t="str">
            <v>87-10-1457</v>
          </cell>
          <cell r="B724" t="str">
            <v>Weigela flor. 'Tango'</v>
          </cell>
          <cell r="C724" t="str">
            <v>MP150</v>
          </cell>
          <cell r="D724" t="str">
            <v>Directly</v>
          </cell>
          <cell r="F724">
            <v>0.43</v>
          </cell>
          <cell r="G724">
            <v>0.32</v>
          </cell>
          <cell r="H724">
            <v>0.27</v>
          </cell>
          <cell r="J724">
            <v>0.52632000000000001</v>
          </cell>
          <cell r="K724">
            <v>0.39168000000000003</v>
          </cell>
          <cell r="L724">
            <v>0.27</v>
          </cell>
        </row>
        <row r="725">
          <cell r="A725" t="str">
            <v>87-10-0607</v>
          </cell>
          <cell r="B725" t="str">
            <v>Weigela flor. 'Variegata'</v>
          </cell>
          <cell r="C725" t="str">
            <v>MP104</v>
          </cell>
          <cell r="D725" t="str">
            <v>Directly</v>
          </cell>
          <cell r="F725">
            <v>0.43</v>
          </cell>
          <cell r="G725">
            <v>0.32</v>
          </cell>
          <cell r="H725">
            <v>0.27</v>
          </cell>
          <cell r="J725">
            <v>0.52632000000000001</v>
          </cell>
          <cell r="K725">
            <v>0.39168000000000003</v>
          </cell>
          <cell r="L725">
            <v>0.27</v>
          </cell>
        </row>
        <row r="726">
          <cell r="A726" t="str">
            <v>87-10-1615</v>
          </cell>
          <cell r="B726" t="str">
            <v>Weigela flor. 'Victoria'</v>
          </cell>
          <cell r="C726" t="str">
            <v>MP150</v>
          </cell>
          <cell r="D726" t="str">
            <v>Directly</v>
          </cell>
          <cell r="F726">
            <v>0.43</v>
          </cell>
          <cell r="G726">
            <v>0.32</v>
          </cell>
          <cell r="H726">
            <v>0.27</v>
          </cell>
          <cell r="J726">
            <v>0.52632000000000001</v>
          </cell>
          <cell r="K726">
            <v>0.39168000000000003</v>
          </cell>
          <cell r="L726">
            <v>0.27</v>
          </cell>
        </row>
        <row r="727">
          <cell r="A727" t="str">
            <v>87-10-0608</v>
          </cell>
          <cell r="B727" t="str">
            <v>Weigela flor. 'Victoria'</v>
          </cell>
          <cell r="C727" t="str">
            <v>MP104</v>
          </cell>
          <cell r="D727" t="str">
            <v>Directly</v>
          </cell>
          <cell r="F727">
            <v>0.43</v>
          </cell>
          <cell r="G727">
            <v>0.32</v>
          </cell>
          <cell r="H727">
            <v>0.27</v>
          </cell>
          <cell r="J727">
            <v>0.52632000000000001</v>
          </cell>
          <cell r="K727">
            <v>0.39168000000000003</v>
          </cell>
          <cell r="L727">
            <v>0.27</v>
          </cell>
        </row>
        <row r="728">
          <cell r="A728" t="str">
            <v>87-10-1515</v>
          </cell>
          <cell r="B728" t="str">
            <v>Weigela flor. 'Marjorie'</v>
          </cell>
          <cell r="C728" t="str">
            <v>MP104</v>
          </cell>
          <cell r="D728" t="str">
            <v>Directly</v>
          </cell>
          <cell r="F728">
            <v>0.43</v>
          </cell>
          <cell r="G728">
            <v>0.32</v>
          </cell>
          <cell r="H728">
            <v>0.27</v>
          </cell>
          <cell r="J728">
            <v>0.52632000000000001</v>
          </cell>
          <cell r="K728">
            <v>0.39168000000000003</v>
          </cell>
          <cell r="L728">
            <v>0.27</v>
          </cell>
        </row>
        <row r="729">
          <cell r="A729" t="str">
            <v>87-10-0609</v>
          </cell>
          <cell r="B729" t="str">
            <v>Weigela middendorffiana</v>
          </cell>
          <cell r="C729" t="str">
            <v>MP104</v>
          </cell>
          <cell r="D729" t="str">
            <v>Directly</v>
          </cell>
          <cell r="F729">
            <v>0.44</v>
          </cell>
          <cell r="G729">
            <v>0.34</v>
          </cell>
          <cell r="H729">
            <v>0.28000000000000003</v>
          </cell>
          <cell r="J729">
            <v>0.53856000000000004</v>
          </cell>
          <cell r="K729">
            <v>0.41616000000000003</v>
          </cell>
          <cell r="L729">
            <v>0.28000000000000003</v>
          </cell>
        </row>
        <row r="730">
          <cell r="A730" t="str">
            <v>87-10-1460</v>
          </cell>
          <cell r="B730" t="str">
            <v>Weigela 'Minuet'</v>
          </cell>
          <cell r="C730" t="str">
            <v>MP150</v>
          </cell>
          <cell r="D730" t="str">
            <v>Directly</v>
          </cell>
          <cell r="F730">
            <v>0.43</v>
          </cell>
          <cell r="G730">
            <v>0.32</v>
          </cell>
          <cell r="H730">
            <v>0.27</v>
          </cell>
          <cell r="J730">
            <v>0.52632000000000001</v>
          </cell>
          <cell r="K730">
            <v>0.39168000000000003</v>
          </cell>
          <cell r="L730">
            <v>0.27</v>
          </cell>
        </row>
        <row r="731">
          <cell r="A731" t="str">
            <v>87-10-0610</v>
          </cell>
          <cell r="B731" t="str">
            <v>Weigela 'Minuet'</v>
          </cell>
          <cell r="C731" t="str">
            <v>MP104</v>
          </cell>
          <cell r="D731" t="str">
            <v>Directly</v>
          </cell>
          <cell r="F731">
            <v>0.43</v>
          </cell>
          <cell r="G731">
            <v>0.32</v>
          </cell>
          <cell r="H731">
            <v>0.27</v>
          </cell>
          <cell r="J731">
            <v>0.52632000000000001</v>
          </cell>
          <cell r="K731">
            <v>0.39168000000000003</v>
          </cell>
          <cell r="L731">
            <v>0.27</v>
          </cell>
        </row>
        <row r="732">
          <cell r="A732" t="str">
            <v>87-10-0600</v>
          </cell>
          <cell r="B732" t="str">
            <v>Weigela 'Nana Variegata'</v>
          </cell>
          <cell r="C732" t="str">
            <v>MP104</v>
          </cell>
          <cell r="D732" t="str">
            <v>Directly</v>
          </cell>
          <cell r="F732">
            <v>0.43</v>
          </cell>
          <cell r="G732">
            <v>0.32</v>
          </cell>
          <cell r="H732">
            <v>0.27</v>
          </cell>
          <cell r="J732">
            <v>0.52632000000000001</v>
          </cell>
          <cell r="K732">
            <v>0.39168000000000003</v>
          </cell>
          <cell r="L732">
            <v>0.27</v>
          </cell>
        </row>
        <row r="733">
          <cell r="A733" t="str">
            <v>87-10-0611</v>
          </cell>
          <cell r="B733" t="str">
            <v>Weigela 'Newport Red'</v>
          </cell>
          <cell r="C733" t="str">
            <v>MP104</v>
          </cell>
          <cell r="D733" t="str">
            <v>Directly</v>
          </cell>
          <cell r="F733">
            <v>0.43</v>
          </cell>
          <cell r="G733">
            <v>0.32</v>
          </cell>
          <cell r="H733">
            <v>0.27</v>
          </cell>
          <cell r="J733">
            <v>0.52632000000000001</v>
          </cell>
          <cell r="K733">
            <v>0.39168000000000003</v>
          </cell>
          <cell r="L733">
            <v>0.27</v>
          </cell>
        </row>
        <row r="734">
          <cell r="A734" t="str">
            <v>87-10-1122</v>
          </cell>
          <cell r="B734" t="str">
            <v>Weigela 'Olympiade'</v>
          </cell>
          <cell r="C734" t="str">
            <v>MP104</v>
          </cell>
          <cell r="D734" t="str">
            <v>Directly</v>
          </cell>
          <cell r="F734">
            <v>0.43</v>
          </cell>
          <cell r="G734">
            <v>0.32</v>
          </cell>
          <cell r="H734">
            <v>0.27</v>
          </cell>
          <cell r="J734">
            <v>0.52632000000000001</v>
          </cell>
          <cell r="K734">
            <v>0.39168000000000003</v>
          </cell>
          <cell r="L734">
            <v>0.27</v>
          </cell>
        </row>
        <row r="735">
          <cell r="A735" t="str">
            <v>87-10-1616</v>
          </cell>
          <cell r="B735" t="str">
            <v>Weigela 'Piccolo'</v>
          </cell>
          <cell r="C735" t="str">
            <v>MP104</v>
          </cell>
          <cell r="D735" t="str">
            <v>Directly</v>
          </cell>
          <cell r="F735">
            <v>0.52</v>
          </cell>
          <cell r="G735">
            <v>0.41</v>
          </cell>
          <cell r="H735">
            <v>0.35</v>
          </cell>
          <cell r="J735">
            <v>0.63648000000000005</v>
          </cell>
          <cell r="K735">
            <v>0.50183999999999995</v>
          </cell>
          <cell r="L735">
            <v>0.35</v>
          </cell>
        </row>
        <row r="736">
          <cell r="A736" t="str">
            <v>87-10-1617</v>
          </cell>
          <cell r="B736" t="str">
            <v>Weigela praecox 'Bouquet Rose'</v>
          </cell>
          <cell r="C736" t="str">
            <v>MP104</v>
          </cell>
          <cell r="D736" t="str">
            <v>Directly</v>
          </cell>
          <cell r="F736">
            <v>0.43</v>
          </cell>
          <cell r="G736">
            <v>0.32</v>
          </cell>
          <cell r="H736">
            <v>0.27</v>
          </cell>
          <cell r="J736">
            <v>0.52632000000000001</v>
          </cell>
          <cell r="K736">
            <v>0.39168000000000003</v>
          </cell>
          <cell r="L736">
            <v>0.27</v>
          </cell>
        </row>
        <row r="737">
          <cell r="A737" t="str">
            <v>87-10-0614</v>
          </cell>
          <cell r="B737" t="str">
            <v>Weigela 'Red Prince'</v>
          </cell>
          <cell r="C737" t="str">
            <v>MP104</v>
          </cell>
          <cell r="D737" t="str">
            <v>Directly</v>
          </cell>
          <cell r="F737">
            <v>0.43</v>
          </cell>
          <cell r="G737">
            <v>0.32</v>
          </cell>
          <cell r="H737">
            <v>0.27</v>
          </cell>
          <cell r="J737">
            <v>0.52632000000000001</v>
          </cell>
          <cell r="K737">
            <v>0.39168000000000003</v>
          </cell>
          <cell r="L737">
            <v>0.27</v>
          </cell>
        </row>
        <row r="738">
          <cell r="A738" t="str">
            <v>87-10-0615</v>
          </cell>
          <cell r="B738" t="str">
            <v>Weigela 'Rosea'</v>
          </cell>
          <cell r="C738" t="str">
            <v>MP104</v>
          </cell>
          <cell r="D738" t="str">
            <v>Directly</v>
          </cell>
          <cell r="F738">
            <v>0.43</v>
          </cell>
          <cell r="G738">
            <v>0.32</v>
          </cell>
          <cell r="H738">
            <v>0.27</v>
          </cell>
          <cell r="J738">
            <v>0.52632000000000001</v>
          </cell>
          <cell r="K738">
            <v>0.39168000000000003</v>
          </cell>
          <cell r="L738">
            <v>0.27</v>
          </cell>
        </row>
        <row r="739">
          <cell r="A739" t="str">
            <v>87-10-1687</v>
          </cell>
          <cell r="B739" t="str">
            <v>Weigela 'Rumba'</v>
          </cell>
          <cell r="C739" t="str">
            <v>MP150</v>
          </cell>
          <cell r="D739" t="str">
            <v>Directly</v>
          </cell>
          <cell r="F739">
            <v>0.43</v>
          </cell>
          <cell r="G739">
            <v>0.32</v>
          </cell>
          <cell r="H739">
            <v>0.27</v>
          </cell>
          <cell r="J739">
            <v>0.52632000000000001</v>
          </cell>
          <cell r="K739">
            <v>0.39168000000000003</v>
          </cell>
          <cell r="L739">
            <v>0.27</v>
          </cell>
        </row>
        <row r="740">
          <cell r="A740" t="str">
            <v>87-10-0617</v>
          </cell>
          <cell r="B740" t="str">
            <v>Weigela 'Styriaca'</v>
          </cell>
          <cell r="C740" t="str">
            <v>MP104</v>
          </cell>
          <cell r="D740" t="str">
            <v>Directly</v>
          </cell>
          <cell r="F740">
            <v>0.43</v>
          </cell>
          <cell r="G740">
            <v>0.32</v>
          </cell>
          <cell r="H740">
            <v>0.27</v>
          </cell>
          <cell r="J740">
            <v>0.52632000000000001</v>
          </cell>
          <cell r="K740">
            <v>0.39168000000000003</v>
          </cell>
          <cell r="L740">
            <v>0.27</v>
          </cell>
        </row>
        <row r="741">
          <cell r="A741" t="str">
            <v>87-10-0618</v>
          </cell>
          <cell r="B741" t="str">
            <v>Weigela florida 'Wings of Fire'PBR ®</v>
          </cell>
          <cell r="C741" t="str">
            <v>MP104</v>
          </cell>
          <cell r="D741" t="str">
            <v>Directly</v>
          </cell>
          <cell r="F741">
            <v>1.22</v>
          </cell>
          <cell r="G741">
            <v>1.1100000000000001</v>
          </cell>
          <cell r="H741">
            <v>1.05</v>
          </cell>
          <cell r="J741">
            <v>1.4932799999999999</v>
          </cell>
          <cell r="K741">
            <v>1.3586400000000001</v>
          </cell>
          <cell r="L741">
            <v>1.05</v>
          </cell>
        </row>
        <row r="742">
          <cell r="A742" t="str">
            <v>87-10-1688</v>
          </cell>
          <cell r="B742" t="str">
            <v>Weigela florida 'Wings of Fire'PBR ®</v>
          </cell>
          <cell r="C742" t="str">
            <v>MP150</v>
          </cell>
          <cell r="D742" t="str">
            <v>Directly</v>
          </cell>
          <cell r="F742">
            <v>1.22</v>
          </cell>
          <cell r="G742">
            <v>1.1100000000000001</v>
          </cell>
          <cell r="H742">
            <v>1.05</v>
          </cell>
          <cell r="J742">
            <v>1.4932799999999999</v>
          </cell>
          <cell r="K742">
            <v>1.3586400000000001</v>
          </cell>
          <cell r="L742">
            <v>1.05</v>
          </cell>
        </row>
        <row r="743">
          <cell r="A743" t="str">
            <v>87-10-0932</v>
          </cell>
          <cell r="B743" t="str">
            <v>Rosa miniature 'Orange'</v>
          </cell>
          <cell r="C743" t="str">
            <v>MP104</v>
          </cell>
          <cell r="D743" t="str">
            <v>Week 17</v>
          </cell>
          <cell r="F743">
            <v>0.66</v>
          </cell>
          <cell r="G743">
            <v>0.55000000000000004</v>
          </cell>
          <cell r="H743">
            <v>0.49</v>
          </cell>
          <cell r="J743">
            <v>0.80784</v>
          </cell>
          <cell r="K743">
            <v>0.67320000000000002</v>
          </cell>
          <cell r="L743">
            <v>0.49</v>
          </cell>
        </row>
        <row r="744">
          <cell r="A744" t="str">
            <v>87-10-0933</v>
          </cell>
          <cell r="B744" t="str">
            <v>Rosa miniature 'Pink'</v>
          </cell>
          <cell r="C744" t="str">
            <v>MP104</v>
          </cell>
          <cell r="D744" t="str">
            <v>Week 17</v>
          </cell>
          <cell r="F744">
            <v>0.66</v>
          </cell>
          <cell r="G744">
            <v>0.55000000000000004</v>
          </cell>
          <cell r="H744">
            <v>0.49</v>
          </cell>
          <cell r="J744">
            <v>0.80784</v>
          </cell>
          <cell r="K744">
            <v>0.67320000000000002</v>
          </cell>
          <cell r="L744">
            <v>0.49</v>
          </cell>
        </row>
        <row r="745">
          <cell r="A745" t="str">
            <v>87-10-0934</v>
          </cell>
          <cell r="B745" t="str">
            <v>Rosa miniature 'Red'</v>
          </cell>
          <cell r="C745" t="str">
            <v>MP104</v>
          </cell>
          <cell r="D745" t="str">
            <v>Week 17</v>
          </cell>
          <cell r="F745">
            <v>0.66</v>
          </cell>
          <cell r="G745">
            <v>0.55000000000000004</v>
          </cell>
          <cell r="H745">
            <v>0.49</v>
          </cell>
          <cell r="J745">
            <v>0.80784</v>
          </cell>
          <cell r="K745">
            <v>0.67320000000000002</v>
          </cell>
          <cell r="L745">
            <v>0.49</v>
          </cell>
        </row>
        <row r="746">
          <cell r="A746" t="str">
            <v>87-10-1243</v>
          </cell>
          <cell r="B746" t="str">
            <v xml:space="preserve">Rosa miniature 'Tricolor' </v>
          </cell>
          <cell r="C746" t="str">
            <v>MP104</v>
          </cell>
          <cell r="D746" t="str">
            <v>Week 17</v>
          </cell>
          <cell r="F746">
            <v>0.66</v>
          </cell>
          <cell r="G746">
            <v>0.55000000000000004</v>
          </cell>
          <cell r="H746">
            <v>0.49</v>
          </cell>
          <cell r="J746">
            <v>0.80784</v>
          </cell>
          <cell r="K746">
            <v>0.67320000000000002</v>
          </cell>
          <cell r="L746">
            <v>0.49</v>
          </cell>
        </row>
        <row r="747">
          <cell r="A747" t="str">
            <v>87-10-0935</v>
          </cell>
          <cell r="B747" t="str">
            <v>Rosa miniature 'White'</v>
          </cell>
          <cell r="C747" t="str">
            <v>MP104</v>
          </cell>
          <cell r="D747" t="str">
            <v>Week 17</v>
          </cell>
          <cell r="F747">
            <v>0.66</v>
          </cell>
          <cell r="G747">
            <v>0.55000000000000004</v>
          </cell>
          <cell r="H747">
            <v>0.49</v>
          </cell>
          <cell r="J747">
            <v>0.80784</v>
          </cell>
          <cell r="K747">
            <v>0.67320000000000002</v>
          </cell>
          <cell r="L747">
            <v>0.49</v>
          </cell>
        </row>
        <row r="748">
          <cell r="A748" t="str">
            <v>87-10-0936</v>
          </cell>
          <cell r="B748" t="str">
            <v>Rosa miniature 'Yellow'</v>
          </cell>
          <cell r="C748" t="str">
            <v>MP104</v>
          </cell>
          <cell r="D748" t="str">
            <v>Week 17</v>
          </cell>
          <cell r="F748">
            <v>0.66</v>
          </cell>
          <cell r="G748">
            <v>0.55000000000000004</v>
          </cell>
          <cell r="H748">
            <v>0.49</v>
          </cell>
          <cell r="J748">
            <v>0.80784</v>
          </cell>
          <cell r="K748">
            <v>0.67320000000000002</v>
          </cell>
          <cell r="L748">
            <v>0.49</v>
          </cell>
        </row>
        <row r="749">
          <cell r="A749" t="str">
            <v>87-10-1062</v>
          </cell>
          <cell r="B749" t="str">
            <v>Rosa (H) 'Sea Foam'</v>
          </cell>
          <cell r="C749" t="str">
            <v>MP104</v>
          </cell>
          <cell r="D749" t="str">
            <v>Week 17</v>
          </cell>
          <cell r="F749">
            <v>0.66</v>
          </cell>
          <cell r="G749">
            <v>0.55000000000000004</v>
          </cell>
          <cell r="H749">
            <v>0.49</v>
          </cell>
          <cell r="J749">
            <v>0.80784</v>
          </cell>
          <cell r="K749">
            <v>0.67320000000000002</v>
          </cell>
          <cell r="L749">
            <v>0.49</v>
          </cell>
        </row>
        <row r="750">
          <cell r="A750" t="str">
            <v>87-10-0625</v>
          </cell>
          <cell r="B750" t="str">
            <v>Chamaecyparis l. 'Alumigold'</v>
          </cell>
          <cell r="C750" t="str">
            <v>MP144</v>
          </cell>
          <cell r="D750" t="str">
            <v>Directly</v>
          </cell>
          <cell r="F750">
            <v>0.39999999999999997</v>
          </cell>
          <cell r="G750">
            <v>0.3</v>
          </cell>
          <cell r="H750">
            <v>0.25</v>
          </cell>
          <cell r="J750">
            <v>0.48959999999999992</v>
          </cell>
          <cell r="K750">
            <v>0.36719999999999997</v>
          </cell>
          <cell r="L750">
            <v>0.25</v>
          </cell>
        </row>
        <row r="751">
          <cell r="A751" t="str">
            <v>87-10-0626</v>
          </cell>
          <cell r="B751" t="str">
            <v>Chamaecyparis l. 'Columnaris'</v>
          </cell>
          <cell r="C751" t="str">
            <v>MP144</v>
          </cell>
          <cell r="D751" t="str">
            <v>Directly</v>
          </cell>
          <cell r="F751">
            <v>0.39999999999999997</v>
          </cell>
          <cell r="G751">
            <v>0.3</v>
          </cell>
          <cell r="H751">
            <v>0.25</v>
          </cell>
          <cell r="J751">
            <v>0.48959999999999992</v>
          </cell>
          <cell r="K751">
            <v>0.36719999999999997</v>
          </cell>
          <cell r="L751">
            <v>0.25</v>
          </cell>
        </row>
        <row r="752">
          <cell r="A752" t="str">
            <v>87-10-1463</v>
          </cell>
          <cell r="B752" t="str">
            <v>Chamaecyparis l. 'Ellwoodii'</v>
          </cell>
          <cell r="C752" t="str">
            <v>MP150</v>
          </cell>
          <cell r="D752" t="str">
            <v>Directly</v>
          </cell>
          <cell r="F752">
            <v>0.39999999999999997</v>
          </cell>
          <cell r="G752">
            <v>0.3</v>
          </cell>
          <cell r="H752">
            <v>0.25</v>
          </cell>
          <cell r="J752">
            <v>0.48959999999999992</v>
          </cell>
          <cell r="K752">
            <v>0.36719999999999997</v>
          </cell>
          <cell r="L752">
            <v>0.25</v>
          </cell>
        </row>
        <row r="753">
          <cell r="A753" t="str">
            <v>87-10-0939</v>
          </cell>
          <cell r="B753" t="str">
            <v>Chamaecyparis l. 'Ellwood's Empire'</v>
          </cell>
          <cell r="C753" t="str">
            <v>MP144</v>
          </cell>
          <cell r="D753" t="str">
            <v>Directly</v>
          </cell>
          <cell r="F753">
            <v>0.39999999999999997</v>
          </cell>
          <cell r="G753">
            <v>0.3</v>
          </cell>
          <cell r="H753">
            <v>0.25</v>
          </cell>
          <cell r="J753">
            <v>0.48959999999999992</v>
          </cell>
          <cell r="K753">
            <v>0.36719999999999997</v>
          </cell>
          <cell r="L753">
            <v>0.25</v>
          </cell>
        </row>
        <row r="754">
          <cell r="A754" t="str">
            <v>87-10-0629</v>
          </cell>
          <cell r="B754" t="str">
            <v>Chamaecyparis l. 'Ellwood's Gold'</v>
          </cell>
          <cell r="C754" t="str">
            <v>MP144</v>
          </cell>
          <cell r="D754" t="str">
            <v>week 18</v>
          </cell>
          <cell r="F754">
            <v>0.39999999999999997</v>
          </cell>
          <cell r="G754">
            <v>0.3</v>
          </cell>
          <cell r="H754">
            <v>0.25</v>
          </cell>
          <cell r="J754">
            <v>0.48959999999999992</v>
          </cell>
          <cell r="K754">
            <v>0.36719999999999997</v>
          </cell>
          <cell r="L754">
            <v>0.25</v>
          </cell>
        </row>
        <row r="755">
          <cell r="A755" t="str">
            <v>87-10-1464</v>
          </cell>
          <cell r="B755" t="str">
            <v>Chamaecyparis l. 'Ivonne'</v>
          </cell>
          <cell r="C755" t="str">
            <v>MP150</v>
          </cell>
          <cell r="D755" t="str">
            <v>Directly</v>
          </cell>
          <cell r="F755">
            <v>0.43</v>
          </cell>
          <cell r="G755">
            <v>0.32</v>
          </cell>
          <cell r="H755">
            <v>0.27</v>
          </cell>
          <cell r="J755">
            <v>0.52632000000000001</v>
          </cell>
          <cell r="K755">
            <v>0.39168000000000003</v>
          </cell>
          <cell r="L755">
            <v>0.27</v>
          </cell>
        </row>
        <row r="756">
          <cell r="A756" t="str">
            <v>87-10-0636</v>
          </cell>
          <cell r="B756" t="str">
            <v>Chamaecyparis l. 'Snow White'</v>
          </cell>
          <cell r="C756" t="str">
            <v>MP144</v>
          </cell>
          <cell r="D756" t="str">
            <v>Directly</v>
          </cell>
          <cell r="F756">
            <v>0.39999999999999997</v>
          </cell>
          <cell r="G756">
            <v>0.3</v>
          </cell>
          <cell r="H756">
            <v>0.25</v>
          </cell>
          <cell r="J756">
            <v>0.48959999999999992</v>
          </cell>
          <cell r="K756">
            <v>0.36719999999999997</v>
          </cell>
          <cell r="L756">
            <v>0.25</v>
          </cell>
        </row>
        <row r="757">
          <cell r="A757" t="str">
            <v>87-10-1465</v>
          </cell>
          <cell r="B757" t="str">
            <v>Chamaecyparis l. 'Stardust'</v>
          </cell>
          <cell r="C757" t="str">
            <v>MP150</v>
          </cell>
          <cell r="D757" t="str">
            <v>Directly</v>
          </cell>
          <cell r="F757">
            <v>0.39999999999999997</v>
          </cell>
          <cell r="G757">
            <v>0.3</v>
          </cell>
          <cell r="H757">
            <v>0.25</v>
          </cell>
          <cell r="J757">
            <v>0.48959999999999992</v>
          </cell>
          <cell r="K757">
            <v>0.36719999999999997</v>
          </cell>
          <cell r="L757">
            <v>0.25</v>
          </cell>
        </row>
        <row r="758">
          <cell r="A758" t="str">
            <v>87-10-0638</v>
          </cell>
          <cell r="B758" t="str">
            <v>Chamaecyparis l. 'Sunkist'</v>
          </cell>
          <cell r="C758" t="str">
            <v>MP144</v>
          </cell>
          <cell r="D758" t="str">
            <v>Directly</v>
          </cell>
          <cell r="F758">
            <v>0.43</v>
          </cell>
          <cell r="G758">
            <v>0.32</v>
          </cell>
          <cell r="H758">
            <v>0.27</v>
          </cell>
          <cell r="J758">
            <v>0.52632000000000001</v>
          </cell>
          <cell r="K758">
            <v>0.39168000000000003</v>
          </cell>
          <cell r="L758">
            <v>0.27</v>
          </cell>
        </row>
        <row r="759">
          <cell r="A759" t="str">
            <v>87-10-0639</v>
          </cell>
          <cell r="B759" t="str">
            <v>Chamaecyparis l. 'Susan'</v>
          </cell>
          <cell r="C759" t="str">
            <v>MP144</v>
          </cell>
          <cell r="D759" t="str">
            <v>Directly</v>
          </cell>
          <cell r="F759">
            <v>0.39999999999999997</v>
          </cell>
          <cell r="G759">
            <v>0.3</v>
          </cell>
          <cell r="H759">
            <v>0.25</v>
          </cell>
          <cell r="J759">
            <v>0.48959999999999992</v>
          </cell>
          <cell r="K759">
            <v>0.36719999999999997</v>
          </cell>
          <cell r="L759">
            <v>0.25</v>
          </cell>
        </row>
        <row r="760">
          <cell r="A760" t="str">
            <v>87-10-1466</v>
          </cell>
          <cell r="B760" t="str">
            <v>Chamaecyparis l. 'Van Pelt's Blue'</v>
          </cell>
          <cell r="C760" t="str">
            <v>MP150</v>
          </cell>
          <cell r="D760" t="str">
            <v>Directly</v>
          </cell>
          <cell r="F760">
            <v>0.39999999999999997</v>
          </cell>
          <cell r="G760">
            <v>0.3</v>
          </cell>
          <cell r="H760">
            <v>0.25</v>
          </cell>
          <cell r="J760">
            <v>0.48959999999999992</v>
          </cell>
          <cell r="K760">
            <v>0.36719999999999997</v>
          </cell>
          <cell r="L760">
            <v>0.25</v>
          </cell>
        </row>
        <row r="761">
          <cell r="A761" t="str">
            <v>87-10-0641</v>
          </cell>
          <cell r="B761" t="str">
            <v>Chamaecyparis l. 'White Spot'</v>
          </cell>
          <cell r="C761" t="str">
            <v>MP144</v>
          </cell>
          <cell r="D761" t="str">
            <v>week 26</v>
          </cell>
          <cell r="F761">
            <v>0.39999999999999997</v>
          </cell>
          <cell r="G761">
            <v>0.3</v>
          </cell>
          <cell r="H761">
            <v>0.25</v>
          </cell>
          <cell r="J761">
            <v>0.48959999999999992</v>
          </cell>
          <cell r="K761">
            <v>0.36719999999999997</v>
          </cell>
          <cell r="L761">
            <v>0.25</v>
          </cell>
        </row>
        <row r="762">
          <cell r="A762" t="str">
            <v>87-10-0651</v>
          </cell>
          <cell r="B762" t="str">
            <v>Cupressocyparis leylandii</v>
          </cell>
          <cell r="C762" t="str">
            <v>MP144</v>
          </cell>
          <cell r="D762" t="str">
            <v>Directly</v>
          </cell>
          <cell r="F762">
            <v>0.66</v>
          </cell>
          <cell r="G762">
            <v>0.55000000000000004</v>
          </cell>
          <cell r="H762">
            <v>0.49</v>
          </cell>
          <cell r="J762">
            <v>0.80784</v>
          </cell>
          <cell r="K762">
            <v>0.67320000000000002</v>
          </cell>
          <cell r="L762">
            <v>0.49</v>
          </cell>
        </row>
        <row r="763">
          <cell r="A763" t="str">
            <v>87-10-0652</v>
          </cell>
          <cell r="B763" t="str">
            <v>Cupressocyparis l. 'Blue Jeans' PBR ®</v>
          </cell>
          <cell r="C763" t="str">
            <v>MP144</v>
          </cell>
          <cell r="D763" t="str">
            <v>Directly</v>
          </cell>
          <cell r="F763">
            <v>1.01</v>
          </cell>
          <cell r="G763">
            <v>0.9</v>
          </cell>
          <cell r="H763">
            <v>0.84</v>
          </cell>
          <cell r="J763">
            <v>1.23624</v>
          </cell>
          <cell r="K763">
            <v>1.1016000000000001</v>
          </cell>
          <cell r="L763">
            <v>0.84</v>
          </cell>
        </row>
        <row r="764">
          <cell r="A764" t="str">
            <v>87-10-1620</v>
          </cell>
          <cell r="B764" t="str">
            <v>Cupressocyparis l. Castlewallen Gold´</v>
          </cell>
          <cell r="C764" t="str">
            <v>MP144</v>
          </cell>
          <cell r="D764" t="str">
            <v>Directly</v>
          </cell>
          <cell r="F764">
            <v>0.66</v>
          </cell>
          <cell r="G764">
            <v>0.55000000000000004</v>
          </cell>
          <cell r="H764">
            <v>0.49</v>
          </cell>
          <cell r="J764">
            <v>0.80784</v>
          </cell>
          <cell r="K764">
            <v>0.67320000000000002</v>
          </cell>
          <cell r="L764">
            <v>0.49</v>
          </cell>
        </row>
        <row r="765">
          <cell r="A765" t="str">
            <v>87-10-1374</v>
          </cell>
          <cell r="B765" t="str">
            <v>Cupressocyparis l. 'Clone 2001'</v>
          </cell>
          <cell r="C765" t="str">
            <v>MP144</v>
          </cell>
          <cell r="D765" t="str">
            <v>Directly</v>
          </cell>
          <cell r="F765">
            <v>0.66</v>
          </cell>
          <cell r="G765">
            <v>0.55000000000000004</v>
          </cell>
          <cell r="H765">
            <v>0.49</v>
          </cell>
          <cell r="J765">
            <v>0.80784</v>
          </cell>
          <cell r="K765">
            <v>0.67320000000000002</v>
          </cell>
          <cell r="L765">
            <v>0.49</v>
          </cell>
        </row>
        <row r="766">
          <cell r="A766" t="str">
            <v>87-10-1246</v>
          </cell>
          <cell r="B766" t="str">
            <v xml:space="preserve">Copressocyparis l. 'Green Rocket' </v>
          </cell>
          <cell r="C766" t="str">
            <v>MP150</v>
          </cell>
          <cell r="D766" t="str">
            <v>Directly</v>
          </cell>
          <cell r="F766">
            <v>1.01</v>
          </cell>
          <cell r="G766">
            <v>0.9</v>
          </cell>
          <cell r="H766">
            <v>0.84</v>
          </cell>
          <cell r="J766">
            <v>1.23624</v>
          </cell>
          <cell r="K766">
            <v>1.1016000000000001</v>
          </cell>
          <cell r="L766">
            <v>0.84</v>
          </cell>
        </row>
        <row r="767">
          <cell r="A767" t="str">
            <v>87-10-0656</v>
          </cell>
          <cell r="B767" t="str">
            <v>Cupressocyparis l. 'Gold Rider'</v>
          </cell>
          <cell r="C767" t="str">
            <v>MP144</v>
          </cell>
          <cell r="D767" t="str">
            <v>Directly</v>
          </cell>
          <cell r="F767">
            <v>0.66</v>
          </cell>
          <cell r="G767">
            <v>0.55000000000000004</v>
          </cell>
          <cell r="H767">
            <v>0.49</v>
          </cell>
          <cell r="J767">
            <v>0.80784</v>
          </cell>
          <cell r="K767">
            <v>0.67320000000000002</v>
          </cell>
          <cell r="L767">
            <v>0.49</v>
          </cell>
        </row>
        <row r="768">
          <cell r="A768" t="str">
            <v>87-10-1782</v>
          </cell>
          <cell r="B768" t="str">
            <v>Cupressocyparis l. 'Green Rocket' PBR ®</v>
          </cell>
          <cell r="C768" t="str">
            <v>MP150</v>
          </cell>
          <cell r="D768" t="str">
            <v>Directly</v>
          </cell>
          <cell r="F768">
            <v>1.08</v>
          </cell>
          <cell r="G768">
            <v>0.97</v>
          </cell>
          <cell r="H768">
            <v>0.91</v>
          </cell>
          <cell r="J768">
            <v>1.32192</v>
          </cell>
          <cell r="K768">
            <v>1.1872799999999999</v>
          </cell>
          <cell r="L768">
            <v>0.91</v>
          </cell>
        </row>
        <row r="769">
          <cell r="A769" t="str">
            <v>87-10-1773</v>
          </cell>
          <cell r="B769" t="str">
            <v>Juniperus chin. 'Blue Alps'</v>
          </cell>
          <cell r="C769" t="str">
            <v>MP150</v>
          </cell>
          <cell r="D769" t="str">
            <v>Directly</v>
          </cell>
          <cell r="F769">
            <v>0.48</v>
          </cell>
          <cell r="G769">
            <v>0.37</v>
          </cell>
          <cell r="H769">
            <v>0.31</v>
          </cell>
          <cell r="J769">
            <v>0.58751999999999993</v>
          </cell>
          <cell r="K769">
            <v>0.45288</v>
          </cell>
          <cell r="L769">
            <v>0.31</v>
          </cell>
        </row>
        <row r="770">
          <cell r="A770" t="str">
            <v>87-10-1690</v>
          </cell>
          <cell r="B770" t="str">
            <v>Juniperus chin. 'Kuriwao Gold'</v>
          </cell>
          <cell r="C770" t="str">
            <v>MP150</v>
          </cell>
          <cell r="D770" t="str">
            <v>Directly</v>
          </cell>
          <cell r="F770">
            <v>0.44</v>
          </cell>
          <cell r="G770">
            <v>0.34</v>
          </cell>
          <cell r="H770">
            <v>0.28000000000000003</v>
          </cell>
          <cell r="J770">
            <v>0.53856000000000004</v>
          </cell>
          <cell r="K770">
            <v>0.41616000000000003</v>
          </cell>
          <cell r="L770">
            <v>0.28000000000000003</v>
          </cell>
        </row>
        <row r="771">
          <cell r="A771" t="str">
            <v>87-10-0664</v>
          </cell>
          <cell r="B771" t="str">
            <v>Juniperus chin. 'Stricta'</v>
          </cell>
          <cell r="C771" t="str">
            <v>MP144</v>
          </cell>
          <cell r="D771" t="str">
            <v>Directly</v>
          </cell>
          <cell r="F771">
            <v>0.48</v>
          </cell>
          <cell r="G771">
            <v>0.37</v>
          </cell>
          <cell r="H771">
            <v>0.31</v>
          </cell>
          <cell r="J771">
            <v>0.58751999999999993</v>
          </cell>
          <cell r="K771">
            <v>0.45288</v>
          </cell>
          <cell r="L771">
            <v>0.31</v>
          </cell>
        </row>
        <row r="772">
          <cell r="A772" t="str">
            <v>87-10-1516</v>
          </cell>
          <cell r="B772" t="str">
            <v>Juniperus chin. 'Stricta'</v>
          </cell>
          <cell r="C772" t="str">
            <v>MP150</v>
          </cell>
          <cell r="D772" t="str">
            <v>Directly</v>
          </cell>
          <cell r="F772">
            <v>0.48</v>
          </cell>
          <cell r="G772">
            <v>0.37</v>
          </cell>
          <cell r="H772">
            <v>0.31</v>
          </cell>
          <cell r="J772">
            <v>0.58751999999999993</v>
          </cell>
          <cell r="K772">
            <v>0.45288</v>
          </cell>
          <cell r="L772">
            <v>0.31</v>
          </cell>
        </row>
        <row r="773">
          <cell r="A773" t="str">
            <v>87-10-1517</v>
          </cell>
          <cell r="B773" t="str">
            <v>Juniperus comm. 'Arnold'</v>
          </cell>
          <cell r="C773" t="str">
            <v>MP150</v>
          </cell>
          <cell r="D773" t="str">
            <v>Directly</v>
          </cell>
          <cell r="F773">
            <v>0.43</v>
          </cell>
          <cell r="G773">
            <v>0.32</v>
          </cell>
          <cell r="H773">
            <v>0.27</v>
          </cell>
          <cell r="J773">
            <v>0.52632000000000001</v>
          </cell>
          <cell r="K773">
            <v>0.39168000000000003</v>
          </cell>
          <cell r="L773">
            <v>0.27</v>
          </cell>
        </row>
        <row r="774">
          <cell r="A774" t="str">
            <v>87-10-1518</v>
          </cell>
          <cell r="B774" t="str">
            <v>Juniperus comm. 'Gold Cone'</v>
          </cell>
          <cell r="C774" t="str">
            <v>MP150</v>
          </cell>
          <cell r="D774" t="str">
            <v>Directly</v>
          </cell>
          <cell r="F774">
            <v>0.44</v>
          </cell>
          <cell r="G774">
            <v>0.34</v>
          </cell>
          <cell r="H774">
            <v>0.28000000000000003</v>
          </cell>
          <cell r="J774">
            <v>0.53856000000000004</v>
          </cell>
          <cell r="K774">
            <v>0.41616000000000003</v>
          </cell>
          <cell r="L774">
            <v>0.28000000000000003</v>
          </cell>
        </row>
        <row r="775">
          <cell r="A775" t="str">
            <v>87-10-0666</v>
          </cell>
          <cell r="B775" t="str">
            <v>Juniperus comm. 'Gold Cone'</v>
          </cell>
          <cell r="C775" t="str">
            <v>MP144</v>
          </cell>
          <cell r="D775" t="str">
            <v>Directly</v>
          </cell>
          <cell r="F775">
            <v>0.44</v>
          </cell>
          <cell r="G775">
            <v>0.34</v>
          </cell>
          <cell r="H775">
            <v>0.28000000000000003</v>
          </cell>
          <cell r="J775">
            <v>0.53856000000000004</v>
          </cell>
          <cell r="K775">
            <v>0.41616000000000003</v>
          </cell>
          <cell r="L775">
            <v>0.28000000000000003</v>
          </cell>
        </row>
        <row r="776">
          <cell r="A776" t="str">
            <v>87-10-1519</v>
          </cell>
          <cell r="B776" t="str">
            <v>Juniperus comm. 'Goldschatz'</v>
          </cell>
          <cell r="C776" t="str">
            <v>MP150</v>
          </cell>
          <cell r="D776" t="str">
            <v>Directly</v>
          </cell>
          <cell r="F776">
            <v>0.44</v>
          </cell>
          <cell r="G776">
            <v>0.34</v>
          </cell>
          <cell r="H776">
            <v>0.28000000000000003</v>
          </cell>
          <cell r="J776">
            <v>0.53856000000000004</v>
          </cell>
          <cell r="K776">
            <v>0.41616000000000003</v>
          </cell>
          <cell r="L776">
            <v>0.28000000000000003</v>
          </cell>
        </row>
        <row r="777">
          <cell r="A777" t="str">
            <v>87-10-1520</v>
          </cell>
          <cell r="B777" t="str">
            <v>Juniperus comm. 'Green Carpet'</v>
          </cell>
          <cell r="C777" t="str">
            <v>MP150</v>
          </cell>
          <cell r="D777" t="str">
            <v>Directly</v>
          </cell>
          <cell r="F777">
            <v>0.44</v>
          </cell>
          <cell r="G777">
            <v>0.34</v>
          </cell>
          <cell r="H777">
            <v>0.28000000000000003</v>
          </cell>
          <cell r="J777">
            <v>0.53856000000000004</v>
          </cell>
          <cell r="K777">
            <v>0.41616000000000003</v>
          </cell>
          <cell r="L777">
            <v>0.28000000000000003</v>
          </cell>
        </row>
        <row r="778">
          <cell r="A778" t="str">
            <v>87-10-0667</v>
          </cell>
          <cell r="B778" t="str">
            <v>Juniperus comm. 'Green Carpet'</v>
          </cell>
          <cell r="C778" t="str">
            <v>MP144</v>
          </cell>
          <cell r="D778" t="str">
            <v>Directly</v>
          </cell>
          <cell r="F778">
            <v>0.44</v>
          </cell>
          <cell r="G778">
            <v>0.34</v>
          </cell>
          <cell r="H778">
            <v>0.28000000000000003</v>
          </cell>
          <cell r="J778">
            <v>0.53856000000000004</v>
          </cell>
          <cell r="K778">
            <v>0.41616000000000003</v>
          </cell>
          <cell r="L778">
            <v>0.28000000000000003</v>
          </cell>
        </row>
        <row r="779">
          <cell r="A779" t="str">
            <v>87-10-0668</v>
          </cell>
          <cell r="B779" t="str">
            <v>Juniperus comm. 'Hibernica'</v>
          </cell>
          <cell r="C779" t="str">
            <v>MP144</v>
          </cell>
          <cell r="D779" t="str">
            <v>Directly</v>
          </cell>
          <cell r="F779">
            <v>0.43</v>
          </cell>
          <cell r="G779">
            <v>0.32</v>
          </cell>
          <cell r="H779">
            <v>0.27</v>
          </cell>
          <cell r="J779">
            <v>0.52632000000000001</v>
          </cell>
          <cell r="K779">
            <v>0.39168000000000003</v>
          </cell>
          <cell r="L779">
            <v>0.27</v>
          </cell>
        </row>
        <row r="780">
          <cell r="A780" t="str">
            <v>87-10-1521</v>
          </cell>
          <cell r="B780" t="str">
            <v>Juniperus comm. 'Hibernica'</v>
          </cell>
          <cell r="C780" t="str">
            <v>MP150</v>
          </cell>
          <cell r="D780" t="str">
            <v>Directly</v>
          </cell>
          <cell r="F780">
            <v>0.43</v>
          </cell>
          <cell r="G780">
            <v>0.32</v>
          </cell>
          <cell r="H780">
            <v>0.27</v>
          </cell>
          <cell r="J780">
            <v>0.52632000000000001</v>
          </cell>
          <cell r="K780">
            <v>0.39168000000000003</v>
          </cell>
          <cell r="L780">
            <v>0.27</v>
          </cell>
        </row>
        <row r="781">
          <cell r="A781" t="str">
            <v>87-10-1522</v>
          </cell>
          <cell r="B781" t="str">
            <v>Juniperus comm. 'Repanda'</v>
          </cell>
          <cell r="C781" t="str">
            <v>MP150</v>
          </cell>
          <cell r="D781" t="str">
            <v>Directly</v>
          </cell>
          <cell r="F781">
            <v>0.43</v>
          </cell>
          <cell r="G781">
            <v>0.32</v>
          </cell>
          <cell r="H781">
            <v>0.27</v>
          </cell>
          <cell r="J781">
            <v>0.52632000000000001</v>
          </cell>
          <cell r="K781">
            <v>0.39168000000000003</v>
          </cell>
          <cell r="L781">
            <v>0.27</v>
          </cell>
        </row>
        <row r="782">
          <cell r="A782" t="str">
            <v>87-10-0670</v>
          </cell>
          <cell r="B782" t="str">
            <v>Juniperus comm. 'Repanda'</v>
          </cell>
          <cell r="C782" t="str">
            <v>MP144</v>
          </cell>
          <cell r="D782" t="str">
            <v>Directly</v>
          </cell>
          <cell r="F782">
            <v>0.43</v>
          </cell>
          <cell r="G782">
            <v>0.32</v>
          </cell>
          <cell r="H782">
            <v>0.27</v>
          </cell>
          <cell r="J782">
            <v>0.52632000000000001</v>
          </cell>
          <cell r="K782">
            <v>0.39168000000000003</v>
          </cell>
          <cell r="L782">
            <v>0.27</v>
          </cell>
        </row>
        <row r="783">
          <cell r="A783" t="str">
            <v>87-10-1046</v>
          </cell>
          <cell r="B783" t="str">
            <v>Juniperus comm. 'Sentinel'</v>
          </cell>
          <cell r="C783" t="str">
            <v>MP144</v>
          </cell>
          <cell r="D783" t="str">
            <v>Directly</v>
          </cell>
          <cell r="F783">
            <v>0.43</v>
          </cell>
          <cell r="G783">
            <v>0.32</v>
          </cell>
          <cell r="H783">
            <v>0.27</v>
          </cell>
          <cell r="J783">
            <v>0.52632000000000001</v>
          </cell>
          <cell r="K783">
            <v>0.39168000000000003</v>
          </cell>
          <cell r="L783">
            <v>0.27</v>
          </cell>
        </row>
        <row r="784">
          <cell r="A784" t="str">
            <v>87-10-1523</v>
          </cell>
          <cell r="B784" t="str">
            <v>Juniperus comm. 'Suecica'</v>
          </cell>
          <cell r="C784" t="str">
            <v>MP150</v>
          </cell>
          <cell r="D784" t="str">
            <v>Directly</v>
          </cell>
          <cell r="F784">
            <v>0.43</v>
          </cell>
          <cell r="G784">
            <v>0.32</v>
          </cell>
          <cell r="H784">
            <v>0.27</v>
          </cell>
          <cell r="J784">
            <v>0.52632000000000001</v>
          </cell>
          <cell r="K784">
            <v>0.39168000000000003</v>
          </cell>
          <cell r="L784">
            <v>0.27</v>
          </cell>
        </row>
        <row r="785">
          <cell r="A785" t="str">
            <v>87-10-0821</v>
          </cell>
          <cell r="B785" t="str">
            <v>Juniperus comm. 'Suecica'</v>
          </cell>
          <cell r="C785" t="str">
            <v>MP144</v>
          </cell>
          <cell r="D785" t="str">
            <v>Directly</v>
          </cell>
          <cell r="F785">
            <v>0.43</v>
          </cell>
          <cell r="G785">
            <v>0.32</v>
          </cell>
          <cell r="H785">
            <v>0.27</v>
          </cell>
          <cell r="J785">
            <v>0.52632000000000001</v>
          </cell>
          <cell r="K785">
            <v>0.39168000000000003</v>
          </cell>
          <cell r="L785">
            <v>0.27</v>
          </cell>
        </row>
        <row r="786">
          <cell r="A786" t="str">
            <v>87-10-0671</v>
          </cell>
          <cell r="B786" t="str">
            <v>Juniperus conferta 'All Gold'</v>
          </cell>
          <cell r="C786" t="str">
            <v>MP144</v>
          </cell>
          <cell r="D786" t="str">
            <v>Directly</v>
          </cell>
          <cell r="F786">
            <v>0.48</v>
          </cell>
          <cell r="G786">
            <v>0.37</v>
          </cell>
          <cell r="H786">
            <v>0.31</v>
          </cell>
          <cell r="J786">
            <v>0.58751999999999993</v>
          </cell>
          <cell r="K786">
            <v>0.45288</v>
          </cell>
          <cell r="L786">
            <v>0.31</v>
          </cell>
        </row>
        <row r="787">
          <cell r="A787" t="str">
            <v>87-10-0672</v>
          </cell>
          <cell r="B787" t="str">
            <v>Juniperus conferta 'Blue Pacific'</v>
          </cell>
          <cell r="C787" t="str">
            <v>MP144</v>
          </cell>
          <cell r="D787" t="str">
            <v>week 26</v>
          </cell>
          <cell r="F787">
            <v>0.48</v>
          </cell>
          <cell r="G787">
            <v>0.37</v>
          </cell>
          <cell r="H787">
            <v>0.31</v>
          </cell>
          <cell r="J787">
            <v>0.58751999999999993</v>
          </cell>
          <cell r="K787">
            <v>0.45288</v>
          </cell>
          <cell r="L787">
            <v>0.31</v>
          </cell>
        </row>
        <row r="788">
          <cell r="A788" t="str">
            <v>87-10-1524</v>
          </cell>
          <cell r="B788" t="str">
            <v>Juniperus conferta 'Schlager'</v>
          </cell>
          <cell r="C788" t="str">
            <v>MP150</v>
          </cell>
          <cell r="D788" t="str">
            <v>Directly</v>
          </cell>
          <cell r="F788">
            <v>0.48</v>
          </cell>
          <cell r="G788">
            <v>0.37</v>
          </cell>
          <cell r="H788">
            <v>0.31</v>
          </cell>
          <cell r="J788">
            <v>0.58751999999999993</v>
          </cell>
          <cell r="K788">
            <v>0.45288</v>
          </cell>
          <cell r="L788">
            <v>0.31</v>
          </cell>
        </row>
        <row r="789">
          <cell r="A789" t="str">
            <v>87-10-0673</v>
          </cell>
          <cell r="B789" t="str">
            <v>Juniperus conferta 'Schlager'</v>
          </cell>
          <cell r="C789" t="str">
            <v>MP144</v>
          </cell>
          <cell r="D789" t="str">
            <v>Directly</v>
          </cell>
          <cell r="F789">
            <v>0.48</v>
          </cell>
          <cell r="G789">
            <v>0.37</v>
          </cell>
          <cell r="H789">
            <v>0.31</v>
          </cell>
          <cell r="J789">
            <v>0.58751999999999993</v>
          </cell>
          <cell r="K789">
            <v>0.45288</v>
          </cell>
          <cell r="L789">
            <v>0.31</v>
          </cell>
        </row>
        <row r="790">
          <cell r="A790" t="str">
            <v>87-10-1525</v>
          </cell>
          <cell r="B790" t="str">
            <v>Juniperus hor. 'Andorra Compact'</v>
          </cell>
          <cell r="C790" t="str">
            <v>MP150</v>
          </cell>
          <cell r="D790" t="str">
            <v>Directly</v>
          </cell>
          <cell r="F790">
            <v>0.43</v>
          </cell>
          <cell r="G790">
            <v>0.32</v>
          </cell>
          <cell r="H790">
            <v>0.27</v>
          </cell>
          <cell r="J790">
            <v>0.52632000000000001</v>
          </cell>
          <cell r="K790">
            <v>0.39168000000000003</v>
          </cell>
          <cell r="L790">
            <v>0.27</v>
          </cell>
        </row>
        <row r="791">
          <cell r="A791" t="str">
            <v>87-10-0674</v>
          </cell>
          <cell r="B791" t="str">
            <v>Juniperus hor. 'Andorra Compact'</v>
          </cell>
          <cell r="C791" t="str">
            <v>MP144</v>
          </cell>
          <cell r="D791" t="str">
            <v>Directly</v>
          </cell>
          <cell r="F791">
            <v>0.44</v>
          </cell>
          <cell r="G791">
            <v>0.34</v>
          </cell>
          <cell r="H791">
            <v>0.28000000000000003</v>
          </cell>
          <cell r="J791">
            <v>0.53856000000000004</v>
          </cell>
          <cell r="K791">
            <v>0.41616000000000003</v>
          </cell>
          <cell r="L791">
            <v>0.28000000000000003</v>
          </cell>
        </row>
        <row r="792">
          <cell r="A792" t="str">
            <v>87-10-1691</v>
          </cell>
          <cell r="B792" t="str">
            <v>Juniperus hor. 'Blue Chip'</v>
          </cell>
          <cell r="C792" t="str">
            <v>MP150</v>
          </cell>
          <cell r="D792" t="str">
            <v>WEEK 26</v>
          </cell>
          <cell r="F792">
            <v>0.45999999999999996</v>
          </cell>
          <cell r="G792">
            <v>0.35</v>
          </cell>
          <cell r="H792">
            <v>0.28999999999999998</v>
          </cell>
          <cell r="J792">
            <v>0.56303999999999998</v>
          </cell>
          <cell r="K792">
            <v>0.4284</v>
          </cell>
          <cell r="L792">
            <v>0.28999999999999998</v>
          </cell>
        </row>
        <row r="793">
          <cell r="A793" t="str">
            <v>87-10-0675</v>
          </cell>
          <cell r="B793" t="str">
            <v>Juniperus hor. 'Blue Chip'</v>
          </cell>
          <cell r="C793" t="str">
            <v>MP144</v>
          </cell>
          <cell r="D793" t="str">
            <v>WEEK 26</v>
          </cell>
          <cell r="F793">
            <v>0.45999999999999996</v>
          </cell>
          <cell r="G793">
            <v>0.35</v>
          </cell>
          <cell r="H793">
            <v>0.28999999999999998</v>
          </cell>
          <cell r="J793">
            <v>0.56303999999999998</v>
          </cell>
          <cell r="K793">
            <v>0.4284</v>
          </cell>
          <cell r="L793">
            <v>0.28999999999999998</v>
          </cell>
        </row>
        <row r="794">
          <cell r="A794" t="str">
            <v>87-10-1526</v>
          </cell>
          <cell r="B794" t="str">
            <v>Juniperus hor. 'Golden Carpet'</v>
          </cell>
          <cell r="C794" t="str">
            <v>MP150</v>
          </cell>
          <cell r="D794" t="str">
            <v>Directly</v>
          </cell>
          <cell r="F794">
            <v>0.52</v>
          </cell>
          <cell r="G794">
            <v>0.41</v>
          </cell>
          <cell r="H794">
            <v>0.35</v>
          </cell>
          <cell r="J794">
            <v>0.63648000000000005</v>
          </cell>
          <cell r="K794">
            <v>0.50183999999999995</v>
          </cell>
          <cell r="L794">
            <v>0.35</v>
          </cell>
        </row>
        <row r="795">
          <cell r="A795" t="str">
            <v>87-10-1783</v>
          </cell>
          <cell r="B795" t="str">
            <v>Juniperus hor. 'Golden Carpet'</v>
          </cell>
          <cell r="C795" t="str">
            <v>MP144</v>
          </cell>
          <cell r="D795" t="str">
            <v>WEEK 26</v>
          </cell>
          <cell r="F795">
            <v>0.45999999999999996</v>
          </cell>
          <cell r="G795">
            <v>0.35</v>
          </cell>
          <cell r="H795">
            <v>0.28999999999999998</v>
          </cell>
          <cell r="J795">
            <v>0.56303999999999998</v>
          </cell>
          <cell r="K795">
            <v>0.4284</v>
          </cell>
          <cell r="L795">
            <v>0.28999999999999998</v>
          </cell>
        </row>
        <row r="796">
          <cell r="A796" t="str">
            <v>87-10-1527</v>
          </cell>
          <cell r="B796" t="str">
            <v>Juniperus hor. 'Limeglow'</v>
          </cell>
          <cell r="C796" t="str">
            <v>MP150</v>
          </cell>
          <cell r="D796" t="str">
            <v>WEEK 26</v>
          </cell>
          <cell r="F796">
            <v>0.43</v>
          </cell>
          <cell r="G796">
            <v>0.32</v>
          </cell>
          <cell r="H796">
            <v>0.27</v>
          </cell>
          <cell r="J796">
            <v>0.52632000000000001</v>
          </cell>
          <cell r="K796">
            <v>0.39168000000000003</v>
          </cell>
          <cell r="L796">
            <v>0.27</v>
          </cell>
        </row>
        <row r="797">
          <cell r="A797" t="str">
            <v>87-10-0678</v>
          </cell>
          <cell r="B797" t="str">
            <v>Juniperus hor. 'Limeglow'</v>
          </cell>
          <cell r="C797" t="str">
            <v>MP144</v>
          </cell>
          <cell r="D797" t="str">
            <v>week 24</v>
          </cell>
          <cell r="F797">
            <v>0.43</v>
          </cell>
          <cell r="G797">
            <v>0.32</v>
          </cell>
          <cell r="H797">
            <v>0.27</v>
          </cell>
          <cell r="J797">
            <v>0.52632000000000001</v>
          </cell>
          <cell r="K797">
            <v>0.39168000000000003</v>
          </cell>
          <cell r="L797">
            <v>0.27</v>
          </cell>
        </row>
        <row r="798">
          <cell r="A798" t="str">
            <v>87-10-1621</v>
          </cell>
          <cell r="B798" t="str">
            <v>Juniperus hor. 'Pancake'</v>
          </cell>
          <cell r="C798" t="str">
            <v>MP150</v>
          </cell>
          <cell r="D798" t="str">
            <v>Directly</v>
          </cell>
          <cell r="F798">
            <v>0.48</v>
          </cell>
          <cell r="G798">
            <v>0.37</v>
          </cell>
          <cell r="H798">
            <v>0.31</v>
          </cell>
          <cell r="J798">
            <v>0.58751999999999993</v>
          </cell>
          <cell r="K798">
            <v>0.45288</v>
          </cell>
          <cell r="L798">
            <v>0.31</v>
          </cell>
        </row>
        <row r="799">
          <cell r="A799" t="str">
            <v>87-10-1047</v>
          </cell>
          <cell r="B799" t="str">
            <v>Juniperus hor. 'Pancake'</v>
          </cell>
          <cell r="C799" t="str">
            <v>MP144</v>
          </cell>
          <cell r="D799" t="str">
            <v>Directly</v>
          </cell>
          <cell r="F799">
            <v>0.48</v>
          </cell>
          <cell r="G799">
            <v>0.37</v>
          </cell>
          <cell r="H799">
            <v>0.31</v>
          </cell>
          <cell r="J799">
            <v>0.58751999999999993</v>
          </cell>
          <cell r="K799">
            <v>0.45288</v>
          </cell>
          <cell r="L799">
            <v>0.31</v>
          </cell>
        </row>
        <row r="800">
          <cell r="A800" t="str">
            <v>87-10-1622</v>
          </cell>
          <cell r="B800" t="str">
            <v>Juniperus hor. 'Prince of Wales'</v>
          </cell>
          <cell r="C800" t="str">
            <v>MP150</v>
          </cell>
          <cell r="D800" t="str">
            <v>Directly</v>
          </cell>
          <cell r="F800">
            <v>0.45999999999999996</v>
          </cell>
          <cell r="G800">
            <v>0.35</v>
          </cell>
          <cell r="H800">
            <v>0.28999999999999998</v>
          </cell>
          <cell r="J800">
            <v>0.56303999999999998</v>
          </cell>
          <cell r="K800">
            <v>0.4284</v>
          </cell>
          <cell r="L800">
            <v>0.28999999999999998</v>
          </cell>
        </row>
        <row r="801">
          <cell r="A801" t="str">
            <v>87-10-1528</v>
          </cell>
          <cell r="B801" t="str">
            <v>Juniperus hor. 'Wiltonii'</v>
          </cell>
          <cell r="C801" t="str">
            <v>MP150</v>
          </cell>
          <cell r="D801" t="str">
            <v>WEEK 26</v>
          </cell>
          <cell r="F801">
            <v>0.45999999999999996</v>
          </cell>
          <cell r="G801">
            <v>0.35</v>
          </cell>
          <cell r="H801">
            <v>0.28999999999999998</v>
          </cell>
          <cell r="J801">
            <v>0.56303999999999998</v>
          </cell>
          <cell r="K801">
            <v>0.4284</v>
          </cell>
          <cell r="L801">
            <v>0.28999999999999998</v>
          </cell>
        </row>
        <row r="802">
          <cell r="A802" t="str">
            <v>87-10-0680</v>
          </cell>
          <cell r="B802" t="str">
            <v>Juniperus hor. 'Wiltonii'</v>
          </cell>
          <cell r="C802" t="str">
            <v>MP144</v>
          </cell>
          <cell r="D802" t="str">
            <v>WEEK 26</v>
          </cell>
          <cell r="F802">
            <v>0.45999999999999996</v>
          </cell>
          <cell r="G802">
            <v>0.35</v>
          </cell>
          <cell r="H802">
            <v>0.28999999999999998</v>
          </cell>
          <cell r="J802">
            <v>0.56303999999999998</v>
          </cell>
          <cell r="K802">
            <v>0.4284</v>
          </cell>
          <cell r="L802">
            <v>0.28999999999999998</v>
          </cell>
        </row>
        <row r="803">
          <cell r="A803" t="str">
            <v>87-10-1529</v>
          </cell>
          <cell r="B803" t="str">
            <v>Juniperus pfitzeriana 'Gold Coast'</v>
          </cell>
          <cell r="C803" t="str">
            <v>MP150</v>
          </cell>
          <cell r="D803" t="str">
            <v>Directly</v>
          </cell>
          <cell r="F803">
            <v>0.43</v>
          </cell>
          <cell r="G803">
            <v>0.32</v>
          </cell>
          <cell r="H803">
            <v>0.27</v>
          </cell>
          <cell r="J803">
            <v>0.52632000000000001</v>
          </cell>
          <cell r="K803">
            <v>0.39168000000000003</v>
          </cell>
          <cell r="L803">
            <v>0.27</v>
          </cell>
        </row>
        <row r="804">
          <cell r="A804" t="str">
            <v>87-10-0681</v>
          </cell>
          <cell r="B804" t="str">
            <v>Juniperus pfitzeriana 'Gold Coast'</v>
          </cell>
          <cell r="C804" t="str">
            <v>MP144</v>
          </cell>
          <cell r="D804" t="str">
            <v>Directly</v>
          </cell>
          <cell r="F804">
            <v>0.43</v>
          </cell>
          <cell r="G804">
            <v>0.32</v>
          </cell>
          <cell r="H804">
            <v>0.27</v>
          </cell>
          <cell r="J804">
            <v>0.52632000000000001</v>
          </cell>
          <cell r="K804">
            <v>0.39168000000000003</v>
          </cell>
          <cell r="L804">
            <v>0.27</v>
          </cell>
        </row>
        <row r="805">
          <cell r="A805" t="str">
            <v>87-10-1530</v>
          </cell>
          <cell r="B805" t="str">
            <v>Juniperus pfitzeriana 'Gold Star'</v>
          </cell>
          <cell r="C805" t="str">
            <v>MP150</v>
          </cell>
          <cell r="D805" t="str">
            <v>Directly</v>
          </cell>
          <cell r="F805">
            <v>0.43</v>
          </cell>
          <cell r="G805">
            <v>0.32</v>
          </cell>
          <cell r="H805">
            <v>0.27</v>
          </cell>
          <cell r="J805">
            <v>0.52632000000000001</v>
          </cell>
          <cell r="K805">
            <v>0.39168000000000003</v>
          </cell>
          <cell r="L805">
            <v>0.27</v>
          </cell>
        </row>
        <row r="806">
          <cell r="A806" t="str">
            <v>87-10-0682</v>
          </cell>
          <cell r="B806" t="str">
            <v>Juniperus pfitzeriana 'Gold Star'</v>
          </cell>
          <cell r="C806" t="str">
            <v>MP144</v>
          </cell>
          <cell r="D806" t="str">
            <v>Directly</v>
          </cell>
          <cell r="F806">
            <v>0.43</v>
          </cell>
          <cell r="G806">
            <v>0.32</v>
          </cell>
          <cell r="H806">
            <v>0.27</v>
          </cell>
          <cell r="J806">
            <v>0.52632000000000001</v>
          </cell>
          <cell r="K806">
            <v>0.39168000000000003</v>
          </cell>
          <cell r="L806">
            <v>0.27</v>
          </cell>
        </row>
        <row r="807">
          <cell r="A807" t="str">
            <v>87-10-1774</v>
          </cell>
          <cell r="B807" t="str">
            <v>Juniperus pfitzeriana 'Goldkissen'</v>
          </cell>
          <cell r="C807" t="str">
            <v>MP150</v>
          </cell>
          <cell r="D807" t="str">
            <v>Directly</v>
          </cell>
          <cell r="F807">
            <v>0.43</v>
          </cell>
          <cell r="G807">
            <v>0.32</v>
          </cell>
          <cell r="H807">
            <v>0.27</v>
          </cell>
          <cell r="J807">
            <v>0.52632000000000001</v>
          </cell>
          <cell r="K807">
            <v>0.39168000000000003</v>
          </cell>
          <cell r="L807">
            <v>0.27</v>
          </cell>
        </row>
        <row r="808">
          <cell r="A808" t="str">
            <v>87-10-1531</v>
          </cell>
          <cell r="B808" t="str">
            <v>Juniperus pfitzeriana 'King of Spring'</v>
          </cell>
          <cell r="C808" t="str">
            <v>MP150</v>
          </cell>
          <cell r="D808" t="str">
            <v>Directly</v>
          </cell>
          <cell r="F808">
            <v>0.44</v>
          </cell>
          <cell r="G808">
            <v>0.34</v>
          </cell>
          <cell r="H808">
            <v>0.28000000000000003</v>
          </cell>
          <cell r="J808">
            <v>0.53856000000000004</v>
          </cell>
          <cell r="K808">
            <v>0.41616000000000003</v>
          </cell>
          <cell r="L808">
            <v>0.28000000000000003</v>
          </cell>
        </row>
        <row r="809">
          <cell r="A809" t="str">
            <v>87-10-0684</v>
          </cell>
          <cell r="B809" t="str">
            <v>Juniperus pfitzeriana 'King of Spring'</v>
          </cell>
          <cell r="C809" t="str">
            <v>MP144</v>
          </cell>
          <cell r="D809" t="str">
            <v>Directly</v>
          </cell>
          <cell r="F809">
            <v>0.43</v>
          </cell>
          <cell r="G809">
            <v>0.32</v>
          </cell>
          <cell r="H809">
            <v>0.27</v>
          </cell>
          <cell r="J809">
            <v>0.52632000000000001</v>
          </cell>
          <cell r="K809">
            <v>0.39168000000000003</v>
          </cell>
          <cell r="L809">
            <v>0.27</v>
          </cell>
        </row>
        <row r="810">
          <cell r="A810" t="str">
            <v>87-10-1532</v>
          </cell>
          <cell r="B810" t="str">
            <v>Juniperus pfitzeriana 'Mint Julep'</v>
          </cell>
          <cell r="C810" t="str">
            <v>MP150</v>
          </cell>
          <cell r="D810" t="str">
            <v>Directly</v>
          </cell>
          <cell r="F810">
            <v>0.43</v>
          </cell>
          <cell r="G810">
            <v>0.32</v>
          </cell>
          <cell r="H810">
            <v>0.27</v>
          </cell>
          <cell r="J810">
            <v>0.52632000000000001</v>
          </cell>
          <cell r="K810">
            <v>0.39168000000000003</v>
          </cell>
          <cell r="L810">
            <v>0.27</v>
          </cell>
        </row>
        <row r="811">
          <cell r="A811" t="str">
            <v>87-10-0685</v>
          </cell>
          <cell r="B811" t="str">
            <v>Juniperus pfitzeriana 'Mint Julep'</v>
          </cell>
          <cell r="C811" t="str">
            <v>MP144</v>
          </cell>
          <cell r="D811" t="str">
            <v>Directly</v>
          </cell>
          <cell r="F811">
            <v>0.43</v>
          </cell>
          <cell r="G811">
            <v>0.32</v>
          </cell>
          <cell r="H811">
            <v>0.27</v>
          </cell>
          <cell r="J811">
            <v>0.52632000000000001</v>
          </cell>
          <cell r="K811">
            <v>0.39168000000000003</v>
          </cell>
          <cell r="L811">
            <v>0.27</v>
          </cell>
        </row>
        <row r="812">
          <cell r="A812" t="str">
            <v>87-10-0686</v>
          </cell>
          <cell r="B812" t="str">
            <v>Juniperus pfitzeriana 'Old Gold'</v>
          </cell>
          <cell r="C812" t="str">
            <v>MP144</v>
          </cell>
          <cell r="D812" t="str">
            <v>Directly</v>
          </cell>
          <cell r="F812">
            <v>0.43</v>
          </cell>
          <cell r="G812">
            <v>0.32</v>
          </cell>
          <cell r="H812">
            <v>0.27</v>
          </cell>
          <cell r="J812">
            <v>0.52632000000000001</v>
          </cell>
          <cell r="K812">
            <v>0.39168000000000003</v>
          </cell>
          <cell r="L812">
            <v>0.27</v>
          </cell>
        </row>
        <row r="813">
          <cell r="A813" t="str">
            <v>87-10-1533</v>
          </cell>
          <cell r="B813" t="str">
            <v>Juniperus pfitzeriana 'Old Gold'</v>
          </cell>
          <cell r="C813" t="str">
            <v>MP150</v>
          </cell>
          <cell r="D813" t="str">
            <v>Directly</v>
          </cell>
          <cell r="F813">
            <v>0.43</v>
          </cell>
          <cell r="G813">
            <v>0.32</v>
          </cell>
          <cell r="H813">
            <v>0.27</v>
          </cell>
          <cell r="J813">
            <v>0.52632000000000001</v>
          </cell>
          <cell r="K813">
            <v>0.39168000000000003</v>
          </cell>
          <cell r="L813">
            <v>0.27</v>
          </cell>
        </row>
        <row r="814">
          <cell r="A814" t="str">
            <v>87-10-1623</v>
          </cell>
          <cell r="B814" t="str">
            <v>Juniperus pfitzeriana 'Pfitz. Aurea'</v>
          </cell>
          <cell r="C814" t="str">
            <v>MP150</v>
          </cell>
          <cell r="D814" t="str">
            <v>Directly</v>
          </cell>
          <cell r="F814">
            <v>0.43</v>
          </cell>
          <cell r="G814">
            <v>0.32</v>
          </cell>
          <cell r="H814">
            <v>0.27</v>
          </cell>
          <cell r="J814">
            <v>0.52632000000000001</v>
          </cell>
          <cell r="K814">
            <v>0.39168000000000003</v>
          </cell>
          <cell r="L814">
            <v>0.27</v>
          </cell>
        </row>
        <row r="815">
          <cell r="A815" t="str">
            <v>87-10-0688</v>
          </cell>
          <cell r="B815" t="str">
            <v>Juniperus pfitzeriana 'Pfitz. Aurea'</v>
          </cell>
          <cell r="C815" t="str">
            <v>MP144</v>
          </cell>
          <cell r="D815" t="str">
            <v>Directly</v>
          </cell>
          <cell r="F815">
            <v>0.43</v>
          </cell>
          <cell r="G815">
            <v>0.32</v>
          </cell>
          <cell r="H815">
            <v>0.27</v>
          </cell>
          <cell r="J815">
            <v>0.52632000000000001</v>
          </cell>
          <cell r="K815">
            <v>0.39168000000000003</v>
          </cell>
          <cell r="L815">
            <v>0.27</v>
          </cell>
        </row>
        <row r="816">
          <cell r="A816" t="str">
            <v>87-10-1624</v>
          </cell>
          <cell r="B816" t="str">
            <v>Juniperus pfitzeriana 'Pfitz. Glauca'</v>
          </cell>
          <cell r="C816" t="str">
            <v>MP150</v>
          </cell>
          <cell r="D816" t="str">
            <v>Directly</v>
          </cell>
          <cell r="F816">
            <v>0.44</v>
          </cell>
          <cell r="G816">
            <v>0.34</v>
          </cell>
          <cell r="H816">
            <v>0.28000000000000003</v>
          </cell>
          <cell r="J816">
            <v>0.53856000000000004</v>
          </cell>
          <cell r="K816">
            <v>0.41616000000000003</v>
          </cell>
          <cell r="L816">
            <v>0.28000000000000003</v>
          </cell>
        </row>
        <row r="817">
          <cell r="A817" t="str">
            <v>87-10-1534</v>
          </cell>
          <cell r="B817" t="str">
            <v>Juniperus med. 'Pfitzer. Compacta'</v>
          </cell>
          <cell r="C817" t="str">
            <v>MP150</v>
          </cell>
          <cell r="D817" t="str">
            <v>Directly</v>
          </cell>
          <cell r="F817">
            <v>0.44</v>
          </cell>
          <cell r="G817">
            <v>0.34</v>
          </cell>
          <cell r="H817">
            <v>0.28000000000000003</v>
          </cell>
          <cell r="J817">
            <v>0.53856000000000004</v>
          </cell>
          <cell r="K817">
            <v>0.41616000000000003</v>
          </cell>
          <cell r="L817">
            <v>0.28000000000000003</v>
          </cell>
        </row>
        <row r="818">
          <cell r="A818" t="str">
            <v>87-10-1625</v>
          </cell>
          <cell r="B818" t="str">
            <v>Juniperus pfitzeriana 'Wilhelm Pfitzer' (media 'Pfitzeriana')</v>
          </cell>
          <cell r="C818" t="str">
            <v>MP150</v>
          </cell>
          <cell r="D818" t="str">
            <v>Directly</v>
          </cell>
          <cell r="F818">
            <v>0.43</v>
          </cell>
          <cell r="G818">
            <v>0.32</v>
          </cell>
          <cell r="H818">
            <v>0.27</v>
          </cell>
          <cell r="J818">
            <v>0.52632000000000001</v>
          </cell>
          <cell r="K818">
            <v>0.39168000000000003</v>
          </cell>
          <cell r="L818">
            <v>0.27</v>
          </cell>
        </row>
        <row r="819">
          <cell r="A819" t="str">
            <v>87-10-0965</v>
          </cell>
          <cell r="B819" t="str">
            <v>Juniperus pfitzeriana 'Wilhelm Pfitzer' (media 'Pfitzeriana')</v>
          </cell>
          <cell r="C819" t="str">
            <v>MP144</v>
          </cell>
          <cell r="D819" t="str">
            <v>Directly</v>
          </cell>
          <cell r="F819">
            <v>0.43</v>
          </cell>
          <cell r="G819">
            <v>0.32</v>
          </cell>
          <cell r="H819">
            <v>0.27</v>
          </cell>
          <cell r="J819">
            <v>0.52632000000000001</v>
          </cell>
          <cell r="K819">
            <v>0.39168000000000003</v>
          </cell>
          <cell r="L819">
            <v>0.27</v>
          </cell>
        </row>
        <row r="820">
          <cell r="A820" t="str">
            <v>87-10-1626</v>
          </cell>
          <cell r="B820" t="str">
            <v>Juniperus pingii 'Loderi'</v>
          </cell>
          <cell r="C820" t="str">
            <v>MP150</v>
          </cell>
          <cell r="F820">
            <v>0.48</v>
          </cell>
          <cell r="G820">
            <v>0.37</v>
          </cell>
          <cell r="H820">
            <v>0.31</v>
          </cell>
          <cell r="J820">
            <v>0.58751999999999993</v>
          </cell>
          <cell r="K820">
            <v>0.45288</v>
          </cell>
          <cell r="L820">
            <v>0.31</v>
          </cell>
        </row>
        <row r="821">
          <cell r="A821" t="str">
            <v>87-10-1377</v>
          </cell>
          <cell r="B821" t="str">
            <v>Juniperus procumbens 'Nana'</v>
          </cell>
          <cell r="C821" t="str">
            <v>MP150</v>
          </cell>
          <cell r="D821" t="str">
            <v>Directly</v>
          </cell>
          <cell r="F821">
            <v>0.79</v>
          </cell>
          <cell r="G821">
            <v>0.68</v>
          </cell>
          <cell r="H821">
            <v>0.62</v>
          </cell>
          <cell r="J821">
            <v>0.96695999999999993</v>
          </cell>
          <cell r="K821">
            <v>0.83232000000000006</v>
          </cell>
          <cell r="L821">
            <v>0.62</v>
          </cell>
        </row>
        <row r="822">
          <cell r="A822" t="str">
            <v>87-10-1481</v>
          </cell>
          <cell r="B822" t="str">
            <v>Juniperus sabina 'Tamariscifolia'</v>
          </cell>
          <cell r="C822" t="str">
            <v>MP150</v>
          </cell>
          <cell r="D822" t="str">
            <v>WEEK 26</v>
          </cell>
          <cell r="F822">
            <v>0.51</v>
          </cell>
          <cell r="G822">
            <v>0.4</v>
          </cell>
          <cell r="H822">
            <v>0.34</v>
          </cell>
          <cell r="J822">
            <v>0.62424000000000002</v>
          </cell>
          <cell r="K822">
            <v>0.48959999999999998</v>
          </cell>
          <cell r="L822">
            <v>0.34</v>
          </cell>
        </row>
        <row r="823">
          <cell r="A823" t="str">
            <v>87-10-1048</v>
          </cell>
          <cell r="B823" t="str">
            <v>Juniperus sabina 'Tamariscifolia'</v>
          </cell>
          <cell r="C823" t="str">
            <v>MP144</v>
          </cell>
          <cell r="D823" t="str">
            <v>Directly</v>
          </cell>
          <cell r="F823">
            <v>0.51</v>
          </cell>
          <cell r="G823">
            <v>0.4</v>
          </cell>
          <cell r="H823">
            <v>0.34</v>
          </cell>
          <cell r="J823">
            <v>0.62424000000000002</v>
          </cell>
          <cell r="K823">
            <v>0.48959999999999998</v>
          </cell>
          <cell r="L823">
            <v>0.34</v>
          </cell>
        </row>
        <row r="824">
          <cell r="A824" t="str">
            <v>87-10-1627</v>
          </cell>
          <cell r="B824" t="str">
            <v>Juniperus scop. 'Blue Arrow'</v>
          </cell>
          <cell r="C824" t="str">
            <v>MP150</v>
          </cell>
          <cell r="D824" t="str">
            <v>Directly</v>
          </cell>
          <cell r="F824">
            <v>0.67</v>
          </cell>
          <cell r="G824">
            <v>0.56000000000000005</v>
          </cell>
          <cell r="H824">
            <v>0.5</v>
          </cell>
          <cell r="J824">
            <v>0.82008000000000003</v>
          </cell>
          <cell r="K824">
            <v>0.68544000000000005</v>
          </cell>
          <cell r="L824">
            <v>0.5</v>
          </cell>
        </row>
        <row r="825">
          <cell r="A825" t="str">
            <v>87-10-0692</v>
          </cell>
          <cell r="B825" t="str">
            <v>Juniperus scop. 'Blue Arrow'</v>
          </cell>
          <cell r="C825" t="str">
            <v>MP144</v>
          </cell>
          <cell r="D825" t="str">
            <v>Directly</v>
          </cell>
          <cell r="F825">
            <v>0.67</v>
          </cell>
          <cell r="G825">
            <v>0.56000000000000005</v>
          </cell>
          <cell r="H825">
            <v>0.5</v>
          </cell>
          <cell r="J825">
            <v>0.82008000000000003</v>
          </cell>
          <cell r="K825">
            <v>0.68544000000000005</v>
          </cell>
          <cell r="L825">
            <v>0.5</v>
          </cell>
        </row>
        <row r="826">
          <cell r="A826" t="str">
            <v>87-10-0694</v>
          </cell>
          <cell r="B826" t="str">
            <v>Juniperus scop. 'Skyrocket'</v>
          </cell>
          <cell r="C826" t="str">
            <v>MP144</v>
          </cell>
          <cell r="D826" t="str">
            <v>Directly</v>
          </cell>
          <cell r="F826">
            <v>0.67</v>
          </cell>
          <cell r="G826">
            <v>0.56000000000000005</v>
          </cell>
          <cell r="H826">
            <v>0.5</v>
          </cell>
          <cell r="J826">
            <v>0.82008000000000003</v>
          </cell>
          <cell r="K826">
            <v>0.68544000000000005</v>
          </cell>
          <cell r="L826">
            <v>0.5</v>
          </cell>
        </row>
        <row r="827">
          <cell r="A827" t="str">
            <v>87-10-0695</v>
          </cell>
          <cell r="B827" t="str">
            <v>Juniperus squamata 'Blue Carpet'</v>
          </cell>
          <cell r="C827" t="str">
            <v>MP144</v>
          </cell>
          <cell r="D827" t="str">
            <v>Directly</v>
          </cell>
          <cell r="F827">
            <v>0.43</v>
          </cell>
          <cell r="G827">
            <v>0.32</v>
          </cell>
          <cell r="H827">
            <v>0.27</v>
          </cell>
          <cell r="J827">
            <v>0.52632000000000001</v>
          </cell>
          <cell r="K827">
            <v>0.39168000000000003</v>
          </cell>
          <cell r="L827">
            <v>0.27</v>
          </cell>
        </row>
        <row r="828">
          <cell r="A828" t="str">
            <v>87-10-1248</v>
          </cell>
          <cell r="B828" t="str">
            <v>Juniperus squamata 'Blue Carpet'</v>
          </cell>
          <cell r="C828" t="str">
            <v>MP150</v>
          </cell>
          <cell r="D828" t="str">
            <v>Directly</v>
          </cell>
          <cell r="F828">
            <v>0.39999999999999997</v>
          </cell>
          <cell r="G828">
            <v>0.3</v>
          </cell>
          <cell r="H828">
            <v>0.25</v>
          </cell>
          <cell r="J828">
            <v>0.48959999999999992</v>
          </cell>
          <cell r="K828">
            <v>0.36719999999999997</v>
          </cell>
          <cell r="L828">
            <v>0.25</v>
          </cell>
        </row>
        <row r="829">
          <cell r="A829" t="str">
            <v>87-10-1535</v>
          </cell>
          <cell r="B829" t="str">
            <v>Juniperus squamata 'Blue Compact'</v>
          </cell>
          <cell r="C829" t="str">
            <v>MP150</v>
          </cell>
          <cell r="D829" t="str">
            <v>Directly</v>
          </cell>
          <cell r="F829">
            <v>0.39999999999999997</v>
          </cell>
          <cell r="G829">
            <v>0.3</v>
          </cell>
          <cell r="H829">
            <v>0.25</v>
          </cell>
          <cell r="J829">
            <v>0.48959999999999992</v>
          </cell>
          <cell r="K829">
            <v>0.36719999999999997</v>
          </cell>
          <cell r="L829">
            <v>0.25</v>
          </cell>
        </row>
        <row r="830">
          <cell r="A830" t="str">
            <v>87-10-1049</v>
          </cell>
          <cell r="B830" t="str">
            <v>Juniperus squamata 'Blue Compact'</v>
          </cell>
          <cell r="C830" t="str">
            <v>MP144</v>
          </cell>
          <cell r="D830" t="str">
            <v>Directly</v>
          </cell>
          <cell r="F830">
            <v>0.39999999999999997</v>
          </cell>
          <cell r="G830">
            <v>0.3</v>
          </cell>
          <cell r="H830">
            <v>0.25</v>
          </cell>
          <cell r="J830">
            <v>0.48959999999999992</v>
          </cell>
          <cell r="K830">
            <v>0.36719999999999997</v>
          </cell>
          <cell r="L830">
            <v>0.25</v>
          </cell>
        </row>
        <row r="831">
          <cell r="A831" t="str">
            <v>87-10-1378</v>
          </cell>
          <cell r="B831" t="str">
            <v>Juniperus squamata 'Blue Star'</v>
          </cell>
          <cell r="C831" t="str">
            <v>MP150</v>
          </cell>
          <cell r="D831" t="str">
            <v>WEEK 26</v>
          </cell>
          <cell r="F831">
            <v>0.59000000000000008</v>
          </cell>
          <cell r="G831">
            <v>0.48</v>
          </cell>
          <cell r="H831">
            <v>0.42</v>
          </cell>
          <cell r="J831">
            <v>0.72216000000000014</v>
          </cell>
          <cell r="K831">
            <v>0.58751999999999993</v>
          </cell>
          <cell r="L831">
            <v>0.42</v>
          </cell>
        </row>
        <row r="832">
          <cell r="A832" t="str">
            <v>87-10-0697</v>
          </cell>
          <cell r="B832" t="str">
            <v>Juniperus squamata 'Blue Swede'</v>
          </cell>
          <cell r="C832" t="str">
            <v>MP144</v>
          </cell>
          <cell r="D832" t="str">
            <v>Directly</v>
          </cell>
          <cell r="F832">
            <v>0.43</v>
          </cell>
          <cell r="G832">
            <v>0.32</v>
          </cell>
          <cell r="H832">
            <v>0.27</v>
          </cell>
          <cell r="J832">
            <v>0.52632000000000001</v>
          </cell>
          <cell r="K832">
            <v>0.39168000000000003</v>
          </cell>
          <cell r="L832">
            <v>0.27</v>
          </cell>
        </row>
        <row r="833">
          <cell r="A833" t="str">
            <v>87-10-1770</v>
          </cell>
          <cell r="B833" t="str">
            <v>Juniperus squamata 'Blue Swede'</v>
          </cell>
          <cell r="C833" t="str">
            <v>MP150</v>
          </cell>
          <cell r="D833" t="str">
            <v>Directly</v>
          </cell>
          <cell r="F833">
            <v>0.43</v>
          </cell>
          <cell r="G833">
            <v>0.32</v>
          </cell>
          <cell r="H833">
            <v>0.27</v>
          </cell>
          <cell r="J833">
            <v>0.52632000000000001</v>
          </cell>
          <cell r="K833">
            <v>0.39168000000000003</v>
          </cell>
          <cell r="L833">
            <v>0.27</v>
          </cell>
        </row>
        <row r="834">
          <cell r="A834" t="str">
            <v>87-10-1768</v>
          </cell>
          <cell r="B834" t="str">
            <v>Juniperus squamata 'Holger'</v>
          </cell>
          <cell r="C834" t="str">
            <v>MP150</v>
          </cell>
          <cell r="D834" t="str">
            <v>Directly</v>
          </cell>
          <cell r="F834">
            <v>0.49</v>
          </cell>
          <cell r="G834">
            <v>0.38</v>
          </cell>
          <cell r="H834">
            <v>0.32</v>
          </cell>
          <cell r="J834">
            <v>0.59975999999999996</v>
          </cell>
          <cell r="K834">
            <v>0.46511999999999998</v>
          </cell>
          <cell r="L834">
            <v>0.32</v>
          </cell>
        </row>
        <row r="835">
          <cell r="A835" t="str">
            <v>87-10-1536</v>
          </cell>
          <cell r="B835" t="str">
            <v>Juniperus squamata 'Meyeri'</v>
          </cell>
          <cell r="C835" t="str">
            <v>MP150</v>
          </cell>
          <cell r="D835" t="str">
            <v>Directly</v>
          </cell>
          <cell r="F835">
            <v>0.44</v>
          </cell>
          <cell r="G835">
            <v>0.34</v>
          </cell>
          <cell r="H835">
            <v>0.28000000000000003</v>
          </cell>
          <cell r="J835">
            <v>0.53856000000000004</v>
          </cell>
          <cell r="K835">
            <v>0.41616000000000003</v>
          </cell>
          <cell r="L835">
            <v>0.28000000000000003</v>
          </cell>
        </row>
        <row r="836">
          <cell r="A836" t="str">
            <v>87-10-0699</v>
          </cell>
          <cell r="B836" t="str">
            <v>Juniperus squamata 'Meyeri'</v>
          </cell>
          <cell r="C836" t="str">
            <v>MP144</v>
          </cell>
          <cell r="D836" t="str">
            <v>Directly</v>
          </cell>
          <cell r="F836">
            <v>0.48</v>
          </cell>
          <cell r="G836">
            <v>0.37</v>
          </cell>
          <cell r="H836">
            <v>0.31</v>
          </cell>
          <cell r="J836">
            <v>0.58751999999999993</v>
          </cell>
          <cell r="K836">
            <v>0.45288</v>
          </cell>
          <cell r="L836">
            <v>0.31</v>
          </cell>
        </row>
        <row r="837">
          <cell r="A837" t="str">
            <v>87-10-1537</v>
          </cell>
          <cell r="B837" t="str">
            <v>Juniperus virg. 'Hetz'</v>
          </cell>
          <cell r="C837" t="str">
            <v>MP150</v>
          </cell>
          <cell r="D837" t="str">
            <v>Directly</v>
          </cell>
          <cell r="F837">
            <v>0.44</v>
          </cell>
          <cell r="G837">
            <v>0.34</v>
          </cell>
          <cell r="H837">
            <v>0.28000000000000003</v>
          </cell>
          <cell r="J837">
            <v>0.53856000000000004</v>
          </cell>
          <cell r="K837">
            <v>0.41616000000000003</v>
          </cell>
          <cell r="L837">
            <v>0.28000000000000003</v>
          </cell>
        </row>
        <row r="838">
          <cell r="A838" t="str">
            <v>87-10-0700</v>
          </cell>
          <cell r="B838" t="str">
            <v>Juniperus virg. 'Hetz'</v>
          </cell>
          <cell r="C838" t="str">
            <v>MP144</v>
          </cell>
          <cell r="D838" t="str">
            <v>Directly</v>
          </cell>
          <cell r="F838">
            <v>0.44</v>
          </cell>
          <cell r="G838">
            <v>0.34</v>
          </cell>
          <cell r="H838">
            <v>0.28000000000000003</v>
          </cell>
          <cell r="J838">
            <v>0.53856000000000004</v>
          </cell>
          <cell r="K838">
            <v>0.41616000000000003</v>
          </cell>
          <cell r="L838">
            <v>0.28000000000000003</v>
          </cell>
        </row>
        <row r="839">
          <cell r="A839" t="str">
            <v>87-10-1538</v>
          </cell>
          <cell r="B839" t="str">
            <v>Microbiota decussata</v>
          </cell>
          <cell r="C839" t="str">
            <v>MP150</v>
          </cell>
          <cell r="D839" t="str">
            <v>Directly</v>
          </cell>
          <cell r="F839">
            <v>0.43</v>
          </cell>
          <cell r="G839">
            <v>0.32</v>
          </cell>
          <cell r="H839">
            <v>0.27</v>
          </cell>
          <cell r="J839">
            <v>0.52632000000000001</v>
          </cell>
          <cell r="K839">
            <v>0.39168000000000003</v>
          </cell>
          <cell r="L839">
            <v>0.27</v>
          </cell>
        </row>
        <row r="840">
          <cell r="A840" t="str">
            <v>87-10-0701</v>
          </cell>
          <cell r="B840" t="str">
            <v>Microbiota decussata</v>
          </cell>
          <cell r="C840" t="str">
            <v>MP144</v>
          </cell>
          <cell r="D840" t="str">
            <v>Directly</v>
          </cell>
          <cell r="F840">
            <v>0.43</v>
          </cell>
          <cell r="G840">
            <v>0.32</v>
          </cell>
          <cell r="H840">
            <v>0.27</v>
          </cell>
          <cell r="J840">
            <v>0.52632000000000001</v>
          </cell>
          <cell r="K840">
            <v>0.39168000000000003</v>
          </cell>
          <cell r="L840">
            <v>0.27</v>
          </cell>
        </row>
        <row r="841">
          <cell r="A841" t="str">
            <v>87-10-1692</v>
          </cell>
          <cell r="B841" t="str">
            <v>Picea abies 'Little Gem'</v>
          </cell>
          <cell r="C841" t="str">
            <v>MP150</v>
          </cell>
          <cell r="D841" t="str">
            <v>Directly</v>
          </cell>
          <cell r="F841">
            <v>0.52</v>
          </cell>
          <cell r="G841">
            <v>0.41</v>
          </cell>
          <cell r="H841">
            <v>0.35</v>
          </cell>
          <cell r="J841">
            <v>0.63648000000000005</v>
          </cell>
          <cell r="K841">
            <v>0.50183999999999995</v>
          </cell>
          <cell r="L841">
            <v>0.35</v>
          </cell>
        </row>
        <row r="842">
          <cell r="A842" t="str">
            <v>87-10-1693</v>
          </cell>
          <cell r="B842" t="str">
            <v>Picea glauca 'Alberta Globe'</v>
          </cell>
          <cell r="C842" t="str">
            <v>MP150</v>
          </cell>
          <cell r="D842" t="str">
            <v>Directly</v>
          </cell>
          <cell r="F842">
            <v>0.52</v>
          </cell>
          <cell r="G842">
            <v>0.41</v>
          </cell>
          <cell r="H842">
            <v>0.35</v>
          </cell>
          <cell r="J842">
            <v>0.63648000000000005</v>
          </cell>
          <cell r="K842">
            <v>0.50183999999999995</v>
          </cell>
          <cell r="L842">
            <v>0.35</v>
          </cell>
        </row>
        <row r="843">
          <cell r="A843" t="str">
            <v>87-10-1379</v>
          </cell>
          <cell r="B843" t="str">
            <v>Picea glauca 'Conica'</v>
          </cell>
          <cell r="C843" t="str">
            <v>MP150</v>
          </cell>
          <cell r="D843" t="str">
            <v>Directly</v>
          </cell>
          <cell r="F843">
            <v>0.52</v>
          </cell>
          <cell r="G843">
            <v>0.41</v>
          </cell>
          <cell r="H843">
            <v>0.35</v>
          </cell>
          <cell r="J843">
            <v>0.63648000000000005</v>
          </cell>
          <cell r="K843">
            <v>0.50183999999999995</v>
          </cell>
          <cell r="L843">
            <v>0.35</v>
          </cell>
        </row>
        <row r="844">
          <cell r="A844" t="str">
            <v>87-10-1641</v>
          </cell>
          <cell r="B844" t="str">
            <v>Picea glauce 'December' PBR</v>
          </cell>
          <cell r="C844" t="str">
            <v>MP150</v>
          </cell>
          <cell r="D844" t="str">
            <v>Directly</v>
          </cell>
          <cell r="F844">
            <v>0.73000000000000009</v>
          </cell>
          <cell r="G844">
            <v>0.62</v>
          </cell>
          <cell r="H844">
            <v>0.56000000000000005</v>
          </cell>
          <cell r="J844">
            <v>0.89352000000000009</v>
          </cell>
          <cell r="K844">
            <v>0.75888</v>
          </cell>
          <cell r="L844">
            <v>0.56000000000000005</v>
          </cell>
        </row>
        <row r="845">
          <cell r="A845" t="str">
            <v>87-10-1192</v>
          </cell>
          <cell r="B845" t="str">
            <v>Taxus b. 'Anna' PBR ®</v>
          </cell>
          <cell r="C845" t="str">
            <v>MP144</v>
          </cell>
          <cell r="D845" t="str">
            <v>Directly</v>
          </cell>
          <cell r="F845">
            <v>1.1500000000000001</v>
          </cell>
          <cell r="G845">
            <v>1.04</v>
          </cell>
          <cell r="H845">
            <v>0.98</v>
          </cell>
          <cell r="J845">
            <v>1.4076000000000002</v>
          </cell>
          <cell r="K845">
            <v>1.2729600000000001</v>
          </cell>
          <cell r="L845">
            <v>0.98</v>
          </cell>
        </row>
        <row r="846">
          <cell r="A846" t="str">
            <v>87-10-0704</v>
          </cell>
          <cell r="B846" t="str">
            <v>Taxus b. 'David'</v>
          </cell>
          <cell r="C846" t="str">
            <v>MP144</v>
          </cell>
          <cell r="D846" t="str">
            <v>Directly</v>
          </cell>
          <cell r="F846">
            <v>0.59000000000000008</v>
          </cell>
          <cell r="G846">
            <v>0.48</v>
          </cell>
          <cell r="H846">
            <v>0.42</v>
          </cell>
          <cell r="J846">
            <v>0.72216000000000014</v>
          </cell>
          <cell r="K846">
            <v>0.58751999999999993</v>
          </cell>
          <cell r="L846">
            <v>0.42</v>
          </cell>
        </row>
        <row r="847">
          <cell r="A847" t="str">
            <v>87-10-0708</v>
          </cell>
          <cell r="B847" t="str">
            <v>Taxus b. 'Fastigiata Aurea'</v>
          </cell>
          <cell r="C847" t="str">
            <v>MP144</v>
          </cell>
          <cell r="D847" t="str">
            <v>Directly</v>
          </cell>
          <cell r="F847">
            <v>0.66</v>
          </cell>
          <cell r="G847">
            <v>0.55000000000000004</v>
          </cell>
          <cell r="H847">
            <v>0.49</v>
          </cell>
          <cell r="J847">
            <v>0.80784</v>
          </cell>
          <cell r="K847">
            <v>0.67320000000000002</v>
          </cell>
          <cell r="L847">
            <v>0.49</v>
          </cell>
        </row>
        <row r="848">
          <cell r="A848" t="str">
            <v>87-10-1193</v>
          </cell>
          <cell r="B848" t="str">
            <v>Taxus b. 'Golden Carol' PBR ®</v>
          </cell>
          <cell r="C848" t="str">
            <v>MP144</v>
          </cell>
          <cell r="D848" t="str">
            <v>Directly</v>
          </cell>
          <cell r="F848">
            <v>1.22</v>
          </cell>
          <cell r="G848">
            <v>1.1100000000000001</v>
          </cell>
          <cell r="H848">
            <v>1.05</v>
          </cell>
          <cell r="J848">
            <v>1.4932799999999999</v>
          </cell>
          <cell r="K848">
            <v>1.3586400000000001</v>
          </cell>
          <cell r="L848">
            <v>1.05</v>
          </cell>
        </row>
        <row r="849">
          <cell r="A849" t="str">
            <v>87-10-1539</v>
          </cell>
          <cell r="B849" t="str">
            <v>Taxus b. 'Luca' PBR ®</v>
          </cell>
          <cell r="C849" t="str">
            <v>MP144</v>
          </cell>
          <cell r="D849" t="str">
            <v>Directly</v>
          </cell>
          <cell r="F849">
            <v>1.22</v>
          </cell>
          <cell r="G849">
            <v>1.1100000000000001</v>
          </cell>
          <cell r="H849">
            <v>1.05</v>
          </cell>
          <cell r="J849">
            <v>1.4932799999999999</v>
          </cell>
          <cell r="K849">
            <v>1.3586400000000001</v>
          </cell>
          <cell r="L849">
            <v>1.05</v>
          </cell>
        </row>
        <row r="850">
          <cell r="A850" t="str">
            <v>87-10-0710</v>
          </cell>
          <cell r="B850" t="str">
            <v>Taxus b. 'Overeynderi'</v>
          </cell>
          <cell r="C850" t="str">
            <v>MP144</v>
          </cell>
          <cell r="D850" t="str">
            <v>Directly</v>
          </cell>
          <cell r="F850">
            <v>0.69000000000000006</v>
          </cell>
          <cell r="G850">
            <v>0.57999999999999996</v>
          </cell>
          <cell r="H850">
            <v>0.52</v>
          </cell>
          <cell r="J850">
            <v>0.84456000000000009</v>
          </cell>
          <cell r="K850">
            <v>0.70992</v>
          </cell>
          <cell r="L850">
            <v>0.52</v>
          </cell>
        </row>
        <row r="851">
          <cell r="A851" t="str">
            <v>87-10-0711</v>
          </cell>
          <cell r="B851" t="str">
            <v>Taxus b. 'Repandens'</v>
          </cell>
          <cell r="C851" t="str">
            <v>MP144</v>
          </cell>
          <cell r="D851" t="str">
            <v>Directly</v>
          </cell>
          <cell r="F851">
            <v>0.66</v>
          </cell>
          <cell r="G851">
            <v>0.55000000000000004</v>
          </cell>
          <cell r="H851">
            <v>0.49</v>
          </cell>
          <cell r="J851">
            <v>0.80784</v>
          </cell>
          <cell r="K851">
            <v>0.67320000000000002</v>
          </cell>
          <cell r="L851">
            <v>0.49</v>
          </cell>
        </row>
        <row r="852">
          <cell r="A852" t="str">
            <v>87-10-1629</v>
          </cell>
          <cell r="B852" t="str">
            <v>Taxus b. 'Rasing Star' Oene  PBR ®</v>
          </cell>
          <cell r="C852" t="str">
            <v>MP144</v>
          </cell>
          <cell r="D852" t="str">
            <v>Directly</v>
          </cell>
          <cell r="F852">
            <v>1.22</v>
          </cell>
          <cell r="G852">
            <v>1.1100000000000001</v>
          </cell>
          <cell r="H852">
            <v>1.05</v>
          </cell>
          <cell r="J852">
            <v>1.4932799999999999</v>
          </cell>
          <cell r="K852">
            <v>1.3586400000000001</v>
          </cell>
          <cell r="L852">
            <v>1.05</v>
          </cell>
        </row>
        <row r="853">
          <cell r="A853" t="str">
            <v>87-10-1540</v>
          </cell>
          <cell r="B853" t="str">
            <v>Taxus b. 'Wintergold'</v>
          </cell>
          <cell r="C853" t="str">
            <v>MP144</v>
          </cell>
          <cell r="D853" t="str">
            <v>Directly</v>
          </cell>
          <cell r="F853">
            <v>0.59000000000000008</v>
          </cell>
          <cell r="G853">
            <v>0.48</v>
          </cell>
          <cell r="H853">
            <v>0.42</v>
          </cell>
          <cell r="J853">
            <v>0.72216000000000014</v>
          </cell>
          <cell r="K853">
            <v>0.58751999999999993</v>
          </cell>
          <cell r="L853">
            <v>0.42</v>
          </cell>
        </row>
        <row r="854">
          <cell r="A854" t="str">
            <v>87-10-1541</v>
          </cell>
          <cell r="B854" t="str">
            <v>Taxus media 'Groenland'</v>
          </cell>
          <cell r="C854" t="str">
            <v>MP144</v>
          </cell>
          <cell r="D854" t="str">
            <v>Directly</v>
          </cell>
          <cell r="F854">
            <v>0.59000000000000008</v>
          </cell>
          <cell r="G854">
            <v>0.48</v>
          </cell>
          <cell r="H854">
            <v>0.42</v>
          </cell>
          <cell r="J854">
            <v>0.72216000000000014</v>
          </cell>
          <cell r="K854">
            <v>0.58751999999999993</v>
          </cell>
          <cell r="L854">
            <v>0.42</v>
          </cell>
        </row>
        <row r="855">
          <cell r="A855" t="str">
            <v>87-10-0718</v>
          </cell>
          <cell r="B855" t="str">
            <v>Taxus media 'Hicksii'</v>
          </cell>
          <cell r="C855" t="str">
            <v>MP144</v>
          </cell>
          <cell r="D855" t="str">
            <v>Directly</v>
          </cell>
          <cell r="F855">
            <v>0.59000000000000008</v>
          </cell>
          <cell r="G855">
            <v>0.48</v>
          </cell>
          <cell r="H855">
            <v>0.42</v>
          </cell>
          <cell r="J855">
            <v>0.72216000000000014</v>
          </cell>
          <cell r="K855">
            <v>0.58751999999999993</v>
          </cell>
          <cell r="L855">
            <v>0.42</v>
          </cell>
        </row>
        <row r="856">
          <cell r="A856" t="str">
            <v>87-10-0719</v>
          </cell>
          <cell r="B856" t="str">
            <v>Taxus media 'Hillii'</v>
          </cell>
          <cell r="C856" t="str">
            <v>MP144</v>
          </cell>
          <cell r="D856" t="str">
            <v>Directly</v>
          </cell>
          <cell r="F856">
            <v>0.59000000000000008</v>
          </cell>
          <cell r="G856">
            <v>0.48</v>
          </cell>
          <cell r="H856">
            <v>0.42</v>
          </cell>
          <cell r="J856">
            <v>0.72216000000000014</v>
          </cell>
          <cell r="K856">
            <v>0.58751999999999993</v>
          </cell>
          <cell r="L856">
            <v>0.42</v>
          </cell>
        </row>
        <row r="857">
          <cell r="A857" t="str">
            <v>87-10-1542</v>
          </cell>
          <cell r="B857" t="str">
            <v>Taxus media 'Kazio' PBR ®</v>
          </cell>
          <cell r="C857" t="str">
            <v>MP144</v>
          </cell>
          <cell r="D857" t="str">
            <v>Directly</v>
          </cell>
          <cell r="F857">
            <v>1.22</v>
          </cell>
          <cell r="G857">
            <v>1.1100000000000001</v>
          </cell>
          <cell r="H857">
            <v>1.05</v>
          </cell>
          <cell r="J857">
            <v>1.4932799999999999</v>
          </cell>
          <cell r="K857">
            <v>1.3586400000000001</v>
          </cell>
          <cell r="L857">
            <v>1.05</v>
          </cell>
        </row>
        <row r="858">
          <cell r="A858" t="str">
            <v>87-10-1630</v>
          </cell>
          <cell r="B858" t="str">
            <v>Taxus media 'Stefania' PBR  ®</v>
          </cell>
          <cell r="C858" t="str">
            <v>MP144</v>
          </cell>
          <cell r="D858" t="str">
            <v>Directly</v>
          </cell>
          <cell r="F858">
            <v>1.22</v>
          </cell>
          <cell r="G858">
            <v>1.1100000000000001</v>
          </cell>
          <cell r="H858">
            <v>1.05</v>
          </cell>
          <cell r="J858">
            <v>1.4932799999999999</v>
          </cell>
          <cell r="K858">
            <v>1.3586400000000001</v>
          </cell>
          <cell r="L858">
            <v>1.05</v>
          </cell>
        </row>
        <row r="859">
          <cell r="A859" t="str">
            <v>87-10-1543</v>
          </cell>
          <cell r="B859" t="str">
            <v>Taxus media 'Tymin' PBR ®</v>
          </cell>
          <cell r="C859" t="str">
            <v>MP144</v>
          </cell>
          <cell r="D859" t="str">
            <v>Directly</v>
          </cell>
          <cell r="F859">
            <v>1.22</v>
          </cell>
          <cell r="G859">
            <v>1.1100000000000001</v>
          </cell>
          <cell r="H859">
            <v>1.05</v>
          </cell>
          <cell r="J859">
            <v>1.4932799999999999</v>
          </cell>
          <cell r="K859">
            <v>1.3586400000000001</v>
          </cell>
          <cell r="L859">
            <v>1.05</v>
          </cell>
        </row>
        <row r="860">
          <cell r="A860" t="str">
            <v>87-10-1544</v>
          </cell>
          <cell r="B860" t="str">
            <v>Thuja occ. 'Anniek' PBR ®</v>
          </cell>
          <cell r="C860" t="str">
            <v>MP150</v>
          </cell>
          <cell r="D860" t="str">
            <v>Directly</v>
          </cell>
          <cell r="F860">
            <v>1.01</v>
          </cell>
          <cell r="G860">
            <v>0.9</v>
          </cell>
          <cell r="H860">
            <v>0.84</v>
          </cell>
          <cell r="J860">
            <v>1.23624</v>
          </cell>
          <cell r="K860">
            <v>1.1016000000000001</v>
          </cell>
          <cell r="L860">
            <v>0.84</v>
          </cell>
        </row>
        <row r="861">
          <cell r="A861" t="str">
            <v>87-10-0720</v>
          </cell>
          <cell r="B861" t="str">
            <v>Thuja occ. 'Anniek' PBR ®</v>
          </cell>
          <cell r="C861" t="str">
            <v>MP144</v>
          </cell>
          <cell r="D861" t="str">
            <v>week 18</v>
          </cell>
          <cell r="F861">
            <v>1.01</v>
          </cell>
          <cell r="G861">
            <v>0.9</v>
          </cell>
          <cell r="H861">
            <v>0.84</v>
          </cell>
          <cell r="J861">
            <v>1.23624</v>
          </cell>
          <cell r="K861">
            <v>1.1016000000000001</v>
          </cell>
          <cell r="L861">
            <v>0.84</v>
          </cell>
        </row>
        <row r="862">
          <cell r="A862" t="str">
            <v>87-10-1468</v>
          </cell>
          <cell r="B862" t="str">
            <v>Thuja occ. 'Amber Glow'</v>
          </cell>
          <cell r="C862" t="str">
            <v>MP150</v>
          </cell>
          <cell r="D862" t="str">
            <v>Directly</v>
          </cell>
          <cell r="F862">
            <v>0.39999999999999997</v>
          </cell>
          <cell r="G862">
            <v>0.3</v>
          </cell>
          <cell r="H862">
            <v>0.25</v>
          </cell>
          <cell r="J862">
            <v>0.48959999999999992</v>
          </cell>
          <cell r="K862">
            <v>0.36719999999999997</v>
          </cell>
          <cell r="L862">
            <v>0.25</v>
          </cell>
        </row>
        <row r="863">
          <cell r="A863" t="str">
            <v>87-10-0722</v>
          </cell>
          <cell r="B863" t="str">
            <v>Thuja occ. 'Brabant'</v>
          </cell>
          <cell r="C863" t="str">
            <v>MP144</v>
          </cell>
          <cell r="D863" t="str">
            <v>Directly</v>
          </cell>
          <cell r="F863">
            <v>0.44</v>
          </cell>
          <cell r="G863">
            <v>0.34</v>
          </cell>
          <cell r="H863">
            <v>0.28000000000000003</v>
          </cell>
          <cell r="J863">
            <v>0.53856000000000004</v>
          </cell>
          <cell r="K863">
            <v>0.41616000000000003</v>
          </cell>
          <cell r="L863">
            <v>0.28000000000000003</v>
          </cell>
        </row>
        <row r="864">
          <cell r="A864" t="str">
            <v>87-10-1775</v>
          </cell>
          <cell r="B864" t="str">
            <v>Thuja occ. 'Brabant'</v>
          </cell>
          <cell r="C864" t="str">
            <v>MP150</v>
          </cell>
          <cell r="D864" t="str">
            <v>Directly</v>
          </cell>
          <cell r="F864">
            <v>0.39999999999999997</v>
          </cell>
          <cell r="G864">
            <v>0.3</v>
          </cell>
          <cell r="H864">
            <v>0.25</v>
          </cell>
          <cell r="J864">
            <v>0.48959999999999992</v>
          </cell>
          <cell r="K864">
            <v>0.36719999999999997</v>
          </cell>
          <cell r="L864">
            <v>0.25</v>
          </cell>
        </row>
        <row r="865">
          <cell r="A865" t="str">
            <v>87-10-1482</v>
          </cell>
          <cell r="B865" t="str">
            <v>Thuja occ. 'Bowlingball'</v>
          </cell>
          <cell r="C865" t="str">
            <v>MP150</v>
          </cell>
          <cell r="D865" t="str">
            <v>Directly</v>
          </cell>
          <cell r="F865">
            <v>0.39999999999999997</v>
          </cell>
          <cell r="G865">
            <v>0.3</v>
          </cell>
          <cell r="H865">
            <v>0.25</v>
          </cell>
          <cell r="J865">
            <v>0.48959999999999992</v>
          </cell>
          <cell r="K865">
            <v>0.36719999999999997</v>
          </cell>
          <cell r="L865">
            <v>0.25</v>
          </cell>
        </row>
        <row r="866">
          <cell r="A866" t="str">
            <v>87-10-1631</v>
          </cell>
          <cell r="B866" t="str">
            <v>Thuja occ. 'Columna'</v>
          </cell>
          <cell r="C866" t="str">
            <v>MP150</v>
          </cell>
          <cell r="D866" t="str">
            <v>Directly</v>
          </cell>
          <cell r="F866">
            <v>0.39999999999999997</v>
          </cell>
          <cell r="G866">
            <v>0.3</v>
          </cell>
          <cell r="H866">
            <v>0.25</v>
          </cell>
          <cell r="J866">
            <v>0.48959999999999992</v>
          </cell>
          <cell r="K866">
            <v>0.36719999999999997</v>
          </cell>
          <cell r="L866">
            <v>0.25</v>
          </cell>
        </row>
        <row r="867">
          <cell r="A867" t="str">
            <v>87-10-0723</v>
          </cell>
          <cell r="B867" t="str">
            <v>Thuja occ. 'Columna'</v>
          </cell>
          <cell r="C867" t="str">
            <v>MP144</v>
          </cell>
          <cell r="D867" t="str">
            <v>Directly</v>
          </cell>
          <cell r="F867">
            <v>0.39999999999999997</v>
          </cell>
          <cell r="G867">
            <v>0.3</v>
          </cell>
          <cell r="H867">
            <v>0.25</v>
          </cell>
          <cell r="J867">
            <v>0.48959999999999992</v>
          </cell>
          <cell r="K867">
            <v>0.36719999999999997</v>
          </cell>
          <cell r="L867">
            <v>0.25</v>
          </cell>
        </row>
        <row r="868">
          <cell r="A868" t="str">
            <v>87-10-1469</v>
          </cell>
          <cell r="B868" t="str">
            <v>Thuja occ. 'Danica'</v>
          </cell>
          <cell r="C868" t="str">
            <v>MP150</v>
          </cell>
          <cell r="D868" t="str">
            <v>Directly</v>
          </cell>
          <cell r="F868">
            <v>0.44</v>
          </cell>
          <cell r="G868">
            <v>0.34</v>
          </cell>
          <cell r="H868">
            <v>0.28000000000000003</v>
          </cell>
          <cell r="J868">
            <v>0.53856000000000004</v>
          </cell>
          <cell r="K868">
            <v>0.41616000000000003</v>
          </cell>
          <cell r="L868">
            <v>0.28000000000000003</v>
          </cell>
        </row>
        <row r="869">
          <cell r="A869" t="str">
            <v>87-10-0724</v>
          </cell>
          <cell r="B869" t="str">
            <v>Thuja occ. 'Danica'</v>
          </cell>
          <cell r="C869" t="str">
            <v>MP144</v>
          </cell>
          <cell r="D869" t="str">
            <v>week 24</v>
          </cell>
          <cell r="F869">
            <v>0.44</v>
          </cell>
          <cell r="G869">
            <v>0.34</v>
          </cell>
          <cell r="H869">
            <v>0.28000000000000003</v>
          </cell>
          <cell r="J869">
            <v>0.53856000000000004</v>
          </cell>
          <cell r="K869">
            <v>0.41616000000000003</v>
          </cell>
          <cell r="L869">
            <v>0.28000000000000003</v>
          </cell>
        </row>
        <row r="870">
          <cell r="A870" t="str">
            <v>87-10-1632</v>
          </cell>
          <cell r="B870" t="str">
            <v>Thuja occ. 'Danica Aurea'</v>
          </cell>
          <cell r="C870" t="str">
            <v>MP150</v>
          </cell>
          <cell r="D870" t="str">
            <v>Directly</v>
          </cell>
          <cell r="F870">
            <v>0.51</v>
          </cell>
          <cell r="G870">
            <v>0.4</v>
          </cell>
          <cell r="H870">
            <v>0.34</v>
          </cell>
          <cell r="J870">
            <v>0.62424000000000002</v>
          </cell>
          <cell r="K870">
            <v>0.48959999999999998</v>
          </cell>
          <cell r="L870">
            <v>0.34</v>
          </cell>
        </row>
        <row r="871">
          <cell r="A871" t="str">
            <v>87-10-1470</v>
          </cell>
          <cell r="B871" t="str">
            <v>Thuja occ 'Dawid' PBR ®</v>
          </cell>
          <cell r="C871" t="str">
            <v>MP150</v>
          </cell>
          <cell r="D871" t="str">
            <v>Directly</v>
          </cell>
          <cell r="F871">
            <v>1.08</v>
          </cell>
          <cell r="G871">
            <v>0.97</v>
          </cell>
          <cell r="H871">
            <v>0.91</v>
          </cell>
          <cell r="J871">
            <v>1.32192</v>
          </cell>
          <cell r="K871">
            <v>1.1872799999999999</v>
          </cell>
          <cell r="L871">
            <v>0.91</v>
          </cell>
        </row>
        <row r="872">
          <cell r="A872" t="str">
            <v>87-10-1471</v>
          </cell>
          <cell r="B872" t="str">
            <v>Thuja occ. 'Dawid Light' PBR ®</v>
          </cell>
          <cell r="C872" t="str">
            <v>MP150</v>
          </cell>
          <cell r="D872" t="str">
            <v>Directly</v>
          </cell>
          <cell r="F872">
            <v>1.08</v>
          </cell>
          <cell r="G872">
            <v>0.97</v>
          </cell>
          <cell r="H872">
            <v>0.91</v>
          </cell>
          <cell r="J872">
            <v>1.32192</v>
          </cell>
          <cell r="K872">
            <v>1.1872799999999999</v>
          </cell>
          <cell r="L872">
            <v>0.91</v>
          </cell>
        </row>
        <row r="873">
          <cell r="A873" t="str">
            <v>87-10-1633</v>
          </cell>
          <cell r="B873" t="str">
            <v>Thuja occ. 'Europe Gold'</v>
          </cell>
          <cell r="C873" t="str">
            <v>MP150</v>
          </cell>
          <cell r="D873" t="str">
            <v>Directly</v>
          </cell>
          <cell r="F873">
            <v>0.39999999999999997</v>
          </cell>
          <cell r="G873">
            <v>0.3</v>
          </cell>
          <cell r="H873">
            <v>0.25</v>
          </cell>
          <cell r="J873">
            <v>0.48959999999999992</v>
          </cell>
          <cell r="K873">
            <v>0.36719999999999997</v>
          </cell>
          <cell r="L873">
            <v>0.25</v>
          </cell>
        </row>
        <row r="874">
          <cell r="A874" t="str">
            <v>87-10-1769</v>
          </cell>
          <cell r="B874" t="str">
            <v>Thuja occ. 'Globosa'</v>
          </cell>
          <cell r="C874" t="str">
            <v>MP150</v>
          </cell>
          <cell r="D874" t="str">
            <v>Directly</v>
          </cell>
          <cell r="F874">
            <v>0.39999999999999997</v>
          </cell>
          <cell r="G874">
            <v>0.3</v>
          </cell>
          <cell r="H874">
            <v>0.25</v>
          </cell>
          <cell r="J874">
            <v>0.48959999999999992</v>
          </cell>
          <cell r="K874">
            <v>0.36719999999999997</v>
          </cell>
          <cell r="L874">
            <v>0.25</v>
          </cell>
        </row>
        <row r="875">
          <cell r="A875" t="str">
            <v>87-10-1694</v>
          </cell>
          <cell r="B875" t="str">
            <v>Thuja occ. 'Fastigiata'</v>
          </cell>
          <cell r="C875" t="str">
            <v>MP150</v>
          </cell>
          <cell r="D875" t="str">
            <v>Directly</v>
          </cell>
          <cell r="F875">
            <v>0.39999999999999997</v>
          </cell>
          <cell r="G875">
            <v>0.3</v>
          </cell>
          <cell r="H875">
            <v>0.25</v>
          </cell>
          <cell r="J875">
            <v>0.48959999999999992</v>
          </cell>
          <cell r="K875">
            <v>0.36719999999999997</v>
          </cell>
          <cell r="L875">
            <v>0.25</v>
          </cell>
        </row>
        <row r="876">
          <cell r="A876" t="str">
            <v>87-10-1545</v>
          </cell>
          <cell r="B876" t="str">
            <v>Thuja occ. 'Golden Anne' PBR ®</v>
          </cell>
          <cell r="C876" t="str">
            <v>MP150</v>
          </cell>
          <cell r="D876" t="str">
            <v>Directly</v>
          </cell>
          <cell r="F876">
            <v>0.94000000000000006</v>
          </cell>
          <cell r="G876">
            <v>0.83</v>
          </cell>
          <cell r="H876">
            <v>0.77</v>
          </cell>
          <cell r="J876">
            <v>1.15056</v>
          </cell>
          <cell r="K876">
            <v>1.0159199999999999</v>
          </cell>
          <cell r="L876">
            <v>0.77</v>
          </cell>
        </row>
        <row r="877">
          <cell r="A877" t="str">
            <v>87-10-0947</v>
          </cell>
          <cell r="B877" t="str">
            <v>Thuja occ. 'Golden Anne' PBR ®</v>
          </cell>
          <cell r="C877" t="str">
            <v>MP144</v>
          </cell>
          <cell r="D877" t="str">
            <v>Directly</v>
          </cell>
          <cell r="F877">
            <v>0.94000000000000006</v>
          </cell>
          <cell r="G877">
            <v>0.83</v>
          </cell>
          <cell r="H877">
            <v>0.77</v>
          </cell>
          <cell r="J877">
            <v>1.15056</v>
          </cell>
          <cell r="K877">
            <v>1.0159199999999999</v>
          </cell>
          <cell r="L877">
            <v>0.77</v>
          </cell>
        </row>
        <row r="878">
          <cell r="A878" t="str">
            <v>87-10-1546</v>
          </cell>
          <cell r="B878" t="str">
            <v>Thuja occ. 'Golden Brabant' PBR ®</v>
          </cell>
          <cell r="C878" t="str">
            <v>MP150</v>
          </cell>
          <cell r="D878" t="str">
            <v>Directly</v>
          </cell>
          <cell r="F878">
            <v>0.94000000000000006</v>
          </cell>
          <cell r="G878">
            <v>0.83</v>
          </cell>
          <cell r="H878">
            <v>0.77</v>
          </cell>
          <cell r="J878">
            <v>1.15056</v>
          </cell>
          <cell r="K878">
            <v>1.0159199999999999</v>
          </cell>
          <cell r="L878">
            <v>0.77</v>
          </cell>
        </row>
        <row r="879">
          <cell r="A879" t="str">
            <v>87-10-0948</v>
          </cell>
          <cell r="B879" t="str">
            <v>Thuja occ. 'Golden Brabant' PBR ®</v>
          </cell>
          <cell r="C879" t="str">
            <v>MP144</v>
          </cell>
          <cell r="D879" t="str">
            <v>Directly</v>
          </cell>
          <cell r="F879">
            <v>0.94000000000000006</v>
          </cell>
          <cell r="G879">
            <v>0.83</v>
          </cell>
          <cell r="H879">
            <v>0.77</v>
          </cell>
          <cell r="J879">
            <v>1.15056</v>
          </cell>
          <cell r="K879">
            <v>1.0159199999999999</v>
          </cell>
          <cell r="L879">
            <v>0.77</v>
          </cell>
        </row>
        <row r="880">
          <cell r="A880" t="str">
            <v>87-10-1547</v>
          </cell>
          <cell r="B880" t="str">
            <v>Thuja occ. 'Golden Globe'</v>
          </cell>
          <cell r="C880" t="str">
            <v>MP150</v>
          </cell>
          <cell r="D880" t="str">
            <v>Directly</v>
          </cell>
          <cell r="F880">
            <v>0.39999999999999997</v>
          </cell>
          <cell r="G880">
            <v>0.3</v>
          </cell>
          <cell r="H880">
            <v>0.25</v>
          </cell>
          <cell r="J880">
            <v>0.48959999999999992</v>
          </cell>
          <cell r="K880">
            <v>0.36719999999999997</v>
          </cell>
          <cell r="L880">
            <v>0.25</v>
          </cell>
        </row>
        <row r="881">
          <cell r="A881" t="str">
            <v>87-10-0728</v>
          </cell>
          <cell r="B881" t="str">
            <v>Thuja occ. 'Golden Globe'</v>
          </cell>
          <cell r="C881" t="str">
            <v>MP144</v>
          </cell>
          <cell r="D881" t="str">
            <v>Directly</v>
          </cell>
          <cell r="F881">
            <v>0.39999999999999997</v>
          </cell>
          <cell r="G881">
            <v>0.3</v>
          </cell>
          <cell r="H881">
            <v>0.25</v>
          </cell>
          <cell r="J881">
            <v>0.48959999999999992</v>
          </cell>
          <cell r="K881">
            <v>0.36719999999999997</v>
          </cell>
          <cell r="L881">
            <v>0.25</v>
          </cell>
        </row>
        <row r="882">
          <cell r="A882" t="str">
            <v>87-10-1548</v>
          </cell>
          <cell r="B882" t="str">
            <v>Thuja occ. 'Golden Tuffet'</v>
          </cell>
          <cell r="C882" t="str">
            <v>MP150</v>
          </cell>
          <cell r="D882" t="str">
            <v>Directly</v>
          </cell>
          <cell r="F882">
            <v>0.39999999999999997</v>
          </cell>
          <cell r="G882">
            <v>0.3</v>
          </cell>
          <cell r="H882">
            <v>0.25</v>
          </cell>
          <cell r="J882">
            <v>0.48959999999999992</v>
          </cell>
          <cell r="K882">
            <v>0.36719999999999997</v>
          </cell>
          <cell r="L882">
            <v>0.25</v>
          </cell>
        </row>
        <row r="883">
          <cell r="A883" t="str">
            <v>87-10-0949</v>
          </cell>
          <cell r="B883" t="str">
            <v>Thuja occ. 'Golden Tuffet'</v>
          </cell>
          <cell r="C883" t="str">
            <v>MP144</v>
          </cell>
          <cell r="D883" t="str">
            <v>Directly</v>
          </cell>
          <cell r="F883">
            <v>0.39999999999999997</v>
          </cell>
          <cell r="G883">
            <v>0.3</v>
          </cell>
          <cell r="H883">
            <v>0.25</v>
          </cell>
          <cell r="J883">
            <v>0.48959999999999992</v>
          </cell>
          <cell r="K883">
            <v>0.36719999999999997</v>
          </cell>
          <cell r="L883">
            <v>0.25</v>
          </cell>
        </row>
        <row r="884">
          <cell r="A884" t="str">
            <v>87-10-1472</v>
          </cell>
          <cell r="B884" t="str">
            <v>Thuja occ. 'Green Egg' PBR ®</v>
          </cell>
          <cell r="C884" t="str">
            <v>MP150</v>
          </cell>
          <cell r="D884" t="str">
            <v>Directly</v>
          </cell>
          <cell r="F884">
            <v>1.01</v>
          </cell>
          <cell r="G884">
            <v>0.9</v>
          </cell>
          <cell r="H884">
            <v>0.84</v>
          </cell>
          <cell r="J884">
            <v>1.23624</v>
          </cell>
          <cell r="K884">
            <v>1.1016000000000001</v>
          </cell>
          <cell r="L884">
            <v>0.84</v>
          </cell>
        </row>
        <row r="885">
          <cell r="A885" t="str">
            <v>87-10-0950</v>
          </cell>
          <cell r="B885" t="str">
            <v>Thuja occ. 'Green Egg' PBR ®</v>
          </cell>
          <cell r="C885" t="str">
            <v>MP144</v>
          </cell>
          <cell r="D885" t="str">
            <v>Directly</v>
          </cell>
          <cell r="F885">
            <v>0.94000000000000006</v>
          </cell>
          <cell r="G885">
            <v>0.83</v>
          </cell>
          <cell r="H885">
            <v>0.77</v>
          </cell>
          <cell r="J885">
            <v>1.15056</v>
          </cell>
          <cell r="K885">
            <v>1.0159199999999999</v>
          </cell>
          <cell r="L885">
            <v>0.77</v>
          </cell>
        </row>
        <row r="886">
          <cell r="A886" t="str">
            <v>87-10-1549</v>
          </cell>
          <cell r="B886" t="str">
            <v>Thuja occ. 'Holmstrup'</v>
          </cell>
          <cell r="C886" t="str">
            <v>MP150</v>
          </cell>
          <cell r="D886" t="str">
            <v>Directly</v>
          </cell>
          <cell r="F886">
            <v>0.39999999999999997</v>
          </cell>
          <cell r="G886">
            <v>0.3</v>
          </cell>
          <cell r="H886">
            <v>0.25</v>
          </cell>
          <cell r="J886">
            <v>0.48959999999999992</v>
          </cell>
          <cell r="K886">
            <v>0.36719999999999997</v>
          </cell>
          <cell r="L886">
            <v>0.25</v>
          </cell>
        </row>
        <row r="887">
          <cell r="A887" t="str">
            <v>87-10-0729</v>
          </cell>
          <cell r="B887" t="str">
            <v>Thuja occ. 'Holmstrup'</v>
          </cell>
          <cell r="C887" t="str">
            <v>MP144</v>
          </cell>
          <cell r="D887" t="str">
            <v>Directly</v>
          </cell>
          <cell r="F887">
            <v>0.44</v>
          </cell>
          <cell r="G887">
            <v>0.34</v>
          </cell>
          <cell r="H887">
            <v>0.28000000000000003</v>
          </cell>
          <cell r="J887">
            <v>0.53856000000000004</v>
          </cell>
          <cell r="K887">
            <v>0.41616000000000003</v>
          </cell>
          <cell r="L887">
            <v>0.28000000000000003</v>
          </cell>
        </row>
        <row r="888">
          <cell r="A888" t="str">
            <v>87-10-1389</v>
          </cell>
          <cell r="B888" t="str">
            <v>Thuja occ. 'Jantar' PBR ®</v>
          </cell>
          <cell r="C888" t="str">
            <v>MP150</v>
          </cell>
          <cell r="D888" t="str">
            <v>Directly</v>
          </cell>
          <cell r="F888">
            <v>1.22</v>
          </cell>
          <cell r="G888">
            <v>1.1100000000000001</v>
          </cell>
          <cell r="H888">
            <v>1.05</v>
          </cell>
          <cell r="J888">
            <v>1.4932799999999999</v>
          </cell>
          <cell r="K888">
            <v>1.3586400000000001</v>
          </cell>
          <cell r="L888">
            <v>1.05</v>
          </cell>
        </row>
        <row r="889">
          <cell r="A889" t="str">
            <v>87-10-0730</v>
          </cell>
          <cell r="B889" t="str">
            <v>Thuja occ. 'Jantar' PBR ®</v>
          </cell>
          <cell r="C889" t="str">
            <v>MP144</v>
          </cell>
          <cell r="D889" t="str">
            <v>Directly</v>
          </cell>
          <cell r="F889">
            <v>1.18</v>
          </cell>
          <cell r="G889">
            <v>1.07</v>
          </cell>
          <cell r="H889">
            <v>1.01</v>
          </cell>
          <cell r="J889">
            <v>1.44432</v>
          </cell>
          <cell r="K889">
            <v>1.30968</v>
          </cell>
          <cell r="L889">
            <v>1.01</v>
          </cell>
        </row>
        <row r="890">
          <cell r="A890" t="str">
            <v>87-10-1390</v>
          </cell>
          <cell r="B890" t="str">
            <v>Thuja occ. 'Joska'</v>
          </cell>
          <cell r="C890" t="str">
            <v>MP150</v>
          </cell>
          <cell r="D890" t="str">
            <v>Directly</v>
          </cell>
          <cell r="F890">
            <v>0.44</v>
          </cell>
          <cell r="G890">
            <v>0.34</v>
          </cell>
          <cell r="H890">
            <v>0.28000000000000003</v>
          </cell>
          <cell r="J890">
            <v>0.53856000000000004</v>
          </cell>
          <cell r="K890">
            <v>0.41616000000000003</v>
          </cell>
          <cell r="L890">
            <v>0.28000000000000003</v>
          </cell>
        </row>
        <row r="891">
          <cell r="A891" t="str">
            <v>87-10-1391</v>
          </cell>
          <cell r="B891" t="str">
            <v>Thuja occ. 'Little Champion'</v>
          </cell>
          <cell r="C891" t="str">
            <v>MP150</v>
          </cell>
          <cell r="D891" t="str">
            <v>Directly</v>
          </cell>
          <cell r="F891">
            <v>0.39999999999999997</v>
          </cell>
          <cell r="G891">
            <v>0.3</v>
          </cell>
          <cell r="H891">
            <v>0.25</v>
          </cell>
          <cell r="J891">
            <v>0.48959999999999992</v>
          </cell>
          <cell r="K891">
            <v>0.36719999999999997</v>
          </cell>
          <cell r="L891">
            <v>0.25</v>
          </cell>
        </row>
        <row r="892">
          <cell r="A892" t="str">
            <v>87-10-0732</v>
          </cell>
          <cell r="B892" t="str">
            <v>Thuja occ. 'Little Champion'</v>
          </cell>
          <cell r="C892" t="str">
            <v>MP144</v>
          </cell>
          <cell r="D892" t="str">
            <v>week 26</v>
          </cell>
          <cell r="F892">
            <v>0.39999999999999997</v>
          </cell>
          <cell r="G892">
            <v>0.3</v>
          </cell>
          <cell r="H892">
            <v>0.25</v>
          </cell>
          <cell r="J892">
            <v>0.48959999999999992</v>
          </cell>
          <cell r="K892">
            <v>0.36719999999999997</v>
          </cell>
          <cell r="L892">
            <v>0.25</v>
          </cell>
        </row>
        <row r="893">
          <cell r="A893" t="str">
            <v>87-10-1392</v>
          </cell>
          <cell r="B893" t="str">
            <v>Thuja occ. 'Little Giant'</v>
          </cell>
          <cell r="C893" t="str">
            <v>MP150</v>
          </cell>
          <cell r="D893" t="str">
            <v>Directly</v>
          </cell>
          <cell r="F893">
            <v>0.39999999999999997</v>
          </cell>
          <cell r="G893">
            <v>0.3</v>
          </cell>
          <cell r="H893">
            <v>0.25</v>
          </cell>
          <cell r="J893">
            <v>0.48959999999999992</v>
          </cell>
          <cell r="K893">
            <v>0.36719999999999997</v>
          </cell>
          <cell r="L893">
            <v>0.25</v>
          </cell>
        </row>
        <row r="894">
          <cell r="A894" t="str">
            <v>87-10-0733</v>
          </cell>
          <cell r="B894" t="str">
            <v>Thuja occ. 'Little Giant'</v>
          </cell>
          <cell r="C894" t="str">
            <v>MP144</v>
          </cell>
          <cell r="D894" t="str">
            <v>week 26</v>
          </cell>
          <cell r="F894">
            <v>0.39999999999999997</v>
          </cell>
          <cell r="G894">
            <v>0.3</v>
          </cell>
          <cell r="H894">
            <v>0.25</v>
          </cell>
          <cell r="J894">
            <v>0.48959999999999992</v>
          </cell>
          <cell r="K894">
            <v>0.36719999999999997</v>
          </cell>
          <cell r="L894">
            <v>0.25</v>
          </cell>
        </row>
        <row r="895">
          <cell r="A895" t="str">
            <v>87-10-1393</v>
          </cell>
          <cell r="B895" t="str">
            <v>Thuja occ. 'Malonyana'</v>
          </cell>
          <cell r="C895" t="str">
            <v>MP150</v>
          </cell>
          <cell r="D895" t="str">
            <v>Directly</v>
          </cell>
          <cell r="F895">
            <v>0.44</v>
          </cell>
          <cell r="G895">
            <v>0.34</v>
          </cell>
          <cell r="H895">
            <v>0.28000000000000003</v>
          </cell>
          <cell r="J895">
            <v>0.53856000000000004</v>
          </cell>
          <cell r="K895">
            <v>0.41616000000000003</v>
          </cell>
          <cell r="L895">
            <v>0.28000000000000003</v>
          </cell>
        </row>
        <row r="896">
          <cell r="A896" t="str">
            <v>87-10-0951</v>
          </cell>
          <cell r="B896" t="str">
            <v>Thuja occ. 'Malonyana'</v>
          </cell>
          <cell r="C896" t="str">
            <v>MP144</v>
          </cell>
          <cell r="D896" t="str">
            <v>Directly</v>
          </cell>
          <cell r="F896">
            <v>0.44</v>
          </cell>
          <cell r="G896">
            <v>0.34</v>
          </cell>
          <cell r="H896">
            <v>0.28000000000000003</v>
          </cell>
          <cell r="J896">
            <v>0.53856000000000004</v>
          </cell>
          <cell r="K896">
            <v>0.41616000000000003</v>
          </cell>
          <cell r="L896">
            <v>0.28000000000000003</v>
          </cell>
        </row>
        <row r="897">
          <cell r="A897" t="str">
            <v>87-10-1394</v>
          </cell>
          <cell r="B897" t="str">
            <v>Thuja occ. 'Malonyana Aurea'</v>
          </cell>
          <cell r="C897" t="str">
            <v>MP150</v>
          </cell>
          <cell r="D897" t="str">
            <v>Directly</v>
          </cell>
          <cell r="F897">
            <v>0.44</v>
          </cell>
          <cell r="G897">
            <v>0.34</v>
          </cell>
          <cell r="H897">
            <v>0.28000000000000003</v>
          </cell>
          <cell r="J897">
            <v>0.53856000000000004</v>
          </cell>
          <cell r="K897">
            <v>0.41616000000000003</v>
          </cell>
          <cell r="L897">
            <v>0.28000000000000003</v>
          </cell>
        </row>
        <row r="898">
          <cell r="A898" t="str">
            <v>87-10-0734</v>
          </cell>
          <cell r="B898" t="str">
            <v>Thuja occ. 'Malonyana Aurea'</v>
          </cell>
          <cell r="C898" t="str">
            <v>MP144</v>
          </cell>
          <cell r="D898" t="str">
            <v>Directly</v>
          </cell>
          <cell r="F898">
            <v>0.43</v>
          </cell>
          <cell r="G898">
            <v>0.32</v>
          </cell>
          <cell r="H898">
            <v>0.27</v>
          </cell>
          <cell r="J898">
            <v>0.52632000000000001</v>
          </cell>
          <cell r="K898">
            <v>0.39168000000000003</v>
          </cell>
          <cell r="L898">
            <v>0.27</v>
          </cell>
        </row>
        <row r="899">
          <cell r="A899" t="str">
            <v>87-10-1395</v>
          </cell>
          <cell r="B899" t="str">
            <v>Thuja occ. 'Maria' PBR ®</v>
          </cell>
          <cell r="C899" t="str">
            <v>MP150</v>
          </cell>
          <cell r="D899" t="str">
            <v>Directly</v>
          </cell>
          <cell r="F899">
            <v>1.1500000000000001</v>
          </cell>
          <cell r="G899">
            <v>1.04</v>
          </cell>
          <cell r="H899">
            <v>0.98</v>
          </cell>
          <cell r="J899">
            <v>1.4076000000000002</v>
          </cell>
          <cell r="K899">
            <v>1.2729600000000001</v>
          </cell>
          <cell r="L899">
            <v>0.98</v>
          </cell>
        </row>
        <row r="900">
          <cell r="A900" t="str">
            <v>87-10-0952</v>
          </cell>
          <cell r="B900" t="str">
            <v>Thuja occ. 'Maria' PBR ®</v>
          </cell>
          <cell r="C900" t="str">
            <v>MP144</v>
          </cell>
          <cell r="D900" t="str">
            <v>Directly</v>
          </cell>
          <cell r="F900">
            <v>1.1500000000000001</v>
          </cell>
          <cell r="G900">
            <v>1.04</v>
          </cell>
          <cell r="H900">
            <v>0.98</v>
          </cell>
          <cell r="J900">
            <v>1.4076000000000002</v>
          </cell>
          <cell r="K900">
            <v>1.2729600000000001</v>
          </cell>
          <cell r="L900">
            <v>0.98</v>
          </cell>
        </row>
        <row r="901">
          <cell r="A901" t="str">
            <v>87-10-1396</v>
          </cell>
          <cell r="B901" t="str">
            <v>Thuja occ. 'Mirjam'  PBR ®</v>
          </cell>
          <cell r="C901" t="str">
            <v>MP150</v>
          </cell>
          <cell r="D901" t="str">
            <v>Directly</v>
          </cell>
          <cell r="F901">
            <v>1.08</v>
          </cell>
          <cell r="G901">
            <v>0.97</v>
          </cell>
          <cell r="H901">
            <v>0.91</v>
          </cell>
          <cell r="J901">
            <v>1.32192</v>
          </cell>
          <cell r="K901">
            <v>1.1872799999999999</v>
          </cell>
          <cell r="L901">
            <v>0.91</v>
          </cell>
        </row>
        <row r="902">
          <cell r="A902" t="str">
            <v>87-10-0735</v>
          </cell>
          <cell r="B902" t="str">
            <v>Thuja occ. 'Mirjam'  PBR ®</v>
          </cell>
          <cell r="C902" t="str">
            <v>MP144</v>
          </cell>
          <cell r="D902" t="str">
            <v>Directly</v>
          </cell>
          <cell r="F902">
            <v>1.08</v>
          </cell>
          <cell r="G902">
            <v>0.97</v>
          </cell>
          <cell r="H902">
            <v>0.91</v>
          </cell>
          <cell r="J902">
            <v>1.32192</v>
          </cell>
          <cell r="K902">
            <v>1.1872799999999999</v>
          </cell>
          <cell r="L902">
            <v>0.91</v>
          </cell>
        </row>
        <row r="903">
          <cell r="A903" t="str">
            <v>87-10-1634</v>
          </cell>
          <cell r="B903" t="str">
            <v>Thuja occ. 'Pyramidalis Compacta'</v>
          </cell>
          <cell r="C903" t="str">
            <v>MP150</v>
          </cell>
          <cell r="D903" t="str">
            <v>Directly</v>
          </cell>
          <cell r="F903">
            <v>0.39999999999999997</v>
          </cell>
          <cell r="G903">
            <v>0.3</v>
          </cell>
          <cell r="H903">
            <v>0.25</v>
          </cell>
          <cell r="J903">
            <v>0.48959999999999992</v>
          </cell>
          <cell r="K903">
            <v>0.36719999999999997</v>
          </cell>
          <cell r="L903">
            <v>0.25</v>
          </cell>
        </row>
        <row r="904">
          <cell r="A904" t="str">
            <v>87-10-1397</v>
          </cell>
          <cell r="B904" t="str">
            <v>Thuja occ. 'Rheingold'</v>
          </cell>
          <cell r="C904" t="str">
            <v>MP150</v>
          </cell>
          <cell r="D904" t="str">
            <v>Directly</v>
          </cell>
          <cell r="F904">
            <v>0.39999999999999997</v>
          </cell>
          <cell r="G904">
            <v>0.3</v>
          </cell>
          <cell r="H904">
            <v>0.25</v>
          </cell>
          <cell r="J904">
            <v>0.48959999999999992</v>
          </cell>
          <cell r="K904">
            <v>0.36719999999999997</v>
          </cell>
          <cell r="L904">
            <v>0.25</v>
          </cell>
        </row>
        <row r="905">
          <cell r="A905" t="str">
            <v>87-10-0736</v>
          </cell>
          <cell r="B905" t="str">
            <v>Thuja occ. 'Rheingold'</v>
          </cell>
          <cell r="C905" t="str">
            <v>MP144</v>
          </cell>
          <cell r="D905" t="str">
            <v>Directly</v>
          </cell>
          <cell r="F905">
            <v>0.39999999999999997</v>
          </cell>
          <cell r="G905">
            <v>0.3</v>
          </cell>
          <cell r="H905">
            <v>0.25</v>
          </cell>
          <cell r="J905">
            <v>0.48959999999999992</v>
          </cell>
          <cell r="K905">
            <v>0.36719999999999997</v>
          </cell>
          <cell r="L905">
            <v>0.25</v>
          </cell>
        </row>
        <row r="906">
          <cell r="A906" t="str">
            <v>87-10-1398</v>
          </cell>
          <cell r="B906" t="str">
            <v>Thuja occ. 'Salland'</v>
          </cell>
          <cell r="C906" t="str">
            <v>MP150</v>
          </cell>
          <cell r="D906" t="str">
            <v>Directly</v>
          </cell>
          <cell r="F906">
            <v>0.39999999999999997</v>
          </cell>
          <cell r="G906">
            <v>0.3</v>
          </cell>
          <cell r="H906">
            <v>0.25</v>
          </cell>
          <cell r="J906">
            <v>0.48959999999999992</v>
          </cell>
          <cell r="K906">
            <v>0.36719999999999997</v>
          </cell>
          <cell r="L906">
            <v>0.25</v>
          </cell>
        </row>
        <row r="907">
          <cell r="A907" t="str">
            <v>87-10-0953</v>
          </cell>
          <cell r="B907" t="str">
            <v>Thuja occ. 'Salland'</v>
          </cell>
          <cell r="C907" t="str">
            <v>MP144</v>
          </cell>
          <cell r="D907" t="str">
            <v>Directly</v>
          </cell>
          <cell r="F907">
            <v>0.39999999999999997</v>
          </cell>
          <cell r="G907">
            <v>0.3</v>
          </cell>
          <cell r="H907">
            <v>0.25</v>
          </cell>
          <cell r="J907">
            <v>0.48959999999999992</v>
          </cell>
          <cell r="K907">
            <v>0.36719999999999997</v>
          </cell>
          <cell r="L907">
            <v>0.25</v>
          </cell>
        </row>
        <row r="908">
          <cell r="A908" t="str">
            <v>87-10-1399</v>
          </cell>
          <cell r="B908" t="str">
            <v>Thuja occ. 'Selena'</v>
          </cell>
          <cell r="C908" t="str">
            <v>MP150</v>
          </cell>
          <cell r="D908" t="str">
            <v>Directly</v>
          </cell>
          <cell r="F908">
            <v>0.44</v>
          </cell>
          <cell r="G908">
            <v>0.34</v>
          </cell>
          <cell r="H908">
            <v>0.28000000000000003</v>
          </cell>
          <cell r="J908">
            <v>0.53856000000000004</v>
          </cell>
          <cell r="K908">
            <v>0.41616000000000003</v>
          </cell>
          <cell r="L908">
            <v>0.28000000000000003</v>
          </cell>
        </row>
        <row r="909">
          <cell r="A909" t="str">
            <v>87-10-1218</v>
          </cell>
          <cell r="B909" t="str">
            <v>Thuja occ. 'Selena'</v>
          </cell>
          <cell r="C909" t="str">
            <v>MP144</v>
          </cell>
          <cell r="D909" t="str">
            <v>Directly</v>
          </cell>
          <cell r="F909">
            <v>0.44</v>
          </cell>
          <cell r="G909">
            <v>0.34</v>
          </cell>
          <cell r="H909">
            <v>0.28000000000000003</v>
          </cell>
          <cell r="J909">
            <v>0.53856000000000004</v>
          </cell>
          <cell r="K909">
            <v>0.41616000000000003</v>
          </cell>
          <cell r="L909">
            <v>0.28000000000000003</v>
          </cell>
        </row>
        <row r="910">
          <cell r="A910" t="str">
            <v>87-10-1551</v>
          </cell>
          <cell r="B910" t="str">
            <v>Thuja occ. 'Smaragd'</v>
          </cell>
          <cell r="C910" t="str">
            <v>MP150</v>
          </cell>
          <cell r="D910" t="str">
            <v>Directly</v>
          </cell>
          <cell r="F910">
            <v>0.39999999999999997</v>
          </cell>
          <cell r="G910">
            <v>0.3</v>
          </cell>
          <cell r="H910">
            <v>0.25</v>
          </cell>
          <cell r="J910">
            <v>0.48959999999999992</v>
          </cell>
          <cell r="K910">
            <v>0.36719999999999997</v>
          </cell>
          <cell r="L910">
            <v>0.25</v>
          </cell>
        </row>
        <row r="911">
          <cell r="A911" t="str">
            <v>87-10-0737</v>
          </cell>
          <cell r="B911" t="str">
            <v>Thuja occ. 'Smaragd'</v>
          </cell>
          <cell r="C911" t="str">
            <v>MP144</v>
          </cell>
          <cell r="D911" t="str">
            <v>Directly</v>
          </cell>
          <cell r="F911">
            <v>0.39999999999999997</v>
          </cell>
          <cell r="G911">
            <v>0.3</v>
          </cell>
          <cell r="H911">
            <v>0.25</v>
          </cell>
          <cell r="J911">
            <v>0.48959999999999992</v>
          </cell>
          <cell r="K911">
            <v>0.36719999999999997</v>
          </cell>
          <cell r="L911">
            <v>0.25</v>
          </cell>
        </row>
        <row r="912">
          <cell r="A912" t="str">
            <v>87-10-1552</v>
          </cell>
          <cell r="B912" t="str">
            <v>Thuja occ. 'Stolwijk'</v>
          </cell>
          <cell r="C912" t="str">
            <v>MP150</v>
          </cell>
          <cell r="D912" t="str">
            <v>Directly</v>
          </cell>
          <cell r="F912">
            <v>0.39999999999999997</v>
          </cell>
          <cell r="G912">
            <v>0.3</v>
          </cell>
          <cell r="H912">
            <v>0.25</v>
          </cell>
          <cell r="J912">
            <v>0.48959999999999992</v>
          </cell>
          <cell r="K912">
            <v>0.36719999999999997</v>
          </cell>
          <cell r="L912">
            <v>0.25</v>
          </cell>
        </row>
        <row r="913">
          <cell r="A913" t="str">
            <v>87-10-0738</v>
          </cell>
          <cell r="B913" t="str">
            <v>Thuja occ. 'Stolwijk'</v>
          </cell>
          <cell r="C913" t="str">
            <v>MP144</v>
          </cell>
          <cell r="D913" t="str">
            <v>Directly</v>
          </cell>
          <cell r="F913">
            <v>0.44</v>
          </cell>
          <cell r="G913">
            <v>0.34</v>
          </cell>
          <cell r="H913">
            <v>0.28000000000000003</v>
          </cell>
          <cell r="J913">
            <v>0.53856000000000004</v>
          </cell>
          <cell r="K913">
            <v>0.41616000000000003</v>
          </cell>
          <cell r="L913">
            <v>0.28000000000000003</v>
          </cell>
        </row>
        <row r="914">
          <cell r="A914" t="str">
            <v>87-10-1553</v>
          </cell>
          <cell r="B914" t="str">
            <v>Thuja occ. 'Sunkist'</v>
          </cell>
          <cell r="C914" t="str">
            <v>MP150</v>
          </cell>
          <cell r="D914" t="str">
            <v>Directly</v>
          </cell>
          <cell r="F914">
            <v>0.39999999999999997</v>
          </cell>
          <cell r="G914">
            <v>0.3</v>
          </cell>
          <cell r="H914">
            <v>0.25</v>
          </cell>
          <cell r="J914">
            <v>0.48959999999999992</v>
          </cell>
          <cell r="K914">
            <v>0.36719999999999997</v>
          </cell>
          <cell r="L914">
            <v>0.25</v>
          </cell>
        </row>
        <row r="915">
          <cell r="A915" t="str">
            <v>87-10-0739</v>
          </cell>
          <cell r="B915" t="str">
            <v>Thuja occ. 'Sunkist'</v>
          </cell>
          <cell r="C915" t="str">
            <v>MP144</v>
          </cell>
          <cell r="D915" t="str">
            <v>Directly</v>
          </cell>
          <cell r="F915">
            <v>0.39999999999999997</v>
          </cell>
          <cell r="G915">
            <v>0.3</v>
          </cell>
          <cell r="H915">
            <v>0.25</v>
          </cell>
          <cell r="J915">
            <v>0.48959999999999992</v>
          </cell>
          <cell r="K915">
            <v>0.36719999999999997</v>
          </cell>
          <cell r="L915">
            <v>0.25</v>
          </cell>
        </row>
        <row r="916">
          <cell r="A916" t="str">
            <v>87-10-1400</v>
          </cell>
          <cell r="B916" t="str">
            <v>Thuja occ. 'Teddy'</v>
          </cell>
          <cell r="C916" t="str">
            <v>MP150</v>
          </cell>
          <cell r="D916" t="str">
            <v>WEEK 18</v>
          </cell>
          <cell r="F916">
            <v>0.39999999999999997</v>
          </cell>
          <cell r="G916">
            <v>0.3</v>
          </cell>
          <cell r="H916">
            <v>0.25</v>
          </cell>
          <cell r="J916">
            <v>0.48959999999999992</v>
          </cell>
          <cell r="K916">
            <v>0.36719999999999997</v>
          </cell>
          <cell r="L916">
            <v>0.25</v>
          </cell>
        </row>
        <row r="917">
          <cell r="A917" t="str">
            <v>87-10-0740</v>
          </cell>
          <cell r="B917" t="str">
            <v>Thuja occ. 'Teddy'</v>
          </cell>
          <cell r="C917" t="str">
            <v>MP144</v>
          </cell>
          <cell r="D917" t="str">
            <v>WEEK 18</v>
          </cell>
          <cell r="F917">
            <v>0.39999999999999997</v>
          </cell>
          <cell r="G917">
            <v>0.3</v>
          </cell>
          <cell r="H917">
            <v>0.25</v>
          </cell>
          <cell r="J917">
            <v>0.48959999999999992</v>
          </cell>
          <cell r="K917">
            <v>0.36719999999999997</v>
          </cell>
          <cell r="L917">
            <v>0.25</v>
          </cell>
        </row>
        <row r="918">
          <cell r="A918" t="str">
            <v>87-10-1554</v>
          </cell>
          <cell r="B918" t="str">
            <v>Thuja occ. 'Tiny Tim'</v>
          </cell>
          <cell r="C918" t="str">
            <v>MP150</v>
          </cell>
          <cell r="D918" t="str">
            <v>Directly</v>
          </cell>
          <cell r="F918">
            <v>0.39999999999999997</v>
          </cell>
          <cell r="G918">
            <v>0.3</v>
          </cell>
          <cell r="H918">
            <v>0.25</v>
          </cell>
          <cell r="J918">
            <v>0.48959999999999992</v>
          </cell>
          <cell r="K918">
            <v>0.36719999999999997</v>
          </cell>
          <cell r="L918">
            <v>0.25</v>
          </cell>
        </row>
        <row r="919">
          <cell r="A919" t="str">
            <v>87-10-0741</v>
          </cell>
          <cell r="B919" t="str">
            <v>Thuja occ. 'Tiny Tim'</v>
          </cell>
          <cell r="C919" t="str">
            <v>MP144</v>
          </cell>
          <cell r="D919" t="str">
            <v>week 26</v>
          </cell>
          <cell r="F919">
            <v>0.39999999999999997</v>
          </cell>
          <cell r="G919">
            <v>0.3</v>
          </cell>
          <cell r="H919">
            <v>0.25</v>
          </cell>
          <cell r="J919">
            <v>0.48959999999999992</v>
          </cell>
          <cell r="K919">
            <v>0.36719999999999997</v>
          </cell>
          <cell r="L919">
            <v>0.25</v>
          </cell>
        </row>
        <row r="920">
          <cell r="A920" t="str">
            <v>87-10-1555</v>
          </cell>
          <cell r="B920" t="str">
            <v>Thuja occ. 'Waterfield'</v>
          </cell>
          <cell r="C920" t="str">
            <v>MP150</v>
          </cell>
          <cell r="D920" t="str">
            <v>Directly</v>
          </cell>
          <cell r="F920">
            <v>0.39999999999999997</v>
          </cell>
          <cell r="G920">
            <v>0.3</v>
          </cell>
          <cell r="H920">
            <v>0.25</v>
          </cell>
          <cell r="J920">
            <v>0.48959999999999992</v>
          </cell>
          <cell r="K920">
            <v>0.36719999999999997</v>
          </cell>
          <cell r="L920">
            <v>0.25</v>
          </cell>
        </row>
        <row r="921">
          <cell r="A921" t="str">
            <v>87-10-0954</v>
          </cell>
          <cell r="B921" t="str">
            <v>Thuja occ. 'Waterfield'</v>
          </cell>
          <cell r="C921" t="str">
            <v>MP144</v>
          </cell>
          <cell r="D921" t="str">
            <v>Directly</v>
          </cell>
          <cell r="F921">
            <v>0.39999999999999997</v>
          </cell>
          <cell r="G921">
            <v>0.3</v>
          </cell>
          <cell r="H921">
            <v>0.25</v>
          </cell>
          <cell r="J921">
            <v>0.48959999999999992</v>
          </cell>
          <cell r="K921">
            <v>0.36719999999999997</v>
          </cell>
          <cell r="L921">
            <v>0.25</v>
          </cell>
        </row>
        <row r="922">
          <cell r="A922" t="str">
            <v>87-10-1124</v>
          </cell>
          <cell r="B922" t="str">
            <v>Thuja occ. 'Woodwardii'</v>
          </cell>
          <cell r="C922" t="str">
            <v>MP150</v>
          </cell>
          <cell r="D922" t="str">
            <v>Directly</v>
          </cell>
          <cell r="F922">
            <v>0.39999999999999997</v>
          </cell>
          <cell r="G922">
            <v>0.3</v>
          </cell>
          <cell r="H922">
            <v>0.25</v>
          </cell>
          <cell r="J922">
            <v>0.48959999999999992</v>
          </cell>
          <cell r="K922">
            <v>0.36719999999999997</v>
          </cell>
          <cell r="L922">
            <v>0.25</v>
          </cell>
        </row>
        <row r="923">
          <cell r="A923" t="str">
            <v>87-10-1380</v>
          </cell>
          <cell r="B923" t="str">
            <v>Thuja occ. 'Woodwardii'</v>
          </cell>
          <cell r="C923" t="str">
            <v>MP144</v>
          </cell>
          <cell r="D923" t="str">
            <v>week 26</v>
          </cell>
          <cell r="F923">
            <v>0.39999999999999997</v>
          </cell>
          <cell r="G923">
            <v>0.3</v>
          </cell>
          <cell r="H923">
            <v>0.25</v>
          </cell>
          <cell r="J923">
            <v>0.48959999999999992</v>
          </cell>
          <cell r="K923">
            <v>0.36719999999999997</v>
          </cell>
          <cell r="L923">
            <v>0.25</v>
          </cell>
        </row>
        <row r="924">
          <cell r="A924" t="str">
            <v>87-10-1556</v>
          </cell>
          <cell r="B924" t="str">
            <v>Thuja occ. 'Yellow Ribbon'</v>
          </cell>
          <cell r="C924" t="str">
            <v>MP150</v>
          </cell>
          <cell r="D924" t="str">
            <v>Directly</v>
          </cell>
          <cell r="F924">
            <v>0.39999999999999997</v>
          </cell>
          <cell r="G924">
            <v>0.3</v>
          </cell>
          <cell r="H924">
            <v>0.25</v>
          </cell>
          <cell r="J924">
            <v>0.48959999999999992</v>
          </cell>
          <cell r="K924">
            <v>0.36719999999999997</v>
          </cell>
          <cell r="L924">
            <v>0.25</v>
          </cell>
        </row>
        <row r="925">
          <cell r="A925" t="str">
            <v>87-10-0742</v>
          </cell>
          <cell r="B925" t="str">
            <v>Thuja occ. 'Yellow Ribbon'</v>
          </cell>
          <cell r="C925" t="str">
            <v>MP144</v>
          </cell>
          <cell r="D925" t="str">
            <v>Directly</v>
          </cell>
          <cell r="F925">
            <v>0.44</v>
          </cell>
          <cell r="G925">
            <v>0.34</v>
          </cell>
          <cell r="H925">
            <v>0.28000000000000003</v>
          </cell>
          <cell r="J925">
            <v>0.53856000000000004</v>
          </cell>
          <cell r="K925">
            <v>0.41616000000000003</v>
          </cell>
          <cell r="L925">
            <v>0.28000000000000003</v>
          </cell>
        </row>
        <row r="926">
          <cell r="A926" t="str">
            <v>87-10-1381</v>
          </cell>
          <cell r="B926" t="str">
            <v>Thuja orient. 'Aurea Nana'</v>
          </cell>
          <cell r="C926" t="str">
            <v>MP150</v>
          </cell>
          <cell r="D926" t="str">
            <v>Directly</v>
          </cell>
          <cell r="F926">
            <v>0.66</v>
          </cell>
          <cell r="G926">
            <v>0.55000000000000004</v>
          </cell>
          <cell r="H926">
            <v>0.49</v>
          </cell>
          <cell r="J926">
            <v>0.80784</v>
          </cell>
          <cell r="K926">
            <v>0.67320000000000002</v>
          </cell>
          <cell r="L926">
            <v>0.49</v>
          </cell>
        </row>
        <row r="927">
          <cell r="A927" t="str">
            <v>87-10-1382</v>
          </cell>
          <cell r="B927" t="str">
            <v>Thuja orient. 'Elegantissima'</v>
          </cell>
          <cell r="C927" t="str">
            <v>MP150</v>
          </cell>
          <cell r="D927" t="str">
            <v>Directly</v>
          </cell>
          <cell r="F927">
            <v>0.59000000000000008</v>
          </cell>
          <cell r="G927">
            <v>0.48</v>
          </cell>
          <cell r="H927">
            <v>0.42</v>
          </cell>
          <cell r="J927">
            <v>0.72216000000000014</v>
          </cell>
          <cell r="K927">
            <v>0.58751999999999993</v>
          </cell>
          <cell r="L927">
            <v>0.42</v>
          </cell>
        </row>
        <row r="928">
          <cell r="A928" t="str">
            <v>87-10-1196</v>
          </cell>
          <cell r="B928" t="str">
            <v>Thuja orient. 'Morgan'</v>
          </cell>
          <cell r="C928" t="str">
            <v>MP150</v>
          </cell>
          <cell r="D928" t="str">
            <v>Directly</v>
          </cell>
          <cell r="F928">
            <v>0.66</v>
          </cell>
          <cell r="G928">
            <v>0.55000000000000004</v>
          </cell>
          <cell r="H928">
            <v>0.49</v>
          </cell>
          <cell r="J928">
            <v>0.80784</v>
          </cell>
          <cell r="K928">
            <v>0.67320000000000002</v>
          </cell>
          <cell r="L928">
            <v>0.49</v>
          </cell>
        </row>
        <row r="929">
          <cell r="A929" t="str">
            <v>87-10-1383</v>
          </cell>
          <cell r="B929" t="str">
            <v>Thuja orient. 'Pyramidalis Aurea'</v>
          </cell>
          <cell r="C929" t="str">
            <v>MP150</v>
          </cell>
          <cell r="D929" t="str">
            <v>Directly</v>
          </cell>
          <cell r="F929">
            <v>0.59000000000000008</v>
          </cell>
          <cell r="G929">
            <v>0.48</v>
          </cell>
          <cell r="H929">
            <v>0.42</v>
          </cell>
          <cell r="J929">
            <v>0.72216000000000014</v>
          </cell>
          <cell r="K929">
            <v>0.58751999999999993</v>
          </cell>
          <cell r="L929">
            <v>0.42</v>
          </cell>
        </row>
        <row r="930">
          <cell r="A930" t="str">
            <v>87-10-1695</v>
          </cell>
          <cell r="B930" t="str">
            <v>Thuja plicata 'Atrovirens'</v>
          </cell>
          <cell r="C930" t="str">
            <v>MP150</v>
          </cell>
          <cell r="D930" t="str">
            <v>Directly</v>
          </cell>
          <cell r="F930">
            <v>0.39999999999999997</v>
          </cell>
          <cell r="G930">
            <v>0.3</v>
          </cell>
          <cell r="H930">
            <v>0.25</v>
          </cell>
          <cell r="J930">
            <v>0.48959999999999992</v>
          </cell>
          <cell r="K930">
            <v>0.36719999999999997</v>
          </cell>
          <cell r="L930">
            <v>0.25</v>
          </cell>
        </row>
        <row r="931">
          <cell r="A931" t="str">
            <v>87-10-0745</v>
          </cell>
          <cell r="B931" t="str">
            <v>Thuja plicata 'Atrovirens'</v>
          </cell>
          <cell r="C931" t="str">
            <v>MP144</v>
          </cell>
          <cell r="D931" t="str">
            <v>Directly</v>
          </cell>
          <cell r="F931">
            <v>0.39999999999999997</v>
          </cell>
          <cell r="G931">
            <v>0.3</v>
          </cell>
          <cell r="H931">
            <v>0.25</v>
          </cell>
          <cell r="J931">
            <v>0.48959999999999992</v>
          </cell>
          <cell r="K931">
            <v>0.36719999999999997</v>
          </cell>
          <cell r="L931">
            <v>0.25</v>
          </cell>
        </row>
        <row r="932">
          <cell r="A932" t="str">
            <v>87-10-1557</v>
          </cell>
          <cell r="B932" t="str">
            <v>Thuja plicata 'Cancan'</v>
          </cell>
          <cell r="C932" t="str">
            <v>MP150</v>
          </cell>
          <cell r="D932" t="str">
            <v>Directly</v>
          </cell>
          <cell r="F932">
            <v>0.39999999999999997</v>
          </cell>
          <cell r="G932">
            <v>0.3</v>
          </cell>
          <cell r="H932">
            <v>0.25</v>
          </cell>
          <cell r="J932">
            <v>0.48959999999999992</v>
          </cell>
          <cell r="K932">
            <v>0.36719999999999997</v>
          </cell>
          <cell r="L932">
            <v>0.25</v>
          </cell>
        </row>
        <row r="933">
          <cell r="A933" t="str">
            <v>87-10-0746</v>
          </cell>
          <cell r="B933" t="str">
            <v>Thuja plicata 'Cancan'</v>
          </cell>
          <cell r="C933" t="str">
            <v>MP144</v>
          </cell>
          <cell r="D933" t="str">
            <v>Directly</v>
          </cell>
          <cell r="F933">
            <v>0.39999999999999997</v>
          </cell>
          <cell r="G933">
            <v>0.3</v>
          </cell>
          <cell r="H933">
            <v>0.25</v>
          </cell>
          <cell r="J933">
            <v>0.48959999999999992</v>
          </cell>
          <cell r="K933">
            <v>0.36719999999999997</v>
          </cell>
          <cell r="L933">
            <v>0.25</v>
          </cell>
        </row>
        <row r="934">
          <cell r="A934" t="str">
            <v>87-10-0747</v>
          </cell>
          <cell r="B934" t="str">
            <v>Thuja plicata 'Emerald' PBR ®</v>
          </cell>
          <cell r="C934" t="str">
            <v>MP144</v>
          </cell>
          <cell r="D934" t="str">
            <v>Directly</v>
          </cell>
          <cell r="F934">
            <v>0.87</v>
          </cell>
          <cell r="G934">
            <v>0.76</v>
          </cell>
          <cell r="H934">
            <v>0.7</v>
          </cell>
          <cell r="J934">
            <v>1.06488</v>
          </cell>
          <cell r="K934">
            <v>0.93023999999999996</v>
          </cell>
          <cell r="L934">
            <v>0.7</v>
          </cell>
        </row>
        <row r="935">
          <cell r="A935" t="str">
            <v>87-10-1558</v>
          </cell>
          <cell r="B935" t="str">
            <v>Thuja plicata 'Emerald' PBR ®</v>
          </cell>
          <cell r="C935" t="str">
            <v>MP150</v>
          </cell>
          <cell r="D935" t="str">
            <v>Directly</v>
          </cell>
          <cell r="F935">
            <v>0.87</v>
          </cell>
          <cell r="G935">
            <v>0.76</v>
          </cell>
          <cell r="H935">
            <v>0.7</v>
          </cell>
          <cell r="J935">
            <v>1.06488</v>
          </cell>
          <cell r="K935">
            <v>0.93023999999999996</v>
          </cell>
          <cell r="L935">
            <v>0.7</v>
          </cell>
        </row>
        <row r="936">
          <cell r="A936" t="str">
            <v>87-10-1635</v>
          </cell>
          <cell r="B936" t="str">
            <v>Thuja plicata 'Excelsa'</v>
          </cell>
          <cell r="C936" t="str">
            <v>MP150</v>
          </cell>
          <cell r="D936" t="str">
            <v>Directly</v>
          </cell>
          <cell r="F936">
            <v>0.39999999999999997</v>
          </cell>
          <cell r="G936">
            <v>0.3</v>
          </cell>
          <cell r="H936">
            <v>0.25</v>
          </cell>
          <cell r="J936">
            <v>0.48959999999999992</v>
          </cell>
          <cell r="K936">
            <v>0.36719999999999997</v>
          </cell>
          <cell r="L936">
            <v>0.25</v>
          </cell>
        </row>
        <row r="937">
          <cell r="A937" t="str">
            <v>87-10-0748</v>
          </cell>
          <cell r="B937" t="str">
            <v>Thuja plicata 'Excelsa'</v>
          </cell>
          <cell r="C937" t="str">
            <v>MP144</v>
          </cell>
          <cell r="D937" t="str">
            <v>Directly</v>
          </cell>
          <cell r="F937">
            <v>0.39999999999999997</v>
          </cell>
          <cell r="G937">
            <v>0.3</v>
          </cell>
          <cell r="H937">
            <v>0.25</v>
          </cell>
          <cell r="J937">
            <v>0.48959999999999992</v>
          </cell>
          <cell r="K937">
            <v>0.36719999999999997</v>
          </cell>
          <cell r="L937">
            <v>0.25</v>
          </cell>
        </row>
        <row r="938">
          <cell r="A938" t="str">
            <v>87-10-1636</v>
          </cell>
          <cell r="B938" t="str">
            <v>Thuja plicata 'Gelderland'</v>
          </cell>
          <cell r="C938" t="str">
            <v>MP150</v>
          </cell>
          <cell r="D938" t="str">
            <v>Directly</v>
          </cell>
          <cell r="F938">
            <v>0.39999999999999997</v>
          </cell>
          <cell r="G938">
            <v>0.3</v>
          </cell>
          <cell r="H938">
            <v>0.25</v>
          </cell>
          <cell r="J938">
            <v>0.48959999999999992</v>
          </cell>
          <cell r="K938">
            <v>0.36719999999999997</v>
          </cell>
          <cell r="L938">
            <v>0.25</v>
          </cell>
        </row>
        <row r="939">
          <cell r="A939" t="str">
            <v>87-10-0749</v>
          </cell>
          <cell r="B939" t="str">
            <v>Thuja plicata 'Gelderland'</v>
          </cell>
          <cell r="C939" t="str">
            <v>MP144</v>
          </cell>
          <cell r="D939" t="str">
            <v>Directly</v>
          </cell>
          <cell r="F939">
            <v>0.39999999999999997</v>
          </cell>
          <cell r="G939">
            <v>0.3</v>
          </cell>
          <cell r="H939">
            <v>0.25</v>
          </cell>
          <cell r="J939">
            <v>0.48959999999999992</v>
          </cell>
          <cell r="K939">
            <v>0.36719999999999997</v>
          </cell>
          <cell r="L939">
            <v>0.25</v>
          </cell>
        </row>
        <row r="940">
          <cell r="A940" t="str">
            <v>87-10-1696</v>
          </cell>
          <cell r="B940" t="str">
            <v>Thuja plicata 'Martin'</v>
          </cell>
          <cell r="C940" t="str">
            <v>MP150</v>
          </cell>
          <cell r="D940" t="str">
            <v>Directly</v>
          </cell>
          <cell r="F940">
            <v>0.39999999999999997</v>
          </cell>
          <cell r="G940">
            <v>0.3</v>
          </cell>
          <cell r="H940">
            <v>0.25</v>
          </cell>
          <cell r="J940">
            <v>0.48959999999999992</v>
          </cell>
          <cell r="K940">
            <v>0.36719999999999997</v>
          </cell>
          <cell r="L940">
            <v>0.25</v>
          </cell>
        </row>
        <row r="941">
          <cell r="A941" t="str">
            <v>87-10-0750</v>
          </cell>
          <cell r="B941" t="str">
            <v>Thuja plicata 'Martin'</v>
          </cell>
          <cell r="C941" t="str">
            <v>MP144</v>
          </cell>
          <cell r="D941" t="str">
            <v>Directly</v>
          </cell>
          <cell r="F941">
            <v>0.39999999999999997</v>
          </cell>
          <cell r="G941">
            <v>0.3</v>
          </cell>
          <cell r="H941">
            <v>0.25</v>
          </cell>
          <cell r="J941">
            <v>0.48959999999999992</v>
          </cell>
          <cell r="K941">
            <v>0.36719999999999997</v>
          </cell>
          <cell r="L941">
            <v>0.25</v>
          </cell>
        </row>
        <row r="942">
          <cell r="A942" t="str">
            <v>87-10-1697</v>
          </cell>
          <cell r="B942" t="str">
            <v>Acer palmatum</v>
          </cell>
          <cell r="C942" t="str">
            <v>PL 500</v>
          </cell>
          <cell r="D942" t="str">
            <v>Directly</v>
          </cell>
          <cell r="F942">
            <v>0.62</v>
          </cell>
          <cell r="G942">
            <v>0.51</v>
          </cell>
          <cell r="H942">
            <v>0.45</v>
          </cell>
          <cell r="J942">
            <v>0.75888</v>
          </cell>
          <cell r="K942">
            <v>0.62424000000000002</v>
          </cell>
          <cell r="L942">
            <v>0.45</v>
          </cell>
        </row>
        <row r="943">
          <cell r="A943" t="str">
            <v>87-10-1698</v>
          </cell>
          <cell r="B943" t="str">
            <v>Berberis julianae</v>
          </cell>
          <cell r="C943" t="str">
            <v>PL 500</v>
          </cell>
          <cell r="D943" t="str">
            <v>june 2021</v>
          </cell>
          <cell r="F943">
            <v>0.44</v>
          </cell>
          <cell r="G943">
            <v>0.34</v>
          </cell>
          <cell r="H943">
            <v>0.28000000000000003</v>
          </cell>
          <cell r="J943">
            <v>0.53856000000000004</v>
          </cell>
          <cell r="K943">
            <v>0.41616000000000003</v>
          </cell>
          <cell r="L943">
            <v>0.28000000000000003</v>
          </cell>
        </row>
        <row r="944">
          <cell r="A944" t="str">
            <v>87-10-1699</v>
          </cell>
          <cell r="B944" t="str">
            <v>Berberis thunbergii Atropurpurea</v>
          </cell>
          <cell r="C944" t="str">
            <v>PL 500</v>
          </cell>
          <cell r="D944" t="str">
            <v>june 2021</v>
          </cell>
          <cell r="F944">
            <v>0.44</v>
          </cell>
          <cell r="G944">
            <v>0.34</v>
          </cell>
          <cell r="H944">
            <v>0.28000000000000003</v>
          </cell>
          <cell r="J944">
            <v>0.53856000000000004</v>
          </cell>
          <cell r="K944">
            <v>0.41616000000000003</v>
          </cell>
          <cell r="L944">
            <v>0.28000000000000003</v>
          </cell>
        </row>
        <row r="945">
          <cell r="A945" t="str">
            <v>87-10-1700</v>
          </cell>
          <cell r="B945" t="str">
            <v>Carpinus betulus</v>
          </cell>
          <cell r="C945" t="str">
            <v>PL 500</v>
          </cell>
          <cell r="D945" t="str">
            <v>juni 2021</v>
          </cell>
          <cell r="F945">
            <v>0.44</v>
          </cell>
          <cell r="G945">
            <v>0.34</v>
          </cell>
          <cell r="H945">
            <v>0.28000000000000003</v>
          </cell>
          <cell r="J945">
            <v>0.53856000000000004</v>
          </cell>
          <cell r="K945">
            <v>0.41616000000000003</v>
          </cell>
          <cell r="L945">
            <v>0.28000000000000003</v>
          </cell>
        </row>
        <row r="946">
          <cell r="A946" t="str">
            <v>87-10-1701</v>
          </cell>
          <cell r="B946" t="str">
            <v>Cercis siliquastrum</v>
          </cell>
          <cell r="C946" t="str">
            <v>PL 500</v>
          </cell>
          <cell r="D946" t="str">
            <v>June 2021</v>
          </cell>
          <cell r="F946">
            <v>0.56000000000000005</v>
          </cell>
          <cell r="G946">
            <v>0.45</v>
          </cell>
          <cell r="H946">
            <v>0.39</v>
          </cell>
          <cell r="J946">
            <v>0.68544000000000005</v>
          </cell>
          <cell r="K946">
            <v>0.55080000000000007</v>
          </cell>
          <cell r="L946">
            <v>0.39</v>
          </cell>
        </row>
        <row r="947">
          <cell r="A947" t="str">
            <v>87-10-1702</v>
          </cell>
          <cell r="B947" t="str">
            <v>Cercidiphyllum japonicum</v>
          </cell>
          <cell r="C947" t="str">
            <v>PL 500</v>
          </cell>
          <cell r="D947" t="str">
            <v>June 2021</v>
          </cell>
          <cell r="F947">
            <v>0.8</v>
          </cell>
          <cell r="G947">
            <v>0.69</v>
          </cell>
          <cell r="H947">
            <v>0.63</v>
          </cell>
          <cell r="J947">
            <v>0.97919999999999996</v>
          </cell>
          <cell r="K947">
            <v>0.84455999999999998</v>
          </cell>
          <cell r="L947">
            <v>0.63</v>
          </cell>
        </row>
        <row r="948">
          <cell r="A948" t="str">
            <v>87-10-1703</v>
          </cell>
          <cell r="B948" t="str">
            <v xml:space="preserve">Cornus kousa </v>
          </cell>
          <cell r="C948" t="str">
            <v>PL 500</v>
          </cell>
          <cell r="D948" t="str">
            <v>June 2021</v>
          </cell>
          <cell r="F948">
            <v>0.8</v>
          </cell>
          <cell r="G948">
            <v>0.69</v>
          </cell>
          <cell r="H948">
            <v>0.63</v>
          </cell>
          <cell r="J948">
            <v>0.97919999999999996</v>
          </cell>
          <cell r="K948">
            <v>0.84455999999999998</v>
          </cell>
          <cell r="L948">
            <v>0.63</v>
          </cell>
        </row>
        <row r="949">
          <cell r="A949" t="str">
            <v>87-10-1704</v>
          </cell>
          <cell r="B949" t="str">
            <v>Cornus kousa Chinensis</v>
          </cell>
          <cell r="C949" t="str">
            <v>PL 500</v>
          </cell>
          <cell r="D949" t="str">
            <v>june 2021</v>
          </cell>
          <cell r="F949">
            <v>0.8</v>
          </cell>
          <cell r="G949">
            <v>0.69</v>
          </cell>
          <cell r="H949">
            <v>0.63</v>
          </cell>
          <cell r="J949">
            <v>0.97919999999999996</v>
          </cell>
          <cell r="K949">
            <v>0.84455999999999998</v>
          </cell>
          <cell r="L949">
            <v>0.63</v>
          </cell>
        </row>
        <row r="950">
          <cell r="A950" t="str">
            <v>87-10-1705</v>
          </cell>
          <cell r="B950" t="str">
            <v>Cotinus coggygria</v>
          </cell>
          <cell r="C950" t="str">
            <v>PL 500</v>
          </cell>
          <cell r="D950" t="str">
            <v>june 2021</v>
          </cell>
          <cell r="F950">
            <v>0.48</v>
          </cell>
          <cell r="G950">
            <v>0.37</v>
          </cell>
          <cell r="H950">
            <v>0.31</v>
          </cell>
          <cell r="J950">
            <v>0.58751999999999993</v>
          </cell>
          <cell r="K950">
            <v>0.45288</v>
          </cell>
          <cell r="L950">
            <v>0.31</v>
          </cell>
        </row>
        <row r="951">
          <cell r="A951" t="str">
            <v>87-10-1706</v>
          </cell>
          <cell r="B951" t="str">
            <v>Cotoneaster franchetii</v>
          </cell>
          <cell r="C951" t="str">
            <v>PL 500</v>
          </cell>
          <cell r="D951" t="str">
            <v>june 2021</v>
          </cell>
          <cell r="F951">
            <v>0.48</v>
          </cell>
          <cell r="G951">
            <v>0.37</v>
          </cell>
          <cell r="H951">
            <v>0.31</v>
          </cell>
          <cell r="J951">
            <v>0.58751999999999993</v>
          </cell>
          <cell r="K951">
            <v>0.45288</v>
          </cell>
          <cell r="L951">
            <v>0.31</v>
          </cell>
        </row>
        <row r="952">
          <cell r="A952" t="str">
            <v>87-10-1707</v>
          </cell>
          <cell r="B952" t="str">
            <v>Cotoneaster lacteus</v>
          </cell>
          <cell r="C952" t="str">
            <v>PL 500</v>
          </cell>
          <cell r="D952" t="str">
            <v>june 2021</v>
          </cell>
          <cell r="F952">
            <v>0.48</v>
          </cell>
          <cell r="G952">
            <v>0.37</v>
          </cell>
          <cell r="H952">
            <v>0.31</v>
          </cell>
          <cell r="J952">
            <v>0.58751999999999993</v>
          </cell>
          <cell r="K952">
            <v>0.45288</v>
          </cell>
          <cell r="L952">
            <v>0.31</v>
          </cell>
        </row>
        <row r="953">
          <cell r="A953" t="str">
            <v>87-10-1708</v>
          </cell>
          <cell r="B953" t="str">
            <v>Cotoneaster lucidus</v>
          </cell>
          <cell r="C953" t="str">
            <v>PL 500</v>
          </cell>
          <cell r="D953" t="str">
            <v>juni 2021</v>
          </cell>
          <cell r="F953">
            <v>0.48</v>
          </cell>
          <cell r="G953">
            <v>0.37</v>
          </cell>
          <cell r="H953">
            <v>0.31</v>
          </cell>
          <cell r="J953">
            <v>0.58751999999999993</v>
          </cell>
          <cell r="K953">
            <v>0.45288</v>
          </cell>
          <cell r="L953">
            <v>0.31</v>
          </cell>
        </row>
        <row r="954">
          <cell r="A954" t="str">
            <v>87-10-1709</v>
          </cell>
          <cell r="B954" t="str">
            <v>Cotoneaster simonsii</v>
          </cell>
          <cell r="C954" t="str">
            <v>PL 500</v>
          </cell>
          <cell r="D954" t="str">
            <v>Directly</v>
          </cell>
          <cell r="F954">
            <v>0.48</v>
          </cell>
          <cell r="G954">
            <v>0.37</v>
          </cell>
          <cell r="H954">
            <v>0.31</v>
          </cell>
          <cell r="J954">
            <v>0.58751999999999993</v>
          </cell>
          <cell r="K954">
            <v>0.45288</v>
          </cell>
          <cell r="L954">
            <v>0.31</v>
          </cell>
        </row>
        <row r="955">
          <cell r="A955" t="str">
            <v>87-10-1710</v>
          </cell>
          <cell r="B955" t="str">
            <v>Fagus sylvatica</v>
          </cell>
          <cell r="C955" t="str">
            <v>PL 500</v>
          </cell>
          <cell r="D955" t="str">
            <v>june 2021</v>
          </cell>
          <cell r="F955">
            <v>0.48</v>
          </cell>
          <cell r="G955">
            <v>0.37</v>
          </cell>
          <cell r="H955">
            <v>0.31</v>
          </cell>
          <cell r="J955">
            <v>0.58751999999999993</v>
          </cell>
          <cell r="K955">
            <v>0.45288</v>
          </cell>
          <cell r="L955">
            <v>0.31</v>
          </cell>
        </row>
        <row r="956">
          <cell r="A956" t="str">
            <v>87-10-1711</v>
          </cell>
          <cell r="B956" t="str">
            <v>Fagus sylvatica Atropurpurea</v>
          </cell>
          <cell r="C956" t="str">
            <v>PL 500</v>
          </cell>
          <cell r="D956" t="str">
            <v>june 2021</v>
          </cell>
          <cell r="F956">
            <v>0.8</v>
          </cell>
          <cell r="G956">
            <v>0.69</v>
          </cell>
          <cell r="H956">
            <v>0.63</v>
          </cell>
          <cell r="J956">
            <v>0.97919999999999996</v>
          </cell>
          <cell r="K956">
            <v>0.84455999999999998</v>
          </cell>
          <cell r="L956">
            <v>0.63</v>
          </cell>
        </row>
        <row r="957">
          <cell r="A957" t="str">
            <v>87-10-1712</v>
          </cell>
          <cell r="B957" t="str">
            <v>Ilex aquifolium</v>
          </cell>
          <cell r="C957" t="str">
            <v>PL 500</v>
          </cell>
          <cell r="D957" t="str">
            <v>june 2021</v>
          </cell>
          <cell r="F957">
            <v>0.62</v>
          </cell>
          <cell r="G957">
            <v>0.51</v>
          </cell>
          <cell r="H957">
            <v>0.45</v>
          </cell>
          <cell r="J957">
            <v>0.75888</v>
          </cell>
          <cell r="K957">
            <v>0.62424000000000002</v>
          </cell>
          <cell r="L957">
            <v>0.45</v>
          </cell>
        </row>
        <row r="958">
          <cell r="A958" t="str">
            <v>87-10-1713</v>
          </cell>
          <cell r="B958" t="str">
            <v>Liquidambar styraciflua</v>
          </cell>
          <cell r="C958" t="str">
            <v>PL 500</v>
          </cell>
          <cell r="D958" t="str">
            <v>Directly</v>
          </cell>
          <cell r="F958">
            <v>0.56000000000000005</v>
          </cell>
          <cell r="G958">
            <v>0.45</v>
          </cell>
          <cell r="H958">
            <v>0.39</v>
          </cell>
          <cell r="J958">
            <v>0.68544000000000005</v>
          </cell>
          <cell r="K958">
            <v>0.55080000000000007</v>
          </cell>
          <cell r="L958">
            <v>0.39</v>
          </cell>
        </row>
        <row r="959">
          <cell r="A959" t="str">
            <v>87-10-1714</v>
          </cell>
          <cell r="B959" t="str">
            <v>Mahonia aquifolium</v>
          </cell>
          <cell r="C959" t="str">
            <v>PL 500</v>
          </cell>
          <cell r="D959" t="str">
            <v>June 2021</v>
          </cell>
          <cell r="F959">
            <v>0.48</v>
          </cell>
          <cell r="G959">
            <v>0.37</v>
          </cell>
          <cell r="H959">
            <v>0.31</v>
          </cell>
          <cell r="J959">
            <v>0.58751999999999993</v>
          </cell>
          <cell r="K959">
            <v>0.45288</v>
          </cell>
          <cell r="L959">
            <v>0.31</v>
          </cell>
        </row>
        <row r="960">
          <cell r="A960" t="str">
            <v>87-10-1715</v>
          </cell>
          <cell r="B960" t="str">
            <v>Magnolia kobus</v>
          </cell>
          <cell r="C960" t="str">
            <v>PL 500</v>
          </cell>
          <cell r="D960" t="str">
            <v>Directly</v>
          </cell>
          <cell r="F960">
            <v>1.51</v>
          </cell>
          <cell r="G960">
            <v>1.4</v>
          </cell>
          <cell r="H960">
            <v>1.34</v>
          </cell>
          <cell r="J960">
            <v>1.8482399999999999</v>
          </cell>
          <cell r="K960">
            <v>1.7136</v>
          </cell>
          <cell r="L960">
            <v>1.34</v>
          </cell>
        </row>
        <row r="961">
          <cell r="A961" t="str">
            <v>87-10-1716</v>
          </cell>
          <cell r="B961" t="str">
            <v>Myrica gale</v>
          </cell>
          <cell r="C961" t="str">
            <v>PL 500</v>
          </cell>
          <cell r="D961" t="str">
            <v>Directly</v>
          </cell>
          <cell r="F961">
            <v>0.48</v>
          </cell>
          <cell r="G961">
            <v>0.37</v>
          </cell>
          <cell r="H961">
            <v>0.31</v>
          </cell>
          <cell r="J961">
            <v>0.58751999999999993</v>
          </cell>
          <cell r="K961">
            <v>0.45288</v>
          </cell>
          <cell r="L961">
            <v>0.31</v>
          </cell>
        </row>
        <row r="962">
          <cell r="A962" t="str">
            <v>87-10-1717</v>
          </cell>
          <cell r="B962" t="str">
            <v>Quercus palustris</v>
          </cell>
          <cell r="C962" t="str">
            <v>PL 500</v>
          </cell>
          <cell r="D962" t="str">
            <v>Directly</v>
          </cell>
          <cell r="F962">
            <v>0.74</v>
          </cell>
          <cell r="G962">
            <v>0.63</v>
          </cell>
          <cell r="H962">
            <v>0.56999999999999995</v>
          </cell>
          <cell r="J962">
            <v>0.90576000000000001</v>
          </cell>
          <cell r="K962">
            <v>0.77112000000000003</v>
          </cell>
          <cell r="L962">
            <v>0.56999999999999995</v>
          </cell>
        </row>
        <row r="963">
          <cell r="A963" t="str">
            <v>87-10-1718</v>
          </cell>
          <cell r="B963" t="str">
            <v>Quercus robur</v>
          </cell>
          <cell r="C963" t="str">
            <v>PL 500</v>
          </cell>
          <cell r="D963" t="str">
            <v>Directly</v>
          </cell>
          <cell r="F963">
            <v>0.74</v>
          </cell>
          <cell r="G963">
            <v>0.63</v>
          </cell>
          <cell r="H963">
            <v>0.56999999999999995</v>
          </cell>
          <cell r="J963">
            <v>0.90576000000000001</v>
          </cell>
          <cell r="K963">
            <v>0.77112000000000003</v>
          </cell>
          <cell r="L963">
            <v>0.56999999999999995</v>
          </cell>
        </row>
        <row r="964">
          <cell r="A964" t="str">
            <v>87-10-1719</v>
          </cell>
          <cell r="B964" t="str">
            <v>Syringa josikae</v>
          </cell>
          <cell r="C964" t="str">
            <v>PL 500</v>
          </cell>
          <cell r="D964" t="str">
            <v>Directly</v>
          </cell>
          <cell r="F964">
            <v>0.51</v>
          </cell>
          <cell r="G964">
            <v>0.4</v>
          </cell>
          <cell r="H964">
            <v>0.34</v>
          </cell>
          <cell r="J964">
            <v>0.62424000000000002</v>
          </cell>
          <cell r="K964">
            <v>0.48959999999999998</v>
          </cell>
          <cell r="L964">
            <v>0.34</v>
          </cell>
        </row>
        <row r="965">
          <cell r="A965" t="str">
            <v>87-10-1720</v>
          </cell>
          <cell r="B965" t="str">
            <v>Syringa vulgaris</v>
          </cell>
          <cell r="C965" t="str">
            <v>PL 500</v>
          </cell>
          <cell r="D965" t="str">
            <v>Directly</v>
          </cell>
          <cell r="F965">
            <v>0.51</v>
          </cell>
          <cell r="G965">
            <v>0.4</v>
          </cell>
          <cell r="H965">
            <v>0.34</v>
          </cell>
          <cell r="J965">
            <v>0.62424000000000002</v>
          </cell>
          <cell r="K965">
            <v>0.48959999999999998</v>
          </cell>
          <cell r="L965">
            <v>0.34</v>
          </cell>
        </row>
        <row r="966">
          <cell r="A966" t="str">
            <v>87-10-1721</v>
          </cell>
          <cell r="B966" t="str">
            <v>Abies alba</v>
          </cell>
          <cell r="C966" t="str">
            <v>PL 500</v>
          </cell>
          <cell r="D966" t="str">
            <v>Directly</v>
          </cell>
          <cell r="F966">
            <v>0.67</v>
          </cell>
          <cell r="G966">
            <v>0.56000000000000005</v>
          </cell>
          <cell r="H966">
            <v>0.5</v>
          </cell>
          <cell r="J966">
            <v>0.82008000000000003</v>
          </cell>
          <cell r="K966">
            <v>0.68544000000000005</v>
          </cell>
          <cell r="L966">
            <v>0.5</v>
          </cell>
        </row>
        <row r="967">
          <cell r="A967" t="str">
            <v>87-10-1722</v>
          </cell>
          <cell r="B967" t="str">
            <v>Abies concolor</v>
          </cell>
          <cell r="C967" t="str">
            <v>PL 500</v>
          </cell>
          <cell r="D967" t="str">
            <v>Directly</v>
          </cell>
          <cell r="F967">
            <v>0.65</v>
          </cell>
          <cell r="G967">
            <v>0.54</v>
          </cell>
          <cell r="H967">
            <v>0.48</v>
          </cell>
          <cell r="J967">
            <v>0.79560000000000008</v>
          </cell>
          <cell r="K967">
            <v>0.66095999999999999</v>
          </cell>
          <cell r="L967">
            <v>0.48</v>
          </cell>
        </row>
        <row r="968">
          <cell r="A968" t="str">
            <v>87-10-1723</v>
          </cell>
          <cell r="B968" t="str">
            <v>Abies fraseri</v>
          </cell>
          <cell r="C968" t="str">
            <v>PL 500</v>
          </cell>
          <cell r="D968" t="str">
            <v>Directly</v>
          </cell>
          <cell r="F968">
            <v>0.65</v>
          </cell>
          <cell r="G968">
            <v>0.54</v>
          </cell>
          <cell r="H968">
            <v>0.48</v>
          </cell>
          <cell r="J968">
            <v>0.79560000000000008</v>
          </cell>
          <cell r="K968">
            <v>0.66095999999999999</v>
          </cell>
          <cell r="L968">
            <v>0.48</v>
          </cell>
        </row>
        <row r="969">
          <cell r="A969" t="str">
            <v>87-10-1724</v>
          </cell>
          <cell r="B969" t="str">
            <v>Abies grandis</v>
          </cell>
          <cell r="C969" t="str">
            <v>PL 500</v>
          </cell>
          <cell r="D969" t="str">
            <v>Directly</v>
          </cell>
          <cell r="F969">
            <v>0.70000000000000007</v>
          </cell>
          <cell r="G969">
            <v>0.59</v>
          </cell>
          <cell r="H969">
            <v>0.53</v>
          </cell>
          <cell r="J969">
            <v>0.85680000000000012</v>
          </cell>
          <cell r="K969">
            <v>0.72216000000000002</v>
          </cell>
          <cell r="L969">
            <v>0.53</v>
          </cell>
        </row>
        <row r="970">
          <cell r="A970" t="str">
            <v>87-10-1725</v>
          </cell>
          <cell r="B970" t="str">
            <v>Abies koreana</v>
          </cell>
          <cell r="C970" t="str">
            <v>PL 500</v>
          </cell>
          <cell r="D970" t="str">
            <v>Directly</v>
          </cell>
          <cell r="F970">
            <v>0.56000000000000005</v>
          </cell>
          <cell r="G970">
            <v>0.45</v>
          </cell>
          <cell r="H970">
            <v>0.39</v>
          </cell>
          <cell r="J970">
            <v>0.68544000000000005</v>
          </cell>
          <cell r="K970">
            <v>0.55080000000000007</v>
          </cell>
          <cell r="L970">
            <v>0.39</v>
          </cell>
        </row>
        <row r="971">
          <cell r="A971" t="str">
            <v>87-10-1726</v>
          </cell>
          <cell r="B971" t="str">
            <v>Abies lasiocarpa</v>
          </cell>
          <cell r="C971" t="str">
            <v>PL 500</v>
          </cell>
          <cell r="D971" t="str">
            <v>Directly</v>
          </cell>
          <cell r="F971">
            <v>0.56000000000000005</v>
          </cell>
          <cell r="G971">
            <v>0.45</v>
          </cell>
          <cell r="H971">
            <v>0.39</v>
          </cell>
          <cell r="J971">
            <v>0.68544000000000005</v>
          </cell>
          <cell r="K971">
            <v>0.55080000000000007</v>
          </cell>
          <cell r="L971">
            <v>0.39</v>
          </cell>
        </row>
        <row r="972">
          <cell r="A972" t="str">
            <v>87-10-1727</v>
          </cell>
          <cell r="B972" t="str">
            <v>Abies nordmanniana</v>
          </cell>
          <cell r="C972" t="str">
            <v>PL 500</v>
          </cell>
          <cell r="D972" t="str">
            <v>Directly</v>
          </cell>
          <cell r="F972">
            <v>0.56000000000000005</v>
          </cell>
          <cell r="G972">
            <v>0.45</v>
          </cell>
          <cell r="H972">
            <v>0.39</v>
          </cell>
          <cell r="J972">
            <v>0.68544000000000005</v>
          </cell>
          <cell r="K972">
            <v>0.55080000000000007</v>
          </cell>
          <cell r="L972">
            <v>0.39</v>
          </cell>
        </row>
        <row r="973">
          <cell r="A973" t="str">
            <v>87-10-1728</v>
          </cell>
          <cell r="B973" t="str">
            <v>Abies pinsapo</v>
          </cell>
          <cell r="C973" t="str">
            <v>PL 500</v>
          </cell>
          <cell r="D973" t="str">
            <v>Directly</v>
          </cell>
          <cell r="F973">
            <v>0.76</v>
          </cell>
          <cell r="G973">
            <v>0.65</v>
          </cell>
          <cell r="H973">
            <v>0.59</v>
          </cell>
          <cell r="J973">
            <v>0.93023999999999996</v>
          </cell>
          <cell r="K973">
            <v>0.79560000000000008</v>
          </cell>
          <cell r="L973">
            <v>0.59</v>
          </cell>
        </row>
        <row r="974">
          <cell r="A974" t="str">
            <v>87-10-1729</v>
          </cell>
          <cell r="B974" t="str">
            <v>Abies procera  = nobilis</v>
          </cell>
          <cell r="C974" t="str">
            <v>PL 500</v>
          </cell>
          <cell r="D974" t="str">
            <v>Directly</v>
          </cell>
          <cell r="F974">
            <v>0.56000000000000005</v>
          </cell>
          <cell r="G974">
            <v>0.45</v>
          </cell>
          <cell r="H974">
            <v>0.39</v>
          </cell>
          <cell r="J974">
            <v>0.68544000000000005</v>
          </cell>
          <cell r="K974">
            <v>0.55080000000000007</v>
          </cell>
          <cell r="L974">
            <v>0.39</v>
          </cell>
        </row>
        <row r="975">
          <cell r="A975" t="str">
            <v>87-10-1730</v>
          </cell>
          <cell r="B975" t="str">
            <v>Cedrus deodara</v>
          </cell>
          <cell r="C975" t="str">
            <v>PL 500</v>
          </cell>
          <cell r="D975" t="str">
            <v>june 2020</v>
          </cell>
          <cell r="F975">
            <v>0.56000000000000005</v>
          </cell>
          <cell r="G975">
            <v>0.45</v>
          </cell>
          <cell r="H975">
            <v>0.39</v>
          </cell>
          <cell r="J975">
            <v>0.68544000000000005</v>
          </cell>
          <cell r="K975">
            <v>0.55080000000000007</v>
          </cell>
          <cell r="L975">
            <v>0.39</v>
          </cell>
        </row>
        <row r="976">
          <cell r="A976" t="str">
            <v>87-10-1731</v>
          </cell>
          <cell r="B976" t="str">
            <v>Chamaecyparis lawsoniana</v>
          </cell>
          <cell r="C976" t="str">
            <v>PL 500</v>
          </cell>
          <cell r="D976" t="str">
            <v>Directly</v>
          </cell>
          <cell r="F976">
            <v>0.44</v>
          </cell>
          <cell r="G976">
            <v>0.34</v>
          </cell>
          <cell r="H976">
            <v>0.28000000000000003</v>
          </cell>
          <cell r="J976">
            <v>0.53856000000000004</v>
          </cell>
          <cell r="K976">
            <v>0.41616000000000003</v>
          </cell>
          <cell r="L976">
            <v>0.28000000000000003</v>
          </cell>
        </row>
        <row r="977">
          <cell r="A977" t="str">
            <v>87-10-1732</v>
          </cell>
          <cell r="B977" t="str">
            <v>Cryptomeria japonica</v>
          </cell>
          <cell r="C977" t="str">
            <v>PL 500</v>
          </cell>
          <cell r="D977" t="str">
            <v>Directly</v>
          </cell>
          <cell r="F977">
            <v>0.72000000000000008</v>
          </cell>
          <cell r="G977">
            <v>0.61</v>
          </cell>
          <cell r="H977">
            <v>0.55000000000000004</v>
          </cell>
          <cell r="J977">
            <v>0.88128000000000006</v>
          </cell>
          <cell r="K977">
            <v>0.74663999999999997</v>
          </cell>
          <cell r="L977">
            <v>0.55000000000000004</v>
          </cell>
        </row>
        <row r="978">
          <cell r="A978" t="str">
            <v>87-10-1734</v>
          </cell>
          <cell r="B978" t="str">
            <v>Ginkgo biloba</v>
          </cell>
          <cell r="C978" t="str">
            <v>PL 500</v>
          </cell>
          <cell r="D978" t="str">
            <v>Directly</v>
          </cell>
          <cell r="F978">
            <v>0.88</v>
          </cell>
          <cell r="G978">
            <v>0.77</v>
          </cell>
          <cell r="H978">
            <v>0.71</v>
          </cell>
          <cell r="J978">
            <v>1.0771200000000001</v>
          </cell>
          <cell r="K978">
            <v>0.94247999999999998</v>
          </cell>
          <cell r="L978">
            <v>0.71</v>
          </cell>
        </row>
        <row r="979">
          <cell r="A979" t="str">
            <v>87-10-1733</v>
          </cell>
          <cell r="B979" t="str">
            <v>Juniperus virginiana</v>
          </cell>
          <cell r="C979" t="str">
            <v>PL 500</v>
          </cell>
          <cell r="D979" t="str">
            <v>Directly</v>
          </cell>
          <cell r="F979">
            <v>0.48</v>
          </cell>
          <cell r="G979">
            <v>0.37</v>
          </cell>
          <cell r="H979">
            <v>0.31</v>
          </cell>
          <cell r="J979">
            <v>0.58751999999999993</v>
          </cell>
          <cell r="K979">
            <v>0.45288</v>
          </cell>
          <cell r="L979">
            <v>0.31</v>
          </cell>
        </row>
        <row r="980">
          <cell r="A980" t="str">
            <v>87-10-1735</v>
          </cell>
          <cell r="B980" t="str">
            <v>Larix decidua</v>
          </cell>
          <cell r="C980" t="str">
            <v>PL 500</v>
          </cell>
          <cell r="D980" t="str">
            <v>Directly</v>
          </cell>
          <cell r="F980">
            <v>0.51</v>
          </cell>
          <cell r="G980">
            <v>0.4</v>
          </cell>
          <cell r="H980">
            <v>0.34</v>
          </cell>
          <cell r="J980">
            <v>0.62424000000000002</v>
          </cell>
          <cell r="K980">
            <v>0.48959999999999998</v>
          </cell>
          <cell r="L980">
            <v>0.34</v>
          </cell>
        </row>
        <row r="981">
          <cell r="A981" t="str">
            <v>87-10-1736</v>
          </cell>
          <cell r="B981" t="str">
            <v>Larix kaempferi</v>
          </cell>
          <cell r="C981" t="str">
            <v>PL 500</v>
          </cell>
          <cell r="D981" t="str">
            <v>Directly</v>
          </cell>
          <cell r="F981">
            <v>0.56000000000000005</v>
          </cell>
          <cell r="G981">
            <v>0.45</v>
          </cell>
          <cell r="H981">
            <v>0.39</v>
          </cell>
          <cell r="J981">
            <v>0.68544000000000005</v>
          </cell>
          <cell r="K981">
            <v>0.55080000000000007</v>
          </cell>
          <cell r="L981">
            <v>0.39</v>
          </cell>
        </row>
        <row r="982">
          <cell r="A982" t="str">
            <v>87-10-1737</v>
          </cell>
          <cell r="B982" t="str">
            <v>Larix leptolepis</v>
          </cell>
          <cell r="C982" t="str">
            <v>PL 500</v>
          </cell>
          <cell r="D982" t="str">
            <v>Directly</v>
          </cell>
          <cell r="F982">
            <v>0.48</v>
          </cell>
          <cell r="G982">
            <v>0.37</v>
          </cell>
          <cell r="H982">
            <v>0.31</v>
          </cell>
          <cell r="J982">
            <v>0.58751999999999993</v>
          </cell>
          <cell r="K982">
            <v>0.45288</v>
          </cell>
          <cell r="L982">
            <v>0.31</v>
          </cell>
        </row>
        <row r="983">
          <cell r="A983" t="str">
            <v>87-10-1738</v>
          </cell>
          <cell r="B983" t="str">
            <v>Metasequoia glyptostroboides</v>
          </cell>
          <cell r="C983" t="str">
            <v>PL 500</v>
          </cell>
          <cell r="D983" t="str">
            <v>Directly</v>
          </cell>
          <cell r="F983">
            <v>1.08</v>
          </cell>
          <cell r="G983">
            <v>0.97</v>
          </cell>
          <cell r="H983">
            <v>0.91</v>
          </cell>
          <cell r="J983">
            <v>1.32192</v>
          </cell>
          <cell r="K983">
            <v>1.1872799999999999</v>
          </cell>
          <cell r="L983">
            <v>0.91</v>
          </cell>
        </row>
        <row r="984">
          <cell r="A984" t="str">
            <v>87-10-1739</v>
          </cell>
          <cell r="B984" t="str">
            <v>Picea abies</v>
          </cell>
          <cell r="C984" t="str">
            <v>PL 500</v>
          </cell>
          <cell r="D984" t="str">
            <v>Directly</v>
          </cell>
          <cell r="F984">
            <v>0.58000000000000007</v>
          </cell>
          <cell r="G984">
            <v>0.47</v>
          </cell>
          <cell r="H984">
            <v>0.41</v>
          </cell>
          <cell r="J984">
            <v>0.70992000000000011</v>
          </cell>
          <cell r="K984">
            <v>0.5752799999999999</v>
          </cell>
          <cell r="L984">
            <v>0.41</v>
          </cell>
        </row>
        <row r="985">
          <cell r="A985" t="str">
            <v>87-10-1740</v>
          </cell>
          <cell r="B985" t="str">
            <v>Picea omorika</v>
          </cell>
          <cell r="C985" t="str">
            <v>PL 500</v>
          </cell>
          <cell r="D985" t="str">
            <v>Directly</v>
          </cell>
          <cell r="F985">
            <v>0.44</v>
          </cell>
          <cell r="G985">
            <v>0.34</v>
          </cell>
          <cell r="H985">
            <v>0.28000000000000003</v>
          </cell>
          <cell r="J985">
            <v>0.53856000000000004</v>
          </cell>
          <cell r="K985">
            <v>0.41616000000000003</v>
          </cell>
          <cell r="L985">
            <v>0.28000000000000003</v>
          </cell>
        </row>
        <row r="986">
          <cell r="A986" t="str">
            <v>87-10-1741</v>
          </cell>
          <cell r="B986" t="str">
            <v>Picea pungens Glauca</v>
          </cell>
          <cell r="C986" t="str">
            <v>PL 500</v>
          </cell>
          <cell r="D986" t="str">
            <v>Directly</v>
          </cell>
          <cell r="F986">
            <v>0.48</v>
          </cell>
          <cell r="G986">
            <v>0.37</v>
          </cell>
          <cell r="H986">
            <v>0.31</v>
          </cell>
          <cell r="J986">
            <v>0.58751999999999993</v>
          </cell>
          <cell r="K986">
            <v>0.45288</v>
          </cell>
          <cell r="L986">
            <v>0.31</v>
          </cell>
        </row>
        <row r="987">
          <cell r="A987" t="str">
            <v>87-10-1742</v>
          </cell>
          <cell r="B987" t="str">
            <v>Picea pungens 'Glauca' Apache</v>
          </cell>
          <cell r="C987" t="str">
            <v>PL 500</v>
          </cell>
          <cell r="D987" t="str">
            <v>Directly</v>
          </cell>
          <cell r="F987">
            <v>0.48</v>
          </cell>
          <cell r="G987">
            <v>0.37</v>
          </cell>
          <cell r="H987">
            <v>0.31</v>
          </cell>
          <cell r="J987">
            <v>0.58751999999999993</v>
          </cell>
          <cell r="K987">
            <v>0.45288</v>
          </cell>
          <cell r="L987">
            <v>0.31</v>
          </cell>
        </row>
        <row r="988">
          <cell r="A988" t="str">
            <v>87-10-1743</v>
          </cell>
          <cell r="B988" t="str">
            <v>Picea pungens 'Glauca' Kaibab</v>
          </cell>
          <cell r="C988" t="str">
            <v>PL 500</v>
          </cell>
          <cell r="D988" t="str">
            <v>Directly</v>
          </cell>
          <cell r="F988">
            <v>0.48</v>
          </cell>
          <cell r="G988">
            <v>0.37</v>
          </cell>
          <cell r="H988">
            <v>0.31</v>
          </cell>
          <cell r="J988">
            <v>0.58751999999999993</v>
          </cell>
          <cell r="K988">
            <v>0.45288</v>
          </cell>
          <cell r="L988">
            <v>0.31</v>
          </cell>
        </row>
        <row r="989">
          <cell r="A989" t="str">
            <v>87-10-1744</v>
          </cell>
          <cell r="B989" t="str">
            <v>Picea pungens 'Glauca' Majestic Blue</v>
          </cell>
          <cell r="C989" t="str">
            <v>PL 500</v>
          </cell>
          <cell r="D989" t="str">
            <v>Directly</v>
          </cell>
          <cell r="F989">
            <v>0.48</v>
          </cell>
          <cell r="G989">
            <v>0.37</v>
          </cell>
          <cell r="H989">
            <v>0.31</v>
          </cell>
          <cell r="J989">
            <v>0.58751999999999993</v>
          </cell>
          <cell r="K989">
            <v>0.45288</v>
          </cell>
          <cell r="L989">
            <v>0.31</v>
          </cell>
        </row>
        <row r="990">
          <cell r="A990" t="str">
            <v>87-10-1745</v>
          </cell>
          <cell r="B990" t="str">
            <v>Picea pungens 'Super Blue Seedling'</v>
          </cell>
          <cell r="C990" t="str">
            <v>PL 500</v>
          </cell>
          <cell r="D990" t="str">
            <v>Directly</v>
          </cell>
          <cell r="F990">
            <v>1.28</v>
          </cell>
          <cell r="G990">
            <v>1.17</v>
          </cell>
          <cell r="H990">
            <v>1.1100000000000001</v>
          </cell>
          <cell r="J990">
            <v>1.5667200000000001</v>
          </cell>
          <cell r="K990">
            <v>1.43208</v>
          </cell>
          <cell r="L990">
            <v>1.1100000000000001</v>
          </cell>
        </row>
        <row r="991">
          <cell r="A991" t="str">
            <v>87-10-1746</v>
          </cell>
          <cell r="B991" t="str">
            <v>Pinus aristata</v>
          </cell>
          <cell r="C991" t="str">
            <v>PL 500</v>
          </cell>
          <cell r="D991" t="str">
            <v>Directly</v>
          </cell>
          <cell r="F991">
            <v>0.48</v>
          </cell>
          <cell r="G991">
            <v>0.37</v>
          </cell>
          <cell r="H991">
            <v>0.31</v>
          </cell>
          <cell r="J991">
            <v>0.58751999999999993</v>
          </cell>
          <cell r="K991">
            <v>0.45288</v>
          </cell>
          <cell r="L991">
            <v>0.31</v>
          </cell>
        </row>
        <row r="992">
          <cell r="A992" t="str">
            <v>87-10-1747</v>
          </cell>
          <cell r="B992" t="str">
            <v>Pinus armandii</v>
          </cell>
          <cell r="C992" t="str">
            <v>PL 500</v>
          </cell>
          <cell r="D992" t="str">
            <v>Directly</v>
          </cell>
          <cell r="F992">
            <v>0.58000000000000007</v>
          </cell>
          <cell r="G992">
            <v>0.47</v>
          </cell>
          <cell r="H992">
            <v>0.41</v>
          </cell>
          <cell r="J992">
            <v>0.70992000000000011</v>
          </cell>
          <cell r="K992">
            <v>0.5752799999999999</v>
          </cell>
          <cell r="L992">
            <v>0.41</v>
          </cell>
        </row>
        <row r="993">
          <cell r="A993" t="str">
            <v>87-10-1748</v>
          </cell>
          <cell r="B993" t="str">
            <v>Pinus cembra</v>
          </cell>
          <cell r="C993" t="str">
            <v>PL 500</v>
          </cell>
          <cell r="D993" t="str">
            <v>Directly</v>
          </cell>
          <cell r="F993">
            <v>0.58000000000000007</v>
          </cell>
          <cell r="G993">
            <v>0.47</v>
          </cell>
          <cell r="H993">
            <v>0.41</v>
          </cell>
          <cell r="J993">
            <v>0.70992000000000011</v>
          </cell>
          <cell r="K993">
            <v>0.5752799999999999</v>
          </cell>
          <cell r="L993">
            <v>0.41</v>
          </cell>
        </row>
        <row r="994">
          <cell r="A994" t="str">
            <v>87-10-1749</v>
          </cell>
          <cell r="B994" t="str">
            <v>Pinus contorta</v>
          </cell>
          <cell r="C994" t="str">
            <v>PL 500</v>
          </cell>
          <cell r="D994" t="str">
            <v>Directly</v>
          </cell>
          <cell r="F994">
            <v>0.44</v>
          </cell>
          <cell r="G994">
            <v>0.34</v>
          </cell>
          <cell r="H994">
            <v>0.28000000000000003</v>
          </cell>
          <cell r="J994">
            <v>0.53856000000000004</v>
          </cell>
          <cell r="K994">
            <v>0.41616000000000003</v>
          </cell>
          <cell r="L994">
            <v>0.28000000000000003</v>
          </cell>
        </row>
        <row r="995">
          <cell r="A995" t="str">
            <v>87-10-1784</v>
          </cell>
          <cell r="B995" t="str">
            <v>Pinus grifithii = walichiana</v>
          </cell>
          <cell r="C995" t="str">
            <v>PL 500</v>
          </cell>
          <cell r="D995" t="str">
            <v>Directly</v>
          </cell>
          <cell r="F995">
            <v>0.45999999999999996</v>
          </cell>
          <cell r="G995">
            <v>0.35</v>
          </cell>
          <cell r="H995">
            <v>0.28999999999999998</v>
          </cell>
          <cell r="J995">
            <v>0.56303999999999998</v>
          </cell>
          <cell r="K995">
            <v>0.4284</v>
          </cell>
          <cell r="L995">
            <v>0.28999999999999998</v>
          </cell>
        </row>
        <row r="996">
          <cell r="A996" t="str">
            <v>87-10-1751</v>
          </cell>
          <cell r="B996" t="str">
            <v>Pinus leucodermis</v>
          </cell>
          <cell r="C996" t="str">
            <v>PL 500</v>
          </cell>
          <cell r="D996" t="str">
            <v>Directly</v>
          </cell>
          <cell r="F996">
            <v>0.48</v>
          </cell>
          <cell r="G996">
            <v>0.37</v>
          </cell>
          <cell r="H996">
            <v>0.31</v>
          </cell>
          <cell r="J996">
            <v>0.58751999999999993</v>
          </cell>
          <cell r="K996">
            <v>0.45288</v>
          </cell>
          <cell r="L996">
            <v>0.31</v>
          </cell>
        </row>
        <row r="997">
          <cell r="A997" t="str">
            <v>87-10-1752</v>
          </cell>
          <cell r="B997" t="str">
            <v>Pinus mugo Mughus</v>
          </cell>
          <cell r="C997" t="str">
            <v>PL 500</v>
          </cell>
          <cell r="D997" t="str">
            <v>Directly</v>
          </cell>
          <cell r="F997">
            <v>0.44</v>
          </cell>
          <cell r="G997">
            <v>0.34</v>
          </cell>
          <cell r="H997">
            <v>0.28000000000000003</v>
          </cell>
          <cell r="J997">
            <v>0.53856000000000004</v>
          </cell>
          <cell r="K997">
            <v>0.41616000000000003</v>
          </cell>
          <cell r="L997">
            <v>0.28000000000000003</v>
          </cell>
        </row>
        <row r="998">
          <cell r="A998" t="str">
            <v>87-10-1754</v>
          </cell>
          <cell r="B998" t="str">
            <v>Pinus mugo Pumilio</v>
          </cell>
          <cell r="C998" t="str">
            <v>PL 500</v>
          </cell>
          <cell r="D998" t="str">
            <v>Directly</v>
          </cell>
          <cell r="F998">
            <v>0.44</v>
          </cell>
          <cell r="G998">
            <v>0.34</v>
          </cell>
          <cell r="H998">
            <v>0.28000000000000003</v>
          </cell>
          <cell r="J998">
            <v>0.53856000000000004</v>
          </cell>
          <cell r="K998">
            <v>0.41616000000000003</v>
          </cell>
          <cell r="L998">
            <v>0.28000000000000003</v>
          </cell>
        </row>
        <row r="999">
          <cell r="A999" t="str">
            <v>87-10-1753</v>
          </cell>
          <cell r="B999" t="str">
            <v>Pinus nigra nigra</v>
          </cell>
          <cell r="C999" t="str">
            <v>PL 500</v>
          </cell>
          <cell r="D999" t="str">
            <v>Directly</v>
          </cell>
          <cell r="F999">
            <v>0.44</v>
          </cell>
          <cell r="G999">
            <v>0.34</v>
          </cell>
          <cell r="H999">
            <v>0.28000000000000003</v>
          </cell>
          <cell r="J999">
            <v>0.53856000000000004</v>
          </cell>
          <cell r="K999">
            <v>0.41616000000000003</v>
          </cell>
          <cell r="L999">
            <v>0.28000000000000003</v>
          </cell>
        </row>
        <row r="1000">
          <cell r="A1000" t="str">
            <v>87-10-1755</v>
          </cell>
          <cell r="B1000" t="str">
            <v>Pinus peuce</v>
          </cell>
          <cell r="C1000" t="str">
            <v>PL 500</v>
          </cell>
          <cell r="D1000" t="str">
            <v>Directly</v>
          </cell>
          <cell r="F1000">
            <v>0.49</v>
          </cell>
          <cell r="G1000">
            <v>0.38</v>
          </cell>
          <cell r="H1000">
            <v>0.32</v>
          </cell>
          <cell r="J1000">
            <v>0.59975999999999996</v>
          </cell>
          <cell r="K1000">
            <v>0.46511999999999998</v>
          </cell>
          <cell r="L1000">
            <v>0.32</v>
          </cell>
        </row>
        <row r="1001">
          <cell r="A1001" t="str">
            <v>87-10-1756</v>
          </cell>
          <cell r="B1001" t="str">
            <v>Pinus ponderosa</v>
          </cell>
          <cell r="C1001" t="str">
            <v>PL 500</v>
          </cell>
          <cell r="D1001" t="str">
            <v>Directly</v>
          </cell>
          <cell r="F1001">
            <v>0.49</v>
          </cell>
          <cell r="G1001">
            <v>0.38</v>
          </cell>
          <cell r="H1001">
            <v>0.32</v>
          </cell>
          <cell r="J1001">
            <v>0.59975999999999996</v>
          </cell>
          <cell r="K1001">
            <v>0.46511999999999998</v>
          </cell>
          <cell r="L1001">
            <v>0.32</v>
          </cell>
        </row>
        <row r="1002">
          <cell r="A1002" t="str">
            <v>87-10-1757</v>
          </cell>
          <cell r="B1002" t="str">
            <v>Pinus strobus</v>
          </cell>
          <cell r="C1002" t="str">
            <v>PL 500</v>
          </cell>
          <cell r="D1002" t="str">
            <v>Directly</v>
          </cell>
          <cell r="F1002">
            <v>0.49</v>
          </cell>
          <cell r="G1002">
            <v>0.38</v>
          </cell>
          <cell r="H1002">
            <v>0.32</v>
          </cell>
          <cell r="J1002">
            <v>0.59975999999999996</v>
          </cell>
          <cell r="K1002">
            <v>0.46511999999999998</v>
          </cell>
          <cell r="L1002">
            <v>0.32</v>
          </cell>
        </row>
        <row r="1003">
          <cell r="A1003" t="str">
            <v>87-10-1758</v>
          </cell>
          <cell r="B1003" t="str">
            <v>Pinus sylvestris</v>
          </cell>
          <cell r="C1003" t="str">
            <v>PL 500</v>
          </cell>
          <cell r="D1003" t="str">
            <v>Directly</v>
          </cell>
          <cell r="F1003">
            <v>0.44</v>
          </cell>
          <cell r="G1003">
            <v>0.34</v>
          </cell>
          <cell r="H1003">
            <v>0.28000000000000003</v>
          </cell>
          <cell r="J1003">
            <v>0.53856000000000004</v>
          </cell>
          <cell r="K1003">
            <v>0.41616000000000003</v>
          </cell>
          <cell r="L1003">
            <v>0.28000000000000003</v>
          </cell>
        </row>
        <row r="1004">
          <cell r="A1004" t="str">
            <v>87-10-1759</v>
          </cell>
          <cell r="B1004" t="str">
            <v>Pinus uncinata</v>
          </cell>
          <cell r="C1004" t="str">
            <v>PL 500</v>
          </cell>
          <cell r="D1004" t="str">
            <v>Directly</v>
          </cell>
          <cell r="F1004">
            <v>0.44</v>
          </cell>
          <cell r="G1004">
            <v>0.34</v>
          </cell>
          <cell r="H1004">
            <v>0.28000000000000003</v>
          </cell>
          <cell r="J1004">
            <v>0.53856000000000004</v>
          </cell>
          <cell r="K1004">
            <v>0.41616000000000003</v>
          </cell>
          <cell r="L1004">
            <v>0.28000000000000003</v>
          </cell>
        </row>
        <row r="1005">
          <cell r="A1005" t="str">
            <v>87-10-1760</v>
          </cell>
          <cell r="B1005" t="str">
            <v>Pseudotsuga menziesii</v>
          </cell>
          <cell r="C1005" t="str">
            <v>PL 500</v>
          </cell>
          <cell r="D1005" t="str">
            <v>Directly</v>
          </cell>
          <cell r="F1005">
            <v>0.48</v>
          </cell>
          <cell r="G1005">
            <v>0.37</v>
          </cell>
          <cell r="H1005">
            <v>0.31</v>
          </cell>
          <cell r="J1005">
            <v>0.58751999999999993</v>
          </cell>
          <cell r="K1005">
            <v>0.45288</v>
          </cell>
          <cell r="L1005">
            <v>0.31</v>
          </cell>
        </row>
        <row r="1006">
          <cell r="A1006" t="str">
            <v>87-10-1761</v>
          </cell>
          <cell r="B1006" t="str">
            <v>Sequoiadendron giganteum</v>
          </cell>
          <cell r="C1006" t="str">
            <v>PL 500</v>
          </cell>
          <cell r="D1006" t="str">
            <v>Directly</v>
          </cell>
          <cell r="F1006">
            <v>1.1100000000000001</v>
          </cell>
          <cell r="G1006">
            <v>1</v>
          </cell>
          <cell r="H1006">
            <v>0.94</v>
          </cell>
          <cell r="J1006">
            <v>1.3586400000000001</v>
          </cell>
          <cell r="K1006">
            <v>1.224</v>
          </cell>
          <cell r="L1006">
            <v>0.94</v>
          </cell>
        </row>
        <row r="1007">
          <cell r="A1007" t="str">
            <v>87-10-1762</v>
          </cell>
          <cell r="B1007" t="str">
            <v>Taxodium distichum</v>
          </cell>
          <cell r="C1007" t="str">
            <v>PL 500</v>
          </cell>
          <cell r="D1007" t="str">
            <v>Directly</v>
          </cell>
          <cell r="F1007">
            <v>1.1100000000000001</v>
          </cell>
          <cell r="G1007">
            <v>1</v>
          </cell>
          <cell r="H1007">
            <v>0.94</v>
          </cell>
          <cell r="J1007">
            <v>1.3586400000000001</v>
          </cell>
          <cell r="K1007">
            <v>1.224</v>
          </cell>
          <cell r="L1007">
            <v>0.94</v>
          </cell>
        </row>
        <row r="1008">
          <cell r="A1008" t="str">
            <v>87-10-1763</v>
          </cell>
          <cell r="B1008" t="str">
            <v>Taxus baccata</v>
          </cell>
          <cell r="C1008" t="str">
            <v>PL 500</v>
          </cell>
          <cell r="D1008" t="str">
            <v>Directly</v>
          </cell>
          <cell r="F1008">
            <v>0.56000000000000005</v>
          </cell>
          <cell r="G1008">
            <v>0.45</v>
          </cell>
          <cell r="H1008">
            <v>0.39</v>
          </cell>
          <cell r="J1008">
            <v>0.68544000000000005</v>
          </cell>
          <cell r="K1008">
            <v>0.55080000000000007</v>
          </cell>
          <cell r="L1008">
            <v>0.39</v>
          </cell>
        </row>
        <row r="1009">
          <cell r="A1009" t="str">
            <v>87-10-1764</v>
          </cell>
          <cell r="B1009" t="str">
            <v>Thuja orientalis</v>
          </cell>
          <cell r="C1009" t="str">
            <v>PL 500</v>
          </cell>
          <cell r="D1009" t="str">
            <v>Directly</v>
          </cell>
          <cell r="F1009">
            <v>0.45999999999999996</v>
          </cell>
          <cell r="G1009">
            <v>0.35</v>
          </cell>
          <cell r="H1009">
            <v>0.28999999999999998</v>
          </cell>
          <cell r="J1009">
            <v>0.56303999999999998</v>
          </cell>
          <cell r="K1009">
            <v>0.4284</v>
          </cell>
          <cell r="L1009">
            <v>0.28999999999999998</v>
          </cell>
        </row>
        <row r="1010">
          <cell r="A1010" t="str">
            <v>87-10-1765</v>
          </cell>
          <cell r="B1010" t="str">
            <v>Thuja plicata</v>
          </cell>
          <cell r="C1010" t="str">
            <v>PL 500</v>
          </cell>
          <cell r="D1010" t="str">
            <v>Directly</v>
          </cell>
          <cell r="F1010">
            <v>0.44</v>
          </cell>
          <cell r="G1010">
            <v>0.34</v>
          </cell>
          <cell r="H1010">
            <v>0.28000000000000003</v>
          </cell>
          <cell r="J1010">
            <v>0.53856000000000004</v>
          </cell>
          <cell r="K1010">
            <v>0.41616000000000003</v>
          </cell>
          <cell r="L1010">
            <v>0.28000000000000003</v>
          </cell>
        </row>
        <row r="1011">
          <cell r="A1011" t="str">
            <v>87-10-1766</v>
          </cell>
          <cell r="B1011" t="str">
            <v>Tsuga canadensis</v>
          </cell>
          <cell r="C1011" t="str">
            <v>PL 500</v>
          </cell>
          <cell r="D1011" t="str">
            <v>Directly</v>
          </cell>
          <cell r="F1011">
            <v>0.58000000000000007</v>
          </cell>
          <cell r="G1011">
            <v>0.47</v>
          </cell>
          <cell r="H1011">
            <v>0.41</v>
          </cell>
          <cell r="J1011">
            <v>0.70992000000000011</v>
          </cell>
          <cell r="K1011">
            <v>0.5752799999999999</v>
          </cell>
          <cell r="L1011">
            <v>0.41</v>
          </cell>
        </row>
        <row r="1012">
          <cell r="A1012" t="str">
            <v>87-10-1767</v>
          </cell>
          <cell r="B1012" t="str">
            <v>Tsuga heterophylla</v>
          </cell>
          <cell r="C1012" t="str">
            <v>PL 500</v>
          </cell>
          <cell r="D1012" t="str">
            <v>Directly</v>
          </cell>
          <cell r="F1012">
            <v>0.58000000000000007</v>
          </cell>
          <cell r="G1012">
            <v>0.47</v>
          </cell>
          <cell r="H1012">
            <v>0.41</v>
          </cell>
          <cell r="J1012">
            <v>0.70992000000000011</v>
          </cell>
          <cell r="K1012">
            <v>0.5752799999999999</v>
          </cell>
          <cell r="L1012">
            <v>0.41</v>
          </cell>
        </row>
      </sheetData>
      <sheetData sheetId="12" refreshError="1"/>
      <sheetData sheetId="13" refreshError="1"/>
      <sheetData sheetId="14" refreshError="1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новинки_nouveautes "/>
      <sheetName val="гортензия на доращивание "/>
      <sheetName val="PDXALV"/>
      <sheetName val="PDX"/>
      <sheetName val="Feuille11"/>
      <sheetName val="RENTAB"/>
    </sheetNames>
    <sheetDataSet>
      <sheetData sheetId="0" refreshError="1"/>
      <sheetData sheetId="1"/>
      <sheetData sheetId="2" refreshError="1"/>
      <sheetData sheetId="3"/>
      <sheetData sheetId="4" refreshError="1"/>
      <sheetData sheetId="5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Лист1"/>
      <sheetName val="Лист2"/>
    </sheetNames>
    <sheetDataSet>
      <sheetData sheetId="0"/>
      <sheetData sheetId="1">
        <row r="1">
          <cell r="C1">
            <v>11905</v>
          </cell>
        </row>
        <row r="2">
          <cell r="A2" t="str">
            <v>Артикул</v>
          </cell>
          <cell r="B2" t="str">
            <v>Номенклатура</v>
          </cell>
          <cell r="C2" t="str">
            <v>отказ</v>
          </cell>
        </row>
        <row r="3">
          <cell r="A3" t="str">
            <v>87-104-0004</v>
          </cell>
          <cell r="B3" t="str">
            <v>Пион молочноцветковый (Paeonia lactiflora Albert Crousse BR 2-3 eye)</v>
          </cell>
          <cell r="C3">
            <v>0</v>
          </cell>
        </row>
        <row r="4">
          <cell r="A4" t="str">
            <v>87-104-0005</v>
          </cell>
          <cell r="B4" t="str">
            <v>Пион молочноцветковый (Paeonia lactiflora Albert Crousse BR 3-5 eye)</v>
          </cell>
          <cell r="C4">
            <v>0</v>
          </cell>
        </row>
        <row r="5">
          <cell r="A5" t="str">
            <v>87-104-0010</v>
          </cell>
          <cell r="B5" t="str">
            <v>Пион молочноцветковый (Paeonia lactiflora Alice Harding BR 2-3 eye)</v>
          </cell>
          <cell r="C5">
            <v>0</v>
          </cell>
        </row>
        <row r="6">
          <cell r="A6" t="str">
            <v>87-104-0017</v>
          </cell>
          <cell r="B6" t="str">
            <v>Пион молочноцветковый (Paeonia lactiflora Amalia Olsen BR 3-5 eye)</v>
          </cell>
          <cell r="C6">
            <v>0</v>
          </cell>
        </row>
        <row r="7">
          <cell r="A7" t="str">
            <v>87-104-0018</v>
          </cell>
          <cell r="B7" t="str">
            <v>Пион гибридный (Paeonia hybrida America BR 2-3 eye)</v>
          </cell>
          <cell r="C7">
            <v>0</v>
          </cell>
        </row>
        <row r="8">
          <cell r="A8" t="str">
            <v>87-104-0038</v>
          </cell>
          <cell r="B8" t="str">
            <v>Пион молочноцветковый (Paeonia lactiflora Barbara BR 2-3 eye)</v>
          </cell>
          <cell r="C8">
            <v>0</v>
          </cell>
        </row>
        <row r="9">
          <cell r="A9" t="str">
            <v>87-104-0056</v>
          </cell>
          <cell r="B9" t="str">
            <v>Пион молочноцветковый (Paeonia lactiflora Blush Queen BR 3-5 eye)</v>
          </cell>
          <cell r="C9">
            <v>0</v>
          </cell>
        </row>
        <row r="10">
          <cell r="A10" t="str">
            <v>87-104-0057</v>
          </cell>
          <cell r="B10" t="str">
            <v>Пион гибридный (Paeonia hybrida Blushing Princess BR 2-3 eye)</v>
          </cell>
          <cell r="C10">
            <v>0</v>
          </cell>
        </row>
        <row r="11">
          <cell r="A11" t="str">
            <v>87-104-0089</v>
          </cell>
          <cell r="B11" t="str">
            <v>Пион молочноцветковый (Paeonia lactiflora Butter bowl BR 3-5 eye)</v>
          </cell>
          <cell r="C11">
            <v>0</v>
          </cell>
        </row>
        <row r="12">
          <cell r="A12" t="str">
            <v>87-104-0139</v>
          </cell>
          <cell r="B12" t="str">
            <v>Пион молочноцветковый (Paeonia lactiflora Cora Stubbs BR 3-5 eye)</v>
          </cell>
          <cell r="C12">
            <v>0</v>
          </cell>
        </row>
        <row r="13">
          <cell r="A13" t="str">
            <v>87-104-0148</v>
          </cell>
          <cell r="B13" t="str">
            <v>Пион гибридный (Paeonia hybrida Coral Magic BR 3-5 eye)</v>
          </cell>
          <cell r="C13">
            <v>0</v>
          </cell>
        </row>
        <row r="14">
          <cell r="A14" t="str">
            <v>87-104-0152</v>
          </cell>
          <cell r="B14" t="str">
            <v>Пион молочноцветковый (Paeonia lactiflora Cotton Candy BR 3-5 eye)</v>
          </cell>
          <cell r="C14">
            <v>0</v>
          </cell>
        </row>
        <row r="15">
          <cell r="A15" t="str">
            <v>87-104-0154</v>
          </cell>
          <cell r="B15" t="str">
            <v>Пион молочноцветковый (Paeonia lactiflora Couronne d'Or BR 3-5 eye)</v>
          </cell>
          <cell r="C15">
            <v>0</v>
          </cell>
        </row>
        <row r="16">
          <cell r="A16" t="str">
            <v>87-104-0257</v>
          </cell>
          <cell r="B16" t="str">
            <v>Пион молочноцветковый (Paeonia lactiflora Green Halo BR 2-3 eye)</v>
          </cell>
          <cell r="C16">
            <v>0</v>
          </cell>
        </row>
        <row r="17">
          <cell r="A17" t="str">
            <v>87-104-0258</v>
          </cell>
          <cell r="B17" t="str">
            <v>Пион молочноцветковый (Paeonia lactiflora Green Halo BR 3-5 eye)</v>
          </cell>
          <cell r="C17">
            <v>0</v>
          </cell>
        </row>
        <row r="18">
          <cell r="A18" t="str">
            <v>87-104-0273</v>
          </cell>
          <cell r="B18" t="str">
            <v>Пион молочноцветковый (Paeonia lactiflora Hot Chocolate BR 3-5 eye)</v>
          </cell>
          <cell r="C18">
            <v>0</v>
          </cell>
        </row>
        <row r="19">
          <cell r="A19" t="str">
            <v>87-104-0309</v>
          </cell>
          <cell r="B19" t="str">
            <v xml:space="preserve">Пион молочноцветковый (Paeonia lactiflora Kings Day BR 2-3 eye) </v>
          </cell>
          <cell r="C19">
            <v>0</v>
          </cell>
        </row>
        <row r="20">
          <cell r="A20" t="str">
            <v>87-104-0321</v>
          </cell>
          <cell r="B20" t="str">
            <v>Пион молочноцветковый (Paeonia lactiflora Lady Alexander Duff BR 3-5 eye)</v>
          </cell>
          <cell r="C20">
            <v>0</v>
          </cell>
        </row>
        <row r="21">
          <cell r="A21" t="str">
            <v>87-104-0360</v>
          </cell>
          <cell r="B21" t="str">
            <v>Пион гибридный (Paeonia hybrida Mackinac Grand BR 2-3 eye)</v>
          </cell>
          <cell r="C21">
            <v>0</v>
          </cell>
        </row>
        <row r="22">
          <cell r="A22" t="str">
            <v>87-104-0361</v>
          </cell>
          <cell r="B22" t="str">
            <v>Пион гибридный (Paeonia hybrida Mackinac Grand BR 3-5 eye)</v>
          </cell>
          <cell r="C22">
            <v>0</v>
          </cell>
        </row>
        <row r="23">
          <cell r="A23" t="str">
            <v>87-104-0362</v>
          </cell>
          <cell r="B23" t="str">
            <v>Пион молочноцветковый (Paeonia lactiflora Madame Calot BR 2-3 eye)</v>
          </cell>
          <cell r="C23">
            <v>0</v>
          </cell>
        </row>
        <row r="24">
          <cell r="A24" t="str">
            <v>87-104-0363</v>
          </cell>
          <cell r="B24" t="str">
            <v>Пион молочноцветковый (Paeonia lactiflora Madame Calot BR 3-5 eye)</v>
          </cell>
          <cell r="C24">
            <v>0</v>
          </cell>
        </row>
        <row r="25">
          <cell r="A25" t="str">
            <v>87-104-0367</v>
          </cell>
          <cell r="B25" t="str">
            <v>Пион молочноцветковый (Paeonia lactiflora Madame de Verneville BR 3-5 eye)</v>
          </cell>
          <cell r="C25">
            <v>0</v>
          </cell>
        </row>
        <row r="26">
          <cell r="A26" t="str">
            <v>87-104-0404</v>
          </cell>
          <cell r="B26" t="str">
            <v>Пион молочноцветковый (Paeonia lactiflora Monsieur Jules Elie BR 3-5 eye)</v>
          </cell>
          <cell r="C26">
            <v>0</v>
          </cell>
        </row>
        <row r="27">
          <cell r="A27" t="str">
            <v>87-104-0414</v>
          </cell>
          <cell r="B27" t="str">
            <v>Пион молочноцветковый (Paeonia lactiflora Moon River BR 3-5 eye)</v>
          </cell>
          <cell r="C27">
            <v>0</v>
          </cell>
        </row>
        <row r="28">
          <cell r="A28" t="str">
            <v>87-104-0417</v>
          </cell>
          <cell r="B28" t="str">
            <v>Пион молочноцветковый (Paeonia lactiflora Morning Kiss BR 2-3 eye)</v>
          </cell>
          <cell r="C28">
            <v>0</v>
          </cell>
        </row>
        <row r="29">
          <cell r="A29" t="str">
            <v>87-104-0418</v>
          </cell>
          <cell r="B29" t="str">
            <v>Пион молочноцветковый (Paeonia lactiflora Morning Kiss BR 3-5 eye)</v>
          </cell>
          <cell r="C29">
            <v>0</v>
          </cell>
        </row>
        <row r="30">
          <cell r="A30" t="str">
            <v>87-104-0433</v>
          </cell>
          <cell r="B30" t="str">
            <v>Пион молочноцветковый (Paeonia lactiflora Neon BR 2-3 eye)</v>
          </cell>
          <cell r="C30">
            <v>0</v>
          </cell>
        </row>
        <row r="31">
          <cell r="A31" t="str">
            <v>87-104-0434</v>
          </cell>
          <cell r="B31" t="str">
            <v>Пион молочноцветковый (Paeonia lactiflora Neon BR 3-5 eye)</v>
          </cell>
          <cell r="C31">
            <v>0</v>
          </cell>
        </row>
        <row r="32">
          <cell r="A32" t="str">
            <v>87-104-0442</v>
          </cell>
          <cell r="B32" t="str">
            <v>Пион гибридный (Paeonia hybrida Nosegay BR 3-5 eye)</v>
          </cell>
          <cell r="C32">
            <v>0</v>
          </cell>
        </row>
        <row r="33">
          <cell r="A33" t="str">
            <v>87-104-0462</v>
          </cell>
          <cell r="B33" t="str">
            <v>Пион молочноцветковый (Paeonia lactiflora Peaches and Cream BR 3-5 eye)</v>
          </cell>
          <cell r="C33">
            <v>0</v>
          </cell>
        </row>
        <row r="34">
          <cell r="A34" t="str">
            <v>87-104-0472</v>
          </cell>
          <cell r="B34" t="str">
            <v>Пион молочноцветковый (Paeonia lactiflora Pietertje Vriend BR 2-3 eye)</v>
          </cell>
          <cell r="C34">
            <v>0</v>
          </cell>
        </row>
        <row r="35">
          <cell r="A35" t="str">
            <v>87-104-0473</v>
          </cell>
          <cell r="B35" t="str">
            <v>Пион молочноцветковый (Paeonia lactiflora Pietertje Vriend BR 3-5 eye)</v>
          </cell>
          <cell r="C35">
            <v>0</v>
          </cell>
        </row>
        <row r="36">
          <cell r="A36" t="str">
            <v>87-104-0489</v>
          </cell>
          <cell r="B36" t="str">
            <v>Пион молочноцветковый (Paeonia lactiflora Pink Lemonade BR 3-5 eye)</v>
          </cell>
          <cell r="C36">
            <v>0</v>
          </cell>
        </row>
        <row r="37">
          <cell r="A37" t="str">
            <v>87-104-0491</v>
          </cell>
          <cell r="B37" t="str">
            <v>Пион молочноцветковый (Paeonia lactiflora Pink Luau BR 3-5 eye)</v>
          </cell>
          <cell r="C37">
            <v>0</v>
          </cell>
        </row>
        <row r="38">
          <cell r="A38" t="str">
            <v>87-104-0492</v>
          </cell>
          <cell r="B38" t="str">
            <v>Пион молочноцветковый (Paeonia lactiflora Pink Parfait BR 2-3 eye)</v>
          </cell>
          <cell r="C38">
            <v>0</v>
          </cell>
        </row>
        <row r="39">
          <cell r="A39" t="str">
            <v>87-104-0493</v>
          </cell>
          <cell r="B39" t="str">
            <v>Пион молочноцветковый (Paeonia lactiflora Pink Parfait BR 3-5 eye)</v>
          </cell>
          <cell r="C39">
            <v>0</v>
          </cell>
        </row>
        <row r="40">
          <cell r="A40" t="str">
            <v>87-104-0509</v>
          </cell>
          <cell r="B40" t="str">
            <v>Пион молочноцветковый (Paeonia lactiflora Princess Margaret BR 3-5 eye)</v>
          </cell>
          <cell r="C40">
            <v>0</v>
          </cell>
        </row>
        <row r="41">
          <cell r="A41" t="str">
            <v>87-104-0519</v>
          </cell>
          <cell r="B41" t="str">
            <v>Пион молочноцветковый (Paeonia lactiflora Raspberry Ice BR 3-5 eye)</v>
          </cell>
          <cell r="C41">
            <v>0</v>
          </cell>
        </row>
        <row r="42">
          <cell r="A42" t="str">
            <v>87-104-0528</v>
          </cell>
          <cell r="B42" t="str">
            <v>Пион гибридный (Paeonia hybrida Red Grace BR 2-3 eye)</v>
          </cell>
          <cell r="C42">
            <v>0</v>
          </cell>
        </row>
        <row r="43">
          <cell r="A43" t="str">
            <v>87-104-0529</v>
          </cell>
          <cell r="B43" t="str">
            <v>Пион гибридный (Paeonia hybrida Red Grace BR 3-5 eye)</v>
          </cell>
          <cell r="C43">
            <v>0</v>
          </cell>
        </row>
        <row r="44">
          <cell r="A44" t="str">
            <v>87-104-0538</v>
          </cell>
          <cell r="B44" t="str">
            <v>Пион молочноцветковый (Paeonia lactiflora red spider BR 2-3 eye)</v>
          </cell>
          <cell r="C44">
            <v>0</v>
          </cell>
        </row>
        <row r="45">
          <cell r="A45" t="str">
            <v>87-104-0539</v>
          </cell>
          <cell r="B45" t="str">
            <v>Пион молочноцветковый (Paeonia lactiflora red spider BR 3-5 eye)</v>
          </cell>
          <cell r="C45">
            <v>0</v>
          </cell>
        </row>
        <row r="46">
          <cell r="A46" t="str">
            <v>87-104-0540</v>
          </cell>
          <cell r="B46" t="str">
            <v>Пион молочноцветковый (Paeonia lactiflora Reine Hortense BR 2-3 eye)</v>
          </cell>
          <cell r="C46">
            <v>0</v>
          </cell>
        </row>
        <row r="47">
          <cell r="A47" t="str">
            <v>87-104-0556</v>
          </cell>
          <cell r="B47" t="str">
            <v>Пион гибридный (Paeonia hybrida Salmon Chiffon BR 2-3 eye)</v>
          </cell>
          <cell r="C47">
            <v>0</v>
          </cell>
        </row>
        <row r="48">
          <cell r="A48" t="str">
            <v>87-104-0557</v>
          </cell>
          <cell r="B48" t="str">
            <v>Пион гибридный (Paeonia hybrida Salmon Chiffon BR 3-5 eye)</v>
          </cell>
          <cell r="C48">
            <v>0</v>
          </cell>
        </row>
        <row r="49">
          <cell r="A49" t="str">
            <v>87-104-0583</v>
          </cell>
          <cell r="B49" t="str">
            <v>Пион молочноцветковый (Paeonia lactiflora Snow Mountain BR 3-5 eye)</v>
          </cell>
          <cell r="C49">
            <v>0</v>
          </cell>
        </row>
        <row r="50">
          <cell r="A50" t="str">
            <v>87-104-0594</v>
          </cell>
          <cell r="B50" t="str">
            <v>Пион гибридный (Paeonia hybrida Summer Glow BR 2-3 eye)</v>
          </cell>
          <cell r="C50">
            <v>0</v>
          </cell>
        </row>
        <row r="51">
          <cell r="A51" t="str">
            <v>87-104-0595</v>
          </cell>
          <cell r="B51" t="str">
            <v>Пион гибридный (Paeonia hybrida Summer Glow BR 3-5 eye)</v>
          </cell>
          <cell r="C51">
            <v>0</v>
          </cell>
        </row>
        <row r="52">
          <cell r="A52" t="str">
            <v>87-104-0596</v>
          </cell>
          <cell r="B52" t="str">
            <v>Пион гибридный (Paeonia hybrida Sunny Girl BR 2-3 eye)</v>
          </cell>
          <cell r="C52">
            <v>0</v>
          </cell>
        </row>
        <row r="53">
          <cell r="A53" t="str">
            <v>87-104-0598</v>
          </cell>
          <cell r="B53" t="str">
            <v>Пион молочноцветковый (Paeonia lactiflora Suzie Q BR 2-3 eye)</v>
          </cell>
          <cell r="C53">
            <v>0</v>
          </cell>
        </row>
        <row r="54">
          <cell r="A54" t="str">
            <v>87-104-0599</v>
          </cell>
          <cell r="B54" t="str">
            <v>Пион молочноцветковый (Paeonia lactiflora Suzie Q BR 3-5 eye)</v>
          </cell>
          <cell r="C54">
            <v>0</v>
          </cell>
        </row>
        <row r="55">
          <cell r="A55" t="str">
            <v>87-104-0611</v>
          </cell>
          <cell r="B55" t="str">
            <v>Пион молочноцветковый (Paeonia lactiflora Tom Cat BR 3-5 eye)</v>
          </cell>
          <cell r="C55">
            <v>0</v>
          </cell>
        </row>
        <row r="56">
          <cell r="A56" t="str">
            <v>87-104-0642</v>
          </cell>
          <cell r="B56" t="str">
            <v>Пион молочноцветковый (Paeonia lactiflora White Sarah Bernhardt BR 2-3 eye)</v>
          </cell>
          <cell r="C56">
            <v>0</v>
          </cell>
        </row>
        <row r="57">
          <cell r="A57" t="str">
            <v>87-104-0643</v>
          </cell>
          <cell r="B57" t="str">
            <v>Пион молочноцветковый (Paeonia lactiflora White Sarah Bernhardt BR 3-5 eye)</v>
          </cell>
          <cell r="C57">
            <v>0</v>
          </cell>
        </row>
        <row r="58">
          <cell r="A58" t="str">
            <v>87-104-0644</v>
          </cell>
          <cell r="B58" t="str">
            <v>Пион молочноцветковый (Paeonia lactiflora White Towers BR 2-3 eye)</v>
          </cell>
          <cell r="C58">
            <v>0</v>
          </cell>
        </row>
        <row r="59">
          <cell r="A59" t="str">
            <v>87-104-0645</v>
          </cell>
          <cell r="B59" t="str">
            <v>Пион молочноцветковый (Paeonia lactiflora White Towers BR 3-5 eye)</v>
          </cell>
          <cell r="C59">
            <v>0</v>
          </cell>
        </row>
        <row r="60">
          <cell r="A60" t="str">
            <v>87-104-0657</v>
          </cell>
          <cell r="B60" t="str">
            <v>Пион лекарственный (Paeonia officinalis Alba Plena BR 2/+ eye)</v>
          </cell>
          <cell r="C60">
            <v>0</v>
          </cell>
        </row>
        <row r="61">
          <cell r="A61" t="str">
            <v>87-104-0677</v>
          </cell>
          <cell r="B61" t="str">
            <v>Пион ито-гибрид (Paeonia Itoh-Hybrids Belle Toulousaine BR 2-3 eye)</v>
          </cell>
          <cell r="C61">
            <v>0</v>
          </cell>
        </row>
        <row r="62">
          <cell r="A62" t="str">
            <v>87-104-0689</v>
          </cell>
          <cell r="B62" t="str">
            <v>Пион ито-гибрид (Paeonia Itoh-Hybrids Caroline Constabel BR 2-3 eye)</v>
          </cell>
          <cell r="C62">
            <v>0</v>
          </cell>
        </row>
        <row r="63">
          <cell r="A63" t="str">
            <v>87-104-0703</v>
          </cell>
          <cell r="B63" t="str">
            <v>Пион ито-гибрид (Paeonia Itoh-Hybrids Duchesse de Lorraine BR 2-3 eye)</v>
          </cell>
          <cell r="C63">
            <v>0</v>
          </cell>
        </row>
        <row r="64">
          <cell r="A64" t="str">
            <v>87-104-0705</v>
          </cell>
          <cell r="B64" t="str">
            <v>Пион ито-гибрид (Paeonia Itoh-Hybrids First Arrival BR 2-3 eye)</v>
          </cell>
          <cell r="C64">
            <v>0</v>
          </cell>
        </row>
        <row r="65">
          <cell r="A65" t="str">
            <v>87-104-0711</v>
          </cell>
          <cell r="B65" t="str">
            <v>Пион ито-гибрид (Paeonia Itoh-Hybrids Gordon E. Simonson BR 2-3 eye)</v>
          </cell>
          <cell r="C65">
            <v>0</v>
          </cell>
        </row>
        <row r="66">
          <cell r="A66" t="str">
            <v>87-104-0745</v>
          </cell>
          <cell r="B66" t="str">
            <v>Пион ито-гибрид (Paeonia Itoh-Hybrids Rageddy Ann BR 2-3 eye)</v>
          </cell>
          <cell r="C66">
            <v>0</v>
          </cell>
        </row>
        <row r="67">
          <cell r="A67" t="str">
            <v>87-104-0764</v>
          </cell>
          <cell r="B67" t="str">
            <v>Пион ито-гибрид (Paeonia Itoh-Hybrids Sonoma Halo BR 3-5 eye)</v>
          </cell>
          <cell r="C67">
            <v>0</v>
          </cell>
        </row>
        <row r="68">
          <cell r="A68" t="str">
            <v>87-104-0766</v>
          </cell>
          <cell r="B68" t="str">
            <v>Пион ито-гибрид (Paeonia Itoh-Hybrids Sonoma Yedo BR 3-5 eye)</v>
          </cell>
          <cell r="C68">
            <v>0</v>
          </cell>
        </row>
        <row r="69">
          <cell r="A69" t="str">
            <v>87-104-0786</v>
          </cell>
          <cell r="B69" t="str">
            <v>Пион ито-гибрид (Paeonia Itoh-Hybrids Yellow Doodle Dandy BR 3-5 eye)</v>
          </cell>
          <cell r="C69">
            <v>0</v>
          </cell>
        </row>
        <row r="70">
          <cell r="A70" t="str">
            <v>87-104-0957</v>
          </cell>
          <cell r="B70" t="str">
            <v>Пион ито-гибрид (Paeonia Itoh-Hybrids Sonoma Kaleidoscope BR 3-5 eye)</v>
          </cell>
          <cell r="C70">
            <v>0</v>
          </cell>
        </row>
        <row r="71">
          <cell r="A71" t="str">
            <v>87-107-0091</v>
          </cell>
          <cell r="B71" t="str">
            <v>Пион ито-гибрид (Paeonia Itoh-Hybrids Copper Kettle BR 2/3 eye)</v>
          </cell>
          <cell r="C71">
            <v>0</v>
          </cell>
        </row>
        <row r="72">
          <cell r="A72" t="str">
            <v>87-107-0092</v>
          </cell>
          <cell r="B72" t="str">
            <v>Пион ито-гибрид (Paeonia Itoh-Hybrids Copper Kettle BR 3/5 eye)</v>
          </cell>
          <cell r="C72">
            <v>0</v>
          </cell>
        </row>
        <row r="73">
          <cell r="A73" t="str">
            <v>87-107-0099</v>
          </cell>
          <cell r="B73" t="str">
            <v>Пион ито-гибрид (Paeonia Itoh-Hybrids Hillary BR 2/3 eye)</v>
          </cell>
          <cell r="C73">
            <v>0</v>
          </cell>
        </row>
        <row r="74">
          <cell r="A74" t="str">
            <v>87-107-0100</v>
          </cell>
          <cell r="B74" t="str">
            <v>Пион ито-гибрид (Paeonia Itoh-Hybrids Hillary BR 3/5 eye)</v>
          </cell>
          <cell r="C74">
            <v>240</v>
          </cell>
        </row>
        <row r="75">
          <cell r="A75" t="str">
            <v>87-107-0101</v>
          </cell>
          <cell r="B75" t="str">
            <v>Пион ито-гибрид (Paeonia Itoh-Hybrids Julia Rose BR 2/3 eye)</v>
          </cell>
          <cell r="C75">
            <v>60</v>
          </cell>
        </row>
        <row r="76">
          <cell r="A76" t="str">
            <v>87-107-0125</v>
          </cell>
          <cell r="B76" t="str">
            <v>Пион молочноцветковый (Paeonia lactiflora Krinkled White BR 2/3 eye)</v>
          </cell>
          <cell r="C76">
            <v>75</v>
          </cell>
        </row>
        <row r="77">
          <cell r="A77" t="str">
            <v>87-107-0128</v>
          </cell>
          <cell r="B77" t="str">
            <v>Пион молочноцветковый (Paeonia lactiflora Sorbet BR 2/3 eye)</v>
          </cell>
          <cell r="C77">
            <v>300</v>
          </cell>
        </row>
        <row r="78">
          <cell r="A78" t="str">
            <v>87-107-0129</v>
          </cell>
          <cell r="B78" t="str">
            <v>Пион молочноцветковый (Paeonia lactiflora Sorbet BR 3/5 eye)</v>
          </cell>
          <cell r="C78">
            <v>150</v>
          </cell>
        </row>
        <row r="79">
          <cell r="A79" t="str">
            <v>87-107-0131</v>
          </cell>
          <cell r="B79" t="str">
            <v>Пион молочноцветковый (Paeonia lactiflora Alertie BR 3/5 eye)</v>
          </cell>
          <cell r="C79">
            <v>0</v>
          </cell>
        </row>
        <row r="80">
          <cell r="A80" t="str">
            <v>87-107-0132</v>
          </cell>
          <cell r="B80" t="str">
            <v>Пион молочноцветковый (Paeonia lactiflora Alexander Fleming BR 2/3 eye)</v>
          </cell>
          <cell r="C80">
            <v>0</v>
          </cell>
        </row>
        <row r="81">
          <cell r="A81" t="str">
            <v>87-107-0133</v>
          </cell>
          <cell r="B81" t="str">
            <v>Пион молочноцветковый (Paeonia lactiflora Alexander Fleming BR 3/5 eye)</v>
          </cell>
          <cell r="C81">
            <v>0</v>
          </cell>
        </row>
        <row r="82">
          <cell r="A82" t="str">
            <v>87-107-0137</v>
          </cell>
          <cell r="B82" t="str">
            <v>Пион молочноцветковый (Paeonia lactiflora Angel Cheeks BR 2/3 eye)</v>
          </cell>
          <cell r="C82">
            <v>0</v>
          </cell>
        </row>
        <row r="83">
          <cell r="A83" t="str">
            <v>87-107-0143</v>
          </cell>
          <cell r="B83" t="str">
            <v>Пион молочноцветковый (Paeonia lactiflora Blaze BR 2/3 eye)</v>
          </cell>
          <cell r="C83">
            <v>0</v>
          </cell>
        </row>
        <row r="84">
          <cell r="A84" t="str">
            <v>87-107-0150</v>
          </cell>
          <cell r="B84" t="str">
            <v>Пион молочноцветковый (Paeonia lactiflora Bowl of Cream BR 3/5 eye)</v>
          </cell>
          <cell r="C84">
            <v>0</v>
          </cell>
        </row>
        <row r="85">
          <cell r="A85" t="str">
            <v>87-107-0158</v>
          </cell>
          <cell r="B85" t="str">
            <v>Пион молочноцветковый (Paeonia lactiflora Candy Stripe BR 3/5 eye)</v>
          </cell>
          <cell r="C85">
            <v>0</v>
          </cell>
        </row>
        <row r="86">
          <cell r="A86" t="str">
            <v>87-107-0169</v>
          </cell>
          <cell r="B86" t="str">
            <v>Пион гибридный (Paeonia hybrida Coral Supreme BR 2/3 eye)</v>
          </cell>
          <cell r="C86">
            <v>0</v>
          </cell>
        </row>
        <row r="87">
          <cell r="A87" t="str">
            <v>87-107-0170</v>
          </cell>
          <cell r="B87" t="str">
            <v>Пион гибридный (Paeonia hybrida Coral Supreme BR 3/5 eye)</v>
          </cell>
          <cell r="C87">
            <v>0</v>
          </cell>
        </row>
        <row r="88">
          <cell r="A88" t="str">
            <v>87-107-0171</v>
          </cell>
          <cell r="B88" t="str">
            <v>Пион гибридный (Paeonia hybrida Cytherea BR 2/3 eye)</v>
          </cell>
          <cell r="C88">
            <v>0</v>
          </cell>
        </row>
        <row r="89">
          <cell r="A89" t="str">
            <v>87-107-0172</v>
          </cell>
          <cell r="B89" t="str">
            <v>Пион гибридный (Paeonia hybrida Cytherea BR 3/5 eye)</v>
          </cell>
          <cell r="C89">
            <v>0</v>
          </cell>
        </row>
        <row r="90">
          <cell r="A90" t="str">
            <v>87-107-0173</v>
          </cell>
          <cell r="B90" t="str">
            <v>Пион молочноцветковый (Paeonia lactiflora Dinner Plate BR 2/3 eye)</v>
          </cell>
          <cell r="C90">
            <v>0</v>
          </cell>
        </row>
        <row r="91">
          <cell r="A91" t="str">
            <v>87-107-0174</v>
          </cell>
          <cell r="B91" t="str">
            <v>Пион молочноцветковый (Paeonia lactiflora Dinner Plate BR 3/5 eye)</v>
          </cell>
          <cell r="C91">
            <v>100</v>
          </cell>
        </row>
        <row r="92">
          <cell r="A92" t="str">
            <v>87-107-0177</v>
          </cell>
          <cell r="B92" t="str">
            <v>Пион молочноцветковый (Paeonia lactiflora Duchesse de Nemours BR 2/3 eye)</v>
          </cell>
          <cell r="C92">
            <v>0</v>
          </cell>
        </row>
        <row r="93">
          <cell r="A93" t="str">
            <v>87-107-0178</v>
          </cell>
          <cell r="B93" t="str">
            <v>Пион молочноцветковый (Paeonia lactiflora Duchesse de Nemours BR 3/5 eye)</v>
          </cell>
          <cell r="C93">
            <v>0</v>
          </cell>
        </row>
        <row r="94">
          <cell r="A94" t="str">
            <v>87-107-0183</v>
          </cell>
          <cell r="B94" t="str">
            <v>Пион молочноцветковый (Paeonia lactiflora Elsa Sass BR 2/3 eye)</v>
          </cell>
          <cell r="C94">
            <v>0</v>
          </cell>
        </row>
        <row r="95">
          <cell r="A95" t="str">
            <v>87-107-0184</v>
          </cell>
          <cell r="B95" t="str">
            <v>Пион молочноцветковый (Paeonia lactiflora Elsa Sass BR 3/5 eye)</v>
          </cell>
          <cell r="C95">
            <v>100</v>
          </cell>
        </row>
        <row r="96">
          <cell r="A96" t="str">
            <v>87-107-0195</v>
          </cell>
          <cell r="B96" t="str">
            <v>Пион молочноцветковый (Paeonia lactiflora Florence Nicholls BR 2/3 eye)</v>
          </cell>
          <cell r="C96">
            <v>100</v>
          </cell>
        </row>
        <row r="97">
          <cell r="A97" t="str">
            <v>87-107-0197</v>
          </cell>
          <cell r="B97" t="str">
            <v>Пион молочноцветковый (Paeonia lactiflora Gardenia BR 2/3 eye)</v>
          </cell>
          <cell r="C97">
            <v>0</v>
          </cell>
        </row>
        <row r="98">
          <cell r="A98" t="str">
            <v>87-107-0198</v>
          </cell>
          <cell r="B98" t="str">
            <v>Пион молочноцветковый (Paeonia lactiflora Gardenia BR 3/5 eye)</v>
          </cell>
          <cell r="C98">
            <v>0</v>
          </cell>
        </row>
        <row r="99">
          <cell r="A99" t="str">
            <v>87-107-0200</v>
          </cell>
          <cell r="B99" t="str">
            <v>Пион молочноцветковый (Paeonia lactiflora Gay Paree BR 3/5 eye)</v>
          </cell>
          <cell r="C99">
            <v>0</v>
          </cell>
        </row>
        <row r="100">
          <cell r="A100" t="str">
            <v>87-107-0204</v>
          </cell>
          <cell r="B100" t="str">
            <v>Пион молочноцветковый (Paeonia lactiflora Honey Gold BR 3/5 eye)</v>
          </cell>
          <cell r="C100">
            <v>0</v>
          </cell>
        </row>
        <row r="101">
          <cell r="A101" t="str">
            <v>87-107-0208</v>
          </cell>
          <cell r="B101" t="str">
            <v>Пион молочноцветковый (Paeonia lactiflora Inspecteur Lavergne BR 2/3 eye)</v>
          </cell>
          <cell r="C101">
            <v>0</v>
          </cell>
        </row>
        <row r="102">
          <cell r="A102" t="str">
            <v>87-107-0209</v>
          </cell>
          <cell r="B102" t="str">
            <v>Пион молочноцветковый (Paeonia lactiflora Inspecteur Lavergne BR 3/5 eye)</v>
          </cell>
          <cell r="C102">
            <v>50</v>
          </cell>
        </row>
        <row r="103">
          <cell r="A103" t="str">
            <v>87-107-0213</v>
          </cell>
          <cell r="B103" t="str">
            <v>Пион молочноцветковый (Paeonia lactiflora Kansas BR 2/3 eye)</v>
          </cell>
          <cell r="C103">
            <v>0</v>
          </cell>
        </row>
        <row r="104">
          <cell r="A104" t="str">
            <v>87-107-0214</v>
          </cell>
          <cell r="B104" t="str">
            <v>Пион молочноцветковый (Paeonia lactiflora Kansas BR 3/5 eye)</v>
          </cell>
          <cell r="C104">
            <v>50</v>
          </cell>
        </row>
        <row r="105">
          <cell r="A105" t="str">
            <v>87-107-0216</v>
          </cell>
          <cell r="B105" t="str">
            <v>Пион молочноцветковый (Paeonia lactiflora Karl Rosenfield BR 2/3 eye)</v>
          </cell>
          <cell r="C105">
            <v>0</v>
          </cell>
        </row>
        <row r="106">
          <cell r="A106" t="str">
            <v>87-107-0224</v>
          </cell>
          <cell r="B106" t="str">
            <v>Пион молочноцветковый (Paeonia lactiflora Lilian Wild BR 3/5 eye)</v>
          </cell>
          <cell r="C106">
            <v>0</v>
          </cell>
        </row>
        <row r="107">
          <cell r="A107" t="str">
            <v>87-107-0234</v>
          </cell>
          <cell r="B107" t="str">
            <v>Пион молочноцветковый (Paeonia lactiflora Mothers Choice BR 2/3 eye)</v>
          </cell>
          <cell r="C107">
            <v>75</v>
          </cell>
        </row>
        <row r="108">
          <cell r="A108" t="str">
            <v>87-107-0235</v>
          </cell>
          <cell r="B108" t="str">
            <v>Пион молочноцветковый (Paeonia lactiflora Mothers Choice BR 3/5 eye)</v>
          </cell>
          <cell r="C108">
            <v>0</v>
          </cell>
        </row>
        <row r="109">
          <cell r="A109" t="str">
            <v>87-107-0238</v>
          </cell>
          <cell r="B109" t="str">
            <v>Пион молочноцветковый (Paeonia lactiflora Ole Faithful BR 2/3 eye)</v>
          </cell>
          <cell r="C109">
            <v>0</v>
          </cell>
        </row>
        <row r="110">
          <cell r="A110" t="str">
            <v>87-107-0241</v>
          </cell>
          <cell r="B110" t="str">
            <v>Пион молочноцветковый (Paeonia lactiflora Paul M. Wild BR 3/5 eye)</v>
          </cell>
          <cell r="C110">
            <v>50</v>
          </cell>
        </row>
        <row r="111">
          <cell r="A111" t="str">
            <v>87-107-0242</v>
          </cell>
          <cell r="B111" t="str">
            <v>Пион гибридный (Paeonia hybrida Paula Fay BR 2/3 eye)</v>
          </cell>
          <cell r="C111">
            <v>0</v>
          </cell>
        </row>
        <row r="112">
          <cell r="A112" t="str">
            <v>87-107-0243</v>
          </cell>
          <cell r="B112" t="str">
            <v>Пион гибридный (Paeonia hybrida Paula Fay BR 3/5 eye)</v>
          </cell>
          <cell r="C112">
            <v>0</v>
          </cell>
        </row>
        <row r="113">
          <cell r="A113" t="str">
            <v>87-107-0245</v>
          </cell>
          <cell r="B113" t="str">
            <v>Пион молочноцветковый (Paeonia lactiflora Pecher BR 2/3 eye)</v>
          </cell>
          <cell r="C113">
            <v>0</v>
          </cell>
        </row>
        <row r="114">
          <cell r="A114" t="str">
            <v>87-107-0246</v>
          </cell>
          <cell r="B114" t="str">
            <v>Пион молочноцветковый (Paeonia lactiflora Pecher BR 3/5 eye)</v>
          </cell>
          <cell r="C114">
            <v>50</v>
          </cell>
        </row>
        <row r="115">
          <cell r="A115" t="str">
            <v>87-107-0253</v>
          </cell>
          <cell r="B115" t="str">
            <v>Пион молочноцветковый (Paeonia lactiflora President Wilson BR 2/3 eye)</v>
          </cell>
          <cell r="C115">
            <v>0</v>
          </cell>
        </row>
        <row r="116">
          <cell r="A116" t="str">
            <v>87-107-0254</v>
          </cell>
          <cell r="B116" t="str">
            <v>Пион молочноцветковый (Paeonia lactiflora President Wilson BR 3/5 eye)</v>
          </cell>
          <cell r="C116">
            <v>0</v>
          </cell>
        </row>
        <row r="117">
          <cell r="A117" t="str">
            <v>87-107-0298</v>
          </cell>
          <cell r="B117" t="str">
            <v>Пион молочноцветковый (Paeonia lactiflora Nippon Beauty BR 3/5 eye)</v>
          </cell>
          <cell r="C117">
            <v>0</v>
          </cell>
        </row>
        <row r="118">
          <cell r="A118" t="str">
            <v>87-107-0311</v>
          </cell>
          <cell r="B118" t="str">
            <v>Пион лекарственный (Paeonia officinalis Anemoniflora BR 3/5 eye)</v>
          </cell>
          <cell r="C118">
            <v>50</v>
          </cell>
        </row>
        <row r="119">
          <cell r="A119" t="str">
            <v>87-107-0314</v>
          </cell>
          <cell r="B119" t="str">
            <v>Пион гибридный (Paeonia hybrida Red Charm BR 2/3 eye)</v>
          </cell>
          <cell r="C119">
            <v>0</v>
          </cell>
        </row>
        <row r="120">
          <cell r="A120" t="str">
            <v>87-107-0315</v>
          </cell>
          <cell r="B120" t="str">
            <v>Пион гибридный (Paeonia hybrida Red Charm BR 3/5 eye)</v>
          </cell>
          <cell r="C120">
            <v>100</v>
          </cell>
        </row>
        <row r="121">
          <cell r="A121" t="str">
            <v>87-52-0002</v>
          </cell>
          <cell r="B121" t="str">
            <v>Пион Ито (Paeonia Itoh Bartzella BR 2-3 глазка)</v>
          </cell>
          <cell r="C121">
            <v>0</v>
          </cell>
        </row>
        <row r="122">
          <cell r="A122" t="str">
            <v>87-52-0003</v>
          </cell>
          <cell r="B122" t="str">
            <v>Пион Ито (Paeonia Itoh Border Charm BR 2-3 глазка)</v>
          </cell>
          <cell r="C122">
            <v>0</v>
          </cell>
        </row>
        <row r="123">
          <cell r="A123" t="str">
            <v>87-52-0004</v>
          </cell>
          <cell r="B123" t="str">
            <v xml:space="preserve">Пион Ито (Paeonia Itoh Callies Memory BR 2-3 глазка) </v>
          </cell>
          <cell r="C123">
            <v>85</v>
          </cell>
        </row>
        <row r="124">
          <cell r="A124" t="str">
            <v>87-52-0005</v>
          </cell>
          <cell r="B124" t="str">
            <v xml:space="preserve">Пион Ито (Paeonia Itoh Canary Brilliants BR 2-3 глазка) </v>
          </cell>
          <cell r="C124">
            <v>170</v>
          </cell>
        </row>
        <row r="125">
          <cell r="A125" t="str">
            <v>87-52-0007</v>
          </cell>
          <cell r="B125" t="str">
            <v>Пион Ито (Paeonia Itoh Cora Louise BR 2-3 глазка)</v>
          </cell>
          <cell r="C125">
            <v>0</v>
          </cell>
        </row>
        <row r="126">
          <cell r="A126" t="str">
            <v>87-52-0011</v>
          </cell>
          <cell r="B126" t="str">
            <v>Пион Ито (Paeonia Itoh Hillary BR 2-3 глазка)</v>
          </cell>
          <cell r="C126">
            <v>0</v>
          </cell>
        </row>
        <row r="127">
          <cell r="A127" t="str">
            <v>87-52-0018</v>
          </cell>
          <cell r="B127" t="str">
            <v>Пион Ито (Paeonia Itoh Pastel Splendour BR 2-3 глазка)</v>
          </cell>
          <cell r="C127">
            <v>0</v>
          </cell>
        </row>
        <row r="128">
          <cell r="A128" t="str">
            <v>87-52-0019</v>
          </cell>
          <cell r="B128" t="str">
            <v>Пион Ито (Paeonia Itoh Pink Adour BR 2-3 глазка)</v>
          </cell>
          <cell r="C128">
            <v>0</v>
          </cell>
        </row>
        <row r="129">
          <cell r="A129" t="str">
            <v>87-52-0021</v>
          </cell>
          <cell r="B129" t="str">
            <v>Пион Ито (Paeonia Itoh Scarlet Heaven BR 2-3 глазка)</v>
          </cell>
          <cell r="C129">
            <v>0</v>
          </cell>
        </row>
        <row r="130">
          <cell r="A130" t="str">
            <v>87-52-0034</v>
          </cell>
          <cell r="B130" t="str">
            <v>Пион (Paeonia Patio Peony  Athens BR 2-3 глазка)</v>
          </cell>
          <cell r="C130">
            <v>75</v>
          </cell>
        </row>
        <row r="131">
          <cell r="A131" t="str">
            <v>87-52-0035</v>
          </cell>
          <cell r="B131" t="str">
            <v>Пион (Paeonia Patio Peony Dublin BR 2-3 глазка)</v>
          </cell>
          <cell r="C131">
            <v>75</v>
          </cell>
        </row>
        <row r="132">
          <cell r="A132" t="str">
            <v>87-52-0036</v>
          </cell>
          <cell r="B132" t="str">
            <v>Пион (Paeonia Patio Peony Kiev BR 2-3 глазка)</v>
          </cell>
          <cell r="C132">
            <v>75</v>
          </cell>
        </row>
        <row r="133">
          <cell r="A133" t="str">
            <v>87-52-0037</v>
          </cell>
          <cell r="B133" t="str">
            <v>Пион (Paeonia Patio Peony London BR 2-3 глазка)</v>
          </cell>
          <cell r="C133">
            <v>0</v>
          </cell>
        </row>
        <row r="134">
          <cell r="A134" t="str">
            <v>87-52-0038</v>
          </cell>
          <cell r="B134" t="str">
            <v>Пион (Paeonia Patio Peony Madrid BR 2-3 глазка)</v>
          </cell>
          <cell r="C134">
            <v>0</v>
          </cell>
        </row>
        <row r="135">
          <cell r="A135" t="str">
            <v>87-52-0039</v>
          </cell>
          <cell r="B135" t="str">
            <v>Пион (Paeonia Patio Peony Moscow BR 2-3 глазка)</v>
          </cell>
          <cell r="C135">
            <v>75</v>
          </cell>
        </row>
        <row r="136">
          <cell r="A136" t="str">
            <v>87-52-0041</v>
          </cell>
          <cell r="B136" t="str">
            <v>Пион (Paeonia Patio Peony Rome BR 2-3 глазка)</v>
          </cell>
          <cell r="C136">
            <v>0</v>
          </cell>
        </row>
        <row r="137">
          <cell r="A137" t="str">
            <v>87-52-0042</v>
          </cell>
          <cell r="B137" t="str">
            <v>Пион (Paeonia Alertie BR 2-3 глазка)</v>
          </cell>
          <cell r="C137">
            <v>0</v>
          </cell>
        </row>
        <row r="138">
          <cell r="A138" t="str">
            <v>87-52-0043</v>
          </cell>
          <cell r="B138" t="str">
            <v>Пион (Paeonia Alexander Fleming BR 2-3 глазка)</v>
          </cell>
          <cell r="C138">
            <v>0</v>
          </cell>
        </row>
        <row r="139">
          <cell r="A139" t="str">
            <v>87-52-0050</v>
          </cell>
          <cell r="B139" t="str">
            <v>Пион (Paeonia Bella Donna BR 2-3 глазка)</v>
          </cell>
          <cell r="C139">
            <v>0</v>
          </cell>
        </row>
        <row r="140">
          <cell r="A140" t="str">
            <v>87-52-0053</v>
          </cell>
          <cell r="B140" t="str">
            <v>Пион (Paeonia Black Beauty BR 2-3 глазка)</v>
          </cell>
          <cell r="C140">
            <v>0</v>
          </cell>
        </row>
        <row r="141">
          <cell r="A141" t="str">
            <v>87-52-0055</v>
          </cell>
          <cell r="B141" t="str">
            <v>Пион (Paeonia Blush Queen BR 2-3 глазка)</v>
          </cell>
          <cell r="C141">
            <v>150</v>
          </cell>
        </row>
        <row r="142">
          <cell r="A142" t="str">
            <v>87-52-0056</v>
          </cell>
          <cell r="B142" t="str">
            <v>Пион (Paeonia Bouquet Perfect BR 2-3 глазка)</v>
          </cell>
          <cell r="C142">
            <v>75</v>
          </cell>
        </row>
        <row r="143">
          <cell r="A143" t="str">
            <v>87-52-0061</v>
          </cell>
          <cell r="B143" t="str">
            <v>Пион (Paeonia Buckeye Belle BR 2-3 глазка)</v>
          </cell>
          <cell r="C143">
            <v>0</v>
          </cell>
        </row>
        <row r="144">
          <cell r="A144" t="str">
            <v>87-52-0068</v>
          </cell>
          <cell r="B144" t="str">
            <v>Пион (Paeonia Chiffon Parfait BR 2-3 глазка)</v>
          </cell>
          <cell r="C144">
            <v>0</v>
          </cell>
        </row>
        <row r="145">
          <cell r="A145" t="str">
            <v>87-52-0069</v>
          </cell>
          <cell r="B145" t="str">
            <v>Пион (Paeonia Christmas Velvet BR 2-3 глазка)</v>
          </cell>
          <cell r="C145">
            <v>75</v>
          </cell>
        </row>
        <row r="146">
          <cell r="A146" t="str">
            <v>87-52-0070</v>
          </cell>
          <cell r="B146" t="str">
            <v>Пион (Paeonia Class Act BR 2-3 глазка)</v>
          </cell>
          <cell r="C146">
            <v>75</v>
          </cell>
        </row>
        <row r="147">
          <cell r="A147" t="str">
            <v>87-52-0071</v>
          </cell>
          <cell r="B147" t="str">
            <v>Пион (Paeonia Command Performance BR 2-3 глазка)</v>
          </cell>
          <cell r="C147">
            <v>75</v>
          </cell>
        </row>
        <row r="148">
          <cell r="A148" t="str">
            <v>87-52-0072</v>
          </cell>
          <cell r="B148" t="str">
            <v>Пион (Paeonia Coral Charm BR 2-3 глазка)</v>
          </cell>
          <cell r="C148">
            <v>0</v>
          </cell>
        </row>
        <row r="149">
          <cell r="A149" t="str">
            <v>87-52-0073</v>
          </cell>
          <cell r="B149" t="str">
            <v>Пион (Paeonia Coral Sunset BR 2-3 глазка)</v>
          </cell>
          <cell r="C149">
            <v>0</v>
          </cell>
        </row>
        <row r="150">
          <cell r="A150" t="str">
            <v>87-52-0075</v>
          </cell>
          <cell r="B150" t="str">
            <v>Пион (Paeonia Cytherea BR 2-3 глазка)</v>
          </cell>
          <cell r="C150">
            <v>0</v>
          </cell>
        </row>
        <row r="151">
          <cell r="A151" t="str">
            <v>87-52-0077</v>
          </cell>
          <cell r="B151" t="str">
            <v>Пион (Paeonia Diana Parks BR 2-3 глазка)</v>
          </cell>
          <cell r="C151">
            <v>150</v>
          </cell>
        </row>
        <row r="152">
          <cell r="A152" t="str">
            <v>87-52-0079</v>
          </cell>
          <cell r="B152" t="str">
            <v>Пион (Paeonia Doreen BR 2-3 глазка)</v>
          </cell>
          <cell r="C152">
            <v>150</v>
          </cell>
        </row>
        <row r="153">
          <cell r="A153" t="str">
            <v>87-52-0080</v>
          </cell>
          <cell r="B153" t="str">
            <v>Пион (Paeonia Duchesse De Nemours BR 2-3 глазка)</v>
          </cell>
          <cell r="C153">
            <v>0</v>
          </cell>
        </row>
        <row r="154">
          <cell r="A154" t="str">
            <v>87-52-0082</v>
          </cell>
          <cell r="B154" t="str">
            <v>Пион (Paeonia Edulis Superba BR 2-3 глазка)</v>
          </cell>
          <cell r="C154">
            <v>0</v>
          </cell>
        </row>
        <row r="155">
          <cell r="A155" t="str">
            <v>87-52-0088</v>
          </cell>
          <cell r="B155" t="str">
            <v>Пион (Paeonia Florence Nicholls BR 2-3 глазка)</v>
          </cell>
          <cell r="C155">
            <v>0</v>
          </cell>
        </row>
        <row r="156">
          <cell r="A156" t="str">
            <v>87-52-0091</v>
          </cell>
          <cell r="B156" t="str">
            <v>Пион (Paeonia Gardenia BR 2-3 глазка)</v>
          </cell>
          <cell r="C156">
            <v>0</v>
          </cell>
        </row>
        <row r="157">
          <cell r="A157" t="str">
            <v>87-52-0093</v>
          </cell>
          <cell r="B157" t="str">
            <v>Пион (Paeonia Getrude Allen BR 2-3 глазка)</v>
          </cell>
          <cell r="C157">
            <v>75</v>
          </cell>
        </row>
        <row r="158">
          <cell r="A158" t="str">
            <v>87-52-0094</v>
          </cell>
          <cell r="B158" t="str">
            <v>Пион (Paeonia Henry Bockstoce BR 2-3 глазка)</v>
          </cell>
          <cell r="C158">
            <v>75</v>
          </cell>
        </row>
        <row r="159">
          <cell r="A159" t="str">
            <v>87-52-0095</v>
          </cell>
          <cell r="B159" t="str">
            <v>Пион (Paeonia Henry Sass BR 2-3 глазка)</v>
          </cell>
          <cell r="C159">
            <v>75</v>
          </cell>
        </row>
        <row r="160">
          <cell r="A160" t="str">
            <v>87-52-0097</v>
          </cell>
          <cell r="B160" t="str">
            <v>Пион (Paeonia Highlight BR 2-3 глазка)</v>
          </cell>
          <cell r="C160">
            <v>75</v>
          </cell>
        </row>
        <row r="161">
          <cell r="A161" t="str">
            <v>87-52-0098</v>
          </cell>
          <cell r="B161" t="str">
            <v>Пион (Paeonia Honey Gold BR 2-3 глазка)</v>
          </cell>
          <cell r="C161">
            <v>0</v>
          </cell>
        </row>
        <row r="162">
          <cell r="A162" t="str">
            <v>87-52-0262</v>
          </cell>
          <cell r="B162" t="str">
            <v>Ivory Victory_3-5</v>
          </cell>
          <cell r="C162">
            <v>50</v>
          </cell>
        </row>
        <row r="163">
          <cell r="A163" t="str">
            <v>87-52-0101</v>
          </cell>
          <cell r="B163" t="str">
            <v>Пион (Paeonia Ivory Victory BR 2-3 глазка)</v>
          </cell>
          <cell r="C163">
            <v>0</v>
          </cell>
        </row>
        <row r="164">
          <cell r="A164" t="str">
            <v>87-52-0102</v>
          </cell>
          <cell r="B164" t="str">
            <v>Пион (Paeonia Jacorma BR 2-3 глазка)</v>
          </cell>
          <cell r="C164">
            <v>0</v>
          </cell>
        </row>
        <row r="165">
          <cell r="A165" t="str">
            <v>87-52-0104</v>
          </cell>
          <cell r="B165" t="str">
            <v>Пион (Paeonia Joker BR 2-3 глазка)</v>
          </cell>
          <cell r="C165">
            <v>0</v>
          </cell>
        </row>
        <row r="166">
          <cell r="A166" t="str">
            <v>87-52-0113</v>
          </cell>
          <cell r="B166" t="str">
            <v>Пион (Paeonia Lemon Chiffon BR 2-3 глазка)</v>
          </cell>
          <cell r="C166">
            <v>0</v>
          </cell>
        </row>
        <row r="167">
          <cell r="A167" t="str">
            <v>87-52-0115</v>
          </cell>
          <cell r="B167" t="str">
            <v>Пион (Paeonia Many Happy Returns BR 2-3 глазка)</v>
          </cell>
          <cell r="C167">
            <v>0</v>
          </cell>
        </row>
        <row r="168">
          <cell r="A168" t="str">
            <v>87-52-0116</v>
          </cell>
          <cell r="B168" t="str">
            <v>Пион (Paeonia Marie Lemoine BR 2-3 глазка)</v>
          </cell>
          <cell r="C168">
            <v>225</v>
          </cell>
        </row>
        <row r="169">
          <cell r="A169" t="str">
            <v>87-52-0118</v>
          </cell>
          <cell r="B169" t="str">
            <v>Пион (Paeonia Mary E. Nicholls BR 2-3 глазка)</v>
          </cell>
          <cell r="C169">
            <v>0</v>
          </cell>
        </row>
        <row r="170">
          <cell r="A170" t="str">
            <v>87-52-0119</v>
          </cell>
          <cell r="B170" t="str">
            <v>Пион (Paeonia Miss America BR 2-3 глазка)</v>
          </cell>
          <cell r="C170">
            <v>75</v>
          </cell>
        </row>
        <row r="171">
          <cell r="A171" t="str">
            <v>87-52-0123</v>
          </cell>
          <cell r="B171" t="str">
            <v>Пион (Paeonia Moon over Barrington BR 2-3 глазка)</v>
          </cell>
          <cell r="C171">
            <v>0</v>
          </cell>
        </row>
        <row r="172">
          <cell r="A172" t="str">
            <v>87-52-0125</v>
          </cell>
          <cell r="B172" t="str">
            <v>Пион (Paeonia My Love BR 2-3 глазка)</v>
          </cell>
          <cell r="C172">
            <v>225</v>
          </cell>
        </row>
        <row r="173">
          <cell r="A173" t="str">
            <v>87-52-0126</v>
          </cell>
          <cell r="B173" t="str">
            <v>Пион (Paeonia Nice Gal BR 2-3 глазка)</v>
          </cell>
          <cell r="C173">
            <v>150</v>
          </cell>
        </row>
        <row r="174">
          <cell r="A174" t="str">
            <v>87-52-0127</v>
          </cell>
          <cell r="B174" t="str">
            <v>Пион (Paeonia Nick Shaylor BR 2-3 глазка)</v>
          </cell>
          <cell r="C174">
            <v>0</v>
          </cell>
        </row>
        <row r="175">
          <cell r="A175" t="str">
            <v>87-52-0136</v>
          </cell>
          <cell r="B175" t="str">
            <v>Пион (Paeonia Pillow Talk BR 2-3 глазка)</v>
          </cell>
          <cell r="C175">
            <v>0</v>
          </cell>
        </row>
        <row r="176">
          <cell r="A176" t="str">
            <v>87-52-0138</v>
          </cell>
          <cell r="B176" t="str">
            <v>Пион (Paeonia Raspberry Sundae BR 2-3 глазка)</v>
          </cell>
          <cell r="C176">
            <v>0</v>
          </cell>
        </row>
        <row r="177">
          <cell r="A177" t="str">
            <v>87-52-0143</v>
          </cell>
          <cell r="B177" t="str">
            <v>Пион (Paeonia Sarah Bernhardt BR 2-3 глазка)</v>
          </cell>
          <cell r="C177">
            <v>75</v>
          </cell>
        </row>
        <row r="178">
          <cell r="A178" t="str">
            <v>87-52-0144</v>
          </cell>
          <cell r="B178" t="str">
            <v>Пион (Paeonia Sarah Bernhardt "Select" BR 2-3 глазка)</v>
          </cell>
          <cell r="C178">
            <v>150</v>
          </cell>
        </row>
        <row r="179">
          <cell r="A179" t="str">
            <v>87-52-0145</v>
          </cell>
          <cell r="B179" t="str">
            <v>Пион (Paeonia Sarah Bernhardt "Unique™" BR 2-3 глазка)</v>
          </cell>
          <cell r="C179">
            <v>0</v>
          </cell>
        </row>
        <row r="180">
          <cell r="A180" t="str">
            <v>87-52-0150</v>
          </cell>
          <cell r="B180" t="str">
            <v>Пион (Paeonia Sunny Girl BR 2-3 глазка)</v>
          </cell>
          <cell r="C180">
            <v>0</v>
          </cell>
        </row>
        <row r="181">
          <cell r="A181" t="str">
            <v>87-52-0151</v>
          </cell>
          <cell r="B181" t="str">
            <v>Пион (Paeonia Sword Dance BR 2-3 глазка)</v>
          </cell>
          <cell r="C181">
            <v>75</v>
          </cell>
        </row>
        <row r="182">
          <cell r="A182" t="str">
            <v>87-52-0157</v>
          </cell>
          <cell r="B182" t="str">
            <v>Пион (Paeonia Wladyslava BR 2-3 глазка)</v>
          </cell>
          <cell r="C182">
            <v>0</v>
          </cell>
        </row>
        <row r="183">
          <cell r="A183" t="str">
            <v>87-52-0158</v>
          </cell>
          <cell r="B183" t="str">
            <v>Пион Ито (Paeonia Itoh Ballerena de Saval BR 3-5 глазка)</v>
          </cell>
          <cell r="C183">
            <v>0</v>
          </cell>
        </row>
        <row r="184">
          <cell r="A184" t="str">
            <v>87-52-0159</v>
          </cell>
          <cell r="B184" t="str">
            <v>Пион Ито (Paeonia Itoh Bartzella BR 3-5 глазка)</v>
          </cell>
          <cell r="C184">
            <v>0</v>
          </cell>
        </row>
        <row r="185">
          <cell r="A185" t="str">
            <v>87-52-0160</v>
          </cell>
          <cell r="B185" t="str">
            <v>Пион Ито (Paeonia Itoh Border Charm BR 3-5 глазка)</v>
          </cell>
          <cell r="C185">
            <v>120</v>
          </cell>
        </row>
        <row r="186">
          <cell r="A186" t="str">
            <v>87-52-0161</v>
          </cell>
          <cell r="B186" t="str">
            <v xml:space="preserve">Пион Ито (Paeonia Itoh Callies Memory BR 3-5 глазка) </v>
          </cell>
          <cell r="C186">
            <v>0</v>
          </cell>
        </row>
        <row r="187">
          <cell r="A187" t="str">
            <v>87-52-0162</v>
          </cell>
          <cell r="B187" t="str">
            <v xml:space="preserve">Пион Ито (Paeonia Itoh Canary Brilliants BR 3-5 глазка) </v>
          </cell>
          <cell r="C187">
            <v>0</v>
          </cell>
        </row>
        <row r="188">
          <cell r="A188" t="str">
            <v>87-52-0164</v>
          </cell>
          <cell r="B188" t="str">
            <v>Пион Ито (Paeonia Itoh Cora Louise BR 3-5 глазка)</v>
          </cell>
          <cell r="C188">
            <v>240</v>
          </cell>
        </row>
        <row r="189">
          <cell r="A189" t="str">
            <v>87-52-0165</v>
          </cell>
          <cell r="B189" t="str">
            <v>Пион Ито (Paeonia Itoh First Arrival BR 3-5 глазка)</v>
          </cell>
          <cell r="C189">
            <v>0</v>
          </cell>
        </row>
        <row r="190">
          <cell r="A190" t="str">
            <v>87-52-0166</v>
          </cell>
          <cell r="B190" t="str">
            <v>Пион Ито (Paeonia Itoh Garden treasure BR 3-5 глазка)</v>
          </cell>
          <cell r="C190">
            <v>300</v>
          </cell>
        </row>
        <row r="191">
          <cell r="A191" t="str">
            <v>87-52-0169</v>
          </cell>
          <cell r="B191" t="str">
            <v>Пион Ито (Paeonia Itoh Julia Rose BR 3-5 глазка)</v>
          </cell>
          <cell r="C191">
            <v>180</v>
          </cell>
        </row>
        <row r="192">
          <cell r="A192" t="str">
            <v>87-52-0170</v>
          </cell>
          <cell r="B192" t="str">
            <v>Пион Ито (Paeonia Itoh Lemon Dream BR 3-5 глазка)</v>
          </cell>
          <cell r="C192">
            <v>0</v>
          </cell>
        </row>
        <row r="193">
          <cell r="A193" t="str">
            <v>87-52-0174</v>
          </cell>
          <cell r="B193" t="str">
            <v>Пион Ито (Paeonia Itoh Old Rose Dandy BR 3-5 глазка)</v>
          </cell>
          <cell r="C193">
            <v>0</v>
          </cell>
        </row>
        <row r="194">
          <cell r="A194" t="str">
            <v>87-52-0177</v>
          </cell>
          <cell r="B194" t="str">
            <v>Пион Ито (Paeonia Itoh Prairie Charm BR 3-5 глазка)</v>
          </cell>
          <cell r="C194">
            <v>0</v>
          </cell>
        </row>
        <row r="195">
          <cell r="A195" t="str">
            <v>87-52-0178</v>
          </cell>
          <cell r="B195" t="str">
            <v>Пион Ито (Paeonia Itoh Scarlet Heaven BR 3-5 глазка)</v>
          </cell>
          <cell r="C195">
            <v>120</v>
          </cell>
        </row>
        <row r="196">
          <cell r="A196" t="str">
            <v>87-52-0191</v>
          </cell>
          <cell r="B196" t="str">
            <v>Пион (Paeonia Patio Peony  Athens BR 3-5 глазка)</v>
          </cell>
          <cell r="C196">
            <v>0</v>
          </cell>
        </row>
        <row r="197">
          <cell r="A197" t="str">
            <v>87-52-0192</v>
          </cell>
          <cell r="B197" t="str">
            <v>Пион (Paeonia Patio Peony Dublin BR 3-5 глазка)</v>
          </cell>
          <cell r="C197">
            <v>0</v>
          </cell>
        </row>
        <row r="198">
          <cell r="A198" t="str">
            <v>87-52-0193</v>
          </cell>
          <cell r="B198" t="str">
            <v>Пион (Paeonia Patio Peony Kiev BR 3-5 глазка)</v>
          </cell>
          <cell r="C198">
            <v>0</v>
          </cell>
        </row>
        <row r="199">
          <cell r="A199" t="str">
            <v>87-52-0194</v>
          </cell>
          <cell r="B199" t="str">
            <v>Пион (Paeonia Patio Peony London BR 3-5 глазка)</v>
          </cell>
          <cell r="C199">
            <v>50</v>
          </cell>
        </row>
        <row r="200">
          <cell r="A200" t="str">
            <v>87-52-0195</v>
          </cell>
          <cell r="B200" t="str">
            <v>Пион (Paeonia Patio Peony Madrid BR 3-5 глазка)</v>
          </cell>
          <cell r="C200">
            <v>0</v>
          </cell>
        </row>
        <row r="201">
          <cell r="A201" t="str">
            <v>87-52-0196</v>
          </cell>
          <cell r="B201" t="str">
            <v>Пион (Paeonia Patio Peony Moscow BR 3-5 глазка)</v>
          </cell>
          <cell r="C201">
            <v>50</v>
          </cell>
        </row>
        <row r="202">
          <cell r="A202" t="str">
            <v>87-52-0197</v>
          </cell>
          <cell r="B202" t="str">
            <v>Пион (Paeonia Patio Peony Oslo BR 3-5 глазка)</v>
          </cell>
          <cell r="C202">
            <v>0</v>
          </cell>
        </row>
        <row r="203">
          <cell r="A203" t="str">
            <v>87-52-0198</v>
          </cell>
          <cell r="B203" t="str">
            <v>Пион (Paeonia Patio Peony Rome BR 3-5 глазка)</v>
          </cell>
          <cell r="C203">
            <v>0</v>
          </cell>
        </row>
        <row r="204">
          <cell r="A204" t="str">
            <v>87-52-0203</v>
          </cell>
          <cell r="B204" t="str">
            <v>Пион (Paeonia Alertie BR 3-5 глазка)</v>
          </cell>
          <cell r="C204">
            <v>0</v>
          </cell>
        </row>
        <row r="205">
          <cell r="A205" t="str">
            <v>87-52-0205</v>
          </cell>
          <cell r="B205" t="str">
            <v>Пион (Paeonia Amabilis BR 3-5 глазка)</v>
          </cell>
          <cell r="C205">
            <v>0</v>
          </cell>
        </row>
        <row r="206">
          <cell r="A206" t="str">
            <v>87-52-0206</v>
          </cell>
          <cell r="B206" t="str">
            <v>Пион (Paeonia Angel Cheeks BR 3-5 глазка)</v>
          </cell>
          <cell r="C206">
            <v>0</v>
          </cell>
        </row>
        <row r="207">
          <cell r="A207" t="str">
            <v>87-52-0213</v>
          </cell>
          <cell r="B207" t="str">
            <v>Пион (Paeonia Big Ben BR 3-5 глазка)</v>
          </cell>
          <cell r="C207">
            <v>0</v>
          </cell>
        </row>
        <row r="208">
          <cell r="A208" t="str">
            <v>87-52-0214</v>
          </cell>
          <cell r="B208" t="str">
            <v>Пион (Paeonia Black Beauty BR 3-5 глазка)</v>
          </cell>
          <cell r="C208">
            <v>50</v>
          </cell>
        </row>
        <row r="209">
          <cell r="A209" t="str">
            <v>87-52-0216</v>
          </cell>
          <cell r="B209" t="str">
            <v>Пион (Paeonia Blush Queen BR 3-5 глазка)</v>
          </cell>
          <cell r="C209">
            <v>50</v>
          </cell>
        </row>
        <row r="210">
          <cell r="A210" t="str">
            <v>87-52-0220</v>
          </cell>
          <cell r="B210" t="str">
            <v>Пион (Paeonia Bridal Shower BR 3-5 глазка)</v>
          </cell>
          <cell r="C210">
            <v>50</v>
          </cell>
        </row>
        <row r="211">
          <cell r="A211" t="str">
            <v>87-52-0221</v>
          </cell>
          <cell r="B211" t="str">
            <v>Пион (Paeonia Brother Chuck BR 3-5 глазка)</v>
          </cell>
          <cell r="C211">
            <v>0</v>
          </cell>
        </row>
        <row r="212">
          <cell r="A212" t="str">
            <v>87-52-0222</v>
          </cell>
          <cell r="B212" t="str">
            <v>Пион (Paeonia Buckeye Belle BR 3-5 глазка)</v>
          </cell>
          <cell r="C212">
            <v>100</v>
          </cell>
        </row>
        <row r="213">
          <cell r="A213" t="str">
            <v>87-52-0223</v>
          </cell>
          <cell r="B213" t="str">
            <v>Пион (Paeonia Bunker Hill BR 3-5 глазка)</v>
          </cell>
          <cell r="C213">
            <v>0</v>
          </cell>
        </row>
        <row r="214">
          <cell r="A214" t="str">
            <v>87-52-0225</v>
          </cell>
          <cell r="B214" t="str">
            <v>Пион (Paeonia Catharina Fontijn BR 3-5 глазка)</v>
          </cell>
          <cell r="C214">
            <v>50</v>
          </cell>
        </row>
        <row r="215">
          <cell r="A215" t="str">
            <v>87-52-0229</v>
          </cell>
          <cell r="B215" t="str">
            <v>Пион (Paeonia Chiffon Parfait BR 3-5 глазка)</v>
          </cell>
          <cell r="C215">
            <v>50</v>
          </cell>
        </row>
        <row r="216">
          <cell r="A216" t="str">
            <v>87-52-0230</v>
          </cell>
          <cell r="B216" t="str">
            <v>Пион (Paeonia Christmas Velvet BR 3-5 глазка)</v>
          </cell>
          <cell r="C216">
            <v>50</v>
          </cell>
        </row>
        <row r="217">
          <cell r="A217" t="str">
            <v>87-52-0231</v>
          </cell>
          <cell r="B217" t="str">
            <v>Пион (Paeonia Class Act BR 3-5 глазка)</v>
          </cell>
          <cell r="C217">
            <v>50</v>
          </cell>
        </row>
        <row r="218">
          <cell r="A218" t="str">
            <v>87-52-0232</v>
          </cell>
          <cell r="B218" t="str">
            <v>Пион (Paeonia Command Performance BR 3-5 глазка)</v>
          </cell>
          <cell r="C218">
            <v>0</v>
          </cell>
        </row>
        <row r="219">
          <cell r="A219" t="str">
            <v>87-52-0233</v>
          </cell>
          <cell r="B219" t="str">
            <v>Пион (Paeonia Coral Charm BR 3-5 глазка)</v>
          </cell>
          <cell r="C219">
            <v>300</v>
          </cell>
        </row>
        <row r="220">
          <cell r="A220" t="str">
            <v>87-52-0234</v>
          </cell>
          <cell r="B220" t="str">
            <v>Пион (Paeonia Coral Sunset BR 3-5 глазка)</v>
          </cell>
          <cell r="C220">
            <v>250</v>
          </cell>
        </row>
        <row r="221">
          <cell r="A221" t="str">
            <v>87-52-0238</v>
          </cell>
          <cell r="B221" t="str">
            <v>Пион (Paeonia Diana Parks BR 3-5 глазка)</v>
          </cell>
          <cell r="C221">
            <v>0</v>
          </cell>
        </row>
        <row r="222">
          <cell r="A222" t="str">
            <v>87-52-0242</v>
          </cell>
          <cell r="B222" t="str">
            <v>Пион (Paeonia Duchesse de Nemours "Select" BR 3-5 глазка)</v>
          </cell>
          <cell r="C222">
            <v>50</v>
          </cell>
        </row>
        <row r="223">
          <cell r="A223" t="str">
            <v>87-52-0250</v>
          </cell>
          <cell r="B223" t="str">
            <v>Пион (Paeonia Francoise Ortegat BR 3-5 глазка)</v>
          </cell>
          <cell r="C223">
            <v>0</v>
          </cell>
        </row>
        <row r="224">
          <cell r="A224" t="str">
            <v>87-52-0251</v>
          </cell>
          <cell r="B224" t="str">
            <v>Пион (Paeonia Garden Lace BR 3-5 глазка)</v>
          </cell>
          <cell r="C224">
            <v>0</v>
          </cell>
        </row>
        <row r="225">
          <cell r="A225" t="str">
            <v>87-52-0252</v>
          </cell>
          <cell r="B225" t="str">
            <v>Пион (Paeonia Gardenia BR 3-5 глазка)</v>
          </cell>
          <cell r="C225">
            <v>0</v>
          </cell>
        </row>
        <row r="226">
          <cell r="A226" t="str">
            <v>87-52-0255</v>
          </cell>
          <cell r="B226" t="str">
            <v>Пион (Paeonia Henry Bockstoce BR 3-5 глазка)</v>
          </cell>
          <cell r="C226">
            <v>50</v>
          </cell>
        </row>
        <row r="227">
          <cell r="A227" t="str">
            <v>87-52-0258</v>
          </cell>
          <cell r="B227" t="str">
            <v>Пион (Paeonia Highlight BR 3-5 глазка)</v>
          </cell>
          <cell r="C227">
            <v>50</v>
          </cell>
        </row>
        <row r="228">
          <cell r="A228" t="str">
            <v>87-52-0263</v>
          </cell>
          <cell r="B228" t="str">
            <v>Пион (Paeonia Jacorma BR 3-5 глазка)</v>
          </cell>
          <cell r="C228">
            <v>100</v>
          </cell>
        </row>
        <row r="229">
          <cell r="A229" t="str">
            <v>87-52-0264</v>
          </cell>
          <cell r="B229" t="str">
            <v>Пион (Paeonia Jan van Leeuwen BR 3-5 глазка)</v>
          </cell>
          <cell r="C229">
            <v>0</v>
          </cell>
        </row>
        <row r="230">
          <cell r="A230" t="str">
            <v>87-52-0265</v>
          </cell>
          <cell r="B230" t="str">
            <v>Пион (Paeonia Joker BR 3-5 глазка)</v>
          </cell>
          <cell r="C230">
            <v>50</v>
          </cell>
        </row>
        <row r="231">
          <cell r="A231" t="str">
            <v>87-52-0266</v>
          </cell>
          <cell r="B231" t="str">
            <v>Пион (Paeonia Jubilee BR 3-5 глазка)</v>
          </cell>
          <cell r="C231">
            <v>0</v>
          </cell>
        </row>
        <row r="232">
          <cell r="A232" t="str">
            <v>87-52-0274</v>
          </cell>
          <cell r="B232" t="str">
            <v>Пион (Paeonia Lemon Chiffon BR 3-5 глазка)</v>
          </cell>
          <cell r="C232">
            <v>250</v>
          </cell>
        </row>
        <row r="233">
          <cell r="A233" t="str">
            <v>87-52-0276</v>
          </cell>
          <cell r="B233" t="str">
            <v>Пион (Paeonia Many Happy Returns BR 3-5 глазка)</v>
          </cell>
          <cell r="C233">
            <v>50</v>
          </cell>
        </row>
        <row r="234">
          <cell r="A234" t="str">
            <v>87-52-0277</v>
          </cell>
          <cell r="B234" t="str">
            <v>Пион (Paeonia Marie Lemoine BR 3-5 глазка)</v>
          </cell>
          <cell r="C234">
            <v>300</v>
          </cell>
        </row>
        <row r="235">
          <cell r="A235" t="str">
            <v>87-52-0279</v>
          </cell>
          <cell r="B235" t="str">
            <v>Пион (Paeonia Mary E. Nicholls BR 3-5 глазка)</v>
          </cell>
          <cell r="C235">
            <v>50</v>
          </cell>
        </row>
        <row r="236">
          <cell r="A236" t="str">
            <v>87-52-0280</v>
          </cell>
          <cell r="B236" t="str">
            <v>Пион (Paeonia Miss America BR 3-5 глазка)</v>
          </cell>
          <cell r="C236">
            <v>50</v>
          </cell>
        </row>
        <row r="237">
          <cell r="A237" t="str">
            <v>87-52-0284</v>
          </cell>
          <cell r="B237" t="str">
            <v>Пион (Paeonia Moon over Barrington BR 3-5 глазка)</v>
          </cell>
          <cell r="C237">
            <v>0</v>
          </cell>
        </row>
        <row r="238">
          <cell r="A238" t="str">
            <v>87-52-0286</v>
          </cell>
          <cell r="B238" t="str">
            <v>Пион (Paeonia My Love BR 3-5 глазка)</v>
          </cell>
          <cell r="C238">
            <v>150</v>
          </cell>
        </row>
        <row r="239">
          <cell r="A239" t="str">
            <v>87-52-0287</v>
          </cell>
          <cell r="B239" t="str">
            <v>Пион (Paeonia Nice Gal BR 3-5 глазка)</v>
          </cell>
          <cell r="C239">
            <v>0</v>
          </cell>
        </row>
        <row r="240">
          <cell r="A240" t="str">
            <v>87-52-0288</v>
          </cell>
          <cell r="B240" t="str">
            <v>Пион (Paeonia Nick Shaylor BR 3-5 глазка)</v>
          </cell>
          <cell r="C240">
            <v>100</v>
          </cell>
        </row>
        <row r="241">
          <cell r="A241" t="str">
            <v>87-52-0290</v>
          </cell>
          <cell r="B241" t="str">
            <v>Пион (Paeonia Ole Faithful BR 3-5 глазка)</v>
          </cell>
          <cell r="C241">
            <v>0</v>
          </cell>
        </row>
        <row r="242">
          <cell r="A242" t="str">
            <v>87-52-0297</v>
          </cell>
          <cell r="B242" t="str">
            <v>Пион (Paeonia Pillow Talk BR 3-5 глазка)</v>
          </cell>
          <cell r="C242">
            <v>0</v>
          </cell>
        </row>
        <row r="243">
          <cell r="A243" t="str">
            <v>87-52-0299</v>
          </cell>
          <cell r="B243" t="str">
            <v>Пион (Paeonia Raspberry Sundae BR 3-5 глазка)</v>
          </cell>
          <cell r="C243">
            <v>0</v>
          </cell>
        </row>
        <row r="244">
          <cell r="A244" t="str">
            <v>87-52-0300</v>
          </cell>
          <cell r="B244" t="str">
            <v>Пион (Paeonia Red Charm BR 3-5 глазка)</v>
          </cell>
          <cell r="C244">
            <v>0</v>
          </cell>
        </row>
        <row r="245">
          <cell r="A245" t="str">
            <v>87-52-0304</v>
          </cell>
          <cell r="B245" t="str">
            <v>Пион (Paeonia Sarah Bernhardt BR 3-5 глазка)</v>
          </cell>
          <cell r="C245">
            <v>50</v>
          </cell>
        </row>
        <row r="246">
          <cell r="A246" t="str">
            <v>87-52-0305</v>
          </cell>
          <cell r="B246" t="str">
            <v>Пион (Paeonia Sarah Bernhardt "Select" BR 3-5 глазка)</v>
          </cell>
          <cell r="C246">
            <v>0</v>
          </cell>
        </row>
        <row r="247">
          <cell r="A247" t="str">
            <v>87-52-0306</v>
          </cell>
          <cell r="B247" t="str">
            <v>Пион (Paeonia Sarah Bernhardt "Unique™" BR 3-5 глазка)</v>
          </cell>
          <cell r="C247">
            <v>0</v>
          </cell>
        </row>
        <row r="248">
          <cell r="A248" t="str">
            <v>87-52-0311</v>
          </cell>
          <cell r="B248" t="str">
            <v>Пион (Paeonia Sunny Girl BR 3-5 глазка)</v>
          </cell>
          <cell r="C248">
            <v>0</v>
          </cell>
        </row>
        <row r="249">
          <cell r="A249" t="str">
            <v>87-52-0312</v>
          </cell>
          <cell r="B249" t="str">
            <v>Пион (Paeonia Sword Dance BR 3-5 глазка)</v>
          </cell>
          <cell r="C249">
            <v>0</v>
          </cell>
        </row>
        <row r="250">
          <cell r="A250" t="str">
            <v>87-52-0315</v>
          </cell>
          <cell r="B250" t="str">
            <v>Пион (Paeonia Victore de la Marne BR 3-5 глазка)</v>
          </cell>
          <cell r="C250">
            <v>0</v>
          </cell>
        </row>
        <row r="251">
          <cell r="A251" t="str">
            <v>87-52-0318</v>
          </cell>
          <cell r="B251" t="str">
            <v>Пион (Paeonia Wladyslava BR 3-5 глазка)</v>
          </cell>
          <cell r="C251">
            <v>0</v>
          </cell>
        </row>
        <row r="252">
          <cell r="A252" t="str">
            <v>87-52-0335</v>
          </cell>
          <cell r="B252" t="str">
            <v>Пион ITO (Paeonia ITO Bartzella BR 5/+)</v>
          </cell>
          <cell r="C252">
            <v>270</v>
          </cell>
        </row>
        <row r="253">
          <cell r="A253" t="str">
            <v>87-52-0340</v>
          </cell>
          <cell r="B253" t="str">
            <v>Пион Ито (Paeonia Itoh Cora Louise BR 5/+)</v>
          </cell>
          <cell r="C253">
            <v>0</v>
          </cell>
        </row>
        <row r="254">
          <cell r="A254" t="str">
            <v>87-52-0341</v>
          </cell>
          <cell r="B254" t="str">
            <v>Пион Ито (Paeonia Itoh First Arrival BR 5/+)</v>
          </cell>
          <cell r="C254">
            <v>0</v>
          </cell>
        </row>
        <row r="255">
          <cell r="A255" t="str">
            <v>87-52-0342</v>
          </cell>
          <cell r="B255" t="str">
            <v>Пион Ито (Paeonia Itoh Garden treasure BR 5/+)</v>
          </cell>
          <cell r="C255">
            <v>30</v>
          </cell>
        </row>
        <row r="256">
          <cell r="A256" t="str">
            <v>87-52-0344</v>
          </cell>
          <cell r="B256" t="str">
            <v>Пион Ито (Paeonia Itoh Hillary BR 5/+)</v>
          </cell>
          <cell r="C256">
            <v>35</v>
          </cell>
        </row>
        <row r="257">
          <cell r="A257" t="str">
            <v>87-52-0346</v>
          </cell>
          <cell r="B257" t="str">
            <v>Пион Ито (Paeonia Itoh Lemon Dream BR 5/+)</v>
          </cell>
          <cell r="C257">
            <v>40</v>
          </cell>
        </row>
        <row r="258">
          <cell r="A258" t="str">
            <v>87-52-0379</v>
          </cell>
          <cell r="B258" t="str">
            <v xml:space="preserve">Пион (Paeonia Colonel Owens Cousins BR 3-5 глазка) </v>
          </cell>
          <cell r="C258">
            <v>0</v>
          </cell>
        </row>
        <row r="259">
          <cell r="A259" t="str">
            <v>87-52-0380</v>
          </cell>
          <cell r="B259" t="str">
            <v xml:space="preserve">Пион (Paeonia Do Tell BR 2-3 глазка) </v>
          </cell>
          <cell r="C259">
            <v>0</v>
          </cell>
        </row>
        <row r="260">
          <cell r="A260" t="str">
            <v>87-52-0381</v>
          </cell>
          <cell r="B260" t="str">
            <v xml:space="preserve">Пион (Paeonia Do Tell BR 3-5 глазка) </v>
          </cell>
          <cell r="C260">
            <v>0</v>
          </cell>
        </row>
        <row r="261">
          <cell r="A261" t="str">
            <v>87-52-0382</v>
          </cell>
          <cell r="B261" t="str">
            <v xml:space="preserve">Пион (Paeonia Eliza Lundy BR 2-3 глазка) </v>
          </cell>
          <cell r="C261">
            <v>0</v>
          </cell>
        </row>
        <row r="262">
          <cell r="A262" t="str">
            <v>87-52-0387</v>
          </cell>
          <cell r="B262" t="str">
            <v xml:space="preserve">Пион (Paeonia Lorelei BR 2-3 глазка) </v>
          </cell>
          <cell r="C262">
            <v>0</v>
          </cell>
        </row>
        <row r="263">
          <cell r="A263" t="str">
            <v>87-52-0388</v>
          </cell>
          <cell r="B263" t="str">
            <v xml:space="preserve">Пион (Paeonia Lorelei BR 3-5 глазка) </v>
          </cell>
          <cell r="C263">
            <v>0</v>
          </cell>
        </row>
        <row r="264">
          <cell r="A264" t="str">
            <v>87-52-0391</v>
          </cell>
          <cell r="B264" t="str">
            <v xml:space="preserve">Пион (Paeonia Madame Claude Tain BR 2-3 глазка) </v>
          </cell>
          <cell r="C264">
            <v>0</v>
          </cell>
        </row>
        <row r="265">
          <cell r="A265" t="str">
            <v>87-52-0392</v>
          </cell>
          <cell r="B265" t="str">
            <v xml:space="preserve">Пион (Paeonia Madame Claude Tain BR 3-5 глазка) </v>
          </cell>
          <cell r="C265">
            <v>0</v>
          </cell>
        </row>
        <row r="266">
          <cell r="A266" t="str">
            <v>87-52-0395</v>
          </cell>
          <cell r="B266" t="str">
            <v xml:space="preserve">Пион (Paeonia Pastelegance BR 3-5 глазка) </v>
          </cell>
          <cell r="C266">
            <v>0</v>
          </cell>
        </row>
        <row r="267">
          <cell r="A267" t="str">
            <v>87-52-0399</v>
          </cell>
          <cell r="B267" t="str">
            <v xml:space="preserve">Пион (Paeonia Soft Salmon Saucer BR 3-5 глазка) </v>
          </cell>
          <cell r="C267">
            <v>0</v>
          </cell>
        </row>
        <row r="268">
          <cell r="A268" t="str">
            <v>87-52-0448</v>
          </cell>
          <cell r="B268" t="str">
            <v xml:space="preserve">Пион молочноцветковый (Paeonia lactiflora Carl G. Klehm BR 3-5 глазка) </v>
          </cell>
          <cell r="C268">
            <v>50</v>
          </cell>
        </row>
        <row r="269">
          <cell r="A269" t="str">
            <v>87-52-0465</v>
          </cell>
          <cell r="B269" t="str">
            <v xml:space="preserve">Пион гибридный (Paeonia hybrida Mary Jo Legare BR 3-5 глазка) </v>
          </cell>
          <cell r="C269">
            <v>0</v>
          </cell>
        </row>
        <row r="270">
          <cell r="A270" t="str">
            <v>87-52-0488</v>
          </cell>
          <cell r="B270" t="str">
            <v xml:space="preserve">Пион гибридный (Paeonia hybrida Salmon Dream BR 2-3 глазка) </v>
          </cell>
          <cell r="C270">
            <v>0</v>
          </cell>
        </row>
        <row r="271">
          <cell r="A271" t="str">
            <v>87-52-0489</v>
          </cell>
          <cell r="B271" t="str">
            <v xml:space="preserve">Пион гибридный (Paeonia hybrida Salmon Dream BR 3-5 глазка) </v>
          </cell>
          <cell r="C271">
            <v>50</v>
          </cell>
        </row>
        <row r="272">
          <cell r="A272" t="str">
            <v>87-52-0493</v>
          </cell>
          <cell r="B272" t="str">
            <v xml:space="preserve">Пион молочноцветковый (Paeonia lactiflora TheFawn BR 3-5 глазка) </v>
          </cell>
          <cell r="C272">
            <v>0</v>
          </cell>
        </row>
        <row r="273">
          <cell r="A273" t="str">
            <v>87-52-0495</v>
          </cell>
          <cell r="B273" t="str">
            <v xml:space="preserve">Пион молочноцветковый (Paeonia lactiflora Vogue BR 3-5 глазка) </v>
          </cell>
          <cell r="C273">
            <v>0</v>
          </cell>
        </row>
        <row r="274">
          <cell r="A274" t="str">
            <v>87-52-0500</v>
          </cell>
          <cell r="B274" t="str">
            <v xml:space="preserve">Пион Ито (Paeonia Itoh Callies Memory BR 5/+) </v>
          </cell>
          <cell r="C274">
            <v>0</v>
          </cell>
        </row>
        <row r="275">
          <cell r="A275" t="str">
            <v>87-52-0501</v>
          </cell>
          <cell r="B275" t="str">
            <v xml:space="preserve">Пион Ито (Paeonia Itoh Canary Brilliants BR 5/+) </v>
          </cell>
          <cell r="C275">
            <v>0</v>
          </cell>
        </row>
        <row r="276">
          <cell r="A276" t="str">
            <v>87-52-0503</v>
          </cell>
          <cell r="B276" t="str">
            <v xml:space="preserve">Пион Ито (Paeonia Itoh Pink Ardour BR 3-5 глазка) </v>
          </cell>
          <cell r="C276">
            <v>0</v>
          </cell>
        </row>
        <row r="277">
          <cell r="A277" t="str">
            <v>87-52-0511</v>
          </cell>
          <cell r="B277" t="str">
            <v>Пион молочноцветковый (Paeonia lactiflora Charles White BR 2-3 глазка)</v>
          </cell>
          <cell r="C277">
            <v>0</v>
          </cell>
        </row>
        <row r="278">
          <cell r="A278" t="str">
            <v>87-52-0512</v>
          </cell>
          <cell r="B278" t="str">
            <v>Пион молочноцветковый (Paeonia lactiflora Charles White BR 3-5 глазка)</v>
          </cell>
          <cell r="C278">
            <v>0</v>
          </cell>
        </row>
        <row r="279">
          <cell r="A279" t="str">
            <v>87-52-0515</v>
          </cell>
          <cell r="B279" t="str">
            <v>Пион гибридный (Paeonia hybrida Claire de Lune BR 2-3 глазка)</v>
          </cell>
          <cell r="C279">
            <v>75</v>
          </cell>
        </row>
        <row r="280">
          <cell r="A280" t="str">
            <v>87-52-0516</v>
          </cell>
          <cell r="B280" t="str">
            <v>Пион гибридный (Paeonia hybrida Claire de Lune BR 3-5 глазка)</v>
          </cell>
          <cell r="C280">
            <v>150</v>
          </cell>
        </row>
        <row r="281">
          <cell r="A281" t="str">
            <v>87-52-0526</v>
          </cell>
          <cell r="B281" t="str">
            <v>Пион молочноцветковый (Paeonia lactiflora Glory Hallelujah BR 3-5 глазка)</v>
          </cell>
          <cell r="C281">
            <v>0</v>
          </cell>
        </row>
        <row r="282">
          <cell r="A282" t="str">
            <v>87-52-0541</v>
          </cell>
          <cell r="B282" t="str">
            <v>Пион молочноцветковый (Paeonia lactiflora Mister Ed BR 2-3 глазка)</v>
          </cell>
          <cell r="C282">
            <v>0</v>
          </cell>
        </row>
        <row r="283">
          <cell r="A283" t="str">
            <v>87-52-0542</v>
          </cell>
          <cell r="B283" t="str">
            <v>Пион молочноцветковый (Paeonia lactiflora Mister Ed BR 3-5 глазка)</v>
          </cell>
          <cell r="C283">
            <v>50</v>
          </cell>
        </row>
        <row r="284">
          <cell r="A284" t="str">
            <v>87-52-0551</v>
          </cell>
          <cell r="B284" t="str">
            <v>Пион молочноцветковый (Paeonia lactiflora Pink Giant BR 2-3 глазка)</v>
          </cell>
          <cell r="C284">
            <v>0</v>
          </cell>
        </row>
        <row r="285">
          <cell r="A285" t="str">
            <v>87-52-0552</v>
          </cell>
          <cell r="B285" t="str">
            <v>Пион молочноцветковый (Paeonia lactiflora Pink Giant BR 3-5 глазка)</v>
          </cell>
          <cell r="C285">
            <v>100</v>
          </cell>
        </row>
        <row r="286">
          <cell r="A286" t="str">
            <v>87-52-0575</v>
          </cell>
          <cell r="B286" t="str">
            <v xml:space="preserve">Пион ито-гибрид (Paeonia Itoh-Hybrids Magical Mystery Tour BR 2-3 глазка) </v>
          </cell>
          <cell r="C286">
            <v>0</v>
          </cell>
        </row>
        <row r="287">
          <cell r="A287" t="str">
            <v>87-52-0576</v>
          </cell>
          <cell r="B287" t="str">
            <v xml:space="preserve">Пион ито-гибрид (Paeonia Itoh-Hybrids Magical Mystery Tour BR 3-5 глазка) </v>
          </cell>
          <cell r="C287">
            <v>0</v>
          </cell>
        </row>
        <row r="288">
          <cell r="A288" t="str">
            <v>87-52-0579</v>
          </cell>
          <cell r="B288" t="str">
            <v>Пион ито-гибрид (Paeonia Itoh-Hybrids Orange Victory BR 3-5 глазка)</v>
          </cell>
          <cell r="C288">
            <v>0</v>
          </cell>
        </row>
        <row r="289">
          <cell r="A289" t="str">
            <v>87-52-0585</v>
          </cell>
          <cell r="B289" t="str">
            <v>Пион ито-гибрид (Paeonia Itoh-Hybrids Scrumdidleumptious BR 3-5 глазка)</v>
          </cell>
          <cell r="C289">
            <v>0</v>
          </cell>
        </row>
        <row r="290">
          <cell r="A290" t="str">
            <v>87-77-0017</v>
          </cell>
          <cell r="B290" t="str">
            <v xml:space="preserve">Пион молочноцветковый (Paeonia lactiflora Candy Stripe BR 2-3 eye) </v>
          </cell>
          <cell r="C290">
            <v>0</v>
          </cell>
        </row>
        <row r="291">
          <cell r="A291" t="str">
            <v>87-77-0023</v>
          </cell>
          <cell r="B291" t="str">
            <v xml:space="preserve">Пион молочноцветковый (Paeonia lactiflora Evening Dream BR 2-3 eye) </v>
          </cell>
          <cell r="C291">
            <v>0</v>
          </cell>
        </row>
        <row r="292">
          <cell r="A292" t="str">
            <v>87-77-0039</v>
          </cell>
          <cell r="B292" t="str">
            <v xml:space="preserve">Пион лекарственный (Paeonia officinalis Rosea Plena BR 2/+ eye) </v>
          </cell>
          <cell r="C292">
            <v>0</v>
          </cell>
        </row>
        <row r="293">
          <cell r="A293" t="str">
            <v>87-77-0040</v>
          </cell>
          <cell r="B293" t="str">
            <v xml:space="preserve">Пион лекарственный (Paeonia officinalis Rubra Plena BR 2/+ eye) </v>
          </cell>
          <cell r="C293">
            <v>0</v>
          </cell>
        </row>
        <row r="294">
          <cell r="A294" t="str">
            <v>87-77-0045</v>
          </cell>
          <cell r="B294" t="str">
            <v xml:space="preserve">Пион молочноцветковый (Paeonia lactiflora Red Magic BR 2-3 eye) </v>
          </cell>
          <cell r="C294">
            <v>100</v>
          </cell>
        </row>
        <row r="295">
          <cell r="A295" t="str">
            <v>87-77-0053</v>
          </cell>
          <cell r="B295" t="str">
            <v xml:space="preserve">Пион молочноцветковый (Paeonia lactiflora Top Brass BR 2-3 eye) </v>
          </cell>
          <cell r="C295">
            <v>0</v>
          </cell>
        </row>
        <row r="296">
          <cell r="A296" t="str">
            <v>87-77-1308</v>
          </cell>
          <cell r="B296" t="str">
            <v>Пион молочноцветковый (Paeonia lactiflora Adolphe Rousseau BR 2-3 eye)</v>
          </cell>
          <cell r="C296">
            <v>0</v>
          </cell>
        </row>
        <row r="297">
          <cell r="A297" t="str">
            <v>87-77-1314</v>
          </cell>
          <cell r="B297" t="str">
            <v>Пион молочноцветковый (Paeonia lactiflora Alexander Fleming BR 2-3 eye)</v>
          </cell>
          <cell r="C297">
            <v>0</v>
          </cell>
        </row>
        <row r="298">
          <cell r="A298" t="str">
            <v>87-77-1315</v>
          </cell>
          <cell r="B298" t="str">
            <v>Пион молочноцветковый (Paeonia lactiflora Alexander Fleming BR 3-5 eye)</v>
          </cell>
          <cell r="C298">
            <v>0</v>
          </cell>
        </row>
        <row r="299">
          <cell r="A299" t="str">
            <v>87-77-1331</v>
          </cell>
          <cell r="B299" t="str">
            <v>Пион молочноцветковый (Paeonia lactiflora Armani BR 2-3 eye)</v>
          </cell>
          <cell r="C299">
            <v>0</v>
          </cell>
        </row>
        <row r="300">
          <cell r="A300" t="str">
            <v>87-77-1332</v>
          </cell>
          <cell r="B300" t="str">
            <v>Пион молочноцветковый (Paeonia lactiflora Armani BR 3-5 eye)</v>
          </cell>
          <cell r="C300">
            <v>50</v>
          </cell>
        </row>
        <row r="301">
          <cell r="A301" t="str">
            <v>87-77-1336</v>
          </cell>
          <cell r="B301" t="str">
            <v>Пион молочноцветковый (Paeonia lactiflora Avalanche BR 2-3 eye)</v>
          </cell>
          <cell r="C301">
            <v>0</v>
          </cell>
        </row>
        <row r="302">
          <cell r="A302" t="str">
            <v>87-77-1344</v>
          </cell>
          <cell r="B302" t="str">
            <v>Пион гибридный (Paeonia hybrida Belgravia BR 2-3 eye)</v>
          </cell>
          <cell r="C302">
            <v>0</v>
          </cell>
        </row>
        <row r="303">
          <cell r="A303" t="str">
            <v>87-52-0210</v>
          </cell>
          <cell r="B303" t="str">
            <v>Belgravia_3-5</v>
          </cell>
          <cell r="C303">
            <v>50</v>
          </cell>
        </row>
        <row r="304">
          <cell r="A304" t="str">
            <v>87-77-1346</v>
          </cell>
          <cell r="B304" t="str">
            <v>Пион молочноцветковый (Paeonia lactiflora Belleville BR 2-3 eye)</v>
          </cell>
          <cell r="C304">
            <v>0</v>
          </cell>
        </row>
        <row r="305">
          <cell r="A305" t="str">
            <v>87-77-1379</v>
          </cell>
          <cell r="B305" t="str">
            <v>Пион молочноцветковый (Paeonia lactiflora Bridal shower BR 2-3 eye)</v>
          </cell>
          <cell r="C305">
            <v>100</v>
          </cell>
        </row>
        <row r="306">
          <cell r="A306" t="str">
            <v>87-77-1381</v>
          </cell>
          <cell r="B306" t="str">
            <v>Пион молочноцветковый (Paeonia lactiflora Brother Chuck BR 2-3 eye)</v>
          </cell>
          <cell r="C306">
            <v>0</v>
          </cell>
        </row>
        <row r="307">
          <cell r="A307" t="str">
            <v>87-77-1399</v>
          </cell>
          <cell r="B307" t="str">
            <v>Пион молочноцветковый (Paeonia lactiflora Catharina Fontijn BR 2-3 eye)</v>
          </cell>
          <cell r="C307">
            <v>0</v>
          </cell>
        </row>
        <row r="308">
          <cell r="A308" t="str">
            <v>87-77-1422</v>
          </cell>
          <cell r="B308" t="str">
            <v>Пион гибридный (Paeonia hybrida Command Performance BR 3-5 eye)</v>
          </cell>
          <cell r="C308">
            <v>450</v>
          </cell>
        </row>
        <row r="309">
          <cell r="A309" t="str">
            <v>87-77-1428</v>
          </cell>
          <cell r="B309" t="str">
            <v>Пион гибридный (Paeonia hybrida Coral Charm BR 2-3 eye)</v>
          </cell>
          <cell r="C309">
            <v>275</v>
          </cell>
        </row>
        <row r="310">
          <cell r="A310" t="str">
            <v>87-77-1434</v>
          </cell>
          <cell r="B310" t="str">
            <v>Пион гибридный (Paeonia hybrida Coral Sunset BR 2-3 eye)</v>
          </cell>
          <cell r="C310">
            <v>275</v>
          </cell>
        </row>
        <row r="311">
          <cell r="A311" t="str">
            <v>87-77-1456</v>
          </cell>
          <cell r="B311" t="str">
            <v>Пион молочноцветковый (Paeonia lactiflora Dr. F.G. Brethour BR 2-3 eye)</v>
          </cell>
          <cell r="C311">
            <v>100</v>
          </cell>
        </row>
        <row r="312">
          <cell r="A312" t="str">
            <v>87-77-1472</v>
          </cell>
          <cell r="B312" t="str">
            <v>Пион гибридный (Paeonia hybrida Ellen Cowley BR 3-5 eye)</v>
          </cell>
          <cell r="C312">
            <v>0</v>
          </cell>
        </row>
        <row r="313">
          <cell r="A313" t="str">
            <v>87-77-1479</v>
          </cell>
          <cell r="B313" t="str">
            <v>Пион молочноцветковый (Paeonia lactiflora Etched Salmon BR 3-5 eye)</v>
          </cell>
          <cell r="C313">
            <v>0</v>
          </cell>
        </row>
        <row r="314">
          <cell r="A314" t="str">
            <v>87-77-1501</v>
          </cell>
          <cell r="B314" t="str">
            <v>Пион гибридный (Paeonia hybrida Flame BR 3-5 eye)</v>
          </cell>
          <cell r="C314">
            <v>50</v>
          </cell>
        </row>
        <row r="315">
          <cell r="A315" t="str">
            <v>87-77-1556</v>
          </cell>
          <cell r="B315" t="str">
            <v>Пион молочноцветковый (Paeonia lactiflora Kansas BR 2-3 eye)</v>
          </cell>
          <cell r="C315">
            <v>0</v>
          </cell>
        </row>
        <row r="316">
          <cell r="A316" t="str">
            <v>87-77-1557</v>
          </cell>
          <cell r="B316" t="str">
            <v>Пион молочноцветковый (Paeonia lactiflora Kansas BR 3-5 eye)</v>
          </cell>
          <cell r="C316">
            <v>250</v>
          </cell>
        </row>
        <row r="317">
          <cell r="A317" t="str">
            <v>87-77-1606</v>
          </cell>
          <cell r="B317" t="str">
            <v>Пион молочноцветковый (Paeonia lactiflora Madame Calot BR 3-5 eye)</v>
          </cell>
          <cell r="C317">
            <v>50</v>
          </cell>
        </row>
        <row r="318">
          <cell r="A318" t="str">
            <v>87-77-1643</v>
          </cell>
          <cell r="B318" t="str">
            <v>Пион молочноцветковый (Paeonia lactiflora Monsieur Jules Elie BR 2-3 eye)</v>
          </cell>
          <cell r="C318">
            <v>75</v>
          </cell>
        </row>
        <row r="319">
          <cell r="A319" t="str">
            <v>87-77-1654</v>
          </cell>
          <cell r="B319" t="str">
            <v>Пион гибридный (Paeonia hybrida Moonrise BR 3-5 eye)</v>
          </cell>
          <cell r="C319">
            <v>0</v>
          </cell>
        </row>
        <row r="320">
          <cell r="A320" t="str">
            <v>87-77-1691</v>
          </cell>
          <cell r="B320" t="str">
            <v>Пион молочноцветковый (Paeonia lactiflora Peter Brand BR 2-3 eye)</v>
          </cell>
          <cell r="C320">
            <v>100</v>
          </cell>
        </row>
        <row r="321">
          <cell r="A321" t="str">
            <v>87-77-1692</v>
          </cell>
          <cell r="B321" t="str">
            <v>Пион молочноцветковый (Paeonia lactiflora Peter Brand BR 3-5 eye)</v>
          </cell>
          <cell r="C321">
            <v>50</v>
          </cell>
        </row>
        <row r="322">
          <cell r="A322" t="str">
            <v>87-77-1706</v>
          </cell>
          <cell r="B322" t="str">
            <v>Пион гибридный (Paeonia hybrida Pink Hawaiian Coral BR 2-3 eye)</v>
          </cell>
          <cell r="C322">
            <v>300</v>
          </cell>
        </row>
        <row r="323">
          <cell r="A323" t="str">
            <v>87-77-1707</v>
          </cell>
          <cell r="B323" t="str">
            <v>Пион гибридный (Paeonia hybrida Pink Hawaiian Coral BR 3-5 eye)</v>
          </cell>
          <cell r="C323">
            <v>300</v>
          </cell>
        </row>
        <row r="324">
          <cell r="A324" t="str">
            <v>87-77-1733</v>
          </cell>
          <cell r="B324" t="str">
            <v>Пион молочноцветковый (Paeonia lactiflora Red Magic BR 3-5 eye)</v>
          </cell>
          <cell r="C324">
            <v>0</v>
          </cell>
        </row>
        <row r="325">
          <cell r="A325" t="str">
            <v>87-77-1735</v>
          </cell>
          <cell r="B325" t="str">
            <v>Пион молочноцветковый (Paeonia lactiflora Red Queen BR 3-5 eye)</v>
          </cell>
          <cell r="C325">
            <v>50</v>
          </cell>
        </row>
        <row r="326">
          <cell r="A326" t="str">
            <v>87-77-1736</v>
          </cell>
          <cell r="B326" t="str">
            <v>Пион молочноцветковый (Paeonia lactiflora Red Sarah Bernhardt (Fiona) BR 2-3 eye)</v>
          </cell>
          <cell r="C326">
            <v>200</v>
          </cell>
        </row>
        <row r="327">
          <cell r="A327" t="str">
            <v>87-77-1737</v>
          </cell>
          <cell r="B327" t="str">
            <v>Пион молочноцветковый (Paeonia lactiflora Red Sarah Bernhardt (Fiona) BR 3-5 eye)</v>
          </cell>
          <cell r="C327">
            <v>0</v>
          </cell>
        </row>
        <row r="328">
          <cell r="A328" t="str">
            <v>87-77-1767</v>
          </cell>
          <cell r="B328" t="str">
            <v>Пион молочноцветковый (Paeonia lactiflora Shirley Temple BR 2-3 eye)</v>
          </cell>
          <cell r="C328">
            <v>100</v>
          </cell>
        </row>
        <row r="329">
          <cell r="A329" t="str">
            <v>87-77-1768</v>
          </cell>
          <cell r="B329" t="str">
            <v>Пион молочноцветковый (Paeonia lactiflora Shirley Temple BR 3-5 eye)</v>
          </cell>
          <cell r="C329">
            <v>200</v>
          </cell>
        </row>
        <row r="330">
          <cell r="A330" t="str">
            <v>87-77-1788</v>
          </cell>
          <cell r="B330" t="str">
            <v>Пион молочноцветковый (Paeonia lactiflora Sweet Sixteen BR 2-3 eye)</v>
          </cell>
          <cell r="C330">
            <v>0</v>
          </cell>
        </row>
        <row r="331">
          <cell r="A331" t="str">
            <v>87-77-1789</v>
          </cell>
          <cell r="B331" t="str">
            <v>Пион молочноцветковый (Paeonia lactiflora Sweet Sixteen BR 3-5 eye)</v>
          </cell>
          <cell r="C331">
            <v>50</v>
          </cell>
        </row>
        <row r="332">
          <cell r="A332" t="str">
            <v>87-77-1830</v>
          </cell>
          <cell r="B332" t="str">
            <v>Пион ито-гибрид (Paeonia Itoh-Hybrids Yellow Crown BR 3-5 eye)</v>
          </cell>
          <cell r="C332">
            <v>0</v>
          </cell>
        </row>
        <row r="333">
          <cell r="A333" t="str">
            <v>87-77-1834</v>
          </cell>
          <cell r="B333" t="str">
            <v>Пион ито-гибрид (Paeonia Itoh-Hybrids All That Jazz BR 3-5 eye)</v>
          </cell>
          <cell r="C333">
            <v>0</v>
          </cell>
        </row>
        <row r="334">
          <cell r="A334" t="str">
            <v>87-77-1848</v>
          </cell>
          <cell r="B334" t="str">
            <v>Пион ито-гибрид (Paeonia Itoh-Hybrids Clouds of Colour BR 3-5 eye)</v>
          </cell>
          <cell r="C334">
            <v>0</v>
          </cell>
        </row>
        <row r="335">
          <cell r="A335" t="str">
            <v>87-77-1858</v>
          </cell>
          <cell r="B335" t="str">
            <v>Пион ито-гибрид (Paeonia Itoh-Hybrids First Arrival BR 3-5 eye)</v>
          </cell>
          <cell r="C335">
            <v>100</v>
          </cell>
        </row>
        <row r="336">
          <cell r="A336" t="str">
            <v>87-77-1859</v>
          </cell>
          <cell r="B336" t="str">
            <v>Пион ито-гибрид (Paeonia Itoh-Hybrids Garden Treasure BR 2-3 eye)</v>
          </cell>
          <cell r="C336">
            <v>240</v>
          </cell>
        </row>
        <row r="337">
          <cell r="A337" t="str">
            <v>87-77-1862</v>
          </cell>
          <cell r="B337" t="str">
            <v>Пион ито-гибрид (Paeonia Itoh-Hybrids Going Bananas BR 3-5 eye)</v>
          </cell>
          <cell r="C337">
            <v>0</v>
          </cell>
        </row>
        <row r="338">
          <cell r="A338" t="str">
            <v>87-77-1871</v>
          </cell>
          <cell r="B338" t="str">
            <v>Пион ито-гибрид (Paeonia Itoh-Hybrids Lollipop BR 2-3 eye)</v>
          </cell>
          <cell r="C338">
            <v>0</v>
          </cell>
        </row>
        <row r="339">
          <cell r="A339" t="str">
            <v>87-77-1904</v>
          </cell>
          <cell r="B339" t="str">
            <v>Пион ито-гибрид (Paeonia Itoh-Hybrids Sonoma Halo BR 2-3 eye)</v>
          </cell>
          <cell r="C339">
            <v>0</v>
          </cell>
        </row>
        <row r="340">
          <cell r="A340" t="str">
            <v>87-77-1908</v>
          </cell>
          <cell r="B340" t="str">
            <v>Пион ито-гибрид (Paeonia Itoh-Hybrids Sonoma Yedo BR 2-3 eye)</v>
          </cell>
          <cell r="C340">
            <v>0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t.me/plantmarket_russia" TargetMode="External"/><Relationship Id="rId5" Type="http://schemas.openxmlformats.org/officeDocument/2006/relationships/comments" Target="../comments1.xm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62638-DAF5-4B1D-9E12-784A40124203}">
  <sheetPr codeName="Лист1"/>
  <dimension ref="A1:Z307"/>
  <sheetViews>
    <sheetView showGridLines="0" showZeros="0" tabSelected="1" zoomScale="90" zoomScaleNormal="90" workbookViewId="0">
      <selection activeCell="L9" sqref="L9:M9"/>
    </sheetView>
  </sheetViews>
  <sheetFormatPr defaultColWidth="14.6640625" defaultRowHeight="15" outlineLevelCol="1"/>
  <cols>
    <col min="1" max="1" width="5.88671875" style="5" customWidth="1"/>
    <col min="2" max="2" width="21.6640625" style="5" hidden="1" customWidth="1" outlineLevel="1"/>
    <col min="3" max="3" width="5.109375" style="5" hidden="1" customWidth="1" outlineLevel="1"/>
    <col min="4" max="4" width="36.88671875" style="5" customWidth="1" collapsed="1"/>
    <col min="5" max="5" width="17.88671875" style="5" customWidth="1"/>
    <col min="6" max="6" width="28.5546875" style="7" customWidth="1"/>
    <col min="7" max="7" width="6.6640625" style="7" customWidth="1"/>
    <col min="8" max="8" width="11.21875" style="5" customWidth="1"/>
    <col min="9" max="9" width="10.44140625" style="5" customWidth="1"/>
    <col min="10" max="10" width="8.109375" style="5" customWidth="1"/>
    <col min="11" max="11" width="7.33203125" style="5" hidden="1" customWidth="1"/>
    <col min="12" max="12" width="11.6640625" style="5" customWidth="1"/>
    <col min="13" max="13" width="10.77734375" style="5" customWidth="1"/>
    <col min="14" max="14" width="15.33203125" style="5" customWidth="1"/>
    <col min="15" max="15" width="10.44140625" style="5" customWidth="1"/>
    <col min="16" max="16" width="16" style="5" customWidth="1"/>
    <col min="17" max="17" width="17.6640625" style="5" customWidth="1"/>
    <col min="18" max="18" width="11.109375" style="5" customWidth="1"/>
    <col min="19" max="20" width="20.5546875" style="5" customWidth="1"/>
    <col min="21" max="21" width="63.6640625" style="7" customWidth="1"/>
    <col min="22" max="22" width="13.44140625" style="5" customWidth="1"/>
    <col min="23" max="23" width="12.6640625" style="7" customWidth="1"/>
    <col min="24" max="24" width="47.88671875" style="17" customWidth="1"/>
    <col min="25" max="25" width="11.77734375" style="5" customWidth="1"/>
    <col min="26" max="26" width="24.33203125" style="7" customWidth="1"/>
    <col min="27" max="27" width="14.6640625" style="5" customWidth="1"/>
    <col min="28" max="16384" width="14.6640625" style="5"/>
  </cols>
  <sheetData>
    <row r="1" spans="1:26">
      <c r="A1" s="149">
        <v>46223</v>
      </c>
    </row>
    <row r="2" spans="1:26" s="1" customFormat="1" ht="14.1" customHeight="1">
      <c r="G2" s="2"/>
      <c r="H2" s="2"/>
      <c r="I2" s="2"/>
      <c r="J2" s="2"/>
      <c r="K2" s="2"/>
      <c r="P2" s="195" t="s">
        <v>0</v>
      </c>
      <c r="Q2" s="195"/>
      <c r="R2" s="148"/>
      <c r="U2" s="2"/>
      <c r="V2" s="3"/>
    </row>
    <row r="3" spans="1:26" ht="27.45" customHeight="1">
      <c r="B3" s="4"/>
      <c r="C3" s="4"/>
      <c r="E3" s="6"/>
      <c r="F3" s="6"/>
      <c r="G3" s="4" t="s">
        <v>547</v>
      </c>
      <c r="K3" s="4"/>
      <c r="M3" s="6"/>
      <c r="N3" s="6"/>
      <c r="O3" s="6"/>
      <c r="P3" s="195"/>
      <c r="Q3" s="195"/>
      <c r="R3" s="148"/>
      <c r="S3" s="6"/>
      <c r="T3" s="6"/>
      <c r="U3" s="6"/>
      <c r="X3" s="5"/>
      <c r="Z3" s="5"/>
    </row>
    <row r="4" spans="1:26" ht="15.75" customHeight="1">
      <c r="B4" s="4"/>
      <c r="C4" s="4"/>
      <c r="D4" s="8"/>
      <c r="E4" s="8"/>
      <c r="F4" s="9"/>
      <c r="G4" s="8"/>
      <c r="H4" s="10" t="s">
        <v>1</v>
      </c>
      <c r="K4" s="10"/>
      <c r="M4" s="9"/>
      <c r="N4" s="9"/>
      <c r="O4" s="9"/>
      <c r="P4" s="195"/>
      <c r="Q4" s="195"/>
      <c r="R4" s="148"/>
      <c r="S4" s="11"/>
      <c r="T4" s="11"/>
      <c r="U4" s="11"/>
      <c r="X4" s="5"/>
      <c r="Z4" s="5"/>
    </row>
    <row r="5" spans="1:26" ht="15.75" customHeight="1">
      <c r="B5" s="4"/>
      <c r="C5" s="4"/>
      <c r="D5" s="12"/>
      <c r="E5" s="118"/>
      <c r="F5" s="196" t="s">
        <v>2</v>
      </c>
      <c r="G5" s="196"/>
      <c r="H5" s="196"/>
      <c r="I5" s="196"/>
      <c r="J5" s="196"/>
      <c r="K5" s="196"/>
      <c r="L5" s="13"/>
      <c r="M5" s="13"/>
      <c r="N5" s="13"/>
      <c r="O5" s="13"/>
      <c r="P5" s="14" t="s">
        <v>3</v>
      </c>
      <c r="Q5" s="14"/>
      <c r="R5" s="15"/>
      <c r="S5" s="15"/>
      <c r="T5" s="11"/>
      <c r="U5" s="11"/>
      <c r="V5" s="7"/>
      <c r="W5" s="5"/>
      <c r="X5" s="5"/>
      <c r="Z5" s="5"/>
    </row>
    <row r="6" spans="1:26" ht="15.75" customHeight="1">
      <c r="B6" s="4"/>
      <c r="C6" s="4"/>
      <c r="D6" s="12"/>
      <c r="E6" s="118"/>
      <c r="F6" s="12"/>
      <c r="G6" s="12"/>
      <c r="H6" s="162" t="s">
        <v>756</v>
      </c>
      <c r="I6" s="16" t="s">
        <v>4</v>
      </c>
      <c r="O6" s="15"/>
      <c r="P6" s="11"/>
      <c r="Q6" s="11"/>
      <c r="R6" s="11"/>
      <c r="S6" s="11"/>
      <c r="T6" s="7"/>
      <c r="V6" s="7"/>
      <c r="W6" s="5"/>
      <c r="X6" s="5"/>
      <c r="Z6" s="5"/>
    </row>
    <row r="7" spans="1:26" ht="11.1" customHeight="1"/>
    <row r="8" spans="1:26" ht="15.75" customHeight="1">
      <c r="D8" s="18" t="s">
        <v>5</v>
      </c>
      <c r="E8" s="119"/>
      <c r="F8" s="20"/>
      <c r="G8" s="20"/>
      <c r="H8" s="21"/>
      <c r="I8" s="21"/>
      <c r="J8" s="21"/>
      <c r="K8" s="21"/>
      <c r="L8" s="199">
        <v>99</v>
      </c>
      <c r="M8" s="200"/>
      <c r="N8" s="138" t="s">
        <v>755</v>
      </c>
      <c r="O8" s="156"/>
      <c r="P8" s="156"/>
      <c r="Q8" s="22"/>
      <c r="R8" s="114"/>
      <c r="U8" s="5"/>
      <c r="X8" s="5"/>
      <c r="Z8" s="5"/>
    </row>
    <row r="9" spans="1:26" ht="15.75" customHeight="1">
      <c r="D9" s="144" t="s">
        <v>730</v>
      </c>
      <c r="E9" s="142"/>
      <c r="F9" s="143"/>
      <c r="G9" s="140"/>
      <c r="H9" s="21"/>
      <c r="I9" s="21"/>
      <c r="J9" s="21"/>
      <c r="K9" s="21"/>
      <c r="L9" s="201" t="s">
        <v>6</v>
      </c>
      <c r="M9" s="202"/>
      <c r="N9" s="154" t="s">
        <v>7</v>
      </c>
      <c r="O9" s="22"/>
      <c r="P9" s="22"/>
      <c r="Q9" s="22"/>
      <c r="R9" s="114"/>
      <c r="U9" s="5"/>
      <c r="X9" s="5"/>
      <c r="Z9" s="5"/>
    </row>
    <row r="10" spans="1:26" ht="15.75" customHeight="1">
      <c r="D10" s="144" t="s">
        <v>732</v>
      </c>
      <c r="E10"/>
      <c r="F10"/>
      <c r="G10" s="141"/>
      <c r="K10" s="21"/>
      <c r="L10" s="197" t="s">
        <v>9</v>
      </c>
      <c r="M10" s="198"/>
      <c r="N10" s="157" t="s">
        <v>10</v>
      </c>
      <c r="O10" s="155"/>
      <c r="P10" s="155"/>
      <c r="Q10" s="137"/>
      <c r="R10" s="115"/>
      <c r="U10" s="5"/>
      <c r="X10" s="5"/>
      <c r="Z10" s="5"/>
    </row>
    <row r="11" spans="1:26" ht="15.75" customHeight="1">
      <c r="D11" s="23" t="s">
        <v>729</v>
      </c>
      <c r="K11" s="20"/>
      <c r="L11" s="186" t="str">
        <f>IF(SUM(L33:L293)=0," - ",SUM(L33:L293))</f>
        <v xml:space="preserve"> - </v>
      </c>
      <c r="M11" s="187"/>
      <c r="N11" s="136" t="s">
        <v>12</v>
      </c>
      <c r="O11" s="155"/>
      <c r="P11" s="155"/>
      <c r="Q11" s="137"/>
      <c r="R11" s="115"/>
      <c r="U11" s="5"/>
      <c r="W11" s="5"/>
      <c r="X11" s="5"/>
      <c r="Z11" s="5"/>
    </row>
    <row r="12" spans="1:26" ht="15.75" customHeight="1">
      <c r="J12" s="21"/>
      <c r="K12" s="20"/>
      <c r="L12" s="188"/>
      <c r="M12" s="188"/>
      <c r="N12" s="169"/>
      <c r="O12" s="169"/>
      <c r="P12" s="169"/>
      <c r="Q12" s="137"/>
      <c r="R12" s="115"/>
      <c r="U12" s="5"/>
      <c r="W12" s="5"/>
      <c r="X12" s="5"/>
      <c r="Z12" s="5"/>
    </row>
    <row r="13" spans="1:26" ht="15.45" customHeight="1">
      <c r="D13" s="23" t="s">
        <v>8</v>
      </c>
      <c r="E13" s="120"/>
      <c r="F13" s="20"/>
      <c r="G13" s="20"/>
      <c r="H13" s="21"/>
      <c r="I13" s="21"/>
      <c r="J13" s="20"/>
      <c r="K13" s="20"/>
      <c r="L13" s="189"/>
      <c r="M13" s="189"/>
      <c r="N13" s="169"/>
      <c r="O13" s="169"/>
      <c r="P13" s="169"/>
      <c r="Q13" s="137"/>
      <c r="R13" s="115"/>
      <c r="U13" s="5"/>
      <c r="W13" s="5"/>
      <c r="X13" s="5"/>
      <c r="Z13" s="5"/>
    </row>
    <row r="14" spans="1:26" ht="31.35" customHeight="1">
      <c r="D14" s="145" t="s">
        <v>11</v>
      </c>
      <c r="E14" s="121"/>
      <c r="F14" s="20"/>
      <c r="G14" s="20"/>
      <c r="H14" s="20"/>
      <c r="I14" s="20"/>
      <c r="J14" s="20"/>
      <c r="K14" s="20"/>
      <c r="L14" s="190" t="s">
        <v>16</v>
      </c>
      <c r="M14" s="190"/>
      <c r="N14" s="190" t="s">
        <v>17</v>
      </c>
      <c r="O14" s="190"/>
      <c r="P14" s="7"/>
      <c r="Q14" s="7"/>
      <c r="R14" s="7"/>
      <c r="U14" s="5"/>
      <c r="W14" s="5"/>
      <c r="X14" s="5"/>
      <c r="Z14" s="5"/>
    </row>
    <row r="15" spans="1:26" ht="15.75" customHeight="1">
      <c r="D15" s="23" t="s">
        <v>13</v>
      </c>
      <c r="E15" s="121"/>
      <c r="F15" s="20"/>
      <c r="G15" s="20"/>
      <c r="H15" s="20"/>
      <c r="I15" s="20"/>
      <c r="J15" s="20"/>
      <c r="K15" s="20"/>
      <c r="L15" s="191">
        <f>SUMIF(C33:C293,"евро",N33:N293)</f>
        <v>0</v>
      </c>
      <c r="M15" s="192"/>
      <c r="N15" s="193">
        <f>SUMIF(C33:C293,"руб",N33:N293)</f>
        <v>0</v>
      </c>
      <c r="O15" s="194"/>
      <c r="P15" s="168" t="s">
        <v>18</v>
      </c>
      <c r="Q15" s="169"/>
      <c r="R15" s="169"/>
      <c r="S15" s="169"/>
      <c r="T15" s="169"/>
      <c r="U15" s="5"/>
      <c r="W15" s="5"/>
      <c r="X15" s="5"/>
      <c r="Z15" s="5"/>
    </row>
    <row r="16" spans="1:26" ht="15.75" customHeight="1">
      <c r="D16" s="24" t="s">
        <v>14</v>
      </c>
      <c r="E16" s="121"/>
      <c r="F16" s="20"/>
      <c r="G16" s="20"/>
      <c r="H16" s="20"/>
      <c r="I16" s="20"/>
      <c r="J16" s="20"/>
      <c r="K16" s="26"/>
      <c r="L16" s="180">
        <f>SUMIF(C33:C293,"евро",O33:O293)</f>
        <v>0</v>
      </c>
      <c r="M16" s="181"/>
      <c r="N16" s="182">
        <f>SUMIF(C33:C293,"руб",O33:O293)</f>
        <v>0</v>
      </c>
      <c r="O16" s="183"/>
      <c r="P16" s="168" t="s">
        <v>19</v>
      </c>
      <c r="Q16" s="169"/>
      <c r="R16" s="169"/>
      <c r="S16" s="169"/>
      <c r="T16" s="169"/>
      <c r="U16" s="5"/>
      <c r="W16" s="5"/>
      <c r="X16" s="5"/>
      <c r="Z16" s="5"/>
    </row>
    <row r="17" spans="2:26" ht="15.75" customHeight="1">
      <c r="D17" s="24" t="s">
        <v>15</v>
      </c>
      <c r="E17" s="121"/>
      <c r="F17" s="20"/>
      <c r="G17" s="20"/>
      <c r="H17" s="20"/>
      <c r="I17" s="20"/>
      <c r="J17" s="20"/>
      <c r="K17" s="26"/>
      <c r="L17" s="180">
        <f>L15+L16</f>
        <v>0</v>
      </c>
      <c r="M17" s="181"/>
      <c r="N17" s="182">
        <f>N15+N16</f>
        <v>0</v>
      </c>
      <c r="O17" s="183"/>
      <c r="P17" s="168" t="s">
        <v>20</v>
      </c>
      <c r="Q17" s="169"/>
      <c r="R17" s="169"/>
      <c r="S17" s="169"/>
      <c r="T17" s="169"/>
      <c r="U17" s="5"/>
      <c r="W17" s="5"/>
      <c r="X17" s="5"/>
      <c r="Z17" s="5"/>
    </row>
    <row r="18" spans="2:26" ht="15.75" customHeight="1">
      <c r="I18" s="163"/>
      <c r="J18" s="26"/>
      <c r="K18" s="26"/>
      <c r="L18" s="184">
        <f>IF(L10="Торф+пленка",SUMIFS(L33:L293,C33:C293,"евро",F33:F293,"ОКС*")*0.9,0)</f>
        <v>0</v>
      </c>
      <c r="M18" s="185"/>
      <c r="N18" s="182">
        <f>IF(L10="Торф+пленка",SUMIFS(L33:L293,C33:C293,"руб",F33:F293,"ОКС*")*90,0)</f>
        <v>0</v>
      </c>
      <c r="O18" s="183"/>
      <c r="P18" s="168" t="s">
        <v>22</v>
      </c>
      <c r="Q18" s="169"/>
      <c r="R18" s="169"/>
      <c r="S18" s="169"/>
      <c r="T18" s="169"/>
      <c r="U18" s="5"/>
      <c r="W18" s="5"/>
      <c r="X18" s="5"/>
      <c r="Z18" s="5"/>
    </row>
    <row r="19" spans="2:26" ht="15.75" customHeight="1">
      <c r="D19" s="179" t="s">
        <v>794</v>
      </c>
      <c r="E19" s="179"/>
      <c r="F19" s="179"/>
      <c r="G19" s="179"/>
      <c r="H19" s="179"/>
      <c r="I19" s="163"/>
      <c r="J19" s="26"/>
      <c r="K19" s="20"/>
      <c r="L19" s="165" t="str">
        <f>IF((L15+N15/L8)&gt;=10000,"-5%",IF((L15+N15/L8)&gt;=7000,"-4%",IF((L15+N15/L8)&gt;=5000,"-3%",IF((L15+N15/L8)&gt;=4000,"-2%",IF((L15+N15/L8)&gt;=2000,"-1%",IF((L15+N15/L8)&gt;=600,"0%",IF((L15+N15/L8)&gt;0,"+10%","-     %")))))))</f>
        <v>-     %</v>
      </c>
      <c r="M19" s="166"/>
      <c r="N19" s="166"/>
      <c r="O19" s="167"/>
      <c r="P19" s="168" t="s">
        <v>24</v>
      </c>
      <c r="Q19" s="169"/>
      <c r="R19" s="169"/>
      <c r="S19" s="169"/>
      <c r="T19" s="169"/>
      <c r="U19" s="5"/>
      <c r="W19" s="5"/>
      <c r="X19" s="5"/>
      <c r="Z19" s="5"/>
    </row>
    <row r="20" spans="2:26" ht="15.75" customHeight="1">
      <c r="D20" s="25" t="s">
        <v>754</v>
      </c>
      <c r="E20" s="122"/>
      <c r="F20" s="26"/>
      <c r="G20" s="26"/>
      <c r="H20" s="26"/>
      <c r="I20" s="26"/>
      <c r="J20" s="26"/>
      <c r="K20" s="20"/>
      <c r="L20" s="170" t="str">
        <f>IF(L19="-     %","-     € ",L15+L15*L19+L16+L18)</f>
        <v xml:space="preserve">-     € </v>
      </c>
      <c r="M20" s="171"/>
      <c r="N20" s="172" t="str">
        <f>IF(L19="-     %","-     ₽ ",N15+N15*L19+N16+N18)</f>
        <v xml:space="preserve">-     ₽ </v>
      </c>
      <c r="O20" s="173"/>
      <c r="P20" s="174" t="s">
        <v>25</v>
      </c>
      <c r="Q20" s="175"/>
      <c r="R20" s="175"/>
      <c r="S20" s="175"/>
      <c r="T20" s="175"/>
      <c r="U20" s="5"/>
      <c r="W20" s="5"/>
      <c r="X20" s="5"/>
      <c r="Z20" s="5"/>
    </row>
    <row r="21" spans="2:26" ht="15.75" customHeight="1">
      <c r="E21" s="122"/>
      <c r="F21" s="26"/>
      <c r="G21" s="26"/>
      <c r="H21" s="26"/>
      <c r="I21" s="26"/>
      <c r="J21" s="20"/>
      <c r="K21" s="20"/>
      <c r="L21" s="176" t="str">
        <f>IF(L19="-     %","-     ₽ ",L20*L8+N20)</f>
        <v xml:space="preserve">-     ₽ </v>
      </c>
      <c r="M21" s="177"/>
      <c r="N21" s="177"/>
      <c r="O21" s="178"/>
      <c r="P21" s="175" t="s">
        <v>27</v>
      </c>
      <c r="Q21" s="175"/>
      <c r="R21" s="175"/>
      <c r="S21" s="175"/>
      <c r="T21" s="175"/>
      <c r="U21" s="5"/>
      <c r="W21" s="5"/>
      <c r="X21" s="5"/>
      <c r="Z21" s="5"/>
    </row>
    <row r="22" spans="2:26" ht="15.75" customHeight="1">
      <c r="D22" s="27" t="s">
        <v>21</v>
      </c>
      <c r="E22" s="120"/>
      <c r="F22" s="20"/>
      <c r="G22" s="20"/>
      <c r="H22" s="20"/>
      <c r="I22" s="20"/>
      <c r="J22" s="20"/>
      <c r="K22" s="20"/>
      <c r="L22" s="20"/>
      <c r="M22" s="20"/>
      <c r="N22" s="20"/>
      <c r="O22" s="29"/>
      <c r="P22" s="30"/>
      <c r="Q22" s="30"/>
      <c r="R22" s="116"/>
      <c r="S22" s="30"/>
      <c r="T22" s="31"/>
      <c r="U22" s="5"/>
      <c r="W22" s="5"/>
      <c r="X22" s="5"/>
      <c r="Z22" s="5"/>
    </row>
    <row r="23" spans="2:26" ht="15.75" customHeight="1">
      <c r="D23" s="27" t="s">
        <v>23</v>
      </c>
      <c r="E23" s="123"/>
      <c r="F23" s="20"/>
      <c r="G23" s="20"/>
      <c r="H23" s="20"/>
      <c r="I23" s="20"/>
      <c r="J23" s="20"/>
      <c r="K23" s="20"/>
      <c r="L23" s="20"/>
      <c r="M23" s="20"/>
      <c r="N23" s="20"/>
      <c r="O23" s="29"/>
      <c r="P23" s="30"/>
      <c r="Q23" s="30"/>
      <c r="R23" s="116"/>
      <c r="S23" s="30"/>
      <c r="T23" s="31"/>
      <c r="U23" s="5"/>
      <c r="W23" s="5"/>
      <c r="X23" s="5"/>
      <c r="Z23" s="5"/>
    </row>
    <row r="24" spans="2:26" ht="15.75" customHeight="1">
      <c r="E24" s="124"/>
      <c r="F24" s="20"/>
      <c r="G24" s="20"/>
      <c r="H24" s="20"/>
      <c r="I24" s="20"/>
      <c r="J24" s="20"/>
      <c r="K24" s="20"/>
      <c r="L24" s="20"/>
      <c r="M24" s="20"/>
      <c r="N24" s="20"/>
      <c r="O24" s="29"/>
      <c r="P24" s="30"/>
      <c r="Q24" s="30"/>
      <c r="R24" s="116"/>
      <c r="S24" s="30"/>
      <c r="T24" s="31"/>
      <c r="U24" s="5"/>
      <c r="W24" s="5"/>
      <c r="X24" s="5"/>
      <c r="Z24" s="5"/>
    </row>
    <row r="25" spans="2:26" ht="15.75" customHeight="1">
      <c r="D25" s="23" t="s">
        <v>26</v>
      </c>
      <c r="E25" s="124"/>
      <c r="F25" s="20"/>
      <c r="G25" s="20"/>
      <c r="H25" s="20"/>
      <c r="I25" s="20"/>
      <c r="J25" s="20"/>
      <c r="K25" s="20"/>
      <c r="L25" s="20"/>
      <c r="M25" s="20"/>
      <c r="N25" s="20"/>
      <c r="O25" s="29"/>
      <c r="P25" s="30"/>
      <c r="Q25" s="30"/>
      <c r="R25" s="116"/>
      <c r="S25" s="30"/>
      <c r="T25" s="31"/>
      <c r="U25" s="5"/>
      <c r="W25" s="5"/>
      <c r="X25" s="5"/>
      <c r="Z25" s="5"/>
    </row>
    <row r="26" spans="2:26" ht="15.75" customHeight="1">
      <c r="D26" s="28" t="s">
        <v>28</v>
      </c>
      <c r="E26" s="124"/>
      <c r="F26" s="20"/>
      <c r="G26" s="20"/>
      <c r="H26" s="20"/>
      <c r="I26" s="20"/>
      <c r="K26" s="20"/>
      <c r="L26" s="113" t="str">
        <f>IF(COUNTIF(V33:V289,"Неверная кратность заказа!")&gt;0,"Пожалуйста, проверьте заказ на соблюдение кратности!","")</f>
        <v/>
      </c>
      <c r="M26" s="20"/>
      <c r="N26" s="20"/>
      <c r="O26" s="29"/>
      <c r="P26" s="30"/>
      <c r="Q26" s="30"/>
      <c r="R26" s="116"/>
      <c r="S26" s="30"/>
      <c r="T26" s="31"/>
      <c r="U26" s="5"/>
      <c r="W26" s="5"/>
      <c r="X26" s="5"/>
      <c r="Z26" s="5"/>
    </row>
    <row r="27" spans="2:26" ht="15.75" customHeight="1">
      <c r="D27" s="32" t="s">
        <v>753</v>
      </c>
      <c r="E27" s="124"/>
      <c r="F27" s="20"/>
      <c r="G27" s="20"/>
      <c r="H27" s="20"/>
      <c r="I27" s="20"/>
      <c r="K27" s="20"/>
      <c r="L27" s="113"/>
      <c r="M27" s="20"/>
      <c r="N27" s="20"/>
      <c r="O27" s="29"/>
      <c r="P27" s="30"/>
      <c r="Q27" s="30"/>
      <c r="R27" s="116"/>
      <c r="S27" s="30"/>
      <c r="T27" s="31"/>
      <c r="U27" s="5"/>
      <c r="W27" s="5"/>
      <c r="X27" s="5"/>
      <c r="Z27" s="5"/>
    </row>
    <row r="28" spans="2:26" ht="11.55" customHeight="1">
      <c r="D28" s="19"/>
      <c r="E28" s="119"/>
      <c r="G28" s="20"/>
      <c r="H28" s="20"/>
      <c r="I28" s="20"/>
      <c r="J28" s="20"/>
      <c r="K28" s="20"/>
      <c r="L28" s="20"/>
      <c r="M28" s="20"/>
      <c r="N28" s="20"/>
      <c r="O28" s="20"/>
      <c r="P28" s="20"/>
      <c r="Q28" s="20"/>
      <c r="R28" s="29"/>
      <c r="S28" s="30"/>
      <c r="T28" s="30"/>
      <c r="U28" s="116"/>
      <c r="V28" s="30"/>
      <c r="W28" s="31"/>
      <c r="X28" s="31"/>
    </row>
    <row r="29" spans="2:26" ht="57" customHeight="1">
      <c r="D29" s="164" t="s">
        <v>29</v>
      </c>
      <c r="E29" s="164"/>
      <c r="F29" s="164"/>
      <c r="G29" s="164"/>
      <c r="H29" s="164"/>
      <c r="I29" s="164"/>
      <c r="J29" s="164"/>
      <c r="K29" s="164"/>
      <c r="L29" s="164"/>
      <c r="M29" s="164"/>
      <c r="N29" s="164"/>
      <c r="O29" s="29"/>
      <c r="P29" s="29"/>
      <c r="Q29" s="29"/>
      <c r="R29" s="29"/>
      <c r="S29" s="30"/>
      <c r="T29" s="30"/>
      <c r="U29" s="116"/>
      <c r="V29" s="30"/>
      <c r="W29" s="31"/>
      <c r="X29" s="31"/>
    </row>
    <row r="30" spans="2:26" ht="15" customHeight="1">
      <c r="D30" s="33"/>
      <c r="E30" s="125"/>
      <c r="G30" s="34"/>
      <c r="H30" s="29"/>
      <c r="I30" s="29"/>
      <c r="J30" s="29"/>
      <c r="K30" s="29"/>
      <c r="L30" s="35"/>
      <c r="M30" s="35"/>
      <c r="N30" s="35"/>
      <c r="O30" s="35"/>
      <c r="P30" s="35"/>
      <c r="Q30" s="36"/>
      <c r="R30" s="36"/>
      <c r="S30" s="37"/>
      <c r="T30" s="37"/>
      <c r="U30" s="117"/>
      <c r="X30" s="38"/>
    </row>
    <row r="31" spans="2:26" ht="15" customHeight="1">
      <c r="D31" s="33"/>
      <c r="E31" s="125"/>
      <c r="G31" s="34"/>
      <c r="H31" s="29"/>
      <c r="I31" s="29"/>
      <c r="J31" s="29"/>
      <c r="K31" s="29"/>
      <c r="L31" s="29"/>
      <c r="M31" s="29"/>
      <c r="N31" s="35"/>
      <c r="O31" s="35"/>
      <c r="P31" s="35"/>
      <c r="Q31" s="36"/>
      <c r="R31" s="36"/>
      <c r="S31" s="37"/>
      <c r="T31" s="37"/>
      <c r="U31" s="117"/>
      <c r="X31" s="38"/>
    </row>
    <row r="32" spans="2:26" ht="45" customHeight="1">
      <c r="B32" s="39" t="s">
        <v>30</v>
      </c>
      <c r="C32" s="39"/>
      <c r="D32" s="40"/>
      <c r="E32" s="126"/>
      <c r="F32" s="40" t="s">
        <v>31</v>
      </c>
      <c r="G32" s="40" t="s">
        <v>32</v>
      </c>
      <c r="H32" s="41" t="s">
        <v>33</v>
      </c>
      <c r="I32" s="41" t="s">
        <v>34</v>
      </c>
      <c r="J32" s="41" t="s">
        <v>35</v>
      </c>
      <c r="K32" s="110" t="s">
        <v>428</v>
      </c>
      <c r="L32" s="40" t="s">
        <v>36</v>
      </c>
      <c r="M32" s="40" t="s">
        <v>37</v>
      </c>
      <c r="N32" s="40" t="s">
        <v>733</v>
      </c>
      <c r="O32" s="40" t="s">
        <v>734</v>
      </c>
      <c r="P32" s="42" t="s">
        <v>735</v>
      </c>
      <c r="Q32" s="42" t="s">
        <v>731</v>
      </c>
      <c r="R32" s="42" t="s">
        <v>38</v>
      </c>
      <c r="S32" s="40" t="s">
        <v>39</v>
      </c>
      <c r="T32" s="40" t="s">
        <v>40</v>
      </c>
      <c r="U32" s="40" t="s">
        <v>41</v>
      </c>
      <c r="X32" s="5"/>
      <c r="Z32" s="5"/>
    </row>
    <row r="33" spans="2:24" s="47" customFormat="1" ht="15.6" customHeight="1">
      <c r="B33" s="111" t="s">
        <v>540</v>
      </c>
      <c r="C33" s="111" t="s">
        <v>43</v>
      </c>
      <c r="D33" s="43" t="s">
        <v>619</v>
      </c>
      <c r="E33" s="127"/>
      <c r="F33" s="43" t="s">
        <v>49</v>
      </c>
      <c r="G33" s="44" t="s">
        <v>45</v>
      </c>
      <c r="H33" s="45">
        <v>3.8736842105263158</v>
      </c>
      <c r="I33" s="46">
        <f>H33*$L$8</f>
        <v>383.49473684210528</v>
      </c>
      <c r="J33" s="159">
        <v>40</v>
      </c>
      <c r="K33" s="130" t="s">
        <v>429</v>
      </c>
      <c r="L33" s="158"/>
      <c r="M33" s="44" t="str">
        <f>IF(L33="","-",L33/J33)</f>
        <v>-</v>
      </c>
      <c r="N33" s="147">
        <f>H33*L33</f>
        <v>0</v>
      </c>
      <c r="O33" s="147">
        <v>0</v>
      </c>
      <c r="P33" s="147">
        <f t="shared" ref="P33:P95" si="0">N33+O33</f>
        <v>0</v>
      </c>
      <c r="Q33" s="160" t="s">
        <v>751</v>
      </c>
      <c r="R33" s="43">
        <v>4</v>
      </c>
      <c r="S33" s="43" t="s">
        <v>311</v>
      </c>
      <c r="T33" s="43" t="s">
        <v>601</v>
      </c>
      <c r="U33" s="43" t="s">
        <v>600</v>
      </c>
      <c r="V33" s="131" t="str">
        <f t="shared" ref="V33:V95" si="1">IF(MOD(L33,J33)&gt;0,"Неверная кратность заказа!","")</f>
        <v/>
      </c>
      <c r="X33" s="132"/>
    </row>
    <row r="34" spans="2:24" s="47" customFormat="1" ht="15.6" customHeight="1">
      <c r="B34" s="111" t="s">
        <v>444</v>
      </c>
      <c r="C34" s="111" t="s">
        <v>48</v>
      </c>
      <c r="D34" s="43" t="s">
        <v>44</v>
      </c>
      <c r="E34" s="127"/>
      <c r="F34" s="43" t="s">
        <v>69</v>
      </c>
      <c r="G34" s="44" t="s">
        <v>50</v>
      </c>
      <c r="H34" s="48">
        <f>I34/$L$8</f>
        <v>0.79797979797979801</v>
      </c>
      <c r="I34" s="49">
        <v>79</v>
      </c>
      <c r="J34" s="159">
        <v>104</v>
      </c>
      <c r="K34" s="130" t="s">
        <v>429</v>
      </c>
      <c r="L34" s="158"/>
      <c r="M34" s="44" t="str">
        <f>IF(L34="","-",L34/J34)</f>
        <v>-</v>
      </c>
      <c r="N34" s="146">
        <f>I34*L34</f>
        <v>0</v>
      </c>
      <c r="O34" s="146">
        <v>0</v>
      </c>
      <c r="P34" s="146">
        <f t="shared" si="0"/>
        <v>0</v>
      </c>
      <c r="Q34" s="161" t="s">
        <v>752</v>
      </c>
      <c r="R34" s="43" t="s">
        <v>418</v>
      </c>
      <c r="S34" s="43" t="s">
        <v>264</v>
      </c>
      <c r="T34" s="43" t="s">
        <v>627</v>
      </c>
      <c r="U34" s="43" t="s">
        <v>266</v>
      </c>
      <c r="V34" s="131" t="str">
        <f t="shared" si="1"/>
        <v/>
      </c>
      <c r="X34" s="132"/>
    </row>
    <row r="35" spans="2:24" s="47" customFormat="1" ht="15.6" customHeight="1">
      <c r="B35" s="111" t="s">
        <v>445</v>
      </c>
      <c r="C35" s="111" t="s">
        <v>48</v>
      </c>
      <c r="D35" s="43" t="s">
        <v>44</v>
      </c>
      <c r="E35" s="127"/>
      <c r="F35" s="43" t="s">
        <v>49</v>
      </c>
      <c r="G35" s="44" t="s">
        <v>50</v>
      </c>
      <c r="H35" s="48">
        <f>I35/$L$8</f>
        <v>2.0909090909090908</v>
      </c>
      <c r="I35" s="49">
        <v>207</v>
      </c>
      <c r="J35" s="159">
        <v>24</v>
      </c>
      <c r="K35" s="130" t="s">
        <v>429</v>
      </c>
      <c r="L35" s="158"/>
      <c r="M35" s="44" t="str">
        <f>IF(L35="","-",L35/J35)</f>
        <v>-</v>
      </c>
      <c r="N35" s="146">
        <f>I35*L35</f>
        <v>0</v>
      </c>
      <c r="O35" s="146">
        <v>0</v>
      </c>
      <c r="P35" s="146">
        <f t="shared" si="0"/>
        <v>0</v>
      </c>
      <c r="Q35" s="161" t="s">
        <v>752</v>
      </c>
      <c r="R35" s="43" t="s">
        <v>418</v>
      </c>
      <c r="S35" s="43" t="s">
        <v>264</v>
      </c>
      <c r="T35" s="43" t="s">
        <v>627</v>
      </c>
      <c r="U35" s="43" t="s">
        <v>266</v>
      </c>
      <c r="V35" s="131" t="str">
        <f t="shared" si="1"/>
        <v/>
      </c>
      <c r="X35" s="132"/>
    </row>
    <row r="36" spans="2:24" s="47" customFormat="1" ht="15.6" customHeight="1">
      <c r="B36" s="111" t="s">
        <v>446</v>
      </c>
      <c r="C36" s="111" t="s">
        <v>48</v>
      </c>
      <c r="D36" s="43" t="s">
        <v>44</v>
      </c>
      <c r="E36" s="127"/>
      <c r="F36" s="43" t="s">
        <v>47</v>
      </c>
      <c r="G36" s="44" t="s">
        <v>50</v>
      </c>
      <c r="H36" s="48">
        <f>I36/$L$8</f>
        <v>2.8181818181818183</v>
      </c>
      <c r="I36" s="49">
        <v>279</v>
      </c>
      <c r="J36" s="159">
        <v>25</v>
      </c>
      <c r="K36" s="130" t="s">
        <v>429</v>
      </c>
      <c r="L36" s="158"/>
      <c r="M36" s="44" t="str">
        <f>IF(L36="","-",L36/200)</f>
        <v>-</v>
      </c>
      <c r="N36" s="146">
        <f>I36*L36</f>
        <v>0</v>
      </c>
      <c r="O36" s="146">
        <f>IF(L36&lt;50,I36*L36*0.05,0)</f>
        <v>0</v>
      </c>
      <c r="P36" s="146">
        <f t="shared" si="0"/>
        <v>0</v>
      </c>
      <c r="Q36" s="161" t="s">
        <v>752</v>
      </c>
      <c r="R36" s="43" t="s">
        <v>418</v>
      </c>
      <c r="S36" s="43" t="s">
        <v>264</v>
      </c>
      <c r="T36" s="43" t="s">
        <v>627</v>
      </c>
      <c r="U36" s="43" t="s">
        <v>266</v>
      </c>
      <c r="V36" s="131" t="str">
        <f t="shared" si="1"/>
        <v/>
      </c>
      <c r="X36" s="132"/>
    </row>
    <row r="37" spans="2:24" s="47" customFormat="1" ht="15.6" customHeight="1">
      <c r="B37" s="111" t="s">
        <v>447</v>
      </c>
      <c r="C37" s="111" t="s">
        <v>43</v>
      </c>
      <c r="D37" s="43" t="s">
        <v>44</v>
      </c>
      <c r="E37" s="127"/>
      <c r="F37" s="43" t="s">
        <v>55</v>
      </c>
      <c r="G37" s="44" t="s">
        <v>45</v>
      </c>
      <c r="H37" s="45">
        <v>5.78</v>
      </c>
      <c r="I37" s="46">
        <f>H37*$L$8</f>
        <v>572.22</v>
      </c>
      <c r="J37" s="159">
        <v>25</v>
      </c>
      <c r="K37" s="130" t="s">
        <v>429</v>
      </c>
      <c r="L37" s="158"/>
      <c r="M37" s="44" t="str">
        <f>IF(L37="","-",L37/200)</f>
        <v>-</v>
      </c>
      <c r="N37" s="147">
        <f>H37*L37</f>
        <v>0</v>
      </c>
      <c r="O37" s="147">
        <f>IF(L37&lt;50,H37*L37*0.05,0)</f>
        <v>0</v>
      </c>
      <c r="P37" s="147">
        <f t="shared" si="0"/>
        <v>0</v>
      </c>
      <c r="Q37" s="160" t="s">
        <v>751</v>
      </c>
      <c r="R37" s="43" t="s">
        <v>418</v>
      </c>
      <c r="S37" s="43" t="s">
        <v>264</v>
      </c>
      <c r="T37" s="43" t="s">
        <v>627</v>
      </c>
      <c r="U37" s="43" t="s">
        <v>266</v>
      </c>
      <c r="V37" s="131" t="str">
        <f t="shared" si="1"/>
        <v/>
      </c>
      <c r="X37" s="132"/>
    </row>
    <row r="38" spans="2:24" s="47" customFormat="1" ht="15.6" customHeight="1">
      <c r="B38" s="111" t="s">
        <v>629</v>
      </c>
      <c r="C38" s="111" t="s">
        <v>48</v>
      </c>
      <c r="D38" s="43" t="s">
        <v>51</v>
      </c>
      <c r="E38" s="127"/>
      <c r="F38" s="43" t="s">
        <v>49</v>
      </c>
      <c r="G38" s="44" t="s">
        <v>45</v>
      </c>
      <c r="H38" s="45">
        <v>3.02</v>
      </c>
      <c r="I38" s="46">
        <f>H38*$L$8</f>
        <v>298.98</v>
      </c>
      <c r="J38" s="159">
        <v>24</v>
      </c>
      <c r="K38" s="130" t="s">
        <v>429</v>
      </c>
      <c r="L38" s="158"/>
      <c r="M38" s="44" t="str">
        <f>IF(L38="","-",L38/J38)</f>
        <v>-</v>
      </c>
      <c r="N38" s="146">
        <f t="shared" ref="N38:N48" si="2">I38*L38</f>
        <v>0</v>
      </c>
      <c r="O38" s="146">
        <v>0</v>
      </c>
      <c r="P38" s="146">
        <f t="shared" si="0"/>
        <v>0</v>
      </c>
      <c r="Q38" s="161" t="s">
        <v>752</v>
      </c>
      <c r="R38" s="43" t="s">
        <v>419</v>
      </c>
      <c r="S38" s="43" t="s">
        <v>267</v>
      </c>
      <c r="T38" s="43" t="s">
        <v>628</v>
      </c>
      <c r="U38" s="43" t="s">
        <v>269</v>
      </c>
      <c r="V38" s="131" t="str">
        <f t="shared" si="1"/>
        <v/>
      </c>
      <c r="X38" s="132"/>
    </row>
    <row r="39" spans="2:24" s="47" customFormat="1" ht="15.6" customHeight="1">
      <c r="B39" s="111" t="s">
        <v>448</v>
      </c>
      <c r="C39" s="111" t="s">
        <v>48</v>
      </c>
      <c r="D39" s="43" t="s">
        <v>51</v>
      </c>
      <c r="E39" s="127"/>
      <c r="F39" s="43" t="s">
        <v>69</v>
      </c>
      <c r="G39" s="44" t="s">
        <v>50</v>
      </c>
      <c r="H39" s="48">
        <f>I39/$L$8</f>
        <v>0.79797979797979801</v>
      </c>
      <c r="I39" s="49">
        <v>79</v>
      </c>
      <c r="J39" s="159">
        <v>104</v>
      </c>
      <c r="K39" s="130" t="s">
        <v>429</v>
      </c>
      <c r="L39" s="158"/>
      <c r="M39" s="44" t="str">
        <f>IF(L39="","-",L39/J39)</f>
        <v>-</v>
      </c>
      <c r="N39" s="146">
        <f t="shared" si="2"/>
        <v>0</v>
      </c>
      <c r="O39" s="146">
        <v>0</v>
      </c>
      <c r="P39" s="146">
        <f t="shared" si="0"/>
        <v>0</v>
      </c>
      <c r="Q39" s="161" t="s">
        <v>752</v>
      </c>
      <c r="R39" s="43" t="s">
        <v>419</v>
      </c>
      <c r="S39" s="43" t="s">
        <v>267</v>
      </c>
      <c r="T39" s="43" t="s">
        <v>628</v>
      </c>
      <c r="U39" s="43" t="s">
        <v>269</v>
      </c>
      <c r="V39" s="131" t="str">
        <f t="shared" si="1"/>
        <v/>
      </c>
      <c r="X39" s="132"/>
    </row>
    <row r="40" spans="2:24" s="47" customFormat="1" ht="15.6" customHeight="1">
      <c r="B40" s="111" t="s">
        <v>630</v>
      </c>
      <c r="C40" s="111" t="s">
        <v>48</v>
      </c>
      <c r="D40" s="43" t="s">
        <v>52</v>
      </c>
      <c r="E40" s="127"/>
      <c r="F40" s="43" t="s">
        <v>49</v>
      </c>
      <c r="G40" s="44" t="s">
        <v>50</v>
      </c>
      <c r="H40" s="48">
        <f>I40/$L$8</f>
        <v>2.191919191919192</v>
      </c>
      <c r="I40" s="49">
        <v>217</v>
      </c>
      <c r="J40" s="159">
        <v>24</v>
      </c>
      <c r="K40" s="130" t="s">
        <v>429</v>
      </c>
      <c r="L40" s="158"/>
      <c r="M40" s="44" t="str">
        <f>IF(L40="","-",L40/J40)</f>
        <v>-</v>
      </c>
      <c r="N40" s="146">
        <f t="shared" si="2"/>
        <v>0</v>
      </c>
      <c r="O40" s="146">
        <v>0</v>
      </c>
      <c r="P40" s="146">
        <f t="shared" si="0"/>
        <v>0</v>
      </c>
      <c r="Q40" s="161" t="s">
        <v>752</v>
      </c>
      <c r="R40" s="43" t="s">
        <v>418</v>
      </c>
      <c r="S40" s="43" t="s">
        <v>267</v>
      </c>
      <c r="T40" s="43" t="s">
        <v>270</v>
      </c>
      <c r="U40" s="43" t="s">
        <v>271</v>
      </c>
      <c r="V40" s="131" t="str">
        <f t="shared" si="1"/>
        <v/>
      </c>
      <c r="X40" s="132"/>
    </row>
    <row r="41" spans="2:24" s="47" customFormat="1" ht="15.6" customHeight="1">
      <c r="B41" s="111" t="s">
        <v>449</v>
      </c>
      <c r="C41" s="111" t="s">
        <v>48</v>
      </c>
      <c r="D41" s="43" t="s">
        <v>52</v>
      </c>
      <c r="E41" s="127"/>
      <c r="F41" s="43" t="s">
        <v>55</v>
      </c>
      <c r="G41" s="44" t="s">
        <v>50</v>
      </c>
      <c r="H41" s="48">
        <f>I41/$L$8</f>
        <v>6.6565656565656566</v>
      </c>
      <c r="I41" s="49">
        <v>659</v>
      </c>
      <c r="J41" s="159">
        <v>25</v>
      </c>
      <c r="K41" s="130" t="s">
        <v>429</v>
      </c>
      <c r="L41" s="158"/>
      <c r="M41" s="44" t="str">
        <f>IF(L41="","-",L41/200)</f>
        <v>-</v>
      </c>
      <c r="N41" s="146">
        <f t="shared" si="2"/>
        <v>0</v>
      </c>
      <c r="O41" s="146">
        <f>IF(L41&lt;50,I41*L41*0.05,0)</f>
        <v>0</v>
      </c>
      <c r="P41" s="146">
        <f t="shared" si="0"/>
        <v>0</v>
      </c>
      <c r="Q41" s="161" t="s">
        <v>752</v>
      </c>
      <c r="R41" s="43" t="s">
        <v>418</v>
      </c>
      <c r="S41" s="43" t="s">
        <v>267</v>
      </c>
      <c r="T41" s="43" t="s">
        <v>270</v>
      </c>
      <c r="U41" s="43" t="s">
        <v>271</v>
      </c>
      <c r="V41" s="131" t="str">
        <f t="shared" si="1"/>
        <v/>
      </c>
      <c r="X41" s="132"/>
    </row>
    <row r="42" spans="2:24" s="47" customFormat="1" ht="15.6" customHeight="1">
      <c r="B42" s="111" t="s">
        <v>631</v>
      </c>
      <c r="C42" s="111" t="s">
        <v>48</v>
      </c>
      <c r="D42" s="43" t="s">
        <v>53</v>
      </c>
      <c r="E42" s="127" t="s">
        <v>80</v>
      </c>
      <c r="F42" s="43" t="s">
        <v>49</v>
      </c>
      <c r="G42" s="44" t="s">
        <v>45</v>
      </c>
      <c r="H42" s="45">
        <v>3.02</v>
      </c>
      <c r="I42" s="46">
        <f>H42*$L$8</f>
        <v>298.98</v>
      </c>
      <c r="J42" s="159">
        <v>24</v>
      </c>
      <c r="K42" s="130" t="s">
        <v>429</v>
      </c>
      <c r="L42" s="158"/>
      <c r="M42" s="44" t="str">
        <f t="shared" ref="M42:M48" si="3">IF(L42="","-",L42/J42)</f>
        <v>-</v>
      </c>
      <c r="N42" s="146">
        <f t="shared" si="2"/>
        <v>0</v>
      </c>
      <c r="O42" s="146">
        <v>0</v>
      </c>
      <c r="P42" s="146">
        <f t="shared" si="0"/>
        <v>0</v>
      </c>
      <c r="Q42" s="161" t="s">
        <v>752</v>
      </c>
      <c r="R42" s="43" t="s">
        <v>420</v>
      </c>
      <c r="S42" s="43" t="s">
        <v>267</v>
      </c>
      <c r="T42" s="43" t="s">
        <v>272</v>
      </c>
      <c r="U42" s="43" t="s">
        <v>273</v>
      </c>
      <c r="V42" s="131" t="str">
        <f t="shared" si="1"/>
        <v/>
      </c>
      <c r="X42" s="132"/>
    </row>
    <row r="43" spans="2:24" s="47" customFormat="1" ht="15.6" customHeight="1">
      <c r="B43" s="111" t="s">
        <v>632</v>
      </c>
      <c r="C43" s="111" t="s">
        <v>48</v>
      </c>
      <c r="D43" s="43" t="s">
        <v>56</v>
      </c>
      <c r="E43" s="127" t="s">
        <v>80</v>
      </c>
      <c r="F43" s="43" t="s">
        <v>49</v>
      </c>
      <c r="G43" s="44" t="s">
        <v>45</v>
      </c>
      <c r="H43" s="45">
        <v>3.02</v>
      </c>
      <c r="I43" s="46">
        <f>H43*$L$8</f>
        <v>298.98</v>
      </c>
      <c r="J43" s="159">
        <v>24</v>
      </c>
      <c r="K43" s="130" t="s">
        <v>429</v>
      </c>
      <c r="L43" s="158"/>
      <c r="M43" s="44" t="str">
        <f t="shared" si="3"/>
        <v>-</v>
      </c>
      <c r="N43" s="146">
        <f t="shared" si="2"/>
        <v>0</v>
      </c>
      <c r="O43" s="146">
        <v>0</v>
      </c>
      <c r="P43" s="146">
        <f t="shared" si="0"/>
        <v>0</v>
      </c>
      <c r="Q43" s="161" t="s">
        <v>752</v>
      </c>
      <c r="R43" s="43" t="s">
        <v>420</v>
      </c>
      <c r="S43" s="43" t="s">
        <v>267</v>
      </c>
      <c r="T43" s="43" t="s">
        <v>279</v>
      </c>
      <c r="U43" s="43" t="s">
        <v>280</v>
      </c>
      <c r="V43" s="131" t="str">
        <f t="shared" si="1"/>
        <v/>
      </c>
      <c r="X43" s="132"/>
    </row>
    <row r="44" spans="2:24" s="47" customFormat="1" ht="15.6" customHeight="1">
      <c r="B44" s="111" t="s">
        <v>450</v>
      </c>
      <c r="C44" s="111" t="s">
        <v>48</v>
      </c>
      <c r="D44" s="43" t="s">
        <v>57</v>
      </c>
      <c r="E44" s="127"/>
      <c r="F44" s="43" t="s">
        <v>69</v>
      </c>
      <c r="G44" s="44" t="s">
        <v>50</v>
      </c>
      <c r="H44" s="48">
        <f>I44/$L$8</f>
        <v>0.79797979797979801</v>
      </c>
      <c r="I44" s="49">
        <v>79</v>
      </c>
      <c r="J44" s="159">
        <v>104</v>
      </c>
      <c r="K44" s="130" t="s">
        <v>429</v>
      </c>
      <c r="L44" s="158"/>
      <c r="M44" s="44" t="str">
        <f t="shared" si="3"/>
        <v>-</v>
      </c>
      <c r="N44" s="146">
        <f t="shared" si="2"/>
        <v>0</v>
      </c>
      <c r="O44" s="146">
        <v>0</v>
      </c>
      <c r="P44" s="146">
        <f t="shared" si="0"/>
        <v>0</v>
      </c>
      <c r="Q44" s="161" t="s">
        <v>752</v>
      </c>
      <c r="R44" s="43" t="s">
        <v>420</v>
      </c>
      <c r="S44" s="43" t="s">
        <v>281</v>
      </c>
      <c r="T44" s="43" t="s">
        <v>282</v>
      </c>
      <c r="U44" s="43" t="s">
        <v>283</v>
      </c>
      <c r="V44" s="131" t="str">
        <f t="shared" si="1"/>
        <v/>
      </c>
      <c r="X44" s="132"/>
    </row>
    <row r="45" spans="2:24" s="47" customFormat="1" ht="15.6" customHeight="1">
      <c r="B45" s="111" t="s">
        <v>789</v>
      </c>
      <c r="C45" s="111" t="s">
        <v>48</v>
      </c>
      <c r="D45" s="43" t="s">
        <v>59</v>
      </c>
      <c r="E45" s="127"/>
      <c r="F45" s="43" t="s">
        <v>58</v>
      </c>
      <c r="G45" s="44" t="s">
        <v>45</v>
      </c>
      <c r="H45" s="45">
        <v>3.6526315789473682</v>
      </c>
      <c r="I45" s="46">
        <f>H45*$L$8</f>
        <v>361.61052631578946</v>
      </c>
      <c r="J45" s="159">
        <v>30</v>
      </c>
      <c r="K45" s="130" t="s">
        <v>429</v>
      </c>
      <c r="L45" s="158"/>
      <c r="M45" s="44" t="str">
        <f t="shared" si="3"/>
        <v>-</v>
      </c>
      <c r="N45" s="146">
        <f t="shared" si="2"/>
        <v>0</v>
      </c>
      <c r="O45" s="146">
        <v>0</v>
      </c>
      <c r="P45" s="146">
        <f t="shared" si="0"/>
        <v>0</v>
      </c>
      <c r="Q45" s="161" t="s">
        <v>752</v>
      </c>
      <c r="R45" s="43">
        <v>6</v>
      </c>
      <c r="S45" s="43" t="s">
        <v>285</v>
      </c>
      <c r="T45" s="43" t="s">
        <v>265</v>
      </c>
      <c r="U45" s="43" t="s">
        <v>286</v>
      </c>
      <c r="V45" s="131" t="str">
        <f t="shared" si="1"/>
        <v/>
      </c>
      <c r="X45" s="132"/>
    </row>
    <row r="46" spans="2:24" s="47" customFormat="1" ht="15.6" customHeight="1">
      <c r="B46" s="111" t="s">
        <v>633</v>
      </c>
      <c r="C46" s="111" t="s">
        <v>48</v>
      </c>
      <c r="D46" s="43" t="s">
        <v>432</v>
      </c>
      <c r="E46" s="127" t="s">
        <v>80</v>
      </c>
      <c r="F46" s="43" t="s">
        <v>49</v>
      </c>
      <c r="G46" s="44" t="s">
        <v>45</v>
      </c>
      <c r="H46" s="45">
        <v>3.02</v>
      </c>
      <c r="I46" s="46">
        <f>H46*$L$8</f>
        <v>298.98</v>
      </c>
      <c r="J46" s="159">
        <v>24</v>
      </c>
      <c r="K46" s="130" t="s">
        <v>429</v>
      </c>
      <c r="L46" s="158"/>
      <c r="M46" s="44" t="str">
        <f t="shared" si="3"/>
        <v>-</v>
      </c>
      <c r="N46" s="146">
        <f t="shared" si="2"/>
        <v>0</v>
      </c>
      <c r="O46" s="146">
        <v>0</v>
      </c>
      <c r="P46" s="146">
        <f t="shared" si="0"/>
        <v>0</v>
      </c>
      <c r="Q46" s="161" t="s">
        <v>752</v>
      </c>
      <c r="R46" s="43" t="s">
        <v>421</v>
      </c>
      <c r="S46" s="43" t="s">
        <v>274</v>
      </c>
      <c r="T46" s="43" t="s">
        <v>275</v>
      </c>
      <c r="U46" s="43" t="s">
        <v>276</v>
      </c>
      <c r="V46" s="131" t="str">
        <f t="shared" si="1"/>
        <v/>
      </c>
      <c r="X46" s="132"/>
    </row>
    <row r="47" spans="2:24" s="47" customFormat="1" ht="15.6" customHeight="1">
      <c r="B47" s="111" t="s">
        <v>790</v>
      </c>
      <c r="C47" s="111" t="s">
        <v>48</v>
      </c>
      <c r="D47" s="43" t="s">
        <v>432</v>
      </c>
      <c r="E47" s="127" t="s">
        <v>80</v>
      </c>
      <c r="F47" s="43" t="s">
        <v>58</v>
      </c>
      <c r="G47" s="44" t="s">
        <v>45</v>
      </c>
      <c r="H47" s="45">
        <v>3</v>
      </c>
      <c r="I47" s="46">
        <f>H47*$L$8</f>
        <v>297</v>
      </c>
      <c r="J47" s="159">
        <v>24</v>
      </c>
      <c r="K47" s="130" t="s">
        <v>429</v>
      </c>
      <c r="L47" s="158"/>
      <c r="M47" s="44" t="str">
        <f t="shared" si="3"/>
        <v>-</v>
      </c>
      <c r="N47" s="146">
        <f t="shared" si="2"/>
        <v>0</v>
      </c>
      <c r="O47" s="146">
        <v>0</v>
      </c>
      <c r="P47" s="146">
        <f t="shared" si="0"/>
        <v>0</v>
      </c>
      <c r="Q47" s="161" t="s">
        <v>752</v>
      </c>
      <c r="R47" s="43" t="s">
        <v>421</v>
      </c>
      <c r="S47" s="43" t="s">
        <v>274</v>
      </c>
      <c r="T47" s="43" t="s">
        <v>275</v>
      </c>
      <c r="U47" s="43" t="s">
        <v>276</v>
      </c>
      <c r="V47" s="131" t="str">
        <f t="shared" si="1"/>
        <v/>
      </c>
      <c r="X47" s="132"/>
    </row>
    <row r="48" spans="2:24" s="47" customFormat="1" ht="15.6" customHeight="1">
      <c r="B48" s="111" t="s">
        <v>706</v>
      </c>
      <c r="C48" s="111" t="s">
        <v>48</v>
      </c>
      <c r="D48" s="43" t="s">
        <v>60</v>
      </c>
      <c r="E48" s="127"/>
      <c r="F48" s="43" t="s">
        <v>58</v>
      </c>
      <c r="G48" s="44" t="s">
        <v>50</v>
      </c>
      <c r="H48" s="48">
        <f>I48/$L$8</f>
        <v>3</v>
      </c>
      <c r="I48" s="49">
        <v>297</v>
      </c>
      <c r="J48" s="159">
        <v>30</v>
      </c>
      <c r="K48" s="130" t="s">
        <v>429</v>
      </c>
      <c r="L48" s="158"/>
      <c r="M48" s="44" t="str">
        <f t="shared" si="3"/>
        <v>-</v>
      </c>
      <c r="N48" s="146">
        <f t="shared" si="2"/>
        <v>0</v>
      </c>
      <c r="O48" s="146">
        <v>0</v>
      </c>
      <c r="P48" s="146">
        <f t="shared" si="0"/>
        <v>0</v>
      </c>
      <c r="Q48" s="161" t="s">
        <v>752</v>
      </c>
      <c r="R48" s="43">
        <v>4</v>
      </c>
      <c r="S48" s="43" t="s">
        <v>284</v>
      </c>
      <c r="T48" s="43" t="s">
        <v>287</v>
      </c>
      <c r="U48" s="43" t="s">
        <v>288</v>
      </c>
      <c r="V48" s="131" t="str">
        <f t="shared" si="1"/>
        <v/>
      </c>
      <c r="X48" s="132"/>
    </row>
    <row r="49" spans="2:24" s="47" customFormat="1" ht="15.6" customHeight="1">
      <c r="B49" s="111" t="s">
        <v>54</v>
      </c>
      <c r="C49" s="111" t="s">
        <v>43</v>
      </c>
      <c r="D49" s="43" t="s">
        <v>433</v>
      </c>
      <c r="E49" s="127"/>
      <c r="F49" s="43" t="s">
        <v>55</v>
      </c>
      <c r="G49" s="44" t="s">
        <v>45</v>
      </c>
      <c r="H49" s="45">
        <v>6.74</v>
      </c>
      <c r="I49" s="46">
        <f t="shared" ref="I49:I58" si="4">H49*$L$8</f>
        <v>667.26</v>
      </c>
      <c r="J49" s="159">
        <v>25</v>
      </c>
      <c r="K49" s="130" t="s">
        <v>429</v>
      </c>
      <c r="L49" s="158"/>
      <c r="M49" s="44" t="str">
        <f>IF(L49="","-",L49/200)</f>
        <v>-</v>
      </c>
      <c r="N49" s="147">
        <f>H49*L49</f>
        <v>0</v>
      </c>
      <c r="O49" s="147">
        <f>IF(L49&lt;50,H49*L49*0.05,0)</f>
        <v>0</v>
      </c>
      <c r="P49" s="147">
        <f t="shared" si="0"/>
        <v>0</v>
      </c>
      <c r="Q49" s="160" t="s">
        <v>751</v>
      </c>
      <c r="R49" s="43" t="s">
        <v>420</v>
      </c>
      <c r="S49" s="43" t="s">
        <v>267</v>
      </c>
      <c r="T49" s="43" t="s">
        <v>277</v>
      </c>
      <c r="U49" s="43" t="s">
        <v>278</v>
      </c>
      <c r="V49" s="131" t="str">
        <f t="shared" si="1"/>
        <v/>
      </c>
      <c r="X49" s="132"/>
    </row>
    <row r="50" spans="2:24" s="47" customFormat="1" ht="15.6" customHeight="1">
      <c r="B50" s="111" t="s">
        <v>634</v>
      </c>
      <c r="C50" s="111" t="s">
        <v>48</v>
      </c>
      <c r="D50" s="43" t="s">
        <v>61</v>
      </c>
      <c r="E50" s="127"/>
      <c r="F50" s="43" t="s">
        <v>49</v>
      </c>
      <c r="G50" s="44" t="s">
        <v>45</v>
      </c>
      <c r="H50" s="45">
        <v>3.02</v>
      </c>
      <c r="I50" s="46">
        <f t="shared" si="4"/>
        <v>298.98</v>
      </c>
      <c r="J50" s="159">
        <v>24</v>
      </c>
      <c r="K50" s="130" t="s">
        <v>429</v>
      </c>
      <c r="L50" s="158"/>
      <c r="M50" s="44" t="str">
        <f t="shared" ref="M50:M60" si="5">IF(L50="","-",L50/J50)</f>
        <v>-</v>
      </c>
      <c r="N50" s="146">
        <f t="shared" ref="N50:N62" si="6">I50*L50</f>
        <v>0</v>
      </c>
      <c r="O50" s="146">
        <v>0</v>
      </c>
      <c r="P50" s="146">
        <f t="shared" si="0"/>
        <v>0</v>
      </c>
      <c r="Q50" s="161" t="s">
        <v>752</v>
      </c>
      <c r="R50" s="43" t="s">
        <v>423</v>
      </c>
      <c r="S50" s="43" t="s">
        <v>267</v>
      </c>
      <c r="T50" s="43" t="s">
        <v>290</v>
      </c>
      <c r="U50" s="43" t="s">
        <v>291</v>
      </c>
      <c r="V50" s="131" t="str">
        <f t="shared" si="1"/>
        <v/>
      </c>
      <c r="X50" s="132"/>
    </row>
    <row r="51" spans="2:24" s="47" customFormat="1" ht="15.6" customHeight="1">
      <c r="B51" s="111" t="s">
        <v>635</v>
      </c>
      <c r="C51" s="111" t="s">
        <v>48</v>
      </c>
      <c r="D51" s="43" t="s">
        <v>62</v>
      </c>
      <c r="E51" s="127"/>
      <c r="F51" s="43" t="s">
        <v>49</v>
      </c>
      <c r="G51" s="44" t="s">
        <v>45</v>
      </c>
      <c r="H51" s="45">
        <v>3.6526315789473682</v>
      </c>
      <c r="I51" s="46">
        <f t="shared" si="4"/>
        <v>361.61052631578946</v>
      </c>
      <c r="J51" s="159">
        <v>24</v>
      </c>
      <c r="K51" s="130" t="s">
        <v>429</v>
      </c>
      <c r="L51" s="158"/>
      <c r="M51" s="44" t="str">
        <f t="shared" si="5"/>
        <v>-</v>
      </c>
      <c r="N51" s="146">
        <f t="shared" si="6"/>
        <v>0</v>
      </c>
      <c r="O51" s="146">
        <v>0</v>
      </c>
      <c r="P51" s="146">
        <f t="shared" si="0"/>
        <v>0</v>
      </c>
      <c r="Q51" s="161" t="s">
        <v>752</v>
      </c>
      <c r="R51" s="43" t="s">
        <v>422</v>
      </c>
      <c r="S51" s="43" t="s">
        <v>289</v>
      </c>
      <c r="T51" s="43" t="s">
        <v>292</v>
      </c>
      <c r="U51" s="43" t="s">
        <v>293</v>
      </c>
      <c r="V51" s="131" t="str">
        <f t="shared" si="1"/>
        <v/>
      </c>
      <c r="X51" s="132"/>
    </row>
    <row r="52" spans="2:24" s="47" customFormat="1" ht="15.6" customHeight="1">
      <c r="B52" s="111" t="s">
        <v>636</v>
      </c>
      <c r="C52" s="111" t="s">
        <v>48</v>
      </c>
      <c r="D52" s="43" t="s">
        <v>434</v>
      </c>
      <c r="E52" s="127"/>
      <c r="F52" s="43" t="s">
        <v>58</v>
      </c>
      <c r="G52" s="44" t="s">
        <v>45</v>
      </c>
      <c r="H52" s="45">
        <v>3.6526315789473682</v>
      </c>
      <c r="I52" s="46">
        <f t="shared" si="4"/>
        <v>361.61052631578946</v>
      </c>
      <c r="J52" s="159">
        <v>30</v>
      </c>
      <c r="K52" s="130" t="s">
        <v>429</v>
      </c>
      <c r="L52" s="158"/>
      <c r="M52" s="44" t="str">
        <f t="shared" si="5"/>
        <v>-</v>
      </c>
      <c r="N52" s="146">
        <f t="shared" si="6"/>
        <v>0</v>
      </c>
      <c r="O52" s="146">
        <v>0</v>
      </c>
      <c r="P52" s="146">
        <f t="shared" si="0"/>
        <v>0</v>
      </c>
      <c r="Q52" s="161" t="s">
        <v>752</v>
      </c>
      <c r="R52" s="43" t="s">
        <v>421</v>
      </c>
      <c r="S52" s="43" t="s">
        <v>281</v>
      </c>
      <c r="T52" s="43" t="s">
        <v>294</v>
      </c>
      <c r="U52" s="43" t="s">
        <v>295</v>
      </c>
      <c r="V52" s="131" t="str">
        <f t="shared" si="1"/>
        <v/>
      </c>
      <c r="X52" s="132"/>
    </row>
    <row r="53" spans="2:24" s="47" customFormat="1" ht="15.6" customHeight="1">
      <c r="B53" s="111" t="s">
        <v>637</v>
      </c>
      <c r="C53" s="111" t="s">
        <v>48</v>
      </c>
      <c r="D53" s="43" t="s">
        <v>63</v>
      </c>
      <c r="E53" s="127"/>
      <c r="F53" s="43" t="s">
        <v>49</v>
      </c>
      <c r="G53" s="44" t="s">
        <v>45</v>
      </c>
      <c r="H53" s="45">
        <v>3.6526315789473682</v>
      </c>
      <c r="I53" s="46">
        <f t="shared" si="4"/>
        <v>361.61052631578946</v>
      </c>
      <c r="J53" s="159">
        <v>24</v>
      </c>
      <c r="K53" s="130" t="s">
        <v>429</v>
      </c>
      <c r="L53" s="158"/>
      <c r="M53" s="44" t="str">
        <f t="shared" si="5"/>
        <v>-</v>
      </c>
      <c r="N53" s="146">
        <f t="shared" si="6"/>
        <v>0</v>
      </c>
      <c r="O53" s="146">
        <v>0</v>
      </c>
      <c r="P53" s="146">
        <f t="shared" si="0"/>
        <v>0</v>
      </c>
      <c r="Q53" s="161" t="s">
        <v>752</v>
      </c>
      <c r="R53" s="43" t="s">
        <v>424</v>
      </c>
      <c r="S53" s="43" t="s">
        <v>267</v>
      </c>
      <c r="T53" s="43" t="s">
        <v>296</v>
      </c>
      <c r="U53" s="43" t="s">
        <v>297</v>
      </c>
      <c r="V53" s="131" t="str">
        <f t="shared" si="1"/>
        <v/>
      </c>
      <c r="X53" s="132"/>
    </row>
    <row r="54" spans="2:24" s="47" customFormat="1" ht="15.6" customHeight="1">
      <c r="B54" s="111" t="s">
        <v>638</v>
      </c>
      <c r="C54" s="111" t="s">
        <v>48</v>
      </c>
      <c r="D54" s="43" t="s">
        <v>64</v>
      </c>
      <c r="E54" s="127"/>
      <c r="F54" s="43" t="s">
        <v>58</v>
      </c>
      <c r="G54" s="44" t="s">
        <v>45</v>
      </c>
      <c r="H54" s="45">
        <v>3.6526315789473682</v>
      </c>
      <c r="I54" s="46">
        <f t="shared" si="4"/>
        <v>361.61052631578946</v>
      </c>
      <c r="J54" s="159">
        <v>30</v>
      </c>
      <c r="K54" s="130" t="s">
        <v>429</v>
      </c>
      <c r="L54" s="158"/>
      <c r="M54" s="44" t="str">
        <f t="shared" si="5"/>
        <v>-</v>
      </c>
      <c r="N54" s="146">
        <f t="shared" si="6"/>
        <v>0</v>
      </c>
      <c r="O54" s="146">
        <v>0</v>
      </c>
      <c r="P54" s="146">
        <f t="shared" si="0"/>
        <v>0</v>
      </c>
      <c r="Q54" s="161" t="s">
        <v>752</v>
      </c>
      <c r="R54" s="43">
        <v>6</v>
      </c>
      <c r="S54" s="43" t="s">
        <v>285</v>
      </c>
      <c r="T54" s="43" t="s">
        <v>298</v>
      </c>
      <c r="U54" s="43" t="s">
        <v>299</v>
      </c>
      <c r="V54" s="131" t="str">
        <f t="shared" si="1"/>
        <v/>
      </c>
      <c r="X54" s="132"/>
    </row>
    <row r="55" spans="2:24" s="47" customFormat="1" ht="15.6" customHeight="1">
      <c r="B55" s="111" t="s">
        <v>639</v>
      </c>
      <c r="C55" s="111" t="s">
        <v>48</v>
      </c>
      <c r="D55" s="43" t="s">
        <v>65</v>
      </c>
      <c r="E55" s="127"/>
      <c r="F55" s="43" t="s">
        <v>58</v>
      </c>
      <c r="G55" s="44" t="s">
        <v>45</v>
      </c>
      <c r="H55" s="45">
        <v>3.6526315789473682</v>
      </c>
      <c r="I55" s="46">
        <f t="shared" si="4"/>
        <v>361.61052631578946</v>
      </c>
      <c r="J55" s="159">
        <v>30</v>
      </c>
      <c r="K55" s="130" t="s">
        <v>429</v>
      </c>
      <c r="L55" s="158"/>
      <c r="M55" s="44" t="str">
        <f t="shared" si="5"/>
        <v>-</v>
      </c>
      <c r="N55" s="146">
        <f t="shared" si="6"/>
        <v>0</v>
      </c>
      <c r="O55" s="146">
        <v>0</v>
      </c>
      <c r="P55" s="146">
        <f t="shared" si="0"/>
        <v>0</v>
      </c>
      <c r="Q55" s="161" t="s">
        <v>752</v>
      </c>
      <c r="R55" s="43">
        <v>8</v>
      </c>
      <c r="S55" s="43" t="s">
        <v>285</v>
      </c>
      <c r="T55" s="43" t="s">
        <v>268</v>
      </c>
      <c r="U55" s="43" t="s">
        <v>300</v>
      </c>
      <c r="V55" s="131" t="str">
        <f t="shared" si="1"/>
        <v/>
      </c>
      <c r="X55" s="132"/>
    </row>
    <row r="56" spans="2:24" s="47" customFormat="1" ht="15.6" customHeight="1">
      <c r="B56" s="111" t="s">
        <v>640</v>
      </c>
      <c r="C56" s="111" t="s">
        <v>48</v>
      </c>
      <c r="D56" s="43" t="s">
        <v>66</v>
      </c>
      <c r="E56" s="127"/>
      <c r="F56" s="43" t="s">
        <v>58</v>
      </c>
      <c r="G56" s="44" t="s">
        <v>45</v>
      </c>
      <c r="H56" s="45">
        <v>3.6526315789473682</v>
      </c>
      <c r="I56" s="46">
        <f t="shared" si="4"/>
        <v>361.61052631578946</v>
      </c>
      <c r="J56" s="159">
        <v>30</v>
      </c>
      <c r="K56" s="130" t="s">
        <v>429</v>
      </c>
      <c r="L56" s="158"/>
      <c r="M56" s="44" t="str">
        <f t="shared" si="5"/>
        <v>-</v>
      </c>
      <c r="N56" s="146">
        <f t="shared" si="6"/>
        <v>0</v>
      </c>
      <c r="O56" s="146">
        <v>0</v>
      </c>
      <c r="P56" s="146">
        <f t="shared" si="0"/>
        <v>0</v>
      </c>
      <c r="Q56" s="161" t="s">
        <v>752</v>
      </c>
      <c r="R56" s="43" t="s">
        <v>423</v>
      </c>
      <c r="S56" s="43" t="s">
        <v>274</v>
      </c>
      <c r="T56" s="43" t="s">
        <v>301</v>
      </c>
      <c r="U56" s="43" t="s">
        <v>302</v>
      </c>
      <c r="V56" s="131" t="str">
        <f t="shared" si="1"/>
        <v/>
      </c>
      <c r="X56" s="132"/>
    </row>
    <row r="57" spans="2:24" s="47" customFormat="1" ht="15.6" customHeight="1">
      <c r="B57" s="111" t="s">
        <v>641</v>
      </c>
      <c r="C57" s="111" t="s">
        <v>48</v>
      </c>
      <c r="D57" s="43" t="s">
        <v>67</v>
      </c>
      <c r="E57" s="127"/>
      <c r="F57" s="43" t="s">
        <v>49</v>
      </c>
      <c r="G57" s="44" t="s">
        <v>45</v>
      </c>
      <c r="H57" s="45">
        <v>3.6526315789473682</v>
      </c>
      <c r="I57" s="46">
        <f t="shared" si="4"/>
        <v>361.61052631578946</v>
      </c>
      <c r="J57" s="159">
        <v>24</v>
      </c>
      <c r="K57" s="130" t="s">
        <v>429</v>
      </c>
      <c r="L57" s="158"/>
      <c r="M57" s="44" t="str">
        <f t="shared" si="5"/>
        <v>-</v>
      </c>
      <c r="N57" s="146">
        <f t="shared" si="6"/>
        <v>0</v>
      </c>
      <c r="O57" s="146">
        <v>0</v>
      </c>
      <c r="P57" s="146">
        <f t="shared" si="0"/>
        <v>0</v>
      </c>
      <c r="Q57" s="161" t="s">
        <v>752</v>
      </c>
      <c r="R57" s="43" t="s">
        <v>422</v>
      </c>
      <c r="S57" s="43" t="s">
        <v>267</v>
      </c>
      <c r="T57" s="43" t="s">
        <v>303</v>
      </c>
      <c r="U57" s="43" t="s">
        <v>304</v>
      </c>
      <c r="V57" s="131" t="str">
        <f t="shared" si="1"/>
        <v/>
      </c>
      <c r="X57" s="132"/>
    </row>
    <row r="58" spans="2:24" s="47" customFormat="1" ht="15.6" customHeight="1">
      <c r="B58" s="111" t="s">
        <v>642</v>
      </c>
      <c r="C58" s="111" t="s">
        <v>48</v>
      </c>
      <c r="D58" s="43" t="s">
        <v>68</v>
      </c>
      <c r="E58" s="127"/>
      <c r="F58" s="43" t="s">
        <v>49</v>
      </c>
      <c r="G58" s="44" t="s">
        <v>45</v>
      </c>
      <c r="H58" s="45">
        <v>2.2842105263157895</v>
      </c>
      <c r="I58" s="46">
        <f t="shared" si="4"/>
        <v>226.13684210526316</v>
      </c>
      <c r="J58" s="159">
        <v>24</v>
      </c>
      <c r="K58" s="130" t="s">
        <v>429</v>
      </c>
      <c r="L58" s="158"/>
      <c r="M58" s="44" t="str">
        <f t="shared" si="5"/>
        <v>-</v>
      </c>
      <c r="N58" s="146">
        <f t="shared" si="6"/>
        <v>0</v>
      </c>
      <c r="O58" s="146">
        <v>0</v>
      </c>
      <c r="P58" s="146">
        <f t="shared" si="0"/>
        <v>0</v>
      </c>
      <c r="Q58" s="161" t="s">
        <v>752</v>
      </c>
      <c r="R58" s="43" t="s">
        <v>420</v>
      </c>
      <c r="S58" s="43" t="s">
        <v>267</v>
      </c>
      <c r="T58" s="43" t="s">
        <v>305</v>
      </c>
      <c r="U58" s="43" t="s">
        <v>306</v>
      </c>
      <c r="V58" s="131" t="str">
        <f t="shared" si="1"/>
        <v/>
      </c>
      <c r="X58" s="132"/>
    </row>
    <row r="59" spans="2:24" s="47" customFormat="1" ht="15.6" customHeight="1">
      <c r="B59" s="111" t="s">
        <v>707</v>
      </c>
      <c r="C59" s="111" t="s">
        <v>48</v>
      </c>
      <c r="D59" s="43" t="s">
        <v>68</v>
      </c>
      <c r="E59" s="127"/>
      <c r="F59" s="43" t="s">
        <v>58</v>
      </c>
      <c r="G59" s="44" t="s">
        <v>50</v>
      </c>
      <c r="H59" s="48">
        <f>I59/$L$8</f>
        <v>3.2222222222222223</v>
      </c>
      <c r="I59" s="49">
        <v>319</v>
      </c>
      <c r="J59" s="159">
        <v>30</v>
      </c>
      <c r="K59" s="130" t="s">
        <v>429</v>
      </c>
      <c r="L59" s="158"/>
      <c r="M59" s="44" t="str">
        <f t="shared" si="5"/>
        <v>-</v>
      </c>
      <c r="N59" s="146">
        <f t="shared" si="6"/>
        <v>0</v>
      </c>
      <c r="O59" s="146">
        <v>0</v>
      </c>
      <c r="P59" s="146">
        <f t="shared" si="0"/>
        <v>0</v>
      </c>
      <c r="Q59" s="161" t="s">
        <v>752</v>
      </c>
      <c r="R59" s="43" t="s">
        <v>420</v>
      </c>
      <c r="S59" s="43" t="s">
        <v>267</v>
      </c>
      <c r="T59" s="43" t="s">
        <v>305</v>
      </c>
      <c r="U59" s="43" t="s">
        <v>306</v>
      </c>
      <c r="V59" s="131" t="str">
        <f t="shared" si="1"/>
        <v/>
      </c>
      <c r="X59" s="132"/>
    </row>
    <row r="60" spans="2:24" s="47" customFormat="1" ht="15.6" customHeight="1">
      <c r="B60" s="111" t="s">
        <v>643</v>
      </c>
      <c r="C60" s="111" t="s">
        <v>48</v>
      </c>
      <c r="D60" s="43" t="s">
        <v>68</v>
      </c>
      <c r="E60" s="127"/>
      <c r="F60" s="43" t="s">
        <v>49</v>
      </c>
      <c r="G60" s="44" t="s">
        <v>50</v>
      </c>
      <c r="H60" s="48">
        <f>I60/$L$8</f>
        <v>1.8888888888888888</v>
      </c>
      <c r="I60" s="49">
        <v>187</v>
      </c>
      <c r="J60" s="159">
        <v>24</v>
      </c>
      <c r="K60" s="130" t="s">
        <v>429</v>
      </c>
      <c r="L60" s="158"/>
      <c r="M60" s="44" t="str">
        <f t="shared" si="5"/>
        <v>-</v>
      </c>
      <c r="N60" s="146">
        <f t="shared" si="6"/>
        <v>0</v>
      </c>
      <c r="O60" s="146">
        <v>0</v>
      </c>
      <c r="P60" s="146">
        <f t="shared" si="0"/>
        <v>0</v>
      </c>
      <c r="Q60" s="161" t="s">
        <v>752</v>
      </c>
      <c r="R60" s="43" t="s">
        <v>420</v>
      </c>
      <c r="S60" s="43" t="s">
        <v>267</v>
      </c>
      <c r="T60" s="43" t="s">
        <v>305</v>
      </c>
      <c r="U60" s="43" t="s">
        <v>306</v>
      </c>
      <c r="V60" s="131" t="str">
        <f t="shared" si="1"/>
        <v/>
      </c>
      <c r="X60" s="132"/>
    </row>
    <row r="61" spans="2:24" s="47" customFormat="1" ht="15.6" customHeight="1">
      <c r="B61" s="111" t="s">
        <v>644</v>
      </c>
      <c r="C61" s="111" t="s">
        <v>48</v>
      </c>
      <c r="D61" s="43" t="s">
        <v>68</v>
      </c>
      <c r="E61" s="127"/>
      <c r="F61" s="43" t="s">
        <v>750</v>
      </c>
      <c r="G61" s="44" t="s">
        <v>50</v>
      </c>
      <c r="H61" s="48">
        <f>I61/$L$8</f>
        <v>1.9898989898989898</v>
      </c>
      <c r="I61" s="49">
        <v>197</v>
      </c>
      <c r="J61" s="159">
        <v>25</v>
      </c>
      <c r="K61" s="130" t="s">
        <v>429</v>
      </c>
      <c r="L61" s="158"/>
      <c r="M61" s="44" t="str">
        <f>IF(L61="","-",L61/200)</f>
        <v>-</v>
      </c>
      <c r="N61" s="146">
        <f t="shared" si="6"/>
        <v>0</v>
      </c>
      <c r="O61" s="146">
        <f>IF(L61&lt;50,I61*L61*0.05,0)</f>
        <v>0</v>
      </c>
      <c r="P61" s="146">
        <f t="shared" si="0"/>
        <v>0</v>
      </c>
      <c r="Q61" s="161" t="s">
        <v>752</v>
      </c>
      <c r="R61" s="43" t="s">
        <v>420</v>
      </c>
      <c r="S61" s="43" t="s">
        <v>267</v>
      </c>
      <c r="T61" s="43" t="s">
        <v>305</v>
      </c>
      <c r="U61" s="43" t="s">
        <v>306</v>
      </c>
      <c r="V61" s="131" t="str">
        <f t="shared" si="1"/>
        <v/>
      </c>
      <c r="X61" s="132"/>
    </row>
    <row r="62" spans="2:24" s="47" customFormat="1" ht="15.6" customHeight="1">
      <c r="B62" s="111" t="s">
        <v>708</v>
      </c>
      <c r="C62" s="111" t="s">
        <v>48</v>
      </c>
      <c r="D62" s="43" t="s">
        <v>70</v>
      </c>
      <c r="E62" s="127"/>
      <c r="F62" s="43" t="s">
        <v>49</v>
      </c>
      <c r="G62" s="44" t="s">
        <v>45</v>
      </c>
      <c r="H62" s="45">
        <v>3.02</v>
      </c>
      <c r="I62" s="46">
        <f>H62*$L$8</f>
        <v>298.98</v>
      </c>
      <c r="J62" s="159">
        <v>24</v>
      </c>
      <c r="K62" s="130" t="s">
        <v>429</v>
      </c>
      <c r="L62" s="158"/>
      <c r="M62" s="44" t="str">
        <f>IF(L62="","-",L62/J62)</f>
        <v>-</v>
      </c>
      <c r="N62" s="146">
        <f t="shared" si="6"/>
        <v>0</v>
      </c>
      <c r="O62" s="146">
        <v>0</v>
      </c>
      <c r="P62" s="146">
        <f t="shared" si="0"/>
        <v>0</v>
      </c>
      <c r="Q62" s="161" t="s">
        <v>752</v>
      </c>
      <c r="R62" s="43">
        <v>4</v>
      </c>
      <c r="S62" s="43" t="s">
        <v>289</v>
      </c>
      <c r="T62" s="43" t="s">
        <v>604</v>
      </c>
      <c r="U62" s="43" t="s">
        <v>605</v>
      </c>
      <c r="V62" s="131" t="str">
        <f t="shared" si="1"/>
        <v/>
      </c>
      <c r="X62" s="132"/>
    </row>
    <row r="63" spans="2:24" s="47" customFormat="1" ht="15.6" customHeight="1">
      <c r="B63" s="111" t="s">
        <v>757</v>
      </c>
      <c r="C63" s="111" t="s">
        <v>43</v>
      </c>
      <c r="D63" s="43" t="s">
        <v>70</v>
      </c>
      <c r="E63" s="127"/>
      <c r="F63" s="43" t="s">
        <v>736</v>
      </c>
      <c r="G63" s="44" t="s">
        <v>45</v>
      </c>
      <c r="H63" s="45">
        <v>15.252631578947369</v>
      </c>
      <c r="I63" s="46">
        <f>H63*$L$8</f>
        <v>1510.0105263157895</v>
      </c>
      <c r="J63" s="159">
        <v>10</v>
      </c>
      <c r="K63" s="130" t="s">
        <v>429</v>
      </c>
      <c r="L63" s="158"/>
      <c r="M63" s="44" t="str">
        <f>IF(L63="","-",L63/80)</f>
        <v>-</v>
      </c>
      <c r="N63" s="147">
        <f>H63*L63</f>
        <v>0</v>
      </c>
      <c r="O63" s="147">
        <v>0</v>
      </c>
      <c r="P63" s="147">
        <f t="shared" si="0"/>
        <v>0</v>
      </c>
      <c r="Q63" s="160" t="s">
        <v>751</v>
      </c>
      <c r="R63" s="43">
        <v>4</v>
      </c>
      <c r="S63" s="43" t="s">
        <v>289</v>
      </c>
      <c r="T63" s="43" t="s">
        <v>604</v>
      </c>
      <c r="U63" s="43" t="s">
        <v>605</v>
      </c>
      <c r="V63" s="131" t="str">
        <f t="shared" si="1"/>
        <v/>
      </c>
      <c r="X63" s="132"/>
    </row>
    <row r="64" spans="2:24" s="47" customFormat="1" ht="15.6" customHeight="1">
      <c r="B64" s="111" t="s">
        <v>451</v>
      </c>
      <c r="C64" s="111" t="s">
        <v>48</v>
      </c>
      <c r="D64" s="43" t="s">
        <v>70</v>
      </c>
      <c r="E64" s="127"/>
      <c r="F64" s="43" t="s">
        <v>47</v>
      </c>
      <c r="G64" s="44" t="s">
        <v>50</v>
      </c>
      <c r="H64" s="48">
        <f>I64/$L$8</f>
        <v>4.0101010101010104</v>
      </c>
      <c r="I64" s="49">
        <v>397</v>
      </c>
      <c r="J64" s="159">
        <v>25</v>
      </c>
      <c r="K64" s="130" t="s">
        <v>429</v>
      </c>
      <c r="L64" s="158"/>
      <c r="M64" s="44" t="str">
        <f>IF(L64="","-",L64/200)</f>
        <v>-</v>
      </c>
      <c r="N64" s="146">
        <f>I64*L64</f>
        <v>0</v>
      </c>
      <c r="O64" s="146">
        <f>IF(L64&lt;50,I64*L64*0.05,0)</f>
        <v>0</v>
      </c>
      <c r="P64" s="146">
        <f t="shared" si="0"/>
        <v>0</v>
      </c>
      <c r="Q64" s="161" t="s">
        <v>752</v>
      </c>
      <c r="R64" s="43">
        <v>4</v>
      </c>
      <c r="S64" s="43" t="s">
        <v>289</v>
      </c>
      <c r="T64" s="43" t="s">
        <v>604</v>
      </c>
      <c r="U64" s="43" t="s">
        <v>605</v>
      </c>
      <c r="V64" s="131" t="str">
        <f t="shared" si="1"/>
        <v/>
      </c>
      <c r="X64" s="132"/>
    </row>
    <row r="65" spans="2:24" s="47" customFormat="1" ht="15.6" customHeight="1">
      <c r="B65" s="111" t="s">
        <v>452</v>
      </c>
      <c r="C65" s="111" t="s">
        <v>48</v>
      </c>
      <c r="D65" s="43" t="s">
        <v>70</v>
      </c>
      <c r="E65" s="127"/>
      <c r="F65" s="43" t="s">
        <v>55</v>
      </c>
      <c r="G65" s="44" t="s">
        <v>50</v>
      </c>
      <c r="H65" s="48">
        <f>I65/$L$8</f>
        <v>6.6565656565656566</v>
      </c>
      <c r="I65" s="49">
        <v>659</v>
      </c>
      <c r="J65" s="159">
        <v>25</v>
      </c>
      <c r="K65" s="130" t="s">
        <v>429</v>
      </c>
      <c r="L65" s="158"/>
      <c r="M65" s="44" t="str">
        <f>IF(L65="","-",L65/200)</f>
        <v>-</v>
      </c>
      <c r="N65" s="146">
        <f>I65*L65</f>
        <v>0</v>
      </c>
      <c r="O65" s="146">
        <f>IF(L65&lt;50,I65*L65*0.05,0)</f>
        <v>0</v>
      </c>
      <c r="P65" s="146">
        <f t="shared" si="0"/>
        <v>0</v>
      </c>
      <c r="Q65" s="161" t="s">
        <v>752</v>
      </c>
      <c r="R65" s="43">
        <v>4</v>
      </c>
      <c r="S65" s="43" t="s">
        <v>289</v>
      </c>
      <c r="T65" s="43" t="s">
        <v>604</v>
      </c>
      <c r="U65" s="43" t="s">
        <v>605</v>
      </c>
      <c r="V65" s="131" t="str">
        <f t="shared" si="1"/>
        <v/>
      </c>
      <c r="X65" s="132"/>
    </row>
    <row r="66" spans="2:24" s="47" customFormat="1" ht="15.6" customHeight="1">
      <c r="B66" s="111" t="s">
        <v>758</v>
      </c>
      <c r="C66" s="111" t="s">
        <v>43</v>
      </c>
      <c r="D66" s="43" t="s">
        <v>70</v>
      </c>
      <c r="E66" s="127"/>
      <c r="F66" s="43" t="s">
        <v>55</v>
      </c>
      <c r="G66" s="44" t="s">
        <v>45</v>
      </c>
      <c r="H66" s="45">
        <v>6.74</v>
      </c>
      <c r="I66" s="46">
        <f>H66*$L$8</f>
        <v>667.26</v>
      </c>
      <c r="J66" s="159">
        <v>25</v>
      </c>
      <c r="K66" s="130" t="s">
        <v>429</v>
      </c>
      <c r="L66" s="158"/>
      <c r="M66" s="44" t="str">
        <f>IF(L66="","-",L66/200)</f>
        <v>-</v>
      </c>
      <c r="N66" s="147">
        <f>H66*L66</f>
        <v>0</v>
      </c>
      <c r="O66" s="147">
        <f>IF(L66&lt;50,H66*L66*0.05,0)</f>
        <v>0</v>
      </c>
      <c r="P66" s="147">
        <f t="shared" si="0"/>
        <v>0</v>
      </c>
      <c r="Q66" s="160" t="s">
        <v>751</v>
      </c>
      <c r="R66" s="43">
        <v>4</v>
      </c>
      <c r="S66" s="43" t="s">
        <v>289</v>
      </c>
      <c r="T66" s="43" t="s">
        <v>604</v>
      </c>
      <c r="U66" s="43" t="s">
        <v>605</v>
      </c>
      <c r="V66" s="131" t="str">
        <f t="shared" si="1"/>
        <v/>
      </c>
      <c r="X66" s="132"/>
    </row>
    <row r="67" spans="2:24" s="47" customFormat="1" ht="15.6" customHeight="1">
      <c r="B67" s="111" t="s">
        <v>453</v>
      </c>
      <c r="C67" s="111" t="s">
        <v>48</v>
      </c>
      <c r="D67" s="43" t="s">
        <v>71</v>
      </c>
      <c r="E67" s="127"/>
      <c r="F67" s="43" t="s">
        <v>55</v>
      </c>
      <c r="G67" s="44" t="s">
        <v>50</v>
      </c>
      <c r="H67" s="48">
        <f>I67/$L$8</f>
        <v>6.6565656565656566</v>
      </c>
      <c r="I67" s="49">
        <v>659</v>
      </c>
      <c r="J67" s="159">
        <v>25</v>
      </c>
      <c r="K67" s="130" t="s">
        <v>429</v>
      </c>
      <c r="L67" s="158"/>
      <c r="M67" s="44" t="str">
        <f>IF(L67="","-",L67/200)</f>
        <v>-</v>
      </c>
      <c r="N67" s="146">
        <f t="shared" ref="N67:N72" si="7">I67*L67</f>
        <v>0</v>
      </c>
      <c r="O67" s="146">
        <f>IF(L67&lt;50,I67*L67*0.05,0)</f>
        <v>0</v>
      </c>
      <c r="P67" s="146">
        <f t="shared" si="0"/>
        <v>0</v>
      </c>
      <c r="Q67" s="161" t="s">
        <v>752</v>
      </c>
      <c r="R67" s="43">
        <v>3</v>
      </c>
      <c r="S67" s="43" t="s">
        <v>289</v>
      </c>
      <c r="T67" s="43" t="s">
        <v>307</v>
      </c>
      <c r="U67" s="43" t="s">
        <v>308</v>
      </c>
      <c r="V67" s="131" t="str">
        <f t="shared" si="1"/>
        <v/>
      </c>
      <c r="X67" s="132"/>
    </row>
    <row r="68" spans="2:24" s="47" customFormat="1" ht="15.6" customHeight="1">
      <c r="B68" s="111" t="s">
        <v>454</v>
      </c>
      <c r="C68" s="111" t="s">
        <v>48</v>
      </c>
      <c r="D68" s="43" t="s">
        <v>72</v>
      </c>
      <c r="E68" s="127"/>
      <c r="F68" s="43" t="s">
        <v>85</v>
      </c>
      <c r="G68" s="44" t="s">
        <v>50</v>
      </c>
      <c r="H68" s="48">
        <f>I68/$L$8</f>
        <v>0.69696969696969702</v>
      </c>
      <c r="I68" s="49">
        <v>69</v>
      </c>
      <c r="J68" s="159">
        <v>144</v>
      </c>
      <c r="K68" s="130" t="s">
        <v>429</v>
      </c>
      <c r="L68" s="158"/>
      <c r="M68" s="44" t="str">
        <f>IF(L68="","-",L68/J68)</f>
        <v>-</v>
      </c>
      <c r="N68" s="146">
        <f t="shared" si="7"/>
        <v>0</v>
      </c>
      <c r="O68" s="146">
        <v>0</v>
      </c>
      <c r="P68" s="146">
        <f t="shared" si="0"/>
        <v>0</v>
      </c>
      <c r="Q68" s="161" t="s">
        <v>752</v>
      </c>
      <c r="R68" s="43">
        <v>6</v>
      </c>
      <c r="S68" s="43" t="s">
        <v>285</v>
      </c>
      <c r="T68" s="43" t="s">
        <v>265</v>
      </c>
      <c r="U68" s="43" t="s">
        <v>310</v>
      </c>
      <c r="V68" s="131" t="str">
        <f t="shared" si="1"/>
        <v/>
      </c>
      <c r="X68" s="132"/>
    </row>
    <row r="69" spans="2:24" s="47" customFormat="1" ht="15.6" customHeight="1">
      <c r="B69" s="111" t="s">
        <v>455</v>
      </c>
      <c r="C69" s="111" t="s">
        <v>48</v>
      </c>
      <c r="D69" s="43" t="s">
        <v>72</v>
      </c>
      <c r="E69" s="127"/>
      <c r="F69" s="43" t="s">
        <v>49</v>
      </c>
      <c r="G69" s="44" t="s">
        <v>50</v>
      </c>
      <c r="H69" s="48">
        <f>I69/$L$8</f>
        <v>1.8888888888888888</v>
      </c>
      <c r="I69" s="49">
        <v>187</v>
      </c>
      <c r="J69" s="159">
        <v>24</v>
      </c>
      <c r="K69" s="130" t="s">
        <v>429</v>
      </c>
      <c r="L69" s="158"/>
      <c r="M69" s="44" t="str">
        <f>IF(L69="","-",L69/J69)</f>
        <v>-</v>
      </c>
      <c r="N69" s="146">
        <f t="shared" si="7"/>
        <v>0</v>
      </c>
      <c r="O69" s="146">
        <v>0</v>
      </c>
      <c r="P69" s="146">
        <f t="shared" si="0"/>
        <v>0</v>
      </c>
      <c r="Q69" s="161" t="s">
        <v>752</v>
      </c>
      <c r="R69" s="43">
        <v>6</v>
      </c>
      <c r="S69" s="43" t="s">
        <v>285</v>
      </c>
      <c r="T69" s="43" t="s">
        <v>265</v>
      </c>
      <c r="U69" s="43" t="s">
        <v>310</v>
      </c>
      <c r="V69" s="131" t="str">
        <f t="shared" si="1"/>
        <v/>
      </c>
      <c r="X69" s="132"/>
    </row>
    <row r="70" spans="2:24" s="47" customFormat="1" ht="15.6" customHeight="1">
      <c r="B70" s="111" t="s">
        <v>456</v>
      </c>
      <c r="C70" s="111" t="s">
        <v>48</v>
      </c>
      <c r="D70" s="43" t="s">
        <v>72</v>
      </c>
      <c r="E70" s="127"/>
      <c r="F70" s="43" t="s">
        <v>47</v>
      </c>
      <c r="G70" s="44" t="s">
        <v>50</v>
      </c>
      <c r="H70" s="48">
        <f>I70/$L$8</f>
        <v>3.5252525252525251</v>
      </c>
      <c r="I70" s="49">
        <v>349</v>
      </c>
      <c r="J70" s="159">
        <v>25</v>
      </c>
      <c r="K70" s="130" t="s">
        <v>429</v>
      </c>
      <c r="L70" s="158"/>
      <c r="M70" s="44" t="str">
        <f>IF(L70="","-",L70/200)</f>
        <v>-</v>
      </c>
      <c r="N70" s="146">
        <f t="shared" si="7"/>
        <v>0</v>
      </c>
      <c r="O70" s="146">
        <f>IF(L70&lt;50,I70*L70*0.05,0)</f>
        <v>0</v>
      </c>
      <c r="P70" s="146">
        <f t="shared" si="0"/>
        <v>0</v>
      </c>
      <c r="Q70" s="161" t="s">
        <v>752</v>
      </c>
      <c r="R70" s="43">
        <v>6</v>
      </c>
      <c r="S70" s="43" t="s">
        <v>285</v>
      </c>
      <c r="T70" s="43" t="s">
        <v>265</v>
      </c>
      <c r="U70" s="43" t="s">
        <v>310</v>
      </c>
      <c r="V70" s="131" t="str">
        <f t="shared" si="1"/>
        <v/>
      </c>
      <c r="X70" s="132"/>
    </row>
    <row r="71" spans="2:24" s="47" customFormat="1" ht="15.6" customHeight="1">
      <c r="B71" s="111" t="s">
        <v>645</v>
      </c>
      <c r="C71" s="111" t="s">
        <v>48</v>
      </c>
      <c r="D71" s="43" t="s">
        <v>73</v>
      </c>
      <c r="E71" s="127"/>
      <c r="F71" s="43" t="s">
        <v>49</v>
      </c>
      <c r="G71" s="44" t="s">
        <v>50</v>
      </c>
      <c r="H71" s="48">
        <f>I71/$L$8</f>
        <v>1.8888888888888888</v>
      </c>
      <c r="I71" s="49">
        <v>187</v>
      </c>
      <c r="J71" s="159">
        <v>24</v>
      </c>
      <c r="K71" s="130" t="s">
        <v>429</v>
      </c>
      <c r="L71" s="158"/>
      <c r="M71" s="44" t="str">
        <f>IF(L71="","-",L71/J71)</f>
        <v>-</v>
      </c>
      <c r="N71" s="146">
        <f t="shared" si="7"/>
        <v>0</v>
      </c>
      <c r="O71" s="146">
        <v>0</v>
      </c>
      <c r="P71" s="146">
        <f t="shared" si="0"/>
        <v>0</v>
      </c>
      <c r="Q71" s="161" t="s">
        <v>752</v>
      </c>
      <c r="R71" s="43">
        <v>4</v>
      </c>
      <c r="S71" s="43" t="s">
        <v>311</v>
      </c>
      <c r="T71" s="43" t="s">
        <v>307</v>
      </c>
      <c r="U71" s="43" t="s">
        <v>312</v>
      </c>
      <c r="V71" s="131" t="str">
        <f t="shared" si="1"/>
        <v/>
      </c>
      <c r="X71" s="132"/>
    </row>
    <row r="72" spans="2:24" s="47" customFormat="1" ht="15.6" customHeight="1">
      <c r="B72" s="111" t="s">
        <v>646</v>
      </c>
      <c r="C72" s="111" t="s">
        <v>48</v>
      </c>
      <c r="D72" s="43" t="s">
        <v>75</v>
      </c>
      <c r="E72" s="127" t="s">
        <v>76</v>
      </c>
      <c r="F72" s="43" t="s">
        <v>49</v>
      </c>
      <c r="G72" s="44" t="s">
        <v>45</v>
      </c>
      <c r="H72" s="45">
        <v>3.02</v>
      </c>
      <c r="I72" s="46">
        <f>H72*$L$8</f>
        <v>298.98</v>
      </c>
      <c r="J72" s="159">
        <v>24</v>
      </c>
      <c r="K72" s="130" t="s">
        <v>429</v>
      </c>
      <c r="L72" s="158"/>
      <c r="M72" s="44" t="str">
        <f>IF(L72="","-",L72/J72)</f>
        <v>-</v>
      </c>
      <c r="N72" s="146">
        <f t="shared" si="7"/>
        <v>0</v>
      </c>
      <c r="O72" s="146">
        <v>0</v>
      </c>
      <c r="P72" s="146">
        <f t="shared" si="0"/>
        <v>0</v>
      </c>
      <c r="Q72" s="161" t="s">
        <v>752</v>
      </c>
      <c r="R72" s="43" t="s">
        <v>421</v>
      </c>
      <c r="S72" s="43" t="s">
        <v>267</v>
      </c>
      <c r="T72" s="43" t="s">
        <v>313</v>
      </c>
      <c r="U72" s="43" t="s">
        <v>314</v>
      </c>
      <c r="V72" s="131" t="str">
        <f t="shared" si="1"/>
        <v/>
      </c>
      <c r="X72" s="132"/>
    </row>
    <row r="73" spans="2:24" s="47" customFormat="1" ht="15.6" customHeight="1">
      <c r="B73" s="111" t="s">
        <v>74</v>
      </c>
      <c r="C73" s="111" t="s">
        <v>43</v>
      </c>
      <c r="D73" s="43" t="s">
        <v>75</v>
      </c>
      <c r="E73" s="127" t="s">
        <v>76</v>
      </c>
      <c r="F73" s="43" t="s">
        <v>47</v>
      </c>
      <c r="G73" s="44" t="s">
        <v>45</v>
      </c>
      <c r="H73" s="45">
        <v>5.7789473684210524</v>
      </c>
      <c r="I73" s="46">
        <f>H73*$L$8</f>
        <v>572.11578947368423</v>
      </c>
      <c r="J73" s="159">
        <v>25</v>
      </c>
      <c r="K73" s="130" t="s">
        <v>429</v>
      </c>
      <c r="L73" s="158"/>
      <c r="M73" s="44" t="str">
        <f>IF(L73="","-",L73/200)</f>
        <v>-</v>
      </c>
      <c r="N73" s="147">
        <f>H73*L73</f>
        <v>0</v>
      </c>
      <c r="O73" s="147">
        <f>IF(L73&lt;50,H73*L73*0.05,0)</f>
        <v>0</v>
      </c>
      <c r="P73" s="147">
        <f t="shared" si="0"/>
        <v>0</v>
      </c>
      <c r="Q73" s="160" t="s">
        <v>751</v>
      </c>
      <c r="R73" s="43" t="s">
        <v>421</v>
      </c>
      <c r="S73" s="43" t="s">
        <v>267</v>
      </c>
      <c r="T73" s="43" t="s">
        <v>313</v>
      </c>
      <c r="U73" s="43" t="s">
        <v>314</v>
      </c>
      <c r="V73" s="131" t="str">
        <f t="shared" si="1"/>
        <v/>
      </c>
      <c r="X73" s="132"/>
    </row>
    <row r="74" spans="2:24" s="47" customFormat="1" ht="15.6" customHeight="1">
      <c r="B74" s="111" t="s">
        <v>77</v>
      </c>
      <c r="C74" s="111" t="s">
        <v>43</v>
      </c>
      <c r="D74" s="43" t="s">
        <v>75</v>
      </c>
      <c r="E74" s="127" t="s">
        <v>76</v>
      </c>
      <c r="F74" s="43" t="s">
        <v>55</v>
      </c>
      <c r="G74" s="44" t="s">
        <v>45</v>
      </c>
      <c r="H74" s="45">
        <v>6.74</v>
      </c>
      <c r="I74" s="46">
        <f>H74*$L$8</f>
        <v>667.26</v>
      </c>
      <c r="J74" s="159">
        <v>25</v>
      </c>
      <c r="K74" s="130" t="s">
        <v>429</v>
      </c>
      <c r="L74" s="158"/>
      <c r="M74" s="44" t="str">
        <f>IF(L74="","-",L74/200)</f>
        <v>-</v>
      </c>
      <c r="N74" s="147">
        <f>H74*L74</f>
        <v>0</v>
      </c>
      <c r="O74" s="147">
        <f>IF(L74&lt;50,H74*L74*0.05,0)</f>
        <v>0</v>
      </c>
      <c r="P74" s="147">
        <f t="shared" si="0"/>
        <v>0</v>
      </c>
      <c r="Q74" s="160" t="s">
        <v>751</v>
      </c>
      <c r="R74" s="43" t="s">
        <v>421</v>
      </c>
      <c r="S74" s="43" t="s">
        <v>267</v>
      </c>
      <c r="T74" s="43" t="s">
        <v>313</v>
      </c>
      <c r="U74" s="43" t="s">
        <v>314</v>
      </c>
      <c r="V74" s="131" t="str">
        <f t="shared" si="1"/>
        <v/>
      </c>
      <c r="X74" s="132"/>
    </row>
    <row r="75" spans="2:24" s="47" customFormat="1" ht="15.6" customHeight="1">
      <c r="B75" s="111" t="s">
        <v>647</v>
      </c>
      <c r="C75" s="111" t="s">
        <v>48</v>
      </c>
      <c r="D75" s="43" t="s">
        <v>75</v>
      </c>
      <c r="E75" s="127" t="s">
        <v>76</v>
      </c>
      <c r="F75" s="43" t="s">
        <v>49</v>
      </c>
      <c r="G75" s="44" t="s">
        <v>50</v>
      </c>
      <c r="H75" s="48">
        <f>I75/$L$8</f>
        <v>3</v>
      </c>
      <c r="I75" s="49">
        <v>297</v>
      </c>
      <c r="J75" s="159">
        <v>24</v>
      </c>
      <c r="K75" s="130" t="s">
        <v>429</v>
      </c>
      <c r="L75" s="158"/>
      <c r="M75" s="44" t="str">
        <f>IF(L75="","-",L75/J75)</f>
        <v>-</v>
      </c>
      <c r="N75" s="146">
        <f>I75*L75</f>
        <v>0</v>
      </c>
      <c r="O75" s="146">
        <v>0</v>
      </c>
      <c r="P75" s="146">
        <f t="shared" si="0"/>
        <v>0</v>
      </c>
      <c r="Q75" s="161" t="s">
        <v>752</v>
      </c>
      <c r="R75" s="43" t="s">
        <v>421</v>
      </c>
      <c r="S75" s="43" t="s">
        <v>267</v>
      </c>
      <c r="T75" s="43" t="s">
        <v>313</v>
      </c>
      <c r="U75" s="43" t="s">
        <v>314</v>
      </c>
      <c r="V75" s="131" t="str">
        <f t="shared" si="1"/>
        <v/>
      </c>
      <c r="X75" s="132"/>
    </row>
    <row r="76" spans="2:24" s="47" customFormat="1" ht="15.6" customHeight="1">
      <c r="B76" s="111" t="s">
        <v>457</v>
      </c>
      <c r="C76" s="111" t="s">
        <v>48</v>
      </c>
      <c r="D76" s="43" t="s">
        <v>75</v>
      </c>
      <c r="E76" s="127" t="s">
        <v>76</v>
      </c>
      <c r="F76" s="43" t="s">
        <v>69</v>
      </c>
      <c r="G76" s="44" t="s">
        <v>50</v>
      </c>
      <c r="H76" s="48">
        <f>I76/$L$8</f>
        <v>1.2828282828282829</v>
      </c>
      <c r="I76" s="49">
        <v>127</v>
      </c>
      <c r="J76" s="159">
        <v>104</v>
      </c>
      <c r="K76" s="130" t="s">
        <v>429</v>
      </c>
      <c r="L76" s="158"/>
      <c r="M76" s="44" t="str">
        <f>IF(L76="","-",L76/J76)</f>
        <v>-</v>
      </c>
      <c r="N76" s="146">
        <f>I76*L76</f>
        <v>0</v>
      </c>
      <c r="O76" s="146">
        <v>0</v>
      </c>
      <c r="P76" s="146">
        <f t="shared" si="0"/>
        <v>0</v>
      </c>
      <c r="Q76" s="161" t="s">
        <v>752</v>
      </c>
      <c r="R76" s="43" t="s">
        <v>421</v>
      </c>
      <c r="S76" s="43" t="s">
        <v>267</v>
      </c>
      <c r="T76" s="43" t="s">
        <v>313</v>
      </c>
      <c r="U76" s="43" t="s">
        <v>314</v>
      </c>
      <c r="V76" s="131" t="str">
        <f t="shared" si="1"/>
        <v/>
      </c>
      <c r="X76" s="132"/>
    </row>
    <row r="77" spans="2:24" s="47" customFormat="1" ht="15.6" customHeight="1">
      <c r="B77" s="111" t="s">
        <v>759</v>
      </c>
      <c r="C77" s="111" t="s">
        <v>43</v>
      </c>
      <c r="D77" s="43" t="s">
        <v>75</v>
      </c>
      <c r="E77" s="127" t="s">
        <v>76</v>
      </c>
      <c r="F77" s="43" t="s">
        <v>737</v>
      </c>
      <c r="G77" s="44" t="s">
        <v>45</v>
      </c>
      <c r="H77" s="45">
        <v>31.126315789473683</v>
      </c>
      <c r="I77" s="46">
        <f>H77*$L$8</f>
        <v>3081.5052631578947</v>
      </c>
      <c r="J77" s="159">
        <v>10</v>
      </c>
      <c r="K77" s="130" t="s">
        <v>429</v>
      </c>
      <c r="L77" s="158"/>
      <c r="M77" s="44" t="str">
        <f>IF(L77="","-",L77/80)</f>
        <v>-</v>
      </c>
      <c r="N77" s="147">
        <f>H77*L77</f>
        <v>0</v>
      </c>
      <c r="O77" s="147">
        <v>0</v>
      </c>
      <c r="P77" s="147">
        <f t="shared" si="0"/>
        <v>0</v>
      </c>
      <c r="Q77" s="160" t="s">
        <v>751</v>
      </c>
      <c r="R77" s="43" t="s">
        <v>421</v>
      </c>
      <c r="S77" s="43" t="s">
        <v>267</v>
      </c>
      <c r="T77" s="43" t="s">
        <v>313</v>
      </c>
      <c r="U77" s="43" t="s">
        <v>314</v>
      </c>
      <c r="V77" s="131" t="str">
        <f t="shared" si="1"/>
        <v/>
      </c>
      <c r="X77" s="132"/>
    </row>
    <row r="78" spans="2:24" s="47" customFormat="1" ht="15.6" customHeight="1">
      <c r="B78" s="111" t="s">
        <v>760</v>
      </c>
      <c r="C78" s="111" t="s">
        <v>43</v>
      </c>
      <c r="D78" s="43" t="s">
        <v>75</v>
      </c>
      <c r="E78" s="127" t="s">
        <v>76</v>
      </c>
      <c r="F78" s="43" t="s">
        <v>738</v>
      </c>
      <c r="G78" s="44" t="s">
        <v>45</v>
      </c>
      <c r="H78" s="45">
        <v>19.96842105263158</v>
      </c>
      <c r="I78" s="46">
        <f>H78*$L$8</f>
        <v>1976.8736842105263</v>
      </c>
      <c r="J78" s="159">
        <v>10</v>
      </c>
      <c r="K78" s="130" t="s">
        <v>429</v>
      </c>
      <c r="L78" s="158"/>
      <c r="M78" s="44" t="str">
        <f>IF(L78="","-",L78/80)</f>
        <v>-</v>
      </c>
      <c r="N78" s="147">
        <f>H78*L78</f>
        <v>0</v>
      </c>
      <c r="O78" s="147">
        <v>0</v>
      </c>
      <c r="P78" s="147">
        <f t="shared" si="0"/>
        <v>0</v>
      </c>
      <c r="Q78" s="160" t="s">
        <v>751</v>
      </c>
      <c r="R78" s="43" t="s">
        <v>421</v>
      </c>
      <c r="S78" s="43" t="s">
        <v>267</v>
      </c>
      <c r="T78" s="43" t="s">
        <v>313</v>
      </c>
      <c r="U78" s="43" t="s">
        <v>314</v>
      </c>
      <c r="V78" s="131" t="str">
        <f t="shared" si="1"/>
        <v/>
      </c>
      <c r="X78" s="132"/>
    </row>
    <row r="79" spans="2:24" s="47" customFormat="1" ht="15.6" customHeight="1">
      <c r="B79" s="111" t="s">
        <v>725</v>
      </c>
      <c r="C79" s="111" t="s">
        <v>48</v>
      </c>
      <c r="D79" s="43" t="s">
        <v>75</v>
      </c>
      <c r="E79" s="127" t="s">
        <v>76</v>
      </c>
      <c r="F79" s="43" t="s">
        <v>55</v>
      </c>
      <c r="G79" s="44" t="s">
        <v>45</v>
      </c>
      <c r="H79" s="45">
        <v>6.74</v>
      </c>
      <c r="I79" s="46">
        <f>H79*$L$8</f>
        <v>667.26</v>
      </c>
      <c r="J79" s="159">
        <v>25</v>
      </c>
      <c r="K79" s="130" t="s">
        <v>429</v>
      </c>
      <c r="L79" s="158"/>
      <c r="M79" s="44" t="str">
        <f>IF(L79="","-",L79/200)</f>
        <v>-</v>
      </c>
      <c r="N79" s="146">
        <f t="shared" ref="N79:N90" si="8">I79*L79</f>
        <v>0</v>
      </c>
      <c r="O79" s="146">
        <f>IF(L79&lt;50,I79*L79*0.05,0)</f>
        <v>0</v>
      </c>
      <c r="P79" s="146">
        <f t="shared" si="0"/>
        <v>0</v>
      </c>
      <c r="Q79" s="161" t="s">
        <v>752</v>
      </c>
      <c r="R79" s="43"/>
      <c r="S79" s="43" t="s">
        <v>267</v>
      </c>
      <c r="T79" s="43" t="s">
        <v>313</v>
      </c>
      <c r="U79" s="43" t="s">
        <v>314</v>
      </c>
      <c r="V79" s="131" t="str">
        <f t="shared" si="1"/>
        <v/>
      </c>
      <c r="X79" s="132"/>
    </row>
    <row r="80" spans="2:24" s="47" customFormat="1" ht="15.6" customHeight="1">
      <c r="B80" s="111" t="s">
        <v>648</v>
      </c>
      <c r="C80" s="111" t="s">
        <v>48</v>
      </c>
      <c r="D80" s="43" t="s">
        <v>78</v>
      </c>
      <c r="E80" s="127"/>
      <c r="F80" s="43" t="s">
        <v>49</v>
      </c>
      <c r="G80" s="44" t="s">
        <v>50</v>
      </c>
      <c r="H80" s="48">
        <f t="shared" ref="H80:H89" si="9">I80/$L$8</f>
        <v>1.8888888888888888</v>
      </c>
      <c r="I80" s="49">
        <v>187</v>
      </c>
      <c r="J80" s="159">
        <v>24</v>
      </c>
      <c r="K80" s="130" t="s">
        <v>429</v>
      </c>
      <c r="L80" s="158"/>
      <c r="M80" s="44" t="str">
        <f>IF(L80="","-",L80/J80)</f>
        <v>-</v>
      </c>
      <c r="N80" s="146">
        <f t="shared" si="8"/>
        <v>0</v>
      </c>
      <c r="O80" s="146">
        <v>0</v>
      </c>
      <c r="P80" s="146">
        <f t="shared" si="0"/>
        <v>0</v>
      </c>
      <c r="Q80" s="161" t="s">
        <v>752</v>
      </c>
      <c r="R80" s="43" t="s">
        <v>420</v>
      </c>
      <c r="S80" s="43" t="s">
        <v>315</v>
      </c>
      <c r="T80" s="43" t="s">
        <v>316</v>
      </c>
      <c r="U80" s="43" t="s">
        <v>317</v>
      </c>
      <c r="V80" s="131" t="str">
        <f t="shared" si="1"/>
        <v/>
      </c>
      <c r="X80" s="132"/>
    </row>
    <row r="81" spans="2:24" s="47" customFormat="1" ht="15.6" customHeight="1">
      <c r="B81" s="111" t="s">
        <v>649</v>
      </c>
      <c r="C81" s="111" t="s">
        <v>48</v>
      </c>
      <c r="D81" s="43" t="s">
        <v>78</v>
      </c>
      <c r="E81" s="127"/>
      <c r="F81" s="43" t="s">
        <v>49</v>
      </c>
      <c r="G81" s="44" t="s">
        <v>50</v>
      </c>
      <c r="H81" s="48">
        <f t="shared" si="9"/>
        <v>1.8888888888888888</v>
      </c>
      <c r="I81" s="49">
        <v>187</v>
      </c>
      <c r="J81" s="159">
        <v>24</v>
      </c>
      <c r="K81" s="130" t="s">
        <v>429</v>
      </c>
      <c r="L81" s="158"/>
      <c r="M81" s="44" t="str">
        <f>IF(L81="","-",L81/J81)</f>
        <v>-</v>
      </c>
      <c r="N81" s="146">
        <f t="shared" si="8"/>
        <v>0</v>
      </c>
      <c r="O81" s="146">
        <v>0</v>
      </c>
      <c r="P81" s="146">
        <f t="shared" si="0"/>
        <v>0</v>
      </c>
      <c r="Q81" s="161" t="s">
        <v>752</v>
      </c>
      <c r="R81" s="43" t="s">
        <v>420</v>
      </c>
      <c r="S81" s="43" t="s">
        <v>315</v>
      </c>
      <c r="T81" s="43" t="s">
        <v>316</v>
      </c>
      <c r="U81" s="43" t="s">
        <v>317</v>
      </c>
      <c r="V81" s="131" t="str">
        <f t="shared" si="1"/>
        <v/>
      </c>
      <c r="X81" s="132"/>
    </row>
    <row r="82" spans="2:24" s="47" customFormat="1" ht="15.6" customHeight="1">
      <c r="B82" s="111" t="s">
        <v>650</v>
      </c>
      <c r="C82" s="111" t="s">
        <v>48</v>
      </c>
      <c r="D82" s="43" t="s">
        <v>78</v>
      </c>
      <c r="E82" s="127"/>
      <c r="F82" s="43" t="s">
        <v>543</v>
      </c>
      <c r="G82" s="44" t="s">
        <v>50</v>
      </c>
      <c r="H82" s="48">
        <f t="shared" si="9"/>
        <v>9.9696969696969688</v>
      </c>
      <c r="I82" s="49">
        <v>987</v>
      </c>
      <c r="J82" s="159">
        <v>5</v>
      </c>
      <c r="K82" s="130" t="s">
        <v>429</v>
      </c>
      <c r="L82" s="158"/>
      <c r="M82" s="44" t="str">
        <f>IF(L82="","-",L82/80)</f>
        <v>-</v>
      </c>
      <c r="N82" s="146">
        <f t="shared" si="8"/>
        <v>0</v>
      </c>
      <c r="O82" s="146">
        <f>IF(L82&lt;50,I82*L82*0.05,0)</f>
        <v>0</v>
      </c>
      <c r="P82" s="146">
        <f t="shared" si="0"/>
        <v>0</v>
      </c>
      <c r="Q82" s="161" t="s">
        <v>752</v>
      </c>
      <c r="R82" s="43" t="s">
        <v>420</v>
      </c>
      <c r="S82" s="43" t="s">
        <v>315</v>
      </c>
      <c r="T82" s="43" t="s">
        <v>316</v>
      </c>
      <c r="U82" s="43" t="s">
        <v>317</v>
      </c>
      <c r="V82" s="131" t="str">
        <f t="shared" si="1"/>
        <v/>
      </c>
      <c r="X82" s="132"/>
    </row>
    <row r="83" spans="2:24" s="47" customFormat="1" ht="15.6" customHeight="1">
      <c r="B83" s="111" t="s">
        <v>458</v>
      </c>
      <c r="C83" s="111" t="s">
        <v>48</v>
      </c>
      <c r="D83" s="43" t="s">
        <v>78</v>
      </c>
      <c r="E83" s="127"/>
      <c r="F83" s="43" t="s">
        <v>85</v>
      </c>
      <c r="G83" s="44" t="s">
        <v>50</v>
      </c>
      <c r="H83" s="48">
        <f t="shared" si="9"/>
        <v>0.69696969696969702</v>
      </c>
      <c r="I83" s="49">
        <v>69</v>
      </c>
      <c r="J83" s="159">
        <v>144</v>
      </c>
      <c r="K83" s="130" t="s">
        <v>429</v>
      </c>
      <c r="L83" s="158"/>
      <c r="M83" s="44" t="str">
        <f>IF(L83="","-",L83/J83)</f>
        <v>-</v>
      </c>
      <c r="N83" s="146">
        <f t="shared" si="8"/>
        <v>0</v>
      </c>
      <c r="O83" s="146">
        <v>0</v>
      </c>
      <c r="P83" s="146">
        <f t="shared" si="0"/>
        <v>0</v>
      </c>
      <c r="Q83" s="161" t="s">
        <v>752</v>
      </c>
      <c r="R83" s="43" t="s">
        <v>420</v>
      </c>
      <c r="S83" s="43" t="s">
        <v>315</v>
      </c>
      <c r="T83" s="43" t="s">
        <v>316</v>
      </c>
      <c r="U83" s="43" t="s">
        <v>317</v>
      </c>
      <c r="V83" s="131" t="str">
        <f t="shared" si="1"/>
        <v/>
      </c>
      <c r="X83" s="132"/>
    </row>
    <row r="84" spans="2:24" s="47" customFormat="1" ht="15.6" customHeight="1">
      <c r="B84" s="111" t="s">
        <v>459</v>
      </c>
      <c r="C84" s="111" t="s">
        <v>48</v>
      </c>
      <c r="D84" s="43" t="s">
        <v>78</v>
      </c>
      <c r="E84" s="127"/>
      <c r="F84" s="43" t="s">
        <v>47</v>
      </c>
      <c r="G84" s="44" t="s">
        <v>50</v>
      </c>
      <c r="H84" s="48">
        <f t="shared" si="9"/>
        <v>3.5252525252525251</v>
      </c>
      <c r="I84" s="49">
        <v>349</v>
      </c>
      <c r="J84" s="159">
        <v>25</v>
      </c>
      <c r="K84" s="130" t="s">
        <v>429</v>
      </c>
      <c r="L84" s="158"/>
      <c r="M84" s="44" t="str">
        <f>IF(L84="","-",L84/200)</f>
        <v>-</v>
      </c>
      <c r="N84" s="146">
        <f t="shared" si="8"/>
        <v>0</v>
      </c>
      <c r="O84" s="146">
        <f>IF(L84&lt;50,I84*L84*0.05,0)</f>
        <v>0</v>
      </c>
      <c r="P84" s="146">
        <f t="shared" si="0"/>
        <v>0</v>
      </c>
      <c r="Q84" s="161" t="s">
        <v>752</v>
      </c>
      <c r="R84" s="43" t="s">
        <v>420</v>
      </c>
      <c r="S84" s="43" t="s">
        <v>315</v>
      </c>
      <c r="T84" s="43" t="s">
        <v>316</v>
      </c>
      <c r="U84" s="43" t="s">
        <v>317</v>
      </c>
      <c r="V84" s="131" t="str">
        <f t="shared" si="1"/>
        <v/>
      </c>
      <c r="X84" s="132"/>
    </row>
    <row r="85" spans="2:24" s="47" customFormat="1" ht="15.6" customHeight="1">
      <c r="B85" s="111" t="s">
        <v>460</v>
      </c>
      <c r="C85" s="111" t="s">
        <v>48</v>
      </c>
      <c r="D85" s="43" t="s">
        <v>79</v>
      </c>
      <c r="E85" s="127"/>
      <c r="F85" s="43" t="s">
        <v>47</v>
      </c>
      <c r="G85" s="44" t="s">
        <v>50</v>
      </c>
      <c r="H85" s="48">
        <f t="shared" si="9"/>
        <v>4.737373737373737</v>
      </c>
      <c r="I85" s="49">
        <v>469</v>
      </c>
      <c r="J85" s="159">
        <v>25</v>
      </c>
      <c r="K85" s="130" t="s">
        <v>429</v>
      </c>
      <c r="L85" s="158"/>
      <c r="M85" s="44" t="str">
        <f>IF(L85="","-",L85/200)</f>
        <v>-</v>
      </c>
      <c r="N85" s="146">
        <f t="shared" si="8"/>
        <v>0</v>
      </c>
      <c r="O85" s="146">
        <f>IF(L85&lt;50,I85*L85*0.05,0)</f>
        <v>0</v>
      </c>
      <c r="P85" s="146">
        <f t="shared" si="0"/>
        <v>0</v>
      </c>
      <c r="Q85" s="161" t="s">
        <v>752</v>
      </c>
      <c r="R85" s="43">
        <v>4</v>
      </c>
      <c r="S85" s="43" t="s">
        <v>289</v>
      </c>
      <c r="T85" s="43" t="s">
        <v>318</v>
      </c>
      <c r="U85" s="43" t="s">
        <v>319</v>
      </c>
      <c r="V85" s="131" t="str">
        <f t="shared" si="1"/>
        <v/>
      </c>
      <c r="X85" s="132"/>
    </row>
    <row r="86" spans="2:24" s="47" customFormat="1" ht="15.6" customHeight="1">
      <c r="B86" s="111" t="s">
        <v>651</v>
      </c>
      <c r="C86" s="111" t="s">
        <v>48</v>
      </c>
      <c r="D86" s="43" t="s">
        <v>81</v>
      </c>
      <c r="E86" s="127"/>
      <c r="F86" s="43" t="s">
        <v>49</v>
      </c>
      <c r="G86" s="44" t="s">
        <v>50</v>
      </c>
      <c r="H86" s="48">
        <f t="shared" si="9"/>
        <v>1.8888888888888888</v>
      </c>
      <c r="I86" s="49">
        <v>187</v>
      </c>
      <c r="J86" s="159">
        <v>24</v>
      </c>
      <c r="K86" s="130" t="s">
        <v>429</v>
      </c>
      <c r="L86" s="158"/>
      <c r="M86" s="44" t="str">
        <f>IF(L86="","-",L86/J86)</f>
        <v>-</v>
      </c>
      <c r="N86" s="146">
        <f t="shared" si="8"/>
        <v>0</v>
      </c>
      <c r="O86" s="146">
        <v>0</v>
      </c>
      <c r="P86" s="146">
        <f t="shared" si="0"/>
        <v>0</v>
      </c>
      <c r="Q86" s="161" t="s">
        <v>752</v>
      </c>
      <c r="R86" s="43">
        <v>4</v>
      </c>
      <c r="S86" s="43" t="s">
        <v>289</v>
      </c>
      <c r="T86" s="43" t="s">
        <v>320</v>
      </c>
      <c r="U86" s="43" t="s">
        <v>321</v>
      </c>
      <c r="V86" s="131" t="str">
        <f t="shared" si="1"/>
        <v/>
      </c>
      <c r="X86" s="132"/>
    </row>
    <row r="87" spans="2:24" s="47" customFormat="1" ht="15.6" customHeight="1">
      <c r="B87" s="111" t="s">
        <v>461</v>
      </c>
      <c r="C87" s="111" t="s">
        <v>48</v>
      </c>
      <c r="D87" s="43" t="s">
        <v>82</v>
      </c>
      <c r="E87" s="127"/>
      <c r="F87" s="43" t="s">
        <v>49</v>
      </c>
      <c r="G87" s="44" t="s">
        <v>50</v>
      </c>
      <c r="H87" s="48">
        <f t="shared" si="9"/>
        <v>2.191919191919192</v>
      </c>
      <c r="I87" s="49">
        <v>217</v>
      </c>
      <c r="J87" s="159">
        <v>24</v>
      </c>
      <c r="K87" s="130" t="s">
        <v>429</v>
      </c>
      <c r="L87" s="158"/>
      <c r="M87" s="44" t="str">
        <f>IF(L87="","-",L87/J87)</f>
        <v>-</v>
      </c>
      <c r="N87" s="146">
        <f t="shared" si="8"/>
        <v>0</v>
      </c>
      <c r="O87" s="146">
        <v>0</v>
      </c>
      <c r="P87" s="146">
        <f t="shared" si="0"/>
        <v>0</v>
      </c>
      <c r="Q87" s="161" t="s">
        <v>752</v>
      </c>
      <c r="R87" s="43" t="s">
        <v>420</v>
      </c>
      <c r="S87" s="43" t="s">
        <v>315</v>
      </c>
      <c r="T87" s="43" t="s">
        <v>322</v>
      </c>
      <c r="U87" s="43" t="s">
        <v>323</v>
      </c>
      <c r="V87" s="131" t="str">
        <f t="shared" si="1"/>
        <v/>
      </c>
      <c r="X87" s="132"/>
    </row>
    <row r="88" spans="2:24" s="47" customFormat="1" ht="15.6" customHeight="1">
      <c r="B88" s="111" t="s">
        <v>83</v>
      </c>
      <c r="C88" s="111" t="s">
        <v>48</v>
      </c>
      <c r="D88" s="43" t="s">
        <v>84</v>
      </c>
      <c r="E88" s="127"/>
      <c r="F88" s="43" t="s">
        <v>85</v>
      </c>
      <c r="G88" s="44" t="s">
        <v>50</v>
      </c>
      <c r="H88" s="48">
        <f t="shared" si="9"/>
        <v>0.69696969696969702</v>
      </c>
      <c r="I88" s="49">
        <v>69</v>
      </c>
      <c r="J88" s="159">
        <v>10</v>
      </c>
      <c r="K88" s="130" t="s">
        <v>429</v>
      </c>
      <c r="L88" s="158"/>
      <c r="M88" s="44" t="str">
        <f>IF(L88="","-",L88/J88)</f>
        <v>-</v>
      </c>
      <c r="N88" s="146">
        <f t="shared" si="8"/>
        <v>0</v>
      </c>
      <c r="O88" s="146">
        <v>0</v>
      </c>
      <c r="P88" s="146">
        <f t="shared" si="0"/>
        <v>0</v>
      </c>
      <c r="Q88" s="161" t="s">
        <v>752</v>
      </c>
      <c r="R88" s="43">
        <v>4</v>
      </c>
      <c r="S88" s="43" t="s">
        <v>289</v>
      </c>
      <c r="T88" s="43" t="s">
        <v>324</v>
      </c>
      <c r="U88" s="43" t="s">
        <v>325</v>
      </c>
      <c r="V88" s="131" t="str">
        <f t="shared" si="1"/>
        <v/>
      </c>
      <c r="X88" s="132"/>
    </row>
    <row r="89" spans="2:24" s="47" customFormat="1" ht="15.6" customHeight="1">
      <c r="B89" s="111" t="s">
        <v>782</v>
      </c>
      <c r="C89" s="111" t="s">
        <v>48</v>
      </c>
      <c r="D89" s="43" t="s">
        <v>84</v>
      </c>
      <c r="E89" s="127"/>
      <c r="F89" s="43" t="s">
        <v>47</v>
      </c>
      <c r="G89" s="44" t="s">
        <v>50</v>
      </c>
      <c r="H89" s="48">
        <f t="shared" si="9"/>
        <v>2.4949494949494948</v>
      </c>
      <c r="I89" s="49">
        <v>247</v>
      </c>
      <c r="J89" s="159">
        <v>25</v>
      </c>
      <c r="K89" s="130" t="s">
        <v>429</v>
      </c>
      <c r="L89" s="158"/>
      <c r="M89" s="44" t="str">
        <f>IF(L89="","-",L89/200)</f>
        <v>-</v>
      </c>
      <c r="N89" s="146">
        <f t="shared" si="8"/>
        <v>0</v>
      </c>
      <c r="O89" s="146">
        <f>IF(L89&lt;50,I89*L89*0.05,0)</f>
        <v>0</v>
      </c>
      <c r="P89" s="146">
        <f t="shared" si="0"/>
        <v>0</v>
      </c>
      <c r="Q89" s="161" t="s">
        <v>752</v>
      </c>
      <c r="R89" s="43">
        <v>4</v>
      </c>
      <c r="S89" s="43" t="s">
        <v>289</v>
      </c>
      <c r="T89" s="43" t="s">
        <v>324</v>
      </c>
      <c r="U89" s="43" t="s">
        <v>325</v>
      </c>
      <c r="V89" s="131" t="str">
        <f t="shared" si="1"/>
        <v/>
      </c>
      <c r="X89" s="132"/>
    </row>
    <row r="90" spans="2:24" s="47" customFormat="1" ht="15.6" customHeight="1">
      <c r="B90" s="111" t="s">
        <v>652</v>
      </c>
      <c r="C90" s="111" t="s">
        <v>48</v>
      </c>
      <c r="D90" s="43" t="s">
        <v>86</v>
      </c>
      <c r="E90" s="127" t="s">
        <v>46</v>
      </c>
      <c r="F90" s="43" t="s">
        <v>49</v>
      </c>
      <c r="G90" s="44" t="s">
        <v>45</v>
      </c>
      <c r="H90" s="45">
        <v>2.6</v>
      </c>
      <c r="I90" s="46">
        <f>H90*$L$8</f>
        <v>257.40000000000003</v>
      </c>
      <c r="J90" s="159">
        <v>24</v>
      </c>
      <c r="K90" s="130" t="s">
        <v>429</v>
      </c>
      <c r="L90" s="158"/>
      <c r="M90" s="44" t="str">
        <f>IF(L90="","-",L90/J90)</f>
        <v>-</v>
      </c>
      <c r="N90" s="146">
        <f t="shared" si="8"/>
        <v>0</v>
      </c>
      <c r="O90" s="146">
        <v>0</v>
      </c>
      <c r="P90" s="146">
        <f t="shared" si="0"/>
        <v>0</v>
      </c>
      <c r="Q90" s="161" t="s">
        <v>752</v>
      </c>
      <c r="R90" s="43" t="s">
        <v>420</v>
      </c>
      <c r="S90" s="43" t="s">
        <v>289</v>
      </c>
      <c r="T90" s="43" t="s">
        <v>326</v>
      </c>
      <c r="U90" s="43" t="s">
        <v>327</v>
      </c>
      <c r="V90" s="131" t="str">
        <f t="shared" si="1"/>
        <v/>
      </c>
      <c r="X90" s="132"/>
    </row>
    <row r="91" spans="2:24" s="47" customFormat="1" ht="15.6" customHeight="1">
      <c r="B91" s="111" t="s">
        <v>430</v>
      </c>
      <c r="C91" s="111" t="s">
        <v>43</v>
      </c>
      <c r="D91" s="43" t="s">
        <v>86</v>
      </c>
      <c r="E91" s="127" t="s">
        <v>46</v>
      </c>
      <c r="F91" s="43" t="s">
        <v>47</v>
      </c>
      <c r="G91" s="44" t="s">
        <v>45</v>
      </c>
      <c r="H91" s="45">
        <v>4.9368421052631577</v>
      </c>
      <c r="I91" s="46">
        <f>H91*$L$8</f>
        <v>488.74736842105261</v>
      </c>
      <c r="J91" s="159">
        <v>25</v>
      </c>
      <c r="K91" s="130" t="s">
        <v>429</v>
      </c>
      <c r="L91" s="158"/>
      <c r="M91" s="44" t="str">
        <f>IF(L91="","-",L91/200)</f>
        <v>-</v>
      </c>
      <c r="N91" s="147">
        <f>H91*L91</f>
        <v>0</v>
      </c>
      <c r="O91" s="147">
        <f>IF(L91&lt;50,H91*L91*0.05,0)</f>
        <v>0</v>
      </c>
      <c r="P91" s="147">
        <f t="shared" si="0"/>
        <v>0</v>
      </c>
      <c r="Q91" s="160" t="s">
        <v>751</v>
      </c>
      <c r="R91" s="43" t="s">
        <v>420</v>
      </c>
      <c r="S91" s="43" t="s">
        <v>289</v>
      </c>
      <c r="T91" s="43" t="s">
        <v>326</v>
      </c>
      <c r="U91" s="43" t="s">
        <v>327</v>
      </c>
      <c r="V91" s="131" t="str">
        <f t="shared" si="1"/>
        <v/>
      </c>
      <c r="X91" s="132"/>
    </row>
    <row r="92" spans="2:24" s="47" customFormat="1" ht="15.6" customHeight="1">
      <c r="B92" s="111" t="s">
        <v>87</v>
      </c>
      <c r="C92" s="111" t="s">
        <v>43</v>
      </c>
      <c r="D92" s="43" t="s">
        <v>86</v>
      </c>
      <c r="E92" s="127"/>
      <c r="F92" s="43" t="s">
        <v>55</v>
      </c>
      <c r="G92" s="44" t="s">
        <v>45</v>
      </c>
      <c r="H92" s="45">
        <v>6.74</v>
      </c>
      <c r="I92" s="46">
        <f>H92*$L$8</f>
        <v>667.26</v>
      </c>
      <c r="J92" s="159">
        <v>25</v>
      </c>
      <c r="K92" s="130" t="s">
        <v>429</v>
      </c>
      <c r="L92" s="158"/>
      <c r="M92" s="44" t="str">
        <f>IF(L92="","-",L92/200)</f>
        <v>-</v>
      </c>
      <c r="N92" s="147">
        <f>H92*L92</f>
        <v>0</v>
      </c>
      <c r="O92" s="147">
        <f>IF(L92&lt;50,H92*L92*0.05,0)</f>
        <v>0</v>
      </c>
      <c r="P92" s="147">
        <f t="shared" si="0"/>
        <v>0</v>
      </c>
      <c r="Q92" s="160" t="s">
        <v>751</v>
      </c>
      <c r="R92" s="43" t="s">
        <v>420</v>
      </c>
      <c r="S92" s="43" t="s">
        <v>289</v>
      </c>
      <c r="T92" s="43" t="s">
        <v>326</v>
      </c>
      <c r="U92" s="43" t="s">
        <v>327</v>
      </c>
      <c r="V92" s="131" t="str">
        <f t="shared" si="1"/>
        <v/>
      </c>
      <c r="X92" s="132"/>
    </row>
    <row r="93" spans="2:24" s="47" customFormat="1" ht="15.6" customHeight="1">
      <c r="B93" s="111" t="s">
        <v>88</v>
      </c>
      <c r="C93" s="111" t="s">
        <v>48</v>
      </c>
      <c r="D93" s="43" t="s">
        <v>86</v>
      </c>
      <c r="E93" s="127"/>
      <c r="F93" s="43" t="s">
        <v>85</v>
      </c>
      <c r="G93" s="44" t="s">
        <v>50</v>
      </c>
      <c r="H93" s="48">
        <f>I93/$L$8</f>
        <v>0.69696969696969702</v>
      </c>
      <c r="I93" s="49">
        <v>69</v>
      </c>
      <c r="J93" s="159">
        <v>144</v>
      </c>
      <c r="K93" s="130" t="s">
        <v>429</v>
      </c>
      <c r="L93" s="158"/>
      <c r="M93" s="44" t="str">
        <f>IF(L93="","-",L93/J93)</f>
        <v>-</v>
      </c>
      <c r="N93" s="146">
        <f t="shared" ref="N93:N108" si="10">I93*L93</f>
        <v>0</v>
      </c>
      <c r="O93" s="146">
        <v>0</v>
      </c>
      <c r="P93" s="146">
        <f t="shared" si="0"/>
        <v>0</v>
      </c>
      <c r="Q93" s="161" t="s">
        <v>752</v>
      </c>
      <c r="R93" s="43" t="s">
        <v>420</v>
      </c>
      <c r="S93" s="43" t="s">
        <v>289</v>
      </c>
      <c r="T93" s="43" t="s">
        <v>326</v>
      </c>
      <c r="U93" s="43" t="s">
        <v>327</v>
      </c>
      <c r="V93" s="131" t="str">
        <f t="shared" si="1"/>
        <v/>
      </c>
      <c r="X93" s="132"/>
    </row>
    <row r="94" spans="2:24" s="47" customFormat="1" ht="15.6" customHeight="1">
      <c r="B94" s="111" t="s">
        <v>462</v>
      </c>
      <c r="C94" s="111" t="s">
        <v>48</v>
      </c>
      <c r="D94" s="43" t="s">
        <v>86</v>
      </c>
      <c r="E94" s="127"/>
      <c r="F94" s="43" t="s">
        <v>49</v>
      </c>
      <c r="G94" s="44" t="s">
        <v>50</v>
      </c>
      <c r="H94" s="48">
        <f>I94/$L$8</f>
        <v>1.8888888888888888</v>
      </c>
      <c r="I94" s="49">
        <v>187</v>
      </c>
      <c r="J94" s="159">
        <v>24</v>
      </c>
      <c r="K94" s="130" t="s">
        <v>429</v>
      </c>
      <c r="L94" s="158"/>
      <c r="M94" s="44" t="str">
        <f>IF(L94="","-",L94/J94)</f>
        <v>-</v>
      </c>
      <c r="N94" s="146">
        <f t="shared" si="10"/>
        <v>0</v>
      </c>
      <c r="O94" s="146">
        <v>0</v>
      </c>
      <c r="P94" s="146">
        <f t="shared" si="0"/>
        <v>0</v>
      </c>
      <c r="Q94" s="161" t="s">
        <v>752</v>
      </c>
      <c r="R94" s="43" t="s">
        <v>420</v>
      </c>
      <c r="S94" s="43" t="s">
        <v>289</v>
      </c>
      <c r="T94" s="43" t="s">
        <v>326</v>
      </c>
      <c r="U94" s="43" t="s">
        <v>327</v>
      </c>
      <c r="V94" s="131" t="str">
        <f t="shared" si="1"/>
        <v/>
      </c>
      <c r="X94" s="132"/>
    </row>
    <row r="95" spans="2:24" s="47" customFormat="1" ht="15.6" customHeight="1">
      <c r="B95" s="111" t="s">
        <v>463</v>
      </c>
      <c r="C95" s="111" t="s">
        <v>48</v>
      </c>
      <c r="D95" s="43" t="s">
        <v>86</v>
      </c>
      <c r="E95" s="127"/>
      <c r="F95" s="43" t="s">
        <v>55</v>
      </c>
      <c r="G95" s="44" t="s">
        <v>50</v>
      </c>
      <c r="H95" s="48">
        <f>I95/$L$8</f>
        <v>6.6565656565656566</v>
      </c>
      <c r="I95" s="49">
        <v>659</v>
      </c>
      <c r="J95" s="159">
        <v>25</v>
      </c>
      <c r="K95" s="130" t="s">
        <v>429</v>
      </c>
      <c r="L95" s="158"/>
      <c r="M95" s="44" t="str">
        <f>IF(L95="","-",L95/200)</f>
        <v>-</v>
      </c>
      <c r="N95" s="146">
        <f t="shared" si="10"/>
        <v>0</v>
      </c>
      <c r="O95" s="146">
        <f>IF(L95&lt;50,I95*L95*0.05,0)</f>
        <v>0</v>
      </c>
      <c r="P95" s="146">
        <f t="shared" si="0"/>
        <v>0</v>
      </c>
      <c r="Q95" s="161" t="s">
        <v>752</v>
      </c>
      <c r="R95" s="43" t="s">
        <v>420</v>
      </c>
      <c r="S95" s="43" t="s">
        <v>289</v>
      </c>
      <c r="T95" s="43" t="s">
        <v>326</v>
      </c>
      <c r="U95" s="43" t="s">
        <v>327</v>
      </c>
      <c r="V95" s="131" t="str">
        <f t="shared" si="1"/>
        <v/>
      </c>
      <c r="X95" s="132"/>
    </row>
    <row r="96" spans="2:24" s="47" customFormat="1" ht="15.6" customHeight="1">
      <c r="B96" s="111" t="s">
        <v>653</v>
      </c>
      <c r="C96" s="111" t="s">
        <v>48</v>
      </c>
      <c r="D96" s="43" t="s">
        <v>89</v>
      </c>
      <c r="E96" s="127"/>
      <c r="F96" s="43" t="s">
        <v>55</v>
      </c>
      <c r="G96" s="44" t="s">
        <v>45</v>
      </c>
      <c r="H96" s="45">
        <v>5.757894736842105</v>
      </c>
      <c r="I96" s="46">
        <f>H96*$L$8</f>
        <v>570.03157894736842</v>
      </c>
      <c r="J96" s="159">
        <v>25</v>
      </c>
      <c r="K96" s="130" t="s">
        <v>429</v>
      </c>
      <c r="L96" s="158"/>
      <c r="M96" s="44" t="str">
        <f>IF(L96="","-",L96/200)</f>
        <v>-</v>
      </c>
      <c r="N96" s="146">
        <f t="shared" si="10"/>
        <v>0</v>
      </c>
      <c r="O96" s="146">
        <f>IF(L96&lt;50,I96*L96*0.05,0)</f>
        <v>0</v>
      </c>
      <c r="P96" s="146">
        <f t="shared" ref="P96:P159" si="11">N96+O96</f>
        <v>0</v>
      </c>
      <c r="Q96" s="161" t="s">
        <v>752</v>
      </c>
      <c r="R96" s="43" t="s">
        <v>420</v>
      </c>
      <c r="S96" s="43" t="s">
        <v>267</v>
      </c>
      <c r="T96" s="43" t="s">
        <v>328</v>
      </c>
      <c r="U96" s="43" t="s">
        <v>329</v>
      </c>
      <c r="V96" s="131" t="str">
        <f t="shared" ref="V96:V159" si="12">IF(MOD(L96,J96)&gt;0,"Неверная кратность заказа!","")</f>
        <v/>
      </c>
      <c r="X96" s="132"/>
    </row>
    <row r="97" spans="2:24" s="47" customFormat="1" ht="15.6" customHeight="1">
      <c r="B97" s="111" t="s">
        <v>90</v>
      </c>
      <c r="C97" s="111" t="s">
        <v>48</v>
      </c>
      <c r="D97" s="43" t="s">
        <v>89</v>
      </c>
      <c r="E97" s="127"/>
      <c r="F97" s="43" t="s">
        <v>85</v>
      </c>
      <c r="G97" s="44" t="s">
        <v>50</v>
      </c>
      <c r="H97" s="48">
        <f>I97/$L$8</f>
        <v>0.69696969696969702</v>
      </c>
      <c r="I97" s="49">
        <v>69</v>
      </c>
      <c r="J97" s="159">
        <v>144</v>
      </c>
      <c r="K97" s="130" t="s">
        <v>429</v>
      </c>
      <c r="L97" s="158"/>
      <c r="M97" s="44" t="str">
        <f>IF(L97="","-",L97/J97)</f>
        <v>-</v>
      </c>
      <c r="N97" s="146">
        <f t="shared" si="10"/>
        <v>0</v>
      </c>
      <c r="O97" s="146">
        <v>0</v>
      </c>
      <c r="P97" s="146">
        <f t="shared" si="11"/>
        <v>0</v>
      </c>
      <c r="Q97" s="161" t="s">
        <v>752</v>
      </c>
      <c r="R97" s="43" t="s">
        <v>420</v>
      </c>
      <c r="S97" s="43" t="s">
        <v>267</v>
      </c>
      <c r="T97" s="43" t="s">
        <v>328</v>
      </c>
      <c r="U97" s="43" t="s">
        <v>329</v>
      </c>
      <c r="V97" s="131" t="str">
        <f t="shared" si="12"/>
        <v/>
      </c>
      <c r="X97" s="132"/>
    </row>
    <row r="98" spans="2:24" s="47" customFormat="1" ht="15.6" customHeight="1">
      <c r="B98" s="111" t="s">
        <v>654</v>
      </c>
      <c r="C98" s="111" t="s">
        <v>48</v>
      </c>
      <c r="D98" s="43" t="s">
        <v>89</v>
      </c>
      <c r="E98" s="127"/>
      <c r="F98" s="43" t="s">
        <v>49</v>
      </c>
      <c r="G98" s="44" t="s">
        <v>50</v>
      </c>
      <c r="H98" s="48">
        <f>I98/$L$8</f>
        <v>1.8888888888888888</v>
      </c>
      <c r="I98" s="49">
        <v>187</v>
      </c>
      <c r="J98" s="159">
        <v>24</v>
      </c>
      <c r="K98" s="130" t="s">
        <v>429</v>
      </c>
      <c r="L98" s="158"/>
      <c r="M98" s="44" t="str">
        <f>IF(L98="","-",L98/J98)</f>
        <v>-</v>
      </c>
      <c r="N98" s="146">
        <f t="shared" si="10"/>
        <v>0</v>
      </c>
      <c r="O98" s="146">
        <v>0</v>
      </c>
      <c r="P98" s="146">
        <f t="shared" si="11"/>
        <v>0</v>
      </c>
      <c r="Q98" s="161" t="s">
        <v>752</v>
      </c>
      <c r="R98" s="43" t="s">
        <v>420</v>
      </c>
      <c r="S98" s="43" t="s">
        <v>267</v>
      </c>
      <c r="T98" s="43" t="s">
        <v>328</v>
      </c>
      <c r="U98" s="43" t="s">
        <v>329</v>
      </c>
      <c r="V98" s="131" t="str">
        <f t="shared" si="12"/>
        <v/>
      </c>
      <c r="X98" s="132"/>
    </row>
    <row r="99" spans="2:24" s="47" customFormat="1" ht="15.6" customHeight="1">
      <c r="B99" s="111" t="s">
        <v>464</v>
      </c>
      <c r="C99" s="111" t="s">
        <v>48</v>
      </c>
      <c r="D99" s="43" t="s">
        <v>89</v>
      </c>
      <c r="E99" s="127"/>
      <c r="F99" s="43" t="s">
        <v>49</v>
      </c>
      <c r="G99" s="44" t="s">
        <v>50</v>
      </c>
      <c r="H99" s="48">
        <f>I99/$L$8</f>
        <v>1.8888888888888888</v>
      </c>
      <c r="I99" s="49">
        <v>187</v>
      </c>
      <c r="J99" s="159">
        <v>24</v>
      </c>
      <c r="K99" s="130" t="s">
        <v>429</v>
      </c>
      <c r="L99" s="158"/>
      <c r="M99" s="44" t="str">
        <f>IF(L99="","-",L99/J99)</f>
        <v>-</v>
      </c>
      <c r="N99" s="146">
        <f t="shared" si="10"/>
        <v>0</v>
      </c>
      <c r="O99" s="146">
        <v>0</v>
      </c>
      <c r="P99" s="146">
        <f t="shared" si="11"/>
        <v>0</v>
      </c>
      <c r="Q99" s="161" t="s">
        <v>752</v>
      </c>
      <c r="R99" s="43" t="s">
        <v>420</v>
      </c>
      <c r="S99" s="43" t="s">
        <v>267</v>
      </c>
      <c r="T99" s="43" t="s">
        <v>328</v>
      </c>
      <c r="U99" s="43" t="s">
        <v>329</v>
      </c>
      <c r="V99" s="131" t="str">
        <f t="shared" si="12"/>
        <v/>
      </c>
      <c r="X99" s="132"/>
    </row>
    <row r="100" spans="2:24" s="47" customFormat="1" ht="15.6" customHeight="1">
      <c r="B100" s="111" t="s">
        <v>655</v>
      </c>
      <c r="C100" s="111" t="s">
        <v>48</v>
      </c>
      <c r="D100" s="43" t="s">
        <v>91</v>
      </c>
      <c r="E100" s="127" t="s">
        <v>46</v>
      </c>
      <c r="F100" s="43" t="s">
        <v>55</v>
      </c>
      <c r="G100" s="44" t="s">
        <v>45</v>
      </c>
      <c r="H100" s="45">
        <v>4.6210526315789471</v>
      </c>
      <c r="I100" s="46">
        <f>H100*$L$8</f>
        <v>457.48421052631574</v>
      </c>
      <c r="J100" s="159">
        <v>25</v>
      </c>
      <c r="K100" s="130" t="s">
        <v>429</v>
      </c>
      <c r="L100" s="158"/>
      <c r="M100" s="44" t="str">
        <f>IF(L100="","-",L100/200)</f>
        <v>-</v>
      </c>
      <c r="N100" s="146">
        <f t="shared" si="10"/>
        <v>0</v>
      </c>
      <c r="O100" s="146">
        <f>IF(L100&lt;50,I100*L100*0.05,0)</f>
        <v>0</v>
      </c>
      <c r="P100" s="146">
        <f t="shared" si="11"/>
        <v>0</v>
      </c>
      <c r="Q100" s="161" t="s">
        <v>752</v>
      </c>
      <c r="R100" s="43">
        <v>4</v>
      </c>
      <c r="S100" s="43" t="s">
        <v>330</v>
      </c>
      <c r="T100" s="43" t="s">
        <v>331</v>
      </c>
      <c r="U100" s="43" t="s">
        <v>332</v>
      </c>
      <c r="V100" s="131" t="str">
        <f t="shared" si="12"/>
        <v/>
      </c>
      <c r="X100" s="132"/>
    </row>
    <row r="101" spans="2:24" s="47" customFormat="1" ht="15.6" customHeight="1">
      <c r="B101" s="111" t="s">
        <v>92</v>
      </c>
      <c r="C101" s="111" t="s">
        <v>48</v>
      </c>
      <c r="D101" s="43" t="s">
        <v>91</v>
      </c>
      <c r="E101" s="127"/>
      <c r="F101" s="43" t="s">
        <v>85</v>
      </c>
      <c r="G101" s="44" t="s">
        <v>50</v>
      </c>
      <c r="H101" s="48">
        <f t="shared" ref="H101:H108" si="13">I101/$L$8</f>
        <v>0.69696969696969702</v>
      </c>
      <c r="I101" s="49">
        <v>69</v>
      </c>
      <c r="J101" s="159">
        <v>144</v>
      </c>
      <c r="K101" s="130" t="s">
        <v>429</v>
      </c>
      <c r="L101" s="158"/>
      <c r="M101" s="44" t="str">
        <f>IF(L101="","-",L101/J101)</f>
        <v>-</v>
      </c>
      <c r="N101" s="146">
        <f t="shared" si="10"/>
        <v>0</v>
      </c>
      <c r="O101" s="146">
        <v>0</v>
      </c>
      <c r="P101" s="146">
        <f t="shared" si="11"/>
        <v>0</v>
      </c>
      <c r="Q101" s="161" t="s">
        <v>752</v>
      </c>
      <c r="R101" s="43">
        <v>4</v>
      </c>
      <c r="S101" s="43" t="s">
        <v>330</v>
      </c>
      <c r="T101" s="43" t="s">
        <v>331</v>
      </c>
      <c r="U101" s="43" t="s">
        <v>332</v>
      </c>
      <c r="V101" s="131" t="str">
        <f t="shared" si="12"/>
        <v/>
      </c>
      <c r="X101" s="132"/>
    </row>
    <row r="102" spans="2:24" s="47" customFormat="1" ht="15.6" customHeight="1">
      <c r="B102" s="111" t="s">
        <v>465</v>
      </c>
      <c r="C102" s="111" t="s">
        <v>48</v>
      </c>
      <c r="D102" s="43" t="s">
        <v>91</v>
      </c>
      <c r="E102" s="127"/>
      <c r="F102" s="43" t="s">
        <v>49</v>
      </c>
      <c r="G102" s="44" t="s">
        <v>50</v>
      </c>
      <c r="H102" s="48">
        <f t="shared" si="13"/>
        <v>1.8888888888888888</v>
      </c>
      <c r="I102" s="49">
        <v>187</v>
      </c>
      <c r="J102" s="159">
        <v>24</v>
      </c>
      <c r="K102" s="130" t="s">
        <v>429</v>
      </c>
      <c r="L102" s="158"/>
      <c r="M102" s="44" t="str">
        <f>IF(L102="","-",L102/J102)</f>
        <v>-</v>
      </c>
      <c r="N102" s="146">
        <f t="shared" si="10"/>
        <v>0</v>
      </c>
      <c r="O102" s="146">
        <v>0</v>
      </c>
      <c r="P102" s="146">
        <f t="shared" si="11"/>
        <v>0</v>
      </c>
      <c r="Q102" s="161" t="s">
        <v>752</v>
      </c>
      <c r="R102" s="43">
        <v>4</v>
      </c>
      <c r="S102" s="43" t="s">
        <v>330</v>
      </c>
      <c r="T102" s="43" t="s">
        <v>331</v>
      </c>
      <c r="U102" s="43" t="s">
        <v>332</v>
      </c>
      <c r="V102" s="131" t="str">
        <f t="shared" si="12"/>
        <v/>
      </c>
      <c r="X102" s="132"/>
    </row>
    <row r="103" spans="2:24" s="47" customFormat="1" ht="15.6" customHeight="1">
      <c r="B103" s="111" t="s">
        <v>466</v>
      </c>
      <c r="C103" s="111" t="s">
        <v>48</v>
      </c>
      <c r="D103" s="43" t="s">
        <v>91</v>
      </c>
      <c r="E103" s="127"/>
      <c r="F103" s="43" t="s">
        <v>49</v>
      </c>
      <c r="G103" s="44" t="s">
        <v>50</v>
      </c>
      <c r="H103" s="48">
        <f t="shared" si="13"/>
        <v>1.8888888888888888</v>
      </c>
      <c r="I103" s="49">
        <v>187</v>
      </c>
      <c r="J103" s="159">
        <v>24</v>
      </c>
      <c r="K103" s="130" t="s">
        <v>429</v>
      </c>
      <c r="L103" s="158"/>
      <c r="M103" s="44" t="str">
        <f>IF(L103="","-",L103/J103)</f>
        <v>-</v>
      </c>
      <c r="N103" s="146">
        <f t="shared" si="10"/>
        <v>0</v>
      </c>
      <c r="O103" s="146">
        <v>0</v>
      </c>
      <c r="P103" s="146">
        <f t="shared" si="11"/>
        <v>0</v>
      </c>
      <c r="Q103" s="161" t="s">
        <v>752</v>
      </c>
      <c r="R103" s="43">
        <v>4</v>
      </c>
      <c r="S103" s="43" t="s">
        <v>330</v>
      </c>
      <c r="T103" s="43" t="s">
        <v>331</v>
      </c>
      <c r="U103" s="43" t="s">
        <v>332</v>
      </c>
      <c r="V103" s="131" t="str">
        <f t="shared" si="12"/>
        <v/>
      </c>
      <c r="X103" s="132"/>
    </row>
    <row r="104" spans="2:24" s="47" customFormat="1" ht="15.6" customHeight="1">
      <c r="B104" s="111" t="s">
        <v>778</v>
      </c>
      <c r="C104" s="111" t="s">
        <v>48</v>
      </c>
      <c r="D104" s="43" t="s">
        <v>91</v>
      </c>
      <c r="E104" s="127"/>
      <c r="F104" s="43" t="s">
        <v>47</v>
      </c>
      <c r="G104" s="44" t="s">
        <v>50</v>
      </c>
      <c r="H104" s="48">
        <f t="shared" si="13"/>
        <v>2.0909090909090908</v>
      </c>
      <c r="I104" s="49">
        <v>207</v>
      </c>
      <c r="J104" s="159">
        <v>25</v>
      </c>
      <c r="K104" s="130" t="s">
        <v>429</v>
      </c>
      <c r="L104" s="158"/>
      <c r="M104" s="44" t="str">
        <f>IF(L104="","-",L104/200)</f>
        <v>-</v>
      </c>
      <c r="N104" s="146">
        <f t="shared" si="10"/>
        <v>0</v>
      </c>
      <c r="O104" s="146">
        <f>IF(L104&lt;50,I104*L104*0.05,0)</f>
        <v>0</v>
      </c>
      <c r="P104" s="146">
        <f t="shared" si="11"/>
        <v>0</v>
      </c>
      <c r="Q104" s="161" t="s">
        <v>752</v>
      </c>
      <c r="R104" s="43">
        <v>4</v>
      </c>
      <c r="S104" s="43" t="s">
        <v>330</v>
      </c>
      <c r="T104" s="43" t="s">
        <v>331</v>
      </c>
      <c r="U104" s="43" t="s">
        <v>332</v>
      </c>
      <c r="V104" s="131" t="str">
        <f t="shared" si="12"/>
        <v/>
      </c>
      <c r="X104" s="132"/>
    </row>
    <row r="105" spans="2:24" s="47" customFormat="1" ht="15.6" customHeight="1">
      <c r="B105" s="111" t="s">
        <v>467</v>
      </c>
      <c r="C105" s="111" t="s">
        <v>48</v>
      </c>
      <c r="D105" s="43" t="s">
        <v>91</v>
      </c>
      <c r="E105" s="127"/>
      <c r="F105" s="43" t="s">
        <v>55</v>
      </c>
      <c r="G105" s="44" t="s">
        <v>50</v>
      </c>
      <c r="H105" s="48">
        <f t="shared" si="13"/>
        <v>6.6565656565656566</v>
      </c>
      <c r="I105" s="49">
        <v>659</v>
      </c>
      <c r="J105" s="159">
        <v>25</v>
      </c>
      <c r="K105" s="130" t="s">
        <v>429</v>
      </c>
      <c r="L105" s="158"/>
      <c r="M105" s="44" t="str">
        <f>IF(L105="","-",L105/200)</f>
        <v>-</v>
      </c>
      <c r="N105" s="146">
        <f t="shared" si="10"/>
        <v>0</v>
      </c>
      <c r="O105" s="146">
        <f>IF(L105&lt;50,I105*L105*0.05,0)</f>
        <v>0</v>
      </c>
      <c r="P105" s="146">
        <f t="shared" si="11"/>
        <v>0</v>
      </c>
      <c r="Q105" s="161" t="s">
        <v>752</v>
      </c>
      <c r="R105" s="43">
        <v>4</v>
      </c>
      <c r="S105" s="43" t="s">
        <v>330</v>
      </c>
      <c r="T105" s="43" t="s">
        <v>331</v>
      </c>
      <c r="U105" s="43" t="s">
        <v>332</v>
      </c>
      <c r="V105" s="131" t="str">
        <f t="shared" si="12"/>
        <v/>
      </c>
      <c r="X105" s="132"/>
    </row>
    <row r="106" spans="2:24" s="47" customFormat="1" ht="15.6" customHeight="1">
      <c r="B106" s="111" t="s">
        <v>94</v>
      </c>
      <c r="C106" s="111" t="s">
        <v>48</v>
      </c>
      <c r="D106" s="43" t="s">
        <v>93</v>
      </c>
      <c r="E106" s="127" t="s">
        <v>76</v>
      </c>
      <c r="F106" s="43" t="s">
        <v>85</v>
      </c>
      <c r="G106" s="44" t="s">
        <v>50</v>
      </c>
      <c r="H106" s="48">
        <f t="shared" si="13"/>
        <v>0.69696969696969702</v>
      </c>
      <c r="I106" s="49">
        <v>69</v>
      </c>
      <c r="J106" s="159">
        <v>144</v>
      </c>
      <c r="K106" s="130" t="s">
        <v>429</v>
      </c>
      <c r="L106" s="158"/>
      <c r="M106" s="44" t="str">
        <f>IF(L106="","-",L106/J106)</f>
        <v>-</v>
      </c>
      <c r="N106" s="146">
        <f t="shared" si="10"/>
        <v>0</v>
      </c>
      <c r="O106" s="146">
        <v>0</v>
      </c>
      <c r="P106" s="146">
        <f t="shared" si="11"/>
        <v>0</v>
      </c>
      <c r="Q106" s="161" t="s">
        <v>752</v>
      </c>
      <c r="R106" s="43">
        <v>4</v>
      </c>
      <c r="S106" s="43" t="s">
        <v>315</v>
      </c>
      <c r="T106" s="43" t="s">
        <v>333</v>
      </c>
      <c r="U106" s="43" t="s">
        <v>334</v>
      </c>
      <c r="V106" s="131" t="str">
        <f t="shared" si="12"/>
        <v/>
      </c>
      <c r="X106" s="132"/>
    </row>
    <row r="107" spans="2:24" s="47" customFormat="1" ht="15.6" customHeight="1">
      <c r="B107" s="111" t="s">
        <v>656</v>
      </c>
      <c r="C107" s="111" t="s">
        <v>48</v>
      </c>
      <c r="D107" s="43" t="s">
        <v>93</v>
      </c>
      <c r="E107" s="127" t="s">
        <v>76</v>
      </c>
      <c r="F107" s="43" t="s">
        <v>49</v>
      </c>
      <c r="G107" s="44" t="s">
        <v>50</v>
      </c>
      <c r="H107" s="48">
        <f t="shared" si="13"/>
        <v>2.0909090909090908</v>
      </c>
      <c r="I107" s="49">
        <v>207</v>
      </c>
      <c r="J107" s="159">
        <v>24</v>
      </c>
      <c r="K107" s="130" t="s">
        <v>429</v>
      </c>
      <c r="L107" s="158"/>
      <c r="M107" s="44" t="str">
        <f>IF(L107="","-",L107/J107)</f>
        <v>-</v>
      </c>
      <c r="N107" s="146">
        <f t="shared" si="10"/>
        <v>0</v>
      </c>
      <c r="O107" s="146">
        <v>0</v>
      </c>
      <c r="P107" s="146">
        <f t="shared" si="11"/>
        <v>0</v>
      </c>
      <c r="Q107" s="161" t="s">
        <v>752</v>
      </c>
      <c r="R107" s="43">
        <v>4</v>
      </c>
      <c r="S107" s="43" t="s">
        <v>315</v>
      </c>
      <c r="T107" s="43" t="s">
        <v>333</v>
      </c>
      <c r="U107" s="43" t="s">
        <v>334</v>
      </c>
      <c r="V107" s="131" t="str">
        <f t="shared" si="12"/>
        <v/>
      </c>
      <c r="X107" s="132"/>
    </row>
    <row r="108" spans="2:24" s="47" customFormat="1" ht="15.6" customHeight="1">
      <c r="B108" s="111" t="s">
        <v>785</v>
      </c>
      <c r="C108" s="111" t="s">
        <v>48</v>
      </c>
      <c r="D108" s="43" t="s">
        <v>93</v>
      </c>
      <c r="E108" s="127" t="s">
        <v>76</v>
      </c>
      <c r="F108" s="43" t="s">
        <v>47</v>
      </c>
      <c r="G108" s="44" t="s">
        <v>50</v>
      </c>
      <c r="H108" s="48">
        <f t="shared" si="13"/>
        <v>2.0909090909090908</v>
      </c>
      <c r="I108" s="49">
        <v>207</v>
      </c>
      <c r="J108" s="159">
        <v>25</v>
      </c>
      <c r="K108" s="130" t="s">
        <v>429</v>
      </c>
      <c r="L108" s="158"/>
      <c r="M108" s="44" t="str">
        <f t="shared" ref="M108:M113" si="14">IF(L108="","-",L108/200)</f>
        <v>-</v>
      </c>
      <c r="N108" s="146">
        <f t="shared" si="10"/>
        <v>0</v>
      </c>
      <c r="O108" s="146">
        <f>IF(L108&lt;50,I108*L108*0.05,0)</f>
        <v>0</v>
      </c>
      <c r="P108" s="146">
        <f t="shared" si="11"/>
        <v>0</v>
      </c>
      <c r="Q108" s="161" t="s">
        <v>752</v>
      </c>
      <c r="R108" s="43">
        <v>4</v>
      </c>
      <c r="S108" s="43" t="s">
        <v>315</v>
      </c>
      <c r="T108" s="43" t="s">
        <v>333</v>
      </c>
      <c r="U108" s="43" t="s">
        <v>334</v>
      </c>
      <c r="V108" s="131" t="str">
        <f t="shared" si="12"/>
        <v/>
      </c>
      <c r="X108" s="132"/>
    </row>
    <row r="109" spans="2:24" s="47" customFormat="1" ht="15.6" customHeight="1">
      <c r="B109" s="111" t="s">
        <v>786</v>
      </c>
      <c r="C109" s="111" t="s">
        <v>43</v>
      </c>
      <c r="D109" s="43" t="s">
        <v>435</v>
      </c>
      <c r="E109" s="127" t="s">
        <v>542</v>
      </c>
      <c r="F109" s="43" t="s">
        <v>55</v>
      </c>
      <c r="G109" s="44" t="s">
        <v>45</v>
      </c>
      <c r="H109" s="45">
        <v>6.74</v>
      </c>
      <c r="I109" s="46">
        <f>H109*$L$8</f>
        <v>667.26</v>
      </c>
      <c r="J109" s="159">
        <v>25</v>
      </c>
      <c r="K109" s="130" t="s">
        <v>429</v>
      </c>
      <c r="L109" s="158"/>
      <c r="M109" s="44" t="str">
        <f t="shared" si="14"/>
        <v>-</v>
      </c>
      <c r="N109" s="147">
        <f>H109*L109</f>
        <v>0</v>
      </c>
      <c r="O109" s="147">
        <f>IF(L109&lt;50,H109*L109*0.05,0)</f>
        <v>0</v>
      </c>
      <c r="P109" s="147">
        <f t="shared" si="11"/>
        <v>0</v>
      </c>
      <c r="Q109" s="160" t="s">
        <v>751</v>
      </c>
      <c r="R109" s="43">
        <v>4</v>
      </c>
      <c r="S109" s="43" t="s">
        <v>281</v>
      </c>
      <c r="T109" s="43" t="s">
        <v>591</v>
      </c>
      <c r="U109" s="43" t="s">
        <v>613</v>
      </c>
      <c r="V109" s="131" t="str">
        <f t="shared" si="12"/>
        <v/>
      </c>
      <c r="X109" s="132"/>
    </row>
    <row r="110" spans="2:24" s="47" customFormat="1" ht="15.6" customHeight="1">
      <c r="B110" s="111" t="s">
        <v>97</v>
      </c>
      <c r="C110" s="111" t="s">
        <v>43</v>
      </c>
      <c r="D110" s="43" t="s">
        <v>96</v>
      </c>
      <c r="E110" s="127"/>
      <c r="F110" s="43" t="s">
        <v>55</v>
      </c>
      <c r="G110" s="44" t="s">
        <v>45</v>
      </c>
      <c r="H110" s="45">
        <v>6.74</v>
      </c>
      <c r="I110" s="46">
        <f>H110*$L$8</f>
        <v>667.26</v>
      </c>
      <c r="J110" s="159">
        <v>25</v>
      </c>
      <c r="K110" s="130" t="s">
        <v>429</v>
      </c>
      <c r="L110" s="158"/>
      <c r="M110" s="44" t="str">
        <f t="shared" si="14"/>
        <v>-</v>
      </c>
      <c r="N110" s="147">
        <f>H110*L110</f>
        <v>0</v>
      </c>
      <c r="O110" s="147">
        <f>IF(L110&lt;50,H110*L110*0.05,0)</f>
        <v>0</v>
      </c>
      <c r="P110" s="147">
        <f t="shared" si="11"/>
        <v>0</v>
      </c>
      <c r="Q110" s="160" t="s">
        <v>751</v>
      </c>
      <c r="R110" s="43">
        <v>4</v>
      </c>
      <c r="S110" s="43" t="s">
        <v>285</v>
      </c>
      <c r="T110" s="43" t="s">
        <v>338</v>
      </c>
      <c r="U110" s="43" t="s">
        <v>614</v>
      </c>
      <c r="V110" s="131" t="str">
        <f t="shared" si="12"/>
        <v/>
      </c>
      <c r="X110" s="132"/>
    </row>
    <row r="111" spans="2:24" s="47" customFormat="1" ht="15.6" customHeight="1">
      <c r="B111" s="111" t="s">
        <v>788</v>
      </c>
      <c r="C111" s="111" t="s">
        <v>43</v>
      </c>
      <c r="D111" s="43" t="s">
        <v>96</v>
      </c>
      <c r="E111" s="127"/>
      <c r="F111" s="43" t="s">
        <v>55</v>
      </c>
      <c r="G111" s="44" t="s">
        <v>50</v>
      </c>
      <c r="H111" s="48">
        <f>I111/$L$8</f>
        <v>5.3232323232323235</v>
      </c>
      <c r="I111" s="49">
        <v>527</v>
      </c>
      <c r="J111" s="159">
        <v>25</v>
      </c>
      <c r="K111" s="130" t="s">
        <v>429</v>
      </c>
      <c r="L111" s="158"/>
      <c r="M111" s="44" t="str">
        <f t="shared" si="14"/>
        <v>-</v>
      </c>
      <c r="N111" s="147">
        <f>H111*L111</f>
        <v>0</v>
      </c>
      <c r="O111" s="147">
        <f>IF(L111&lt;50,H111*L111*0.05,0)</f>
        <v>0</v>
      </c>
      <c r="P111" s="147">
        <f t="shared" si="11"/>
        <v>0</v>
      </c>
      <c r="Q111" s="161" t="s">
        <v>752</v>
      </c>
      <c r="R111" s="43">
        <v>4</v>
      </c>
      <c r="S111" s="43" t="s">
        <v>285</v>
      </c>
      <c r="T111" s="43" t="s">
        <v>338</v>
      </c>
      <c r="U111" s="43" t="s">
        <v>614</v>
      </c>
      <c r="V111" s="131" t="str">
        <f t="shared" si="12"/>
        <v/>
      </c>
      <c r="X111" s="132"/>
    </row>
    <row r="112" spans="2:24" s="47" customFormat="1" ht="15.6" customHeight="1">
      <c r="B112" s="111" t="s">
        <v>468</v>
      </c>
      <c r="C112" s="111" t="s">
        <v>48</v>
      </c>
      <c r="D112" s="43" t="s">
        <v>96</v>
      </c>
      <c r="E112" s="127"/>
      <c r="F112" s="43" t="s">
        <v>55</v>
      </c>
      <c r="G112" s="44" t="s">
        <v>50</v>
      </c>
      <c r="H112" s="48">
        <f>I112/$L$8</f>
        <v>6.6565656565656566</v>
      </c>
      <c r="I112" s="49">
        <v>659</v>
      </c>
      <c r="J112" s="159">
        <v>25</v>
      </c>
      <c r="K112" s="130" t="s">
        <v>429</v>
      </c>
      <c r="L112" s="158"/>
      <c r="M112" s="44" t="str">
        <f t="shared" si="14"/>
        <v>-</v>
      </c>
      <c r="N112" s="146">
        <f>I112*L112</f>
        <v>0</v>
      </c>
      <c r="O112" s="146">
        <f>IF(L112&lt;50,I112*L112*0.05,0)</f>
        <v>0</v>
      </c>
      <c r="P112" s="146">
        <f t="shared" si="11"/>
        <v>0</v>
      </c>
      <c r="Q112" s="161" t="s">
        <v>752</v>
      </c>
      <c r="R112" s="43">
        <v>4</v>
      </c>
      <c r="S112" s="43" t="s">
        <v>285</v>
      </c>
      <c r="T112" s="43" t="s">
        <v>338</v>
      </c>
      <c r="U112" s="43" t="s">
        <v>614</v>
      </c>
      <c r="V112" s="131" t="str">
        <f t="shared" si="12"/>
        <v/>
      </c>
      <c r="X112" s="132"/>
    </row>
    <row r="113" spans="2:24" s="47" customFormat="1" ht="15.6" customHeight="1">
      <c r="B113" s="111" t="s">
        <v>99</v>
      </c>
      <c r="C113" s="111" t="s">
        <v>43</v>
      </c>
      <c r="D113" s="43" t="s">
        <v>98</v>
      </c>
      <c r="E113" s="127"/>
      <c r="F113" s="43" t="s">
        <v>55</v>
      </c>
      <c r="G113" s="44" t="s">
        <v>45</v>
      </c>
      <c r="H113" s="45">
        <v>6.74</v>
      </c>
      <c r="I113" s="46">
        <f>H113*$L$8</f>
        <v>667.26</v>
      </c>
      <c r="J113" s="159">
        <v>25</v>
      </c>
      <c r="K113" s="130" t="s">
        <v>429</v>
      </c>
      <c r="L113" s="158"/>
      <c r="M113" s="44" t="str">
        <f t="shared" si="14"/>
        <v>-</v>
      </c>
      <c r="N113" s="147">
        <f>H113*L113</f>
        <v>0</v>
      </c>
      <c r="O113" s="147">
        <f>IF(L113&lt;50,H113*L113*0.05,0)</f>
        <v>0</v>
      </c>
      <c r="P113" s="147">
        <f t="shared" si="11"/>
        <v>0</v>
      </c>
      <c r="Q113" s="160" t="s">
        <v>751</v>
      </c>
      <c r="R113" s="43">
        <v>4</v>
      </c>
      <c r="S113" s="43" t="s">
        <v>339</v>
      </c>
      <c r="T113" s="43" t="s">
        <v>340</v>
      </c>
      <c r="U113" s="43" t="s">
        <v>615</v>
      </c>
      <c r="V113" s="131" t="str">
        <f t="shared" si="12"/>
        <v/>
      </c>
      <c r="X113" s="132"/>
    </row>
    <row r="114" spans="2:24" s="47" customFormat="1" ht="15.6" customHeight="1">
      <c r="B114" s="111" t="s">
        <v>787</v>
      </c>
      <c r="C114" s="111" t="s">
        <v>43</v>
      </c>
      <c r="D114" s="43" t="s">
        <v>98</v>
      </c>
      <c r="E114" s="127"/>
      <c r="F114" s="43" t="s">
        <v>749</v>
      </c>
      <c r="G114" s="44" t="s">
        <v>45</v>
      </c>
      <c r="H114" s="45">
        <v>23.126315789473683</v>
      </c>
      <c r="I114" s="46">
        <f>H114*$L$8</f>
        <v>2289.5052631578947</v>
      </c>
      <c r="J114" s="159">
        <v>10</v>
      </c>
      <c r="K114" s="130" t="s">
        <v>429</v>
      </c>
      <c r="L114" s="158"/>
      <c r="M114" s="44" t="str">
        <f>IF(L114="","-",L114/80)</f>
        <v>-</v>
      </c>
      <c r="N114" s="147">
        <f>H114*L114</f>
        <v>0</v>
      </c>
      <c r="O114" s="147">
        <v>0</v>
      </c>
      <c r="P114" s="147">
        <f t="shared" si="11"/>
        <v>0</v>
      </c>
      <c r="Q114" s="160" t="s">
        <v>751</v>
      </c>
      <c r="R114" s="43">
        <v>4</v>
      </c>
      <c r="S114" s="43" t="s">
        <v>339</v>
      </c>
      <c r="T114" s="43" t="s">
        <v>340</v>
      </c>
      <c r="U114" s="43" t="s">
        <v>615</v>
      </c>
      <c r="V114" s="131" t="str">
        <f t="shared" si="12"/>
        <v/>
      </c>
      <c r="X114" s="132"/>
    </row>
    <row r="115" spans="2:24" s="47" customFormat="1" ht="15.6" customHeight="1">
      <c r="B115" s="111" t="s">
        <v>657</v>
      </c>
      <c r="C115" s="111" t="s">
        <v>48</v>
      </c>
      <c r="D115" s="43" t="s">
        <v>100</v>
      </c>
      <c r="E115" s="127"/>
      <c r="F115" s="43" t="s">
        <v>49</v>
      </c>
      <c r="G115" s="44" t="s">
        <v>50</v>
      </c>
      <c r="H115" s="48">
        <f>I115/$L$8</f>
        <v>1.8888888888888888</v>
      </c>
      <c r="I115" s="49">
        <v>187</v>
      </c>
      <c r="J115" s="159">
        <v>24</v>
      </c>
      <c r="K115" s="130" t="s">
        <v>429</v>
      </c>
      <c r="L115" s="158"/>
      <c r="M115" s="44" t="str">
        <f>IF(L115="","-",L115/J115)</f>
        <v>-</v>
      </c>
      <c r="N115" s="146">
        <f>I115*L115</f>
        <v>0</v>
      </c>
      <c r="O115" s="146">
        <v>0</v>
      </c>
      <c r="P115" s="146">
        <f t="shared" si="11"/>
        <v>0</v>
      </c>
      <c r="Q115" s="161" t="s">
        <v>752</v>
      </c>
      <c r="R115" s="43">
        <v>4</v>
      </c>
      <c r="S115" s="43" t="s">
        <v>341</v>
      </c>
      <c r="T115" s="43" t="s">
        <v>342</v>
      </c>
      <c r="U115" s="43" t="s">
        <v>343</v>
      </c>
      <c r="V115" s="131" t="str">
        <f t="shared" si="12"/>
        <v/>
      </c>
      <c r="X115" s="132"/>
    </row>
    <row r="116" spans="2:24" s="47" customFormat="1" ht="15.6" customHeight="1">
      <c r="B116" s="111" t="s">
        <v>426</v>
      </c>
      <c r="C116" s="111" t="s">
        <v>43</v>
      </c>
      <c r="D116" s="43" t="s">
        <v>101</v>
      </c>
      <c r="E116" s="127"/>
      <c r="F116" s="43" t="s">
        <v>55</v>
      </c>
      <c r="G116" s="44" t="s">
        <v>45</v>
      </c>
      <c r="H116" s="45">
        <v>6.74</v>
      </c>
      <c r="I116" s="46">
        <f>H116*$L$8</f>
        <v>667.26</v>
      </c>
      <c r="J116" s="159">
        <v>25</v>
      </c>
      <c r="K116" s="130" t="s">
        <v>429</v>
      </c>
      <c r="L116" s="158"/>
      <c r="M116" s="44" t="str">
        <f>IF(L116="","-",L116/200)</f>
        <v>-</v>
      </c>
      <c r="N116" s="147">
        <f>H116*L116</f>
        <v>0</v>
      </c>
      <c r="O116" s="147">
        <f>IF(L116&lt;50,H116*L116*0.05,0)</f>
        <v>0</v>
      </c>
      <c r="P116" s="147">
        <f t="shared" si="11"/>
        <v>0</v>
      </c>
      <c r="Q116" s="160" t="s">
        <v>751</v>
      </c>
      <c r="R116" s="43">
        <v>4</v>
      </c>
      <c r="S116" s="43" t="s">
        <v>344</v>
      </c>
      <c r="T116" s="43" t="s">
        <v>345</v>
      </c>
      <c r="U116" s="43" t="s">
        <v>346</v>
      </c>
      <c r="V116" s="131" t="str">
        <f t="shared" si="12"/>
        <v/>
      </c>
      <c r="X116" s="132"/>
    </row>
    <row r="117" spans="2:24" s="47" customFormat="1" ht="15.6" customHeight="1">
      <c r="B117" s="111" t="s">
        <v>784</v>
      </c>
      <c r="C117" s="111" t="s">
        <v>48</v>
      </c>
      <c r="D117" s="43" t="s">
        <v>101</v>
      </c>
      <c r="E117" s="127"/>
      <c r="F117" s="43" t="s">
        <v>544</v>
      </c>
      <c r="G117" s="44" t="s">
        <v>50</v>
      </c>
      <c r="H117" s="48">
        <f>I117/$L$8</f>
        <v>2.4949494949494948</v>
      </c>
      <c r="I117" s="49">
        <v>247</v>
      </c>
      <c r="J117" s="159">
        <v>25</v>
      </c>
      <c r="K117" s="130" t="s">
        <v>429</v>
      </c>
      <c r="L117" s="158"/>
      <c r="M117" s="44" t="str">
        <f>IF(L117="","-",L117/200)</f>
        <v>-</v>
      </c>
      <c r="N117" s="146">
        <f>I117*L117</f>
        <v>0</v>
      </c>
      <c r="O117" s="146">
        <f>IF(L117&lt;50,I117*L117*0.05,0)</f>
        <v>0</v>
      </c>
      <c r="P117" s="146">
        <f t="shared" si="11"/>
        <v>0</v>
      </c>
      <c r="Q117" s="161" t="s">
        <v>752</v>
      </c>
      <c r="R117" s="43">
        <v>4</v>
      </c>
      <c r="S117" s="43" t="s">
        <v>344</v>
      </c>
      <c r="T117" s="43" t="s">
        <v>345</v>
      </c>
      <c r="U117" s="43" t="s">
        <v>346</v>
      </c>
      <c r="V117" s="131" t="str">
        <f t="shared" si="12"/>
        <v/>
      </c>
      <c r="X117" s="132"/>
    </row>
    <row r="118" spans="2:24" s="47" customFormat="1" ht="15.6" customHeight="1">
      <c r="B118" s="111" t="s">
        <v>709</v>
      </c>
      <c r="C118" s="111" t="s">
        <v>48</v>
      </c>
      <c r="D118" s="43" t="s">
        <v>102</v>
      </c>
      <c r="E118" s="127"/>
      <c r="F118" s="43" t="s">
        <v>49</v>
      </c>
      <c r="G118" s="44" t="s">
        <v>50</v>
      </c>
      <c r="H118" s="48">
        <f>I118/$L$8</f>
        <v>1.3838383838383839</v>
      </c>
      <c r="I118" s="49">
        <v>137</v>
      </c>
      <c r="J118" s="159">
        <v>24</v>
      </c>
      <c r="K118" s="130" t="s">
        <v>429</v>
      </c>
      <c r="L118" s="158"/>
      <c r="M118" s="44" t="str">
        <f>IF(L118="","-",L118/J118)</f>
        <v>-</v>
      </c>
      <c r="N118" s="146">
        <f>I118*L118</f>
        <v>0</v>
      </c>
      <c r="O118" s="146">
        <v>0</v>
      </c>
      <c r="P118" s="146">
        <f t="shared" si="11"/>
        <v>0</v>
      </c>
      <c r="Q118" s="161" t="s">
        <v>752</v>
      </c>
      <c r="R118" s="43">
        <v>4</v>
      </c>
      <c r="S118" s="43" t="s">
        <v>267</v>
      </c>
      <c r="T118" s="43" t="s">
        <v>265</v>
      </c>
      <c r="U118" s="43" t="s">
        <v>347</v>
      </c>
      <c r="V118" s="131" t="str">
        <f t="shared" si="12"/>
        <v/>
      </c>
      <c r="X118" s="132"/>
    </row>
    <row r="119" spans="2:24" s="47" customFormat="1" ht="15.6" customHeight="1">
      <c r="B119" s="111" t="s">
        <v>658</v>
      </c>
      <c r="C119" s="111" t="s">
        <v>48</v>
      </c>
      <c r="D119" s="43" t="s">
        <v>103</v>
      </c>
      <c r="E119" s="127"/>
      <c r="F119" s="43" t="s">
        <v>58</v>
      </c>
      <c r="G119" s="44" t="s">
        <v>45</v>
      </c>
      <c r="H119" s="45">
        <v>3.6526315789473682</v>
      </c>
      <c r="I119" s="46">
        <f>H119*$L$8</f>
        <v>361.61052631578946</v>
      </c>
      <c r="J119" s="159">
        <v>30</v>
      </c>
      <c r="K119" s="130" t="s">
        <v>429</v>
      </c>
      <c r="L119" s="158"/>
      <c r="M119" s="44" t="str">
        <f>IF(L119="","-",L119/J119)</f>
        <v>-</v>
      </c>
      <c r="N119" s="146">
        <f>I119*L119</f>
        <v>0</v>
      </c>
      <c r="O119" s="146">
        <v>0</v>
      </c>
      <c r="P119" s="146">
        <f t="shared" si="11"/>
        <v>0</v>
      </c>
      <c r="Q119" s="161" t="s">
        <v>752</v>
      </c>
      <c r="R119" s="43">
        <v>5</v>
      </c>
      <c r="S119" s="43" t="s">
        <v>315</v>
      </c>
      <c r="T119" s="43" t="s">
        <v>265</v>
      </c>
      <c r="U119" s="43" t="s">
        <v>348</v>
      </c>
      <c r="V119" s="131" t="str">
        <f t="shared" si="12"/>
        <v/>
      </c>
      <c r="X119" s="132"/>
    </row>
    <row r="120" spans="2:24" s="47" customFormat="1" ht="15.6" customHeight="1">
      <c r="B120" s="111" t="s">
        <v>469</v>
      </c>
      <c r="C120" s="111" t="s">
        <v>43</v>
      </c>
      <c r="D120" s="43" t="s">
        <v>436</v>
      </c>
      <c r="E120" s="127" t="s">
        <v>542</v>
      </c>
      <c r="F120" s="43" t="s">
        <v>545</v>
      </c>
      <c r="G120" s="44" t="s">
        <v>45</v>
      </c>
      <c r="H120" s="45">
        <v>20.91578947368421</v>
      </c>
      <c r="I120" s="46">
        <f>H120*$L$8</f>
        <v>2070.6631578947367</v>
      </c>
      <c r="J120" s="159">
        <v>10</v>
      </c>
      <c r="K120" s="130" t="s">
        <v>429</v>
      </c>
      <c r="L120" s="158"/>
      <c r="M120" s="44" t="str">
        <f>IF(L120="","-",L120/J120)</f>
        <v>-</v>
      </c>
      <c r="N120" s="147">
        <f>H120*L120</f>
        <v>0</v>
      </c>
      <c r="O120" s="147">
        <v>0</v>
      </c>
      <c r="P120" s="147">
        <f t="shared" si="11"/>
        <v>0</v>
      </c>
      <c r="Q120" s="160" t="s">
        <v>751</v>
      </c>
      <c r="R120" s="43">
        <v>4</v>
      </c>
      <c r="S120" s="43" t="s">
        <v>341</v>
      </c>
      <c r="T120" s="43" t="s">
        <v>592</v>
      </c>
      <c r="U120" s="43" t="s">
        <v>616</v>
      </c>
      <c r="V120" s="131" t="str">
        <f t="shared" si="12"/>
        <v/>
      </c>
      <c r="X120" s="132"/>
    </row>
    <row r="121" spans="2:24" s="47" customFormat="1" ht="15.6" customHeight="1">
      <c r="B121" s="111" t="s">
        <v>470</v>
      </c>
      <c r="C121" s="111" t="s">
        <v>43</v>
      </c>
      <c r="D121" s="43" t="s">
        <v>437</v>
      </c>
      <c r="E121" s="127" t="s">
        <v>542</v>
      </c>
      <c r="F121" s="43" t="s">
        <v>545</v>
      </c>
      <c r="G121" s="44" t="s">
        <v>45</v>
      </c>
      <c r="H121" s="45">
        <v>20.91578947368421</v>
      </c>
      <c r="I121" s="46">
        <f>H121*$L$8</f>
        <v>2070.6631578947367</v>
      </c>
      <c r="J121" s="159">
        <v>10</v>
      </c>
      <c r="K121" s="130" t="s">
        <v>429</v>
      </c>
      <c r="L121" s="158"/>
      <c r="M121" s="44" t="str">
        <f>IF(L121="","-",L121/J121)</f>
        <v>-</v>
      </c>
      <c r="N121" s="147">
        <f>H121*L121</f>
        <v>0</v>
      </c>
      <c r="O121" s="147">
        <v>0</v>
      </c>
      <c r="P121" s="147">
        <f t="shared" si="11"/>
        <v>0</v>
      </c>
      <c r="Q121" s="160" t="s">
        <v>751</v>
      </c>
      <c r="R121" s="43">
        <v>4</v>
      </c>
      <c r="S121" s="43" t="s">
        <v>341</v>
      </c>
      <c r="T121" s="133" t="s">
        <v>594</v>
      </c>
      <c r="U121" s="133" t="s">
        <v>596</v>
      </c>
      <c r="V121" s="131" t="str">
        <f t="shared" si="12"/>
        <v/>
      </c>
      <c r="X121" s="132"/>
    </row>
    <row r="122" spans="2:24" s="47" customFormat="1" ht="15.6" customHeight="1">
      <c r="B122" s="111" t="s">
        <v>659</v>
      </c>
      <c r="C122" s="111" t="s">
        <v>48</v>
      </c>
      <c r="D122" s="43" t="s">
        <v>104</v>
      </c>
      <c r="E122" s="127"/>
      <c r="F122" s="43" t="s">
        <v>49</v>
      </c>
      <c r="G122" s="44" t="s">
        <v>45</v>
      </c>
      <c r="H122" s="45">
        <v>3.02</v>
      </c>
      <c r="I122" s="46">
        <f>H122*$L$8</f>
        <v>298.98</v>
      </c>
      <c r="J122" s="159">
        <v>24</v>
      </c>
      <c r="K122" s="130" t="s">
        <v>429</v>
      </c>
      <c r="L122" s="158"/>
      <c r="M122" s="44" t="str">
        <f>IF(L122="","-",L122/J122)</f>
        <v>-</v>
      </c>
      <c r="N122" s="146">
        <f>I122*L122</f>
        <v>0</v>
      </c>
      <c r="O122" s="146">
        <v>0</v>
      </c>
      <c r="P122" s="146">
        <f t="shared" si="11"/>
        <v>0</v>
      </c>
      <c r="Q122" s="161" t="s">
        <v>752</v>
      </c>
      <c r="R122" s="43">
        <v>4</v>
      </c>
      <c r="S122" s="43" t="s">
        <v>344</v>
      </c>
      <c r="T122" s="43" t="s">
        <v>593</v>
      </c>
      <c r="U122" s="43" t="s">
        <v>595</v>
      </c>
      <c r="V122" s="131" t="str">
        <f t="shared" si="12"/>
        <v/>
      </c>
      <c r="X122" s="132"/>
    </row>
    <row r="123" spans="2:24" s="47" customFormat="1" ht="15.6" customHeight="1">
      <c r="B123" s="111" t="s">
        <v>105</v>
      </c>
      <c r="C123" s="111" t="s">
        <v>43</v>
      </c>
      <c r="D123" s="43" t="s">
        <v>104</v>
      </c>
      <c r="E123" s="127"/>
      <c r="F123" s="43" t="s">
        <v>55</v>
      </c>
      <c r="G123" s="44" t="s">
        <v>45</v>
      </c>
      <c r="H123" s="45">
        <v>6.74</v>
      </c>
      <c r="I123" s="46">
        <f>H123*$L$8</f>
        <v>667.26</v>
      </c>
      <c r="J123" s="159">
        <v>25</v>
      </c>
      <c r="K123" s="130" t="s">
        <v>429</v>
      </c>
      <c r="L123" s="158"/>
      <c r="M123" s="44" t="str">
        <f>IF(L123="","-",L123/200)</f>
        <v>-</v>
      </c>
      <c r="N123" s="147">
        <f>H123*L123</f>
        <v>0</v>
      </c>
      <c r="O123" s="147">
        <f>IF(L123&lt;50,H123*L123*0.05,0)</f>
        <v>0</v>
      </c>
      <c r="P123" s="147">
        <f t="shared" si="11"/>
        <v>0</v>
      </c>
      <c r="Q123" s="160" t="s">
        <v>751</v>
      </c>
      <c r="R123" s="43">
        <v>4</v>
      </c>
      <c r="S123" s="43" t="s">
        <v>344</v>
      </c>
      <c r="T123" s="43" t="s">
        <v>349</v>
      </c>
      <c r="U123" s="43" t="s">
        <v>350</v>
      </c>
      <c r="V123" s="131" t="str">
        <f t="shared" si="12"/>
        <v/>
      </c>
      <c r="X123" s="132"/>
    </row>
    <row r="124" spans="2:24" s="47" customFormat="1" ht="15.6" customHeight="1">
      <c r="B124" s="111" t="s">
        <v>660</v>
      </c>
      <c r="C124" s="111" t="s">
        <v>48</v>
      </c>
      <c r="D124" s="43" t="s">
        <v>104</v>
      </c>
      <c r="E124" s="127"/>
      <c r="F124" s="43" t="s">
        <v>49</v>
      </c>
      <c r="G124" s="44" t="s">
        <v>50</v>
      </c>
      <c r="H124" s="48">
        <f>I124/$L$8</f>
        <v>2.191919191919192</v>
      </c>
      <c r="I124" s="49">
        <v>217</v>
      </c>
      <c r="J124" s="159">
        <v>24</v>
      </c>
      <c r="K124" s="130" t="s">
        <v>429</v>
      </c>
      <c r="L124" s="158"/>
      <c r="M124" s="44" t="str">
        <f>IF(L124="","-",L124/J124)</f>
        <v>-</v>
      </c>
      <c r="N124" s="146">
        <f>I124*L124</f>
        <v>0</v>
      </c>
      <c r="O124" s="146">
        <v>0</v>
      </c>
      <c r="P124" s="146">
        <f t="shared" si="11"/>
        <v>0</v>
      </c>
      <c r="Q124" s="161" t="s">
        <v>752</v>
      </c>
      <c r="R124" s="43">
        <v>4</v>
      </c>
      <c r="S124" s="43" t="s">
        <v>344</v>
      </c>
      <c r="T124" s="43" t="s">
        <v>349</v>
      </c>
      <c r="U124" s="43" t="s">
        <v>350</v>
      </c>
      <c r="V124" s="131" t="str">
        <f t="shared" si="12"/>
        <v/>
      </c>
      <c r="X124" s="132"/>
    </row>
    <row r="125" spans="2:24" s="47" customFormat="1" ht="15.6" customHeight="1">
      <c r="B125" s="111" t="s">
        <v>471</v>
      </c>
      <c r="C125" s="111" t="s">
        <v>48</v>
      </c>
      <c r="D125" s="43" t="s">
        <v>104</v>
      </c>
      <c r="E125" s="127"/>
      <c r="F125" s="43" t="s">
        <v>69</v>
      </c>
      <c r="G125" s="44" t="s">
        <v>50</v>
      </c>
      <c r="H125" s="48">
        <f>I125/$L$8</f>
        <v>0.79797979797979801</v>
      </c>
      <c r="I125" s="49">
        <v>79</v>
      </c>
      <c r="J125" s="159">
        <v>104</v>
      </c>
      <c r="K125" s="130" t="s">
        <v>429</v>
      </c>
      <c r="L125" s="158"/>
      <c r="M125" s="44" t="str">
        <f>IF(L125="","-",L125/J125)</f>
        <v>-</v>
      </c>
      <c r="N125" s="146">
        <f>I125*L125</f>
        <v>0</v>
      </c>
      <c r="O125" s="146">
        <v>0</v>
      </c>
      <c r="P125" s="146">
        <f t="shared" si="11"/>
        <v>0</v>
      </c>
      <c r="Q125" s="161" t="s">
        <v>752</v>
      </c>
      <c r="R125" s="43">
        <v>4</v>
      </c>
      <c r="S125" s="43" t="s">
        <v>344</v>
      </c>
      <c r="T125" s="43" t="s">
        <v>349</v>
      </c>
      <c r="U125" s="43" t="s">
        <v>350</v>
      </c>
      <c r="V125" s="131" t="str">
        <f t="shared" si="12"/>
        <v/>
      </c>
      <c r="X125" s="132"/>
    </row>
    <row r="126" spans="2:24" s="47" customFormat="1" ht="15.6" customHeight="1">
      <c r="B126" s="111" t="s">
        <v>763</v>
      </c>
      <c r="C126" s="111" t="s">
        <v>43</v>
      </c>
      <c r="D126" s="43" t="s">
        <v>104</v>
      </c>
      <c r="E126" s="127"/>
      <c r="F126" s="43" t="s">
        <v>739</v>
      </c>
      <c r="G126" s="44" t="s">
        <v>45</v>
      </c>
      <c r="H126" s="45">
        <v>26.284210526315789</v>
      </c>
      <c r="I126" s="46">
        <f>H126*$L$8</f>
        <v>2602.136842105263</v>
      </c>
      <c r="J126" s="159">
        <v>10</v>
      </c>
      <c r="K126" s="130" t="s">
        <v>429</v>
      </c>
      <c r="L126" s="158"/>
      <c r="M126" s="44" t="str">
        <f>IF(L126="","-",L126/80)</f>
        <v>-</v>
      </c>
      <c r="N126" s="147">
        <f>H126*L126</f>
        <v>0</v>
      </c>
      <c r="O126" s="147">
        <v>0</v>
      </c>
      <c r="P126" s="147">
        <f t="shared" si="11"/>
        <v>0</v>
      </c>
      <c r="Q126" s="160" t="s">
        <v>751</v>
      </c>
      <c r="R126" s="43">
        <v>4</v>
      </c>
      <c r="S126" s="43" t="s">
        <v>344</v>
      </c>
      <c r="T126" s="43" t="s">
        <v>349</v>
      </c>
      <c r="U126" s="43" t="s">
        <v>350</v>
      </c>
      <c r="V126" s="131" t="str">
        <f t="shared" si="12"/>
        <v/>
      </c>
      <c r="X126" s="132"/>
    </row>
    <row r="127" spans="2:24" s="47" customFormat="1" ht="15.6" customHeight="1">
      <c r="B127" s="111" t="s">
        <v>472</v>
      </c>
      <c r="C127" s="111" t="s">
        <v>48</v>
      </c>
      <c r="D127" s="43" t="s">
        <v>104</v>
      </c>
      <c r="E127" s="127"/>
      <c r="F127" s="43" t="s">
        <v>47</v>
      </c>
      <c r="G127" s="44" t="s">
        <v>50</v>
      </c>
      <c r="H127" s="48">
        <f t="shared" ref="H127:H132" si="15">I127/$L$8</f>
        <v>3.5252525252525251</v>
      </c>
      <c r="I127" s="49">
        <v>349</v>
      </c>
      <c r="J127" s="159">
        <v>25</v>
      </c>
      <c r="K127" s="130" t="s">
        <v>429</v>
      </c>
      <c r="L127" s="158"/>
      <c r="M127" s="44" t="str">
        <f>IF(L127="","-",L127/200)</f>
        <v>-</v>
      </c>
      <c r="N127" s="146">
        <f t="shared" ref="N127:N132" si="16">I127*L127</f>
        <v>0</v>
      </c>
      <c r="O127" s="146">
        <f>IF(L127&lt;50,I127*L127*0.05,0)</f>
        <v>0</v>
      </c>
      <c r="P127" s="146">
        <f t="shared" si="11"/>
        <v>0</v>
      </c>
      <c r="Q127" s="161" t="s">
        <v>752</v>
      </c>
      <c r="R127" s="43">
        <v>4</v>
      </c>
      <c r="S127" s="43" t="s">
        <v>344</v>
      </c>
      <c r="T127" s="43" t="s">
        <v>349</v>
      </c>
      <c r="U127" s="43" t="s">
        <v>350</v>
      </c>
      <c r="V127" s="131" t="str">
        <f t="shared" si="12"/>
        <v/>
      </c>
      <c r="X127" s="132"/>
    </row>
    <row r="128" spans="2:24" s="47" customFormat="1" ht="15.6" customHeight="1">
      <c r="B128" s="111" t="s">
        <v>473</v>
      </c>
      <c r="C128" s="111" t="s">
        <v>48</v>
      </c>
      <c r="D128" s="43" t="s">
        <v>104</v>
      </c>
      <c r="E128" s="127"/>
      <c r="F128" s="43" t="s">
        <v>55</v>
      </c>
      <c r="G128" s="44" t="s">
        <v>50</v>
      </c>
      <c r="H128" s="48">
        <f t="shared" si="15"/>
        <v>6.6565656565656566</v>
      </c>
      <c r="I128" s="49">
        <v>659</v>
      </c>
      <c r="J128" s="159">
        <v>25</v>
      </c>
      <c r="K128" s="130" t="s">
        <v>429</v>
      </c>
      <c r="L128" s="158"/>
      <c r="M128" s="44" t="str">
        <f>IF(L128="","-",L128/200)</f>
        <v>-</v>
      </c>
      <c r="N128" s="146">
        <f t="shared" si="16"/>
        <v>0</v>
      </c>
      <c r="O128" s="146">
        <f>IF(L128&lt;50,I128*L128*0.05,0)</f>
        <v>0</v>
      </c>
      <c r="P128" s="146">
        <f t="shared" si="11"/>
        <v>0</v>
      </c>
      <c r="Q128" s="161" t="s">
        <v>752</v>
      </c>
      <c r="R128" s="43">
        <v>4</v>
      </c>
      <c r="S128" s="43" t="s">
        <v>344</v>
      </c>
      <c r="T128" s="43" t="s">
        <v>349</v>
      </c>
      <c r="U128" s="43" t="s">
        <v>350</v>
      </c>
      <c r="V128" s="131" t="str">
        <f t="shared" si="12"/>
        <v/>
      </c>
      <c r="X128" s="132"/>
    </row>
    <row r="129" spans="2:24" s="47" customFormat="1" ht="15.6" customHeight="1">
      <c r="B129" s="111" t="s">
        <v>661</v>
      </c>
      <c r="C129" s="111" t="s">
        <v>48</v>
      </c>
      <c r="D129" s="43" t="s">
        <v>106</v>
      </c>
      <c r="E129" s="127"/>
      <c r="F129" s="43" t="s">
        <v>49</v>
      </c>
      <c r="G129" s="44" t="s">
        <v>50</v>
      </c>
      <c r="H129" s="48">
        <f t="shared" si="15"/>
        <v>1.8888888888888888</v>
      </c>
      <c r="I129" s="49">
        <v>187</v>
      </c>
      <c r="J129" s="159">
        <v>24</v>
      </c>
      <c r="K129" s="130" t="s">
        <v>429</v>
      </c>
      <c r="L129" s="158"/>
      <c r="M129" s="44" t="str">
        <f>IF(L129="","-",L129/J129)</f>
        <v>-</v>
      </c>
      <c r="N129" s="146">
        <f t="shared" si="16"/>
        <v>0</v>
      </c>
      <c r="O129" s="146">
        <v>0</v>
      </c>
      <c r="P129" s="146">
        <f t="shared" si="11"/>
        <v>0</v>
      </c>
      <c r="Q129" s="161" t="s">
        <v>752</v>
      </c>
      <c r="R129" s="43">
        <v>4</v>
      </c>
      <c r="S129" s="43" t="s">
        <v>289</v>
      </c>
      <c r="T129" s="43" t="s">
        <v>351</v>
      </c>
      <c r="U129" s="43" t="s">
        <v>352</v>
      </c>
      <c r="V129" s="131" t="str">
        <f t="shared" si="12"/>
        <v/>
      </c>
      <c r="X129" s="132"/>
    </row>
    <row r="130" spans="2:24" s="47" customFormat="1" ht="15.6" customHeight="1">
      <c r="B130" s="111" t="s">
        <v>107</v>
      </c>
      <c r="C130" s="111" t="s">
        <v>48</v>
      </c>
      <c r="D130" s="43" t="s">
        <v>108</v>
      </c>
      <c r="E130" s="127"/>
      <c r="F130" s="43" t="s">
        <v>85</v>
      </c>
      <c r="G130" s="44" t="s">
        <v>50</v>
      </c>
      <c r="H130" s="48">
        <f t="shared" si="15"/>
        <v>0.69696969696969702</v>
      </c>
      <c r="I130" s="49">
        <v>69</v>
      </c>
      <c r="J130" s="159">
        <v>144</v>
      </c>
      <c r="K130" s="130" t="s">
        <v>429</v>
      </c>
      <c r="L130" s="158"/>
      <c r="M130" s="44" t="str">
        <f>IF(L130="","-",L130/J130)</f>
        <v>-</v>
      </c>
      <c r="N130" s="146">
        <f t="shared" si="16"/>
        <v>0</v>
      </c>
      <c r="O130" s="146">
        <v>0</v>
      </c>
      <c r="P130" s="146">
        <f t="shared" si="11"/>
        <v>0</v>
      </c>
      <c r="Q130" s="161" t="s">
        <v>752</v>
      </c>
      <c r="R130" s="43">
        <v>5</v>
      </c>
      <c r="S130" s="43" t="s">
        <v>335</v>
      </c>
      <c r="T130" s="43" t="s">
        <v>626</v>
      </c>
      <c r="U130" s="43" t="s">
        <v>353</v>
      </c>
      <c r="V130" s="131" t="str">
        <f t="shared" si="12"/>
        <v/>
      </c>
      <c r="X130" s="132"/>
    </row>
    <row r="131" spans="2:24" s="47" customFormat="1" ht="15.6" customHeight="1">
      <c r="B131" s="111" t="s">
        <v>662</v>
      </c>
      <c r="C131" s="111" t="s">
        <v>48</v>
      </c>
      <c r="D131" s="43" t="s">
        <v>108</v>
      </c>
      <c r="E131" s="127"/>
      <c r="F131" s="43" t="s">
        <v>49</v>
      </c>
      <c r="G131" s="44" t="s">
        <v>50</v>
      </c>
      <c r="H131" s="48">
        <f t="shared" si="15"/>
        <v>1.8888888888888888</v>
      </c>
      <c r="I131" s="49">
        <v>187</v>
      </c>
      <c r="J131" s="159">
        <v>24</v>
      </c>
      <c r="K131" s="130" t="s">
        <v>429</v>
      </c>
      <c r="L131" s="158"/>
      <c r="M131" s="44" t="str">
        <f>IF(L131="","-",L131/J131)</f>
        <v>-</v>
      </c>
      <c r="N131" s="146">
        <f t="shared" si="16"/>
        <v>0</v>
      </c>
      <c r="O131" s="146">
        <v>0</v>
      </c>
      <c r="P131" s="146">
        <f t="shared" si="11"/>
        <v>0</v>
      </c>
      <c r="Q131" s="161" t="s">
        <v>752</v>
      </c>
      <c r="R131" s="43">
        <v>5</v>
      </c>
      <c r="S131" s="43" t="s">
        <v>335</v>
      </c>
      <c r="T131" s="43" t="s">
        <v>626</v>
      </c>
      <c r="U131" s="43" t="s">
        <v>353</v>
      </c>
      <c r="V131" s="131" t="str">
        <f t="shared" si="12"/>
        <v/>
      </c>
      <c r="X131" s="132"/>
    </row>
    <row r="132" spans="2:24" s="47" customFormat="1" ht="15.6" customHeight="1">
      <c r="B132" s="111" t="s">
        <v>710</v>
      </c>
      <c r="C132" s="111" t="s">
        <v>48</v>
      </c>
      <c r="D132" s="43" t="s">
        <v>108</v>
      </c>
      <c r="E132" s="127"/>
      <c r="F132" s="43" t="s">
        <v>546</v>
      </c>
      <c r="G132" s="44" t="s">
        <v>50</v>
      </c>
      <c r="H132" s="48">
        <f t="shared" si="15"/>
        <v>1.9898989898989898</v>
      </c>
      <c r="I132" s="49">
        <v>197</v>
      </c>
      <c r="J132" s="159">
        <v>25</v>
      </c>
      <c r="K132" s="130" t="s">
        <v>429</v>
      </c>
      <c r="L132" s="158"/>
      <c r="M132" s="44" t="str">
        <f>IF(L132="","-",L132/200)</f>
        <v>-</v>
      </c>
      <c r="N132" s="146">
        <f t="shared" si="16"/>
        <v>0</v>
      </c>
      <c r="O132" s="146">
        <f>IF(L132&lt;50,I132*L132*0.05,0)</f>
        <v>0</v>
      </c>
      <c r="P132" s="146">
        <f t="shared" si="11"/>
        <v>0</v>
      </c>
      <c r="Q132" s="161" t="s">
        <v>752</v>
      </c>
      <c r="R132" s="43">
        <v>5</v>
      </c>
      <c r="S132" s="43" t="s">
        <v>335</v>
      </c>
      <c r="T132" s="43" t="s">
        <v>626</v>
      </c>
      <c r="U132" s="43" t="s">
        <v>353</v>
      </c>
      <c r="V132" s="131" t="str">
        <f t="shared" si="12"/>
        <v/>
      </c>
      <c r="X132" s="132"/>
    </row>
    <row r="133" spans="2:24" s="47" customFormat="1" ht="15.6" customHeight="1">
      <c r="B133" s="111" t="s">
        <v>95</v>
      </c>
      <c r="C133" s="111" t="s">
        <v>43</v>
      </c>
      <c r="D133" s="43" t="s">
        <v>438</v>
      </c>
      <c r="E133" s="127"/>
      <c r="F133" s="43" t="s">
        <v>55</v>
      </c>
      <c r="G133" s="44" t="s">
        <v>45</v>
      </c>
      <c r="H133" s="45">
        <v>6.74</v>
      </c>
      <c r="I133" s="46">
        <f>H133*$L$8</f>
        <v>667.26</v>
      </c>
      <c r="J133" s="159">
        <v>25</v>
      </c>
      <c r="K133" s="130" t="s">
        <v>429</v>
      </c>
      <c r="L133" s="158"/>
      <c r="M133" s="44" t="str">
        <f>IF(L133="","-",L133/200)</f>
        <v>-</v>
      </c>
      <c r="N133" s="147">
        <f>H133*L133</f>
        <v>0</v>
      </c>
      <c r="O133" s="147">
        <f>IF(L133&lt;50,H133*L133*0.05,0)</f>
        <v>0</v>
      </c>
      <c r="P133" s="147">
        <f t="shared" si="11"/>
        <v>0</v>
      </c>
      <c r="Q133" s="160" t="s">
        <v>751</v>
      </c>
      <c r="R133" s="43">
        <v>4</v>
      </c>
      <c r="S133" s="43" t="s">
        <v>335</v>
      </c>
      <c r="T133" s="43" t="s">
        <v>336</v>
      </c>
      <c r="U133" s="43" t="s">
        <v>337</v>
      </c>
      <c r="V133" s="131" t="str">
        <f t="shared" si="12"/>
        <v/>
      </c>
      <c r="X133" s="132"/>
    </row>
    <row r="134" spans="2:24" s="47" customFormat="1" ht="15.6" customHeight="1">
      <c r="B134" s="111" t="s">
        <v>474</v>
      </c>
      <c r="C134" s="111" t="s">
        <v>48</v>
      </c>
      <c r="D134" s="43" t="s">
        <v>438</v>
      </c>
      <c r="E134" s="127"/>
      <c r="F134" s="43" t="s">
        <v>55</v>
      </c>
      <c r="G134" s="44" t="s">
        <v>50</v>
      </c>
      <c r="H134" s="48">
        <f>I134/$L$8</f>
        <v>6.6565656565656566</v>
      </c>
      <c r="I134" s="49">
        <v>659</v>
      </c>
      <c r="J134" s="159">
        <v>25</v>
      </c>
      <c r="K134" s="130" t="s">
        <v>429</v>
      </c>
      <c r="L134" s="158"/>
      <c r="M134" s="44" t="str">
        <f>IF(L134="","-",L134/200)</f>
        <v>-</v>
      </c>
      <c r="N134" s="146">
        <f>I134*L134</f>
        <v>0</v>
      </c>
      <c r="O134" s="146">
        <f>IF(L134&lt;50,I134*L134*0.05,0)</f>
        <v>0</v>
      </c>
      <c r="P134" s="146">
        <f t="shared" si="11"/>
        <v>0</v>
      </c>
      <c r="Q134" s="161" t="s">
        <v>752</v>
      </c>
      <c r="R134" s="43">
        <v>4</v>
      </c>
      <c r="S134" s="43" t="s">
        <v>335</v>
      </c>
      <c r="T134" s="43" t="s">
        <v>336</v>
      </c>
      <c r="U134" s="43" t="s">
        <v>337</v>
      </c>
      <c r="V134" s="131" t="str">
        <f t="shared" si="12"/>
        <v/>
      </c>
      <c r="X134" s="132"/>
    </row>
    <row r="135" spans="2:24" s="47" customFormat="1" ht="15.6" customHeight="1">
      <c r="B135" s="111" t="s">
        <v>663</v>
      </c>
      <c r="C135" s="111" t="s">
        <v>48</v>
      </c>
      <c r="D135" s="43" t="s">
        <v>109</v>
      </c>
      <c r="E135" s="127" t="s">
        <v>46</v>
      </c>
      <c r="F135" s="43" t="s">
        <v>49</v>
      </c>
      <c r="G135" s="44" t="s">
        <v>45</v>
      </c>
      <c r="H135" s="45">
        <v>2.831578947368421</v>
      </c>
      <c r="I135" s="46">
        <f>H135*$L$8</f>
        <v>280.32631578947365</v>
      </c>
      <c r="J135" s="159">
        <v>24</v>
      </c>
      <c r="K135" s="130" t="s">
        <v>429</v>
      </c>
      <c r="L135" s="158"/>
      <c r="M135" s="44" t="str">
        <f>IF(L135="","-",L135/J135)</f>
        <v>-</v>
      </c>
      <c r="N135" s="146">
        <f>I135*L135</f>
        <v>0</v>
      </c>
      <c r="O135" s="146">
        <v>0</v>
      </c>
      <c r="P135" s="146">
        <f t="shared" si="11"/>
        <v>0</v>
      </c>
      <c r="Q135" s="161" t="s">
        <v>752</v>
      </c>
      <c r="R135" s="43">
        <v>4</v>
      </c>
      <c r="S135" s="43" t="s">
        <v>289</v>
      </c>
      <c r="T135" s="43" t="s">
        <v>354</v>
      </c>
      <c r="U135" s="43" t="s">
        <v>355</v>
      </c>
      <c r="V135" s="131" t="str">
        <f t="shared" si="12"/>
        <v/>
      </c>
      <c r="X135" s="132"/>
    </row>
    <row r="136" spans="2:24" s="47" customFormat="1" ht="15.6" customHeight="1">
      <c r="B136" s="111" t="s">
        <v>110</v>
      </c>
      <c r="C136" s="111" t="s">
        <v>48</v>
      </c>
      <c r="D136" s="43" t="s">
        <v>109</v>
      </c>
      <c r="E136" s="127" t="s">
        <v>46</v>
      </c>
      <c r="F136" s="43" t="s">
        <v>85</v>
      </c>
      <c r="G136" s="44" t="s">
        <v>50</v>
      </c>
      <c r="H136" s="48">
        <f>I136/$L$8</f>
        <v>0.69696969696969702</v>
      </c>
      <c r="I136" s="49">
        <v>69</v>
      </c>
      <c r="J136" s="159">
        <v>144</v>
      </c>
      <c r="K136" s="130" t="s">
        <v>429</v>
      </c>
      <c r="L136" s="158"/>
      <c r="M136" s="44" t="str">
        <f>IF(L136="","-",L136/J136)</f>
        <v>-</v>
      </c>
      <c r="N136" s="146">
        <f>I136*L136</f>
        <v>0</v>
      </c>
      <c r="O136" s="146">
        <v>0</v>
      </c>
      <c r="P136" s="146">
        <f t="shared" si="11"/>
        <v>0</v>
      </c>
      <c r="Q136" s="161" t="s">
        <v>752</v>
      </c>
      <c r="R136" s="43">
        <v>4</v>
      </c>
      <c r="S136" s="43" t="s">
        <v>289</v>
      </c>
      <c r="T136" s="43" t="s">
        <v>354</v>
      </c>
      <c r="U136" s="43" t="s">
        <v>355</v>
      </c>
      <c r="V136" s="131" t="str">
        <f t="shared" si="12"/>
        <v/>
      </c>
      <c r="X136" s="132"/>
    </row>
    <row r="137" spans="2:24" s="47" customFormat="1" ht="15.6" customHeight="1">
      <c r="B137" s="111" t="s">
        <v>475</v>
      </c>
      <c r="C137" s="111" t="s">
        <v>48</v>
      </c>
      <c r="D137" s="43" t="s">
        <v>109</v>
      </c>
      <c r="E137" s="127" t="s">
        <v>46</v>
      </c>
      <c r="F137" s="43" t="s">
        <v>49</v>
      </c>
      <c r="G137" s="44" t="s">
        <v>50</v>
      </c>
      <c r="H137" s="48">
        <f>I137/$L$8</f>
        <v>1.9898989898989898</v>
      </c>
      <c r="I137" s="49">
        <v>197</v>
      </c>
      <c r="J137" s="159">
        <v>24</v>
      </c>
      <c r="K137" s="130" t="s">
        <v>429</v>
      </c>
      <c r="L137" s="158"/>
      <c r="M137" s="44" t="str">
        <f>IF(L137="","-",L137/J137)</f>
        <v>-</v>
      </c>
      <c r="N137" s="146">
        <f>I137*L137</f>
        <v>0</v>
      </c>
      <c r="O137" s="146">
        <v>0</v>
      </c>
      <c r="P137" s="146">
        <f t="shared" si="11"/>
        <v>0</v>
      </c>
      <c r="Q137" s="161" t="s">
        <v>752</v>
      </c>
      <c r="R137" s="43">
        <v>4</v>
      </c>
      <c r="S137" s="43" t="s">
        <v>289</v>
      </c>
      <c r="T137" s="43" t="s">
        <v>354</v>
      </c>
      <c r="U137" s="43" t="s">
        <v>355</v>
      </c>
      <c r="V137" s="131" t="str">
        <f t="shared" si="12"/>
        <v/>
      </c>
      <c r="X137" s="132"/>
    </row>
    <row r="138" spans="2:24" s="47" customFormat="1" ht="15.6" customHeight="1">
      <c r="B138" s="111" t="s">
        <v>761</v>
      </c>
      <c r="C138" s="111" t="s">
        <v>43</v>
      </c>
      <c r="D138" s="43" t="s">
        <v>109</v>
      </c>
      <c r="E138" s="127" t="s">
        <v>46</v>
      </c>
      <c r="F138" s="43" t="s">
        <v>739</v>
      </c>
      <c r="G138" s="44" t="s">
        <v>45</v>
      </c>
      <c r="H138" s="45">
        <v>23.126315789473683</v>
      </c>
      <c r="I138" s="46">
        <f>H138*$L$8</f>
        <v>2289.5052631578947</v>
      </c>
      <c r="J138" s="159">
        <v>10</v>
      </c>
      <c r="K138" s="130" t="s">
        <v>429</v>
      </c>
      <c r="L138" s="158"/>
      <c r="M138" s="44" t="str">
        <f>IF(L138="","-",L138/80)</f>
        <v>-</v>
      </c>
      <c r="N138" s="147">
        <f>H138*L138</f>
        <v>0</v>
      </c>
      <c r="O138" s="147">
        <v>0</v>
      </c>
      <c r="P138" s="147">
        <f t="shared" si="11"/>
        <v>0</v>
      </c>
      <c r="Q138" s="160" t="s">
        <v>751</v>
      </c>
      <c r="R138" s="43">
        <v>4</v>
      </c>
      <c r="S138" s="43" t="s">
        <v>289</v>
      </c>
      <c r="T138" s="43" t="s">
        <v>354</v>
      </c>
      <c r="U138" s="43" t="s">
        <v>355</v>
      </c>
      <c r="V138" s="131" t="str">
        <f t="shared" si="12"/>
        <v/>
      </c>
      <c r="X138" s="132"/>
    </row>
    <row r="139" spans="2:24" s="47" customFormat="1" ht="15.6" customHeight="1">
      <c r="B139" s="111" t="s">
        <v>762</v>
      </c>
      <c r="C139" s="111" t="s">
        <v>43</v>
      </c>
      <c r="D139" s="43" t="s">
        <v>109</v>
      </c>
      <c r="E139" s="127" t="s">
        <v>46</v>
      </c>
      <c r="F139" s="43" t="s">
        <v>740</v>
      </c>
      <c r="G139" s="44" t="s">
        <v>45</v>
      </c>
      <c r="H139" s="45">
        <v>19.96842105263158</v>
      </c>
      <c r="I139" s="46">
        <f>H139*$L$8</f>
        <v>1976.8736842105263</v>
      </c>
      <c r="J139" s="159">
        <v>10</v>
      </c>
      <c r="K139" s="130" t="s">
        <v>429</v>
      </c>
      <c r="L139" s="158"/>
      <c r="M139" s="44" t="str">
        <f>IF(L139="","-",L139/80)</f>
        <v>-</v>
      </c>
      <c r="N139" s="147">
        <f>H139*L139</f>
        <v>0</v>
      </c>
      <c r="O139" s="147">
        <v>0</v>
      </c>
      <c r="P139" s="147">
        <f t="shared" si="11"/>
        <v>0</v>
      </c>
      <c r="Q139" s="160" t="s">
        <v>751</v>
      </c>
      <c r="R139" s="43">
        <v>4</v>
      </c>
      <c r="S139" s="43" t="s">
        <v>289</v>
      </c>
      <c r="T139" s="43" t="s">
        <v>354</v>
      </c>
      <c r="U139" s="43" t="s">
        <v>355</v>
      </c>
      <c r="V139" s="131" t="str">
        <f t="shared" si="12"/>
        <v/>
      </c>
      <c r="X139" s="132"/>
    </row>
    <row r="140" spans="2:24" s="47" customFormat="1" ht="15.6" customHeight="1">
      <c r="B140" s="111" t="s">
        <v>476</v>
      </c>
      <c r="C140" s="111" t="s">
        <v>48</v>
      </c>
      <c r="D140" s="43" t="s">
        <v>109</v>
      </c>
      <c r="E140" s="127" t="s">
        <v>46</v>
      </c>
      <c r="F140" s="43" t="s">
        <v>55</v>
      </c>
      <c r="G140" s="44" t="s">
        <v>50</v>
      </c>
      <c r="H140" s="48">
        <f>I140/$L$8</f>
        <v>6.6565656565656566</v>
      </c>
      <c r="I140" s="49">
        <v>659</v>
      </c>
      <c r="J140" s="159">
        <v>25</v>
      </c>
      <c r="K140" s="130" t="s">
        <v>429</v>
      </c>
      <c r="L140" s="158"/>
      <c r="M140" s="44" t="str">
        <f>IF(L140="","-",L140/200)</f>
        <v>-</v>
      </c>
      <c r="N140" s="146">
        <f>I140*L140</f>
        <v>0</v>
      </c>
      <c r="O140" s="146">
        <f>IF(L140&lt;50,I140*L140*0.05,0)</f>
        <v>0</v>
      </c>
      <c r="P140" s="146">
        <f t="shared" si="11"/>
        <v>0</v>
      </c>
      <c r="Q140" s="161" t="s">
        <v>752</v>
      </c>
      <c r="R140" s="43">
        <v>4</v>
      </c>
      <c r="S140" s="43" t="s">
        <v>289</v>
      </c>
      <c r="T140" s="43" t="s">
        <v>354</v>
      </c>
      <c r="U140" s="43" t="s">
        <v>355</v>
      </c>
      <c r="V140" s="131" t="str">
        <f t="shared" si="12"/>
        <v/>
      </c>
      <c r="X140" s="132"/>
    </row>
    <row r="141" spans="2:24" s="47" customFormat="1" ht="15.6" customHeight="1">
      <c r="B141" s="111" t="s">
        <v>764</v>
      </c>
      <c r="C141" s="111" t="s">
        <v>43</v>
      </c>
      <c r="D141" s="43" t="s">
        <v>109</v>
      </c>
      <c r="E141" s="127" t="s">
        <v>46</v>
      </c>
      <c r="F141" s="43" t="s">
        <v>55</v>
      </c>
      <c r="G141" s="44" t="s">
        <v>45</v>
      </c>
      <c r="H141" s="45">
        <v>5.0421052631578949</v>
      </c>
      <c r="I141" s="46">
        <f>H141*$L$8</f>
        <v>499.16842105263157</v>
      </c>
      <c r="J141" s="159">
        <v>25</v>
      </c>
      <c r="K141" s="130" t="s">
        <v>429</v>
      </c>
      <c r="L141" s="158"/>
      <c r="M141" s="44" t="str">
        <f>IF(L141="","-",L141/200)</f>
        <v>-</v>
      </c>
      <c r="N141" s="147">
        <f>H141*L141</f>
        <v>0</v>
      </c>
      <c r="O141" s="147">
        <f>IF(L141&lt;50,H141*L141*0.05,0)</f>
        <v>0</v>
      </c>
      <c r="P141" s="147">
        <f t="shared" si="11"/>
        <v>0</v>
      </c>
      <c r="Q141" s="160" t="s">
        <v>751</v>
      </c>
      <c r="R141" s="43">
        <v>4</v>
      </c>
      <c r="S141" s="43" t="s">
        <v>289</v>
      </c>
      <c r="T141" s="43" t="s">
        <v>354</v>
      </c>
      <c r="U141" s="43" t="s">
        <v>355</v>
      </c>
      <c r="V141" s="131" t="str">
        <f t="shared" si="12"/>
        <v/>
      </c>
      <c r="X141" s="132"/>
    </row>
    <row r="142" spans="2:24" s="47" customFormat="1" ht="15.6" customHeight="1">
      <c r="B142" s="111" t="s">
        <v>477</v>
      </c>
      <c r="C142" s="111" t="s">
        <v>48</v>
      </c>
      <c r="D142" s="43" t="s">
        <v>111</v>
      </c>
      <c r="E142" s="127"/>
      <c r="F142" s="43" t="s">
        <v>49</v>
      </c>
      <c r="G142" s="44" t="s">
        <v>50</v>
      </c>
      <c r="H142" s="48">
        <f>I142/$L$8</f>
        <v>3</v>
      </c>
      <c r="I142" s="49">
        <v>297</v>
      </c>
      <c r="J142" s="159">
        <v>24</v>
      </c>
      <c r="K142" s="130" t="s">
        <v>429</v>
      </c>
      <c r="L142" s="158"/>
      <c r="M142" s="44" t="str">
        <f>IF(L142="","-",L142/J142)</f>
        <v>-</v>
      </c>
      <c r="N142" s="146">
        <f>I142*L142</f>
        <v>0</v>
      </c>
      <c r="O142" s="146">
        <v>0</v>
      </c>
      <c r="P142" s="146">
        <f t="shared" si="11"/>
        <v>0</v>
      </c>
      <c r="Q142" s="161" t="s">
        <v>752</v>
      </c>
      <c r="R142" s="43">
        <v>4</v>
      </c>
      <c r="S142" s="43" t="s">
        <v>267</v>
      </c>
      <c r="T142" s="43" t="s">
        <v>356</v>
      </c>
      <c r="U142" s="43" t="s">
        <v>357</v>
      </c>
      <c r="V142" s="131" t="str">
        <f t="shared" si="12"/>
        <v/>
      </c>
      <c r="X142" s="132"/>
    </row>
    <row r="143" spans="2:24" s="47" customFormat="1" ht="15.6" customHeight="1">
      <c r="B143" s="111" t="s">
        <v>478</v>
      </c>
      <c r="C143" s="111" t="s">
        <v>48</v>
      </c>
      <c r="D143" s="43" t="s">
        <v>111</v>
      </c>
      <c r="E143" s="127"/>
      <c r="F143" s="43" t="s">
        <v>47</v>
      </c>
      <c r="G143" s="44" t="s">
        <v>50</v>
      </c>
      <c r="H143" s="48">
        <f>I143/$L$8</f>
        <v>4.737373737373737</v>
      </c>
      <c r="I143" s="49">
        <v>469</v>
      </c>
      <c r="J143" s="159">
        <v>25</v>
      </c>
      <c r="K143" s="130" t="s">
        <v>429</v>
      </c>
      <c r="L143" s="158"/>
      <c r="M143" s="44" t="str">
        <f>IF(L143="","-",L143/200)</f>
        <v>-</v>
      </c>
      <c r="N143" s="146">
        <f>I143*L143</f>
        <v>0</v>
      </c>
      <c r="O143" s="146">
        <f>IF(L143&lt;50,I143*L143*0.05,0)</f>
        <v>0</v>
      </c>
      <c r="P143" s="146">
        <f t="shared" si="11"/>
        <v>0</v>
      </c>
      <c r="Q143" s="161" t="s">
        <v>752</v>
      </c>
      <c r="R143" s="43">
        <v>4</v>
      </c>
      <c r="S143" s="43" t="s">
        <v>267</v>
      </c>
      <c r="T143" s="43" t="s">
        <v>356</v>
      </c>
      <c r="U143" s="43" t="s">
        <v>357</v>
      </c>
      <c r="V143" s="131" t="str">
        <f t="shared" si="12"/>
        <v/>
      </c>
      <c r="X143" s="132"/>
    </row>
    <row r="144" spans="2:24" s="47" customFormat="1" ht="15.6" customHeight="1">
      <c r="B144" s="111" t="s">
        <v>664</v>
      </c>
      <c r="C144" s="111" t="s">
        <v>48</v>
      </c>
      <c r="D144" s="43" t="s">
        <v>112</v>
      </c>
      <c r="E144" s="127"/>
      <c r="F144" s="43" t="s">
        <v>49</v>
      </c>
      <c r="G144" s="44" t="s">
        <v>50</v>
      </c>
      <c r="H144" s="48">
        <f>I144/$L$8</f>
        <v>1.8888888888888888</v>
      </c>
      <c r="I144" s="49">
        <v>187</v>
      </c>
      <c r="J144" s="159">
        <v>24</v>
      </c>
      <c r="K144" s="130" t="s">
        <v>429</v>
      </c>
      <c r="L144" s="158"/>
      <c r="M144" s="44" t="str">
        <f>IF(L144="","-",L144/J144)</f>
        <v>-</v>
      </c>
      <c r="N144" s="146">
        <f>I144*L144</f>
        <v>0</v>
      </c>
      <c r="O144" s="146">
        <v>0</v>
      </c>
      <c r="P144" s="146">
        <f t="shared" si="11"/>
        <v>0</v>
      </c>
      <c r="Q144" s="161" t="s">
        <v>752</v>
      </c>
      <c r="R144" s="43">
        <v>4</v>
      </c>
      <c r="S144" s="43" t="s">
        <v>285</v>
      </c>
      <c r="T144" s="43" t="s">
        <v>358</v>
      </c>
      <c r="U144" s="43" t="s">
        <v>359</v>
      </c>
      <c r="V144" s="131" t="str">
        <f t="shared" si="12"/>
        <v/>
      </c>
      <c r="X144" s="132"/>
    </row>
    <row r="145" spans="2:24" s="47" customFormat="1" ht="15.6" customHeight="1">
      <c r="B145" s="111" t="s">
        <v>114</v>
      </c>
      <c r="C145" s="111" t="s">
        <v>43</v>
      </c>
      <c r="D145" s="43" t="s">
        <v>113</v>
      </c>
      <c r="E145" s="127"/>
      <c r="F145" s="43" t="s">
        <v>55</v>
      </c>
      <c r="G145" s="44" t="s">
        <v>45</v>
      </c>
      <c r="H145" s="45">
        <v>6.74</v>
      </c>
      <c r="I145" s="46">
        <f>H145*$L$8</f>
        <v>667.26</v>
      </c>
      <c r="J145" s="159">
        <v>25</v>
      </c>
      <c r="K145" s="130" t="s">
        <v>429</v>
      </c>
      <c r="L145" s="158"/>
      <c r="M145" s="44" t="str">
        <f>IF(L145="","-",L145/200)</f>
        <v>-</v>
      </c>
      <c r="N145" s="147">
        <f>H145*L145</f>
        <v>0</v>
      </c>
      <c r="O145" s="147">
        <f>IF(L145&lt;50,H145*L145*0.05,0)</f>
        <v>0</v>
      </c>
      <c r="P145" s="147">
        <f t="shared" si="11"/>
        <v>0</v>
      </c>
      <c r="Q145" s="160" t="s">
        <v>751</v>
      </c>
      <c r="R145" s="43">
        <v>4</v>
      </c>
      <c r="S145" s="43" t="s">
        <v>344</v>
      </c>
      <c r="T145" s="43" t="s">
        <v>360</v>
      </c>
      <c r="U145" s="43" t="s">
        <v>361</v>
      </c>
      <c r="V145" s="131" t="str">
        <f t="shared" si="12"/>
        <v/>
      </c>
      <c r="X145" s="132"/>
    </row>
    <row r="146" spans="2:24" s="47" customFormat="1" ht="15.6" customHeight="1">
      <c r="B146" s="111" t="s">
        <v>479</v>
      </c>
      <c r="C146" s="111" t="s">
        <v>48</v>
      </c>
      <c r="D146" s="43" t="s">
        <v>113</v>
      </c>
      <c r="E146" s="127"/>
      <c r="F146" s="43" t="s">
        <v>55</v>
      </c>
      <c r="G146" s="44" t="s">
        <v>50</v>
      </c>
      <c r="H146" s="48">
        <f>I146/$L$8</f>
        <v>6.6565656565656566</v>
      </c>
      <c r="I146" s="49">
        <v>659</v>
      </c>
      <c r="J146" s="159">
        <v>25</v>
      </c>
      <c r="K146" s="130" t="s">
        <v>429</v>
      </c>
      <c r="L146" s="158"/>
      <c r="M146" s="44" t="str">
        <f>IF(L146="","-",L146/200)</f>
        <v>-</v>
      </c>
      <c r="N146" s="146">
        <f t="shared" ref="N146:N170" si="17">I146*L146</f>
        <v>0</v>
      </c>
      <c r="O146" s="146">
        <f>IF(L146&lt;50,I146*L146*0.05,0)</f>
        <v>0</v>
      </c>
      <c r="P146" s="146">
        <f t="shared" si="11"/>
        <v>0</v>
      </c>
      <c r="Q146" s="161" t="s">
        <v>752</v>
      </c>
      <c r="R146" s="43">
        <v>4</v>
      </c>
      <c r="S146" s="43" t="s">
        <v>344</v>
      </c>
      <c r="T146" s="43" t="s">
        <v>360</v>
      </c>
      <c r="U146" s="43" t="s">
        <v>361</v>
      </c>
      <c r="V146" s="131" t="str">
        <f t="shared" si="12"/>
        <v/>
      </c>
      <c r="X146" s="132"/>
    </row>
    <row r="147" spans="2:24" s="47" customFormat="1" ht="15.6" customHeight="1">
      <c r="B147" s="111" t="s">
        <v>665</v>
      </c>
      <c r="C147" s="111" t="s">
        <v>48</v>
      </c>
      <c r="D147" s="43" t="s">
        <v>115</v>
      </c>
      <c r="E147" s="127" t="s">
        <v>80</v>
      </c>
      <c r="F147" s="43" t="s">
        <v>49</v>
      </c>
      <c r="G147" s="44" t="s">
        <v>45</v>
      </c>
      <c r="H147" s="45">
        <v>3.02</v>
      </c>
      <c r="I147" s="46">
        <f>H147*$L$8</f>
        <v>298.98</v>
      </c>
      <c r="J147" s="159">
        <v>24</v>
      </c>
      <c r="K147" s="130" t="s">
        <v>429</v>
      </c>
      <c r="L147" s="158"/>
      <c r="M147" s="44" t="str">
        <f>IF(L147="","-",L147/J147)</f>
        <v>-</v>
      </c>
      <c r="N147" s="146">
        <f t="shared" si="17"/>
        <v>0</v>
      </c>
      <c r="O147" s="146">
        <v>0</v>
      </c>
      <c r="P147" s="146">
        <f t="shared" si="11"/>
        <v>0</v>
      </c>
      <c r="Q147" s="161" t="s">
        <v>752</v>
      </c>
      <c r="R147" s="43" t="s">
        <v>420</v>
      </c>
      <c r="S147" s="43" t="s">
        <v>285</v>
      </c>
      <c r="T147" s="43" t="s">
        <v>362</v>
      </c>
      <c r="U147" s="43" t="s">
        <v>363</v>
      </c>
      <c r="V147" s="131" t="str">
        <f t="shared" si="12"/>
        <v/>
      </c>
      <c r="X147" s="132"/>
    </row>
    <row r="148" spans="2:24" s="47" customFormat="1" ht="15.6" customHeight="1">
      <c r="B148" s="111" t="s">
        <v>666</v>
      </c>
      <c r="C148" s="111" t="s">
        <v>48</v>
      </c>
      <c r="D148" s="43" t="s">
        <v>115</v>
      </c>
      <c r="E148" s="127" t="s">
        <v>80</v>
      </c>
      <c r="F148" s="43" t="s">
        <v>58</v>
      </c>
      <c r="G148" s="44" t="s">
        <v>45</v>
      </c>
      <c r="H148" s="45">
        <v>3.1263157894736842</v>
      </c>
      <c r="I148" s="46">
        <f>H148*$L$8</f>
        <v>309.50526315789472</v>
      </c>
      <c r="J148" s="159">
        <v>24</v>
      </c>
      <c r="K148" s="130" t="s">
        <v>429</v>
      </c>
      <c r="L148" s="158"/>
      <c r="M148" s="44" t="str">
        <f>IF(L148="","-",L148/J148)</f>
        <v>-</v>
      </c>
      <c r="N148" s="146">
        <f t="shared" si="17"/>
        <v>0</v>
      </c>
      <c r="O148" s="146">
        <v>0</v>
      </c>
      <c r="P148" s="146">
        <f t="shared" si="11"/>
        <v>0</v>
      </c>
      <c r="Q148" s="161" t="s">
        <v>752</v>
      </c>
      <c r="R148" s="43" t="s">
        <v>420</v>
      </c>
      <c r="S148" s="43" t="s">
        <v>285</v>
      </c>
      <c r="T148" s="43" t="s">
        <v>362</v>
      </c>
      <c r="U148" s="43" t="s">
        <v>363</v>
      </c>
      <c r="V148" s="131" t="str">
        <f t="shared" si="12"/>
        <v/>
      </c>
      <c r="X148" s="132"/>
    </row>
    <row r="149" spans="2:24" s="47" customFormat="1" ht="15.6" customHeight="1">
      <c r="B149" s="111" t="s">
        <v>480</v>
      </c>
      <c r="C149" s="111" t="s">
        <v>48</v>
      </c>
      <c r="D149" s="43" t="s">
        <v>116</v>
      </c>
      <c r="E149" s="127"/>
      <c r="F149" s="43" t="s">
        <v>85</v>
      </c>
      <c r="G149" s="44" t="s">
        <v>50</v>
      </c>
      <c r="H149" s="48">
        <f>I149/$L$8</f>
        <v>0.69696969696969702</v>
      </c>
      <c r="I149" s="49">
        <v>69</v>
      </c>
      <c r="J149" s="159">
        <v>144</v>
      </c>
      <c r="K149" s="130" t="s">
        <v>429</v>
      </c>
      <c r="L149" s="158"/>
      <c r="M149" s="44" t="str">
        <f>IF(L149="","-",L149/J149)</f>
        <v>-</v>
      </c>
      <c r="N149" s="146">
        <f t="shared" si="17"/>
        <v>0</v>
      </c>
      <c r="O149" s="146">
        <v>0</v>
      </c>
      <c r="P149" s="146">
        <f t="shared" si="11"/>
        <v>0</v>
      </c>
      <c r="Q149" s="161" t="s">
        <v>752</v>
      </c>
      <c r="R149" s="43">
        <v>4</v>
      </c>
      <c r="S149" s="43" t="s">
        <v>344</v>
      </c>
      <c r="T149" s="43" t="s">
        <v>364</v>
      </c>
      <c r="U149" s="43" t="s">
        <v>365</v>
      </c>
      <c r="V149" s="131" t="str">
        <f t="shared" si="12"/>
        <v/>
      </c>
      <c r="X149" s="132"/>
    </row>
    <row r="150" spans="2:24" s="47" customFormat="1" ht="15.6" customHeight="1">
      <c r="B150" s="111" t="s">
        <v>481</v>
      </c>
      <c r="C150" s="111" t="s">
        <v>48</v>
      </c>
      <c r="D150" s="43" t="s">
        <v>116</v>
      </c>
      <c r="E150" s="127"/>
      <c r="F150" s="43" t="s">
        <v>49</v>
      </c>
      <c r="G150" s="44" t="s">
        <v>50</v>
      </c>
      <c r="H150" s="48">
        <f>I150/$L$8</f>
        <v>1.8888888888888888</v>
      </c>
      <c r="I150" s="49">
        <v>187</v>
      </c>
      <c r="J150" s="159">
        <v>24</v>
      </c>
      <c r="K150" s="130" t="s">
        <v>429</v>
      </c>
      <c r="L150" s="158"/>
      <c r="M150" s="44" t="str">
        <f>IF(L150="","-",L150/J150)</f>
        <v>-</v>
      </c>
      <c r="N150" s="146">
        <f t="shared" si="17"/>
        <v>0</v>
      </c>
      <c r="O150" s="146">
        <v>0</v>
      </c>
      <c r="P150" s="146">
        <f t="shared" si="11"/>
        <v>0</v>
      </c>
      <c r="Q150" s="161" t="s">
        <v>752</v>
      </c>
      <c r="R150" s="43">
        <v>4</v>
      </c>
      <c r="S150" s="43" t="s">
        <v>344</v>
      </c>
      <c r="T150" s="43" t="s">
        <v>364</v>
      </c>
      <c r="U150" s="43" t="s">
        <v>365</v>
      </c>
      <c r="V150" s="131" t="str">
        <f t="shared" si="12"/>
        <v/>
      </c>
      <c r="X150" s="132"/>
    </row>
    <row r="151" spans="2:24" s="47" customFormat="1" ht="15.6" customHeight="1">
      <c r="B151" s="111" t="s">
        <v>482</v>
      </c>
      <c r="C151" s="111" t="s">
        <v>48</v>
      </c>
      <c r="D151" s="43" t="s">
        <v>116</v>
      </c>
      <c r="E151" s="127"/>
      <c r="F151" s="43" t="s">
        <v>750</v>
      </c>
      <c r="G151" s="44" t="s">
        <v>50</v>
      </c>
      <c r="H151" s="48">
        <f>I151/$L$8</f>
        <v>3</v>
      </c>
      <c r="I151" s="49">
        <v>297</v>
      </c>
      <c r="J151" s="159">
        <v>25</v>
      </c>
      <c r="K151" s="130" t="s">
        <v>429</v>
      </c>
      <c r="L151" s="158"/>
      <c r="M151" s="44" t="str">
        <f>IF(L151="","-",L151/200)</f>
        <v>-</v>
      </c>
      <c r="N151" s="146">
        <f t="shared" si="17"/>
        <v>0</v>
      </c>
      <c r="O151" s="146">
        <f>IF(L151&lt;50,I151*L151*0.05,0)</f>
        <v>0</v>
      </c>
      <c r="P151" s="146">
        <f t="shared" si="11"/>
        <v>0</v>
      </c>
      <c r="Q151" s="161" t="s">
        <v>752</v>
      </c>
      <c r="R151" s="43">
        <v>4</v>
      </c>
      <c r="S151" s="43" t="s">
        <v>344</v>
      </c>
      <c r="T151" s="43" t="s">
        <v>364</v>
      </c>
      <c r="U151" s="43" t="s">
        <v>365</v>
      </c>
      <c r="V151" s="131" t="str">
        <f t="shared" si="12"/>
        <v/>
      </c>
      <c r="X151" s="132"/>
    </row>
    <row r="152" spans="2:24" s="47" customFormat="1" ht="15.6" customHeight="1">
      <c r="B152" s="111" t="s">
        <v>791</v>
      </c>
      <c r="C152" s="111" t="s">
        <v>48</v>
      </c>
      <c r="D152" s="43" t="s">
        <v>116</v>
      </c>
      <c r="E152" s="127"/>
      <c r="F152" s="43" t="s">
        <v>47</v>
      </c>
      <c r="G152" s="44" t="s">
        <v>45</v>
      </c>
      <c r="H152" s="45">
        <v>5.53</v>
      </c>
      <c r="I152" s="46">
        <f>H152*$L$8</f>
        <v>547.47</v>
      </c>
      <c r="J152" s="159">
        <v>24</v>
      </c>
      <c r="K152" s="130" t="s">
        <v>429</v>
      </c>
      <c r="L152" s="158"/>
      <c r="M152" s="44" t="str">
        <f>IF(L152="","-",L152/J152)</f>
        <v>-</v>
      </c>
      <c r="N152" s="146">
        <f t="shared" si="17"/>
        <v>0</v>
      </c>
      <c r="O152" s="146">
        <v>0</v>
      </c>
      <c r="P152" s="146">
        <f t="shared" si="11"/>
        <v>0</v>
      </c>
      <c r="Q152" s="161" t="s">
        <v>752</v>
      </c>
      <c r="R152" s="43">
        <v>4</v>
      </c>
      <c r="S152" s="43" t="s">
        <v>344</v>
      </c>
      <c r="T152" s="43" t="s">
        <v>364</v>
      </c>
      <c r="U152" s="43" t="s">
        <v>365</v>
      </c>
      <c r="V152" s="131" t="str">
        <f t="shared" si="12"/>
        <v/>
      </c>
      <c r="X152" s="132"/>
    </row>
    <row r="153" spans="2:24" s="47" customFormat="1" ht="15.6" customHeight="1">
      <c r="B153" s="111" t="s">
        <v>483</v>
      </c>
      <c r="C153" s="111" t="s">
        <v>48</v>
      </c>
      <c r="D153" s="43" t="s">
        <v>117</v>
      </c>
      <c r="E153" s="127"/>
      <c r="F153" s="43" t="s">
        <v>47</v>
      </c>
      <c r="G153" s="44" t="s">
        <v>50</v>
      </c>
      <c r="H153" s="48">
        <f>I153/$L$8</f>
        <v>4.737373737373737</v>
      </c>
      <c r="I153" s="49">
        <v>469</v>
      </c>
      <c r="J153" s="159">
        <v>25</v>
      </c>
      <c r="K153" s="130" t="s">
        <v>429</v>
      </c>
      <c r="L153" s="158"/>
      <c r="M153" s="44" t="str">
        <f>IF(L153="","-",L153/200)</f>
        <v>-</v>
      </c>
      <c r="N153" s="146">
        <f t="shared" si="17"/>
        <v>0</v>
      </c>
      <c r="O153" s="146">
        <f>IF(L153&lt;50,I153*L153*0.05,0)</f>
        <v>0</v>
      </c>
      <c r="P153" s="146">
        <f t="shared" si="11"/>
        <v>0</v>
      </c>
      <c r="Q153" s="161" t="s">
        <v>752</v>
      </c>
      <c r="R153" s="43">
        <v>4</v>
      </c>
      <c r="S153" s="43" t="s">
        <v>344</v>
      </c>
      <c r="T153" s="43" t="s">
        <v>366</v>
      </c>
      <c r="U153" s="43" t="s">
        <v>367</v>
      </c>
      <c r="V153" s="131" t="str">
        <f t="shared" si="12"/>
        <v/>
      </c>
      <c r="X153" s="132"/>
    </row>
    <row r="154" spans="2:24" s="47" customFormat="1" ht="15.6" customHeight="1">
      <c r="B154" s="111" t="s">
        <v>781</v>
      </c>
      <c r="C154" s="111" t="s">
        <v>48</v>
      </c>
      <c r="D154" s="43" t="s">
        <v>118</v>
      </c>
      <c r="E154" s="127"/>
      <c r="F154" s="43" t="s">
        <v>47</v>
      </c>
      <c r="G154" s="44" t="s">
        <v>50</v>
      </c>
      <c r="H154" s="48">
        <f>I154/$L$8</f>
        <v>2.4949494949494948</v>
      </c>
      <c r="I154" s="49">
        <v>247</v>
      </c>
      <c r="J154" s="159">
        <v>25</v>
      </c>
      <c r="K154" s="130" t="s">
        <v>429</v>
      </c>
      <c r="L154" s="158"/>
      <c r="M154" s="44" t="str">
        <f>IF(L154="","-",L154/200)</f>
        <v>-</v>
      </c>
      <c r="N154" s="146">
        <f t="shared" si="17"/>
        <v>0</v>
      </c>
      <c r="O154" s="146">
        <f>IF(L154&lt;50,I154*L154*0.05,0)</f>
        <v>0</v>
      </c>
      <c r="P154" s="146">
        <f t="shared" si="11"/>
        <v>0</v>
      </c>
      <c r="Q154" s="161" t="s">
        <v>752</v>
      </c>
      <c r="R154" s="43">
        <v>4</v>
      </c>
      <c r="S154" s="43" t="s">
        <v>281</v>
      </c>
      <c r="T154" s="43" t="s">
        <v>369</v>
      </c>
      <c r="U154" s="43" t="s">
        <v>370</v>
      </c>
      <c r="V154" s="131" t="str">
        <f t="shared" si="12"/>
        <v/>
      </c>
      <c r="X154" s="132"/>
    </row>
    <row r="155" spans="2:24" s="47" customFormat="1" ht="15.6" customHeight="1">
      <c r="B155" s="111" t="s">
        <v>484</v>
      </c>
      <c r="C155" s="111" t="s">
        <v>48</v>
      </c>
      <c r="D155" s="43" t="s">
        <v>119</v>
      </c>
      <c r="E155" s="127"/>
      <c r="F155" s="43" t="s">
        <v>47</v>
      </c>
      <c r="G155" s="44" t="s">
        <v>50</v>
      </c>
      <c r="H155" s="48">
        <f>I155/$L$8</f>
        <v>4.737373737373737</v>
      </c>
      <c r="I155" s="49">
        <v>469</v>
      </c>
      <c r="J155" s="159">
        <v>25</v>
      </c>
      <c r="K155" s="130" t="s">
        <v>429</v>
      </c>
      <c r="L155" s="158"/>
      <c r="M155" s="44" t="str">
        <f>IF(L155="","-",L155/200)</f>
        <v>-</v>
      </c>
      <c r="N155" s="146">
        <f t="shared" si="17"/>
        <v>0</v>
      </c>
      <c r="O155" s="146">
        <f>IF(L155&lt;50,I155*L155*0.05,0)</f>
        <v>0</v>
      </c>
      <c r="P155" s="146">
        <f t="shared" si="11"/>
        <v>0</v>
      </c>
      <c r="Q155" s="161" t="s">
        <v>752</v>
      </c>
      <c r="R155" s="43">
        <v>4</v>
      </c>
      <c r="S155" s="43" t="s">
        <v>285</v>
      </c>
      <c r="T155" s="43" t="s">
        <v>368</v>
      </c>
      <c r="U155" s="43" t="s">
        <v>367</v>
      </c>
      <c r="V155" s="131" t="str">
        <f t="shared" si="12"/>
        <v/>
      </c>
      <c r="X155" s="132"/>
    </row>
    <row r="156" spans="2:24" s="47" customFormat="1" ht="15.6" customHeight="1">
      <c r="B156" s="111" t="s">
        <v>667</v>
      </c>
      <c r="C156" s="111" t="s">
        <v>48</v>
      </c>
      <c r="D156" s="43" t="s">
        <v>120</v>
      </c>
      <c r="E156" s="127"/>
      <c r="F156" s="43" t="s">
        <v>49</v>
      </c>
      <c r="G156" s="44" t="s">
        <v>45</v>
      </c>
      <c r="H156" s="45">
        <v>3.02</v>
      </c>
      <c r="I156" s="46">
        <f>H156*$L$8</f>
        <v>298.98</v>
      </c>
      <c r="J156" s="159">
        <v>24</v>
      </c>
      <c r="K156" s="130" t="s">
        <v>429</v>
      </c>
      <c r="L156" s="158"/>
      <c r="M156" s="44" t="str">
        <f>IF(L156="","-",L156/J156)</f>
        <v>-</v>
      </c>
      <c r="N156" s="146">
        <f t="shared" si="17"/>
        <v>0</v>
      </c>
      <c r="O156" s="146">
        <v>0</v>
      </c>
      <c r="P156" s="146">
        <f t="shared" si="11"/>
        <v>0</v>
      </c>
      <c r="Q156" s="161" t="s">
        <v>752</v>
      </c>
      <c r="R156" s="43">
        <v>4</v>
      </c>
      <c r="S156" s="43" t="s">
        <v>344</v>
      </c>
      <c r="T156" s="43" t="s">
        <v>371</v>
      </c>
      <c r="U156" s="43" t="s">
        <v>372</v>
      </c>
      <c r="V156" s="131" t="str">
        <f t="shared" si="12"/>
        <v/>
      </c>
      <c r="X156" s="132"/>
    </row>
    <row r="157" spans="2:24" s="47" customFormat="1" ht="15.6" customHeight="1">
      <c r="B157" s="111" t="s">
        <v>485</v>
      </c>
      <c r="C157" s="111" t="s">
        <v>48</v>
      </c>
      <c r="D157" s="43" t="s">
        <v>120</v>
      </c>
      <c r="E157" s="127"/>
      <c r="F157" s="43" t="s">
        <v>69</v>
      </c>
      <c r="G157" s="44" t="s">
        <v>50</v>
      </c>
      <c r="H157" s="48">
        <f t="shared" ref="H157:H167" si="18">I157/$L$8</f>
        <v>0.79797979797979801</v>
      </c>
      <c r="I157" s="49">
        <v>79</v>
      </c>
      <c r="J157" s="159">
        <v>104</v>
      </c>
      <c r="K157" s="130" t="s">
        <v>429</v>
      </c>
      <c r="L157" s="158"/>
      <c r="M157" s="44" t="str">
        <f>IF(L157="","-",L157/J157)</f>
        <v>-</v>
      </c>
      <c r="N157" s="146">
        <f t="shared" si="17"/>
        <v>0</v>
      </c>
      <c r="O157" s="146">
        <v>0</v>
      </c>
      <c r="P157" s="146">
        <f t="shared" si="11"/>
        <v>0</v>
      </c>
      <c r="Q157" s="161" t="s">
        <v>752</v>
      </c>
      <c r="R157" s="43">
        <v>4</v>
      </c>
      <c r="S157" s="43" t="s">
        <v>344</v>
      </c>
      <c r="T157" s="43" t="s">
        <v>371</v>
      </c>
      <c r="U157" s="43" t="s">
        <v>372</v>
      </c>
      <c r="V157" s="131" t="str">
        <f t="shared" si="12"/>
        <v/>
      </c>
      <c r="X157" s="132"/>
    </row>
    <row r="158" spans="2:24" s="47" customFormat="1" ht="15.6" customHeight="1">
      <c r="B158" s="111" t="s">
        <v>486</v>
      </c>
      <c r="C158" s="111" t="s">
        <v>48</v>
      </c>
      <c r="D158" s="43" t="s">
        <v>120</v>
      </c>
      <c r="E158" s="127"/>
      <c r="F158" s="43" t="s">
        <v>47</v>
      </c>
      <c r="G158" s="44" t="s">
        <v>50</v>
      </c>
      <c r="H158" s="48">
        <f t="shared" si="18"/>
        <v>3.5252525252525251</v>
      </c>
      <c r="I158" s="49">
        <v>349</v>
      </c>
      <c r="J158" s="159">
        <v>25</v>
      </c>
      <c r="K158" s="130" t="s">
        <v>429</v>
      </c>
      <c r="L158" s="158"/>
      <c r="M158" s="44" t="str">
        <f>IF(L158="","-",L158/200)</f>
        <v>-</v>
      </c>
      <c r="N158" s="146">
        <f t="shared" si="17"/>
        <v>0</v>
      </c>
      <c r="O158" s="146">
        <f>IF(L158&lt;50,I158*L158*0.05,0)</f>
        <v>0</v>
      </c>
      <c r="P158" s="146">
        <f t="shared" si="11"/>
        <v>0</v>
      </c>
      <c r="Q158" s="161" t="s">
        <v>752</v>
      </c>
      <c r="R158" s="43">
        <v>4</v>
      </c>
      <c r="S158" s="43" t="s">
        <v>344</v>
      </c>
      <c r="T158" s="43" t="s">
        <v>371</v>
      </c>
      <c r="U158" s="43" t="s">
        <v>372</v>
      </c>
      <c r="V158" s="131" t="str">
        <f t="shared" si="12"/>
        <v/>
      </c>
      <c r="X158" s="132"/>
    </row>
    <row r="159" spans="2:24" s="47" customFormat="1" ht="15.6" customHeight="1">
      <c r="B159" s="111" t="s">
        <v>668</v>
      </c>
      <c r="C159" s="111" t="s">
        <v>48</v>
      </c>
      <c r="D159" s="43" t="s">
        <v>121</v>
      </c>
      <c r="E159" s="127"/>
      <c r="F159" s="43" t="s">
        <v>49</v>
      </c>
      <c r="G159" s="44" t="s">
        <v>50</v>
      </c>
      <c r="H159" s="48">
        <f t="shared" si="18"/>
        <v>1.8888888888888888</v>
      </c>
      <c r="I159" s="49">
        <v>187</v>
      </c>
      <c r="J159" s="159">
        <v>24</v>
      </c>
      <c r="K159" s="130" t="s">
        <v>429</v>
      </c>
      <c r="L159" s="158"/>
      <c r="M159" s="44" t="str">
        <f>IF(L159="","-",L159/J159)</f>
        <v>-</v>
      </c>
      <c r="N159" s="146">
        <f t="shared" si="17"/>
        <v>0</v>
      </c>
      <c r="O159" s="146">
        <v>0</v>
      </c>
      <c r="P159" s="146">
        <f t="shared" si="11"/>
        <v>0</v>
      </c>
      <c r="Q159" s="161" t="s">
        <v>752</v>
      </c>
      <c r="R159" s="43">
        <v>4</v>
      </c>
      <c r="S159" s="43" t="s">
        <v>267</v>
      </c>
      <c r="T159" s="43" t="s">
        <v>373</v>
      </c>
      <c r="U159" s="43" t="s">
        <v>374</v>
      </c>
      <c r="V159" s="131" t="str">
        <f t="shared" si="12"/>
        <v/>
      </c>
      <c r="X159" s="132"/>
    </row>
    <row r="160" spans="2:24" s="47" customFormat="1" ht="15.6" customHeight="1">
      <c r="B160" s="111" t="s">
        <v>669</v>
      </c>
      <c r="C160" s="111" t="s">
        <v>48</v>
      </c>
      <c r="D160" s="43" t="s">
        <v>122</v>
      </c>
      <c r="E160" s="127"/>
      <c r="F160" s="43" t="s">
        <v>49</v>
      </c>
      <c r="G160" s="44" t="s">
        <v>50</v>
      </c>
      <c r="H160" s="48">
        <f t="shared" si="18"/>
        <v>1.8888888888888888</v>
      </c>
      <c r="I160" s="49">
        <v>187</v>
      </c>
      <c r="J160" s="159">
        <v>24</v>
      </c>
      <c r="K160" s="130" t="s">
        <v>429</v>
      </c>
      <c r="L160" s="158"/>
      <c r="M160" s="44" t="str">
        <f>IF(L160="","-",L160/J160)</f>
        <v>-</v>
      </c>
      <c r="N160" s="146">
        <f t="shared" si="17"/>
        <v>0</v>
      </c>
      <c r="O160" s="146">
        <v>0</v>
      </c>
      <c r="P160" s="146">
        <f t="shared" ref="P160:P223" si="19">N160+O160</f>
        <v>0</v>
      </c>
      <c r="Q160" s="161" t="s">
        <v>752</v>
      </c>
      <c r="R160" s="43">
        <v>4</v>
      </c>
      <c r="S160" s="43" t="s">
        <v>267</v>
      </c>
      <c r="T160" s="43" t="s">
        <v>309</v>
      </c>
      <c r="U160" s="43" t="s">
        <v>375</v>
      </c>
      <c r="V160" s="131" t="str">
        <f t="shared" ref="V160:V223" si="20">IF(MOD(L160,J160)&gt;0,"Неверная кратность заказа!","")</f>
        <v/>
      </c>
      <c r="X160" s="132"/>
    </row>
    <row r="161" spans="2:24" s="47" customFormat="1" ht="15.6" customHeight="1">
      <c r="B161" s="111" t="s">
        <v>487</v>
      </c>
      <c r="C161" s="111" t="s">
        <v>48</v>
      </c>
      <c r="D161" s="43" t="s">
        <v>122</v>
      </c>
      <c r="E161" s="127"/>
      <c r="F161" s="43" t="s">
        <v>55</v>
      </c>
      <c r="G161" s="44" t="s">
        <v>50</v>
      </c>
      <c r="H161" s="48">
        <f t="shared" si="18"/>
        <v>6.6565656565656566</v>
      </c>
      <c r="I161" s="49">
        <v>659</v>
      </c>
      <c r="J161" s="159">
        <v>25</v>
      </c>
      <c r="K161" s="130" t="s">
        <v>429</v>
      </c>
      <c r="L161" s="158"/>
      <c r="M161" s="44" t="str">
        <f>IF(L161="","-",L161/200)</f>
        <v>-</v>
      </c>
      <c r="N161" s="146">
        <f t="shared" si="17"/>
        <v>0</v>
      </c>
      <c r="O161" s="146">
        <f>IF(L161&lt;50,I161*L161*0.05,0)</f>
        <v>0</v>
      </c>
      <c r="P161" s="146">
        <f t="shared" si="19"/>
        <v>0</v>
      </c>
      <c r="Q161" s="161" t="s">
        <v>752</v>
      </c>
      <c r="R161" s="43">
        <v>4</v>
      </c>
      <c r="S161" s="43" t="s">
        <v>267</v>
      </c>
      <c r="T161" s="43" t="s">
        <v>309</v>
      </c>
      <c r="U161" s="43" t="s">
        <v>375</v>
      </c>
      <c r="V161" s="131" t="str">
        <f t="shared" si="20"/>
        <v/>
      </c>
      <c r="X161" s="132"/>
    </row>
    <row r="162" spans="2:24" s="47" customFormat="1" ht="15.6" customHeight="1">
      <c r="B162" s="111" t="s">
        <v>670</v>
      </c>
      <c r="C162" s="111" t="s">
        <v>48</v>
      </c>
      <c r="D162" s="43" t="s">
        <v>123</v>
      </c>
      <c r="E162" s="127"/>
      <c r="F162" s="43" t="s">
        <v>49</v>
      </c>
      <c r="G162" s="44" t="s">
        <v>50</v>
      </c>
      <c r="H162" s="48">
        <f t="shared" si="18"/>
        <v>1.8888888888888888</v>
      </c>
      <c r="I162" s="49">
        <v>187</v>
      </c>
      <c r="J162" s="159">
        <v>24</v>
      </c>
      <c r="K162" s="130" t="s">
        <v>429</v>
      </c>
      <c r="L162" s="158"/>
      <c r="M162" s="44" t="str">
        <f>IF(L162="","-",L162/J162)</f>
        <v>-</v>
      </c>
      <c r="N162" s="146">
        <f t="shared" si="17"/>
        <v>0</v>
      </c>
      <c r="O162" s="146">
        <v>0</v>
      </c>
      <c r="P162" s="146">
        <f t="shared" si="19"/>
        <v>0</v>
      </c>
      <c r="Q162" s="161" t="s">
        <v>752</v>
      </c>
      <c r="R162" s="43">
        <v>4</v>
      </c>
      <c r="S162" s="43" t="s">
        <v>289</v>
      </c>
      <c r="T162" s="43" t="s">
        <v>326</v>
      </c>
      <c r="U162" s="43" t="s">
        <v>376</v>
      </c>
      <c r="V162" s="131" t="str">
        <f t="shared" si="20"/>
        <v/>
      </c>
      <c r="X162" s="132"/>
    </row>
    <row r="163" spans="2:24" s="47" customFormat="1" ht="15.6" customHeight="1">
      <c r="B163" s="111" t="s">
        <v>488</v>
      </c>
      <c r="C163" s="111" t="s">
        <v>48</v>
      </c>
      <c r="D163" s="43" t="s">
        <v>123</v>
      </c>
      <c r="E163" s="127"/>
      <c r="F163" s="43" t="s">
        <v>85</v>
      </c>
      <c r="G163" s="44" t="s">
        <v>50</v>
      </c>
      <c r="H163" s="48">
        <f t="shared" si="18"/>
        <v>0.69696969696969702</v>
      </c>
      <c r="I163" s="49">
        <v>69</v>
      </c>
      <c r="J163" s="159">
        <v>144</v>
      </c>
      <c r="K163" s="130" t="s">
        <v>429</v>
      </c>
      <c r="L163" s="158"/>
      <c r="M163" s="44" t="str">
        <f>IF(L163="","-",L163/J163)</f>
        <v>-</v>
      </c>
      <c r="N163" s="146">
        <f t="shared" si="17"/>
        <v>0</v>
      </c>
      <c r="O163" s="146">
        <v>0</v>
      </c>
      <c r="P163" s="146">
        <f t="shared" si="19"/>
        <v>0</v>
      </c>
      <c r="Q163" s="161" t="s">
        <v>752</v>
      </c>
      <c r="R163" s="43">
        <v>4</v>
      </c>
      <c r="S163" s="43" t="s">
        <v>289</v>
      </c>
      <c r="T163" s="43" t="s">
        <v>326</v>
      </c>
      <c r="U163" s="43" t="s">
        <v>376</v>
      </c>
      <c r="V163" s="131" t="str">
        <f t="shared" si="20"/>
        <v/>
      </c>
      <c r="X163" s="132"/>
    </row>
    <row r="164" spans="2:24" s="47" customFormat="1" ht="15.6" customHeight="1">
      <c r="B164" s="111" t="s">
        <v>489</v>
      </c>
      <c r="C164" s="111" t="s">
        <v>48</v>
      </c>
      <c r="D164" s="43" t="s">
        <v>123</v>
      </c>
      <c r="E164" s="127"/>
      <c r="F164" s="43" t="s">
        <v>55</v>
      </c>
      <c r="G164" s="44" t="s">
        <v>50</v>
      </c>
      <c r="H164" s="48">
        <f t="shared" si="18"/>
        <v>6.6565656565656566</v>
      </c>
      <c r="I164" s="49">
        <v>659</v>
      </c>
      <c r="J164" s="159">
        <v>25</v>
      </c>
      <c r="K164" s="130" t="s">
        <v>429</v>
      </c>
      <c r="L164" s="158"/>
      <c r="M164" s="44" t="str">
        <f>IF(L164="","-",L164/200)</f>
        <v>-</v>
      </c>
      <c r="N164" s="146">
        <f t="shared" si="17"/>
        <v>0</v>
      </c>
      <c r="O164" s="146">
        <f>IF(L164&lt;50,I164*L164*0.05,0)</f>
        <v>0</v>
      </c>
      <c r="P164" s="146">
        <f t="shared" si="19"/>
        <v>0</v>
      </c>
      <c r="Q164" s="161" t="s">
        <v>752</v>
      </c>
      <c r="R164" s="43">
        <v>4</v>
      </c>
      <c r="S164" s="43" t="s">
        <v>289</v>
      </c>
      <c r="T164" s="43" t="s">
        <v>326</v>
      </c>
      <c r="U164" s="43" t="s">
        <v>376</v>
      </c>
      <c r="V164" s="131" t="str">
        <f t="shared" si="20"/>
        <v/>
      </c>
      <c r="X164" s="132"/>
    </row>
    <row r="165" spans="2:24" s="47" customFormat="1" ht="15.6" customHeight="1">
      <c r="B165" s="111" t="s">
        <v>711</v>
      </c>
      <c r="C165" s="111" t="s">
        <v>48</v>
      </c>
      <c r="D165" s="43" t="s">
        <v>124</v>
      </c>
      <c r="E165" s="127"/>
      <c r="F165" s="43" t="s">
        <v>58</v>
      </c>
      <c r="G165" s="44" t="s">
        <v>50</v>
      </c>
      <c r="H165" s="48">
        <f t="shared" si="18"/>
        <v>3</v>
      </c>
      <c r="I165" s="49">
        <v>297</v>
      </c>
      <c r="J165" s="159">
        <v>30</v>
      </c>
      <c r="K165" s="130" t="s">
        <v>429</v>
      </c>
      <c r="L165" s="158"/>
      <c r="M165" s="44" t="str">
        <f>IF(L165="","-",L165/J165)</f>
        <v>-</v>
      </c>
      <c r="N165" s="146">
        <f t="shared" si="17"/>
        <v>0</v>
      </c>
      <c r="O165" s="146">
        <v>0</v>
      </c>
      <c r="P165" s="146">
        <f t="shared" si="19"/>
        <v>0</v>
      </c>
      <c r="Q165" s="161" t="s">
        <v>752</v>
      </c>
      <c r="R165" s="43">
        <v>4</v>
      </c>
      <c r="S165" s="43" t="s">
        <v>285</v>
      </c>
      <c r="T165" s="43" t="s">
        <v>377</v>
      </c>
      <c r="U165" s="43" t="s">
        <v>378</v>
      </c>
      <c r="V165" s="131" t="str">
        <f t="shared" si="20"/>
        <v/>
      </c>
      <c r="X165" s="132"/>
    </row>
    <row r="166" spans="2:24" s="47" customFormat="1" ht="15.6" customHeight="1">
      <c r="B166" s="111" t="s">
        <v>490</v>
      </c>
      <c r="C166" s="111" t="s">
        <v>48</v>
      </c>
      <c r="D166" s="43" t="s">
        <v>125</v>
      </c>
      <c r="E166" s="127"/>
      <c r="F166" s="43" t="s">
        <v>47</v>
      </c>
      <c r="G166" s="44" t="s">
        <v>50</v>
      </c>
      <c r="H166" s="48">
        <f t="shared" si="18"/>
        <v>3.5252525252525251</v>
      </c>
      <c r="I166" s="49">
        <v>349</v>
      </c>
      <c r="J166" s="159">
        <v>25</v>
      </c>
      <c r="K166" s="130" t="s">
        <v>429</v>
      </c>
      <c r="L166" s="158"/>
      <c r="M166" s="44" t="str">
        <f>IF(L166="","-",L166/200)</f>
        <v>-</v>
      </c>
      <c r="N166" s="146">
        <f t="shared" si="17"/>
        <v>0</v>
      </c>
      <c r="O166" s="146">
        <f>IF(L166&lt;50,I166*L166*0.05,0)</f>
        <v>0</v>
      </c>
      <c r="P166" s="146">
        <f t="shared" si="19"/>
        <v>0</v>
      </c>
      <c r="Q166" s="161" t="s">
        <v>752</v>
      </c>
      <c r="R166" s="43" t="s">
        <v>420</v>
      </c>
      <c r="S166" s="43" t="s">
        <v>289</v>
      </c>
      <c r="T166" s="43" t="s">
        <v>379</v>
      </c>
      <c r="U166" s="43" t="s">
        <v>380</v>
      </c>
      <c r="V166" s="131" t="str">
        <f t="shared" si="20"/>
        <v/>
      </c>
      <c r="X166" s="132"/>
    </row>
    <row r="167" spans="2:24" s="47" customFormat="1" ht="15.6" customHeight="1">
      <c r="B167" s="111" t="s">
        <v>671</v>
      </c>
      <c r="C167" s="111" t="s">
        <v>48</v>
      </c>
      <c r="D167" s="43" t="s">
        <v>126</v>
      </c>
      <c r="E167" s="127"/>
      <c r="F167" s="43" t="s">
        <v>49</v>
      </c>
      <c r="G167" s="44" t="s">
        <v>50</v>
      </c>
      <c r="H167" s="48">
        <f t="shared" si="18"/>
        <v>1.8888888888888888</v>
      </c>
      <c r="I167" s="49">
        <v>187</v>
      </c>
      <c r="J167" s="159">
        <v>24</v>
      </c>
      <c r="K167" s="130" t="s">
        <v>429</v>
      </c>
      <c r="L167" s="158"/>
      <c r="M167" s="44" t="str">
        <f>IF(L167="","-",L167/J167)</f>
        <v>-</v>
      </c>
      <c r="N167" s="146">
        <f t="shared" si="17"/>
        <v>0</v>
      </c>
      <c r="O167" s="146">
        <v>0</v>
      </c>
      <c r="P167" s="146">
        <f t="shared" si="19"/>
        <v>0</v>
      </c>
      <c r="Q167" s="161" t="s">
        <v>752</v>
      </c>
      <c r="R167" s="43">
        <v>4</v>
      </c>
      <c r="S167" s="43" t="s">
        <v>267</v>
      </c>
      <c r="T167" s="43" t="s">
        <v>381</v>
      </c>
      <c r="U167" s="43" t="s">
        <v>382</v>
      </c>
      <c r="V167" s="131" t="str">
        <f t="shared" si="20"/>
        <v/>
      </c>
      <c r="X167" s="132"/>
    </row>
    <row r="168" spans="2:24" s="47" customFormat="1" ht="15.6" customHeight="1">
      <c r="B168" s="111" t="s">
        <v>793</v>
      </c>
      <c r="C168" s="111" t="s">
        <v>48</v>
      </c>
      <c r="D168" s="43" t="s">
        <v>126</v>
      </c>
      <c r="E168" s="127"/>
      <c r="F168" s="43" t="s">
        <v>55</v>
      </c>
      <c r="G168" s="44" t="s">
        <v>45</v>
      </c>
      <c r="H168" s="45">
        <v>5.0199999999999996</v>
      </c>
      <c r="I168" s="46">
        <f>H168*$L$8</f>
        <v>496.97999999999996</v>
      </c>
      <c r="J168" s="159">
        <v>24</v>
      </c>
      <c r="K168" s="130" t="s">
        <v>429</v>
      </c>
      <c r="L168" s="158"/>
      <c r="M168" s="44" t="str">
        <f>IF(L168="","-",L168/J168)</f>
        <v>-</v>
      </c>
      <c r="N168" s="146">
        <f t="shared" si="17"/>
        <v>0</v>
      </c>
      <c r="O168" s="146">
        <v>0</v>
      </c>
      <c r="P168" s="146">
        <f t="shared" si="19"/>
        <v>0</v>
      </c>
      <c r="Q168" s="161" t="s">
        <v>752</v>
      </c>
      <c r="R168" s="43">
        <v>4</v>
      </c>
      <c r="S168" s="43" t="s">
        <v>267</v>
      </c>
      <c r="T168" s="43" t="s">
        <v>381</v>
      </c>
      <c r="U168" s="43" t="s">
        <v>382</v>
      </c>
      <c r="V168" s="131" t="str">
        <f t="shared" si="20"/>
        <v/>
      </c>
      <c r="X168" s="132"/>
    </row>
    <row r="169" spans="2:24" s="47" customFormat="1" ht="15.6" customHeight="1">
      <c r="B169" s="111" t="s">
        <v>712</v>
      </c>
      <c r="C169" s="111" t="s">
        <v>48</v>
      </c>
      <c r="D169" s="43" t="s">
        <v>127</v>
      </c>
      <c r="E169" s="127"/>
      <c r="F169" s="43" t="s">
        <v>58</v>
      </c>
      <c r="G169" s="44" t="s">
        <v>45</v>
      </c>
      <c r="H169" s="45">
        <v>3.1263157894736842</v>
      </c>
      <c r="I169" s="46">
        <f>H169*$L$8</f>
        <v>309.50526315789472</v>
      </c>
      <c r="J169" s="159">
        <v>30</v>
      </c>
      <c r="K169" s="130" t="s">
        <v>429</v>
      </c>
      <c r="L169" s="158"/>
      <c r="M169" s="44" t="str">
        <f>IF(L169="","-",L169/J169)</f>
        <v>-</v>
      </c>
      <c r="N169" s="146">
        <f t="shared" si="17"/>
        <v>0</v>
      </c>
      <c r="O169" s="146">
        <v>0</v>
      </c>
      <c r="P169" s="146">
        <f t="shared" si="19"/>
        <v>0</v>
      </c>
      <c r="Q169" s="161" t="s">
        <v>752</v>
      </c>
      <c r="R169" s="43">
        <v>4</v>
      </c>
      <c r="S169" s="43" t="s">
        <v>267</v>
      </c>
      <c r="T169" s="43" t="s">
        <v>383</v>
      </c>
      <c r="U169" s="43" t="s">
        <v>384</v>
      </c>
      <c r="V169" s="131" t="str">
        <f t="shared" si="20"/>
        <v/>
      </c>
      <c r="X169" s="132"/>
    </row>
    <row r="170" spans="2:24" s="47" customFormat="1" ht="15.6" customHeight="1">
      <c r="B170" s="111" t="s">
        <v>672</v>
      </c>
      <c r="C170" s="111" t="s">
        <v>48</v>
      </c>
      <c r="D170" s="43" t="s">
        <v>128</v>
      </c>
      <c r="E170" s="127"/>
      <c r="F170" s="43" t="s">
        <v>49</v>
      </c>
      <c r="G170" s="44" t="s">
        <v>45</v>
      </c>
      <c r="H170" s="45">
        <v>3.02</v>
      </c>
      <c r="I170" s="46">
        <f>H170*$L$8</f>
        <v>298.98</v>
      </c>
      <c r="J170" s="159">
        <v>24</v>
      </c>
      <c r="K170" s="130" t="s">
        <v>429</v>
      </c>
      <c r="L170" s="158"/>
      <c r="M170" s="44" t="str">
        <f>IF(L170="","-",L170/J170)</f>
        <v>-</v>
      </c>
      <c r="N170" s="146">
        <f t="shared" si="17"/>
        <v>0</v>
      </c>
      <c r="O170" s="146">
        <v>0</v>
      </c>
      <c r="P170" s="146">
        <f t="shared" si="19"/>
        <v>0</v>
      </c>
      <c r="Q170" s="161" t="s">
        <v>752</v>
      </c>
      <c r="R170" s="43" t="s">
        <v>421</v>
      </c>
      <c r="S170" s="43" t="s">
        <v>267</v>
      </c>
      <c r="T170" s="43" t="s">
        <v>385</v>
      </c>
      <c r="U170" s="43" t="s">
        <v>386</v>
      </c>
      <c r="V170" s="131" t="str">
        <f t="shared" si="20"/>
        <v/>
      </c>
      <c r="X170" s="132"/>
    </row>
    <row r="171" spans="2:24" s="47" customFormat="1" ht="15.6" customHeight="1">
      <c r="B171" s="111" t="s">
        <v>427</v>
      </c>
      <c r="C171" s="111" t="s">
        <v>43</v>
      </c>
      <c r="D171" s="43" t="s">
        <v>128</v>
      </c>
      <c r="E171" s="127"/>
      <c r="F171" s="43" t="s">
        <v>55</v>
      </c>
      <c r="G171" s="44" t="s">
        <v>45</v>
      </c>
      <c r="H171" s="45">
        <v>6.74</v>
      </c>
      <c r="I171" s="46">
        <f>H171*$L$8</f>
        <v>667.26</v>
      </c>
      <c r="J171" s="159">
        <v>25</v>
      </c>
      <c r="K171" s="130" t="s">
        <v>429</v>
      </c>
      <c r="L171" s="158"/>
      <c r="M171" s="44" t="str">
        <f>IF(L171="","-",L171/200)</f>
        <v>-</v>
      </c>
      <c r="N171" s="147">
        <f>H171*L171</f>
        <v>0</v>
      </c>
      <c r="O171" s="147">
        <f>IF(L171&lt;50,H171*L171*0.05,0)</f>
        <v>0</v>
      </c>
      <c r="P171" s="147">
        <f t="shared" si="19"/>
        <v>0</v>
      </c>
      <c r="Q171" s="160" t="s">
        <v>751</v>
      </c>
      <c r="R171" s="43" t="s">
        <v>421</v>
      </c>
      <c r="S171" s="43" t="s">
        <v>267</v>
      </c>
      <c r="T171" s="43" t="s">
        <v>385</v>
      </c>
      <c r="U171" s="43" t="s">
        <v>386</v>
      </c>
      <c r="V171" s="131" t="str">
        <f t="shared" si="20"/>
        <v/>
      </c>
      <c r="X171" s="132"/>
    </row>
    <row r="172" spans="2:24" s="47" customFormat="1" ht="15.6" customHeight="1">
      <c r="B172" s="111" t="s">
        <v>491</v>
      </c>
      <c r="C172" s="111" t="s">
        <v>48</v>
      </c>
      <c r="D172" s="43" t="s">
        <v>130</v>
      </c>
      <c r="E172" s="127"/>
      <c r="F172" s="43" t="s">
        <v>69</v>
      </c>
      <c r="G172" s="44" t="s">
        <v>50</v>
      </c>
      <c r="H172" s="48">
        <f t="shared" ref="H172:H178" si="21">I172/$L$8</f>
        <v>0.79797979797979801</v>
      </c>
      <c r="I172" s="49">
        <v>79</v>
      </c>
      <c r="J172" s="159">
        <v>104</v>
      </c>
      <c r="K172" s="130" t="s">
        <v>429</v>
      </c>
      <c r="L172" s="158"/>
      <c r="M172" s="44" t="str">
        <f>IF(L172="","-",L172/J172)</f>
        <v>-</v>
      </c>
      <c r="N172" s="146">
        <f t="shared" ref="N172:N178" si="22">I172*L172</f>
        <v>0</v>
      </c>
      <c r="O172" s="146">
        <v>0</v>
      </c>
      <c r="P172" s="146">
        <f t="shared" si="19"/>
        <v>0</v>
      </c>
      <c r="Q172" s="161" t="s">
        <v>752</v>
      </c>
      <c r="R172" s="43" t="s">
        <v>420</v>
      </c>
      <c r="S172" s="43" t="s">
        <v>289</v>
      </c>
      <c r="T172" s="43" t="s">
        <v>389</v>
      </c>
      <c r="U172" s="43" t="s">
        <v>390</v>
      </c>
      <c r="V172" s="131" t="str">
        <f t="shared" si="20"/>
        <v/>
      </c>
      <c r="X172" s="132"/>
    </row>
    <row r="173" spans="2:24" s="47" customFormat="1" ht="15.6" customHeight="1">
      <c r="B173" s="111" t="s">
        <v>492</v>
      </c>
      <c r="C173" s="111" t="s">
        <v>48</v>
      </c>
      <c r="D173" s="43" t="s">
        <v>130</v>
      </c>
      <c r="E173" s="127"/>
      <c r="F173" s="43" t="s">
        <v>47</v>
      </c>
      <c r="G173" s="44" t="s">
        <v>50</v>
      </c>
      <c r="H173" s="48">
        <f t="shared" si="21"/>
        <v>3.5252525252525251</v>
      </c>
      <c r="I173" s="49">
        <v>349</v>
      </c>
      <c r="J173" s="159">
        <v>25</v>
      </c>
      <c r="K173" s="130" t="s">
        <v>429</v>
      </c>
      <c r="L173" s="158"/>
      <c r="M173" s="44" t="str">
        <f>IF(L173="","-",L173/200)</f>
        <v>-</v>
      </c>
      <c r="N173" s="146">
        <f t="shared" si="22"/>
        <v>0</v>
      </c>
      <c r="O173" s="146">
        <f>IF(L173&lt;50,I173*L173*0.05,0)</f>
        <v>0</v>
      </c>
      <c r="P173" s="146">
        <f t="shared" si="19"/>
        <v>0</v>
      </c>
      <c r="Q173" s="161" t="s">
        <v>752</v>
      </c>
      <c r="R173" s="43" t="s">
        <v>420</v>
      </c>
      <c r="S173" s="43" t="s">
        <v>289</v>
      </c>
      <c r="T173" s="43" t="s">
        <v>389</v>
      </c>
      <c r="U173" s="43" t="s">
        <v>390</v>
      </c>
      <c r="V173" s="131" t="str">
        <f t="shared" si="20"/>
        <v/>
      </c>
      <c r="X173" s="132"/>
    </row>
    <row r="174" spans="2:24" s="47" customFormat="1" ht="15.6" customHeight="1">
      <c r="B174" s="111" t="s">
        <v>673</v>
      </c>
      <c r="C174" s="111" t="s">
        <v>48</v>
      </c>
      <c r="D174" s="43" t="s">
        <v>131</v>
      </c>
      <c r="E174" s="127"/>
      <c r="F174" s="43" t="s">
        <v>750</v>
      </c>
      <c r="G174" s="44" t="s">
        <v>50</v>
      </c>
      <c r="H174" s="48">
        <f t="shared" si="21"/>
        <v>1.9898989898989898</v>
      </c>
      <c r="I174" s="49">
        <v>197</v>
      </c>
      <c r="J174" s="159">
        <v>25</v>
      </c>
      <c r="K174" s="130" t="s">
        <v>429</v>
      </c>
      <c r="L174" s="158"/>
      <c r="M174" s="44" t="str">
        <f>IF(L174="","-",L174/200)</f>
        <v>-</v>
      </c>
      <c r="N174" s="146">
        <f t="shared" si="22"/>
        <v>0</v>
      </c>
      <c r="O174" s="146">
        <f>IF(L174&lt;50,I174*L174*0.05,0)</f>
        <v>0</v>
      </c>
      <c r="P174" s="146">
        <f t="shared" si="19"/>
        <v>0</v>
      </c>
      <c r="Q174" s="161" t="s">
        <v>752</v>
      </c>
      <c r="R174" s="43">
        <v>4</v>
      </c>
      <c r="S174" s="43" t="s">
        <v>339</v>
      </c>
      <c r="T174" s="43" t="s">
        <v>625</v>
      </c>
      <c r="U174" s="43" t="s">
        <v>391</v>
      </c>
      <c r="V174" s="131" t="str">
        <f t="shared" si="20"/>
        <v/>
      </c>
      <c r="X174" s="132"/>
    </row>
    <row r="175" spans="2:24" s="47" customFormat="1" ht="15.6" customHeight="1">
      <c r="B175" s="111" t="s">
        <v>493</v>
      </c>
      <c r="C175" s="111" t="s">
        <v>48</v>
      </c>
      <c r="D175" s="43" t="s">
        <v>131</v>
      </c>
      <c r="E175" s="127"/>
      <c r="F175" s="43" t="s">
        <v>85</v>
      </c>
      <c r="G175" s="44" t="s">
        <v>50</v>
      </c>
      <c r="H175" s="48">
        <f t="shared" si="21"/>
        <v>0.69696969696969702</v>
      </c>
      <c r="I175" s="49">
        <v>69</v>
      </c>
      <c r="J175" s="159">
        <v>144</v>
      </c>
      <c r="K175" s="130" t="s">
        <v>429</v>
      </c>
      <c r="L175" s="158"/>
      <c r="M175" s="44" t="str">
        <f>IF(L175="","-",L175/J175)</f>
        <v>-</v>
      </c>
      <c r="N175" s="146">
        <f t="shared" si="22"/>
        <v>0</v>
      </c>
      <c r="O175" s="146">
        <v>0</v>
      </c>
      <c r="P175" s="146">
        <f t="shared" si="19"/>
        <v>0</v>
      </c>
      <c r="Q175" s="161" t="s">
        <v>752</v>
      </c>
      <c r="R175" s="43">
        <v>4</v>
      </c>
      <c r="S175" s="43" t="s">
        <v>339</v>
      </c>
      <c r="T175" s="43" t="s">
        <v>625</v>
      </c>
      <c r="U175" s="43" t="s">
        <v>391</v>
      </c>
      <c r="V175" s="131" t="str">
        <f t="shared" si="20"/>
        <v/>
      </c>
      <c r="X175" s="132"/>
    </row>
    <row r="176" spans="2:24" s="47" customFormat="1" ht="15.6" customHeight="1">
      <c r="B176" s="111" t="s">
        <v>674</v>
      </c>
      <c r="C176" s="111" t="s">
        <v>48</v>
      </c>
      <c r="D176" s="43" t="s">
        <v>132</v>
      </c>
      <c r="E176" s="127" t="s">
        <v>46</v>
      </c>
      <c r="F176" s="43" t="s">
        <v>49</v>
      </c>
      <c r="G176" s="44" t="s">
        <v>50</v>
      </c>
      <c r="H176" s="48">
        <f t="shared" si="21"/>
        <v>1.8888888888888888</v>
      </c>
      <c r="I176" s="49">
        <v>187</v>
      </c>
      <c r="J176" s="159">
        <v>24</v>
      </c>
      <c r="K176" s="130" t="s">
        <v>429</v>
      </c>
      <c r="L176" s="158"/>
      <c r="M176" s="44" t="str">
        <f>IF(L176="","-",L176/J176)</f>
        <v>-</v>
      </c>
      <c r="N176" s="146">
        <f t="shared" si="22"/>
        <v>0</v>
      </c>
      <c r="O176" s="146">
        <v>0</v>
      </c>
      <c r="P176" s="146">
        <f t="shared" si="19"/>
        <v>0</v>
      </c>
      <c r="Q176" s="161" t="s">
        <v>752</v>
      </c>
      <c r="R176" s="43">
        <v>4</v>
      </c>
      <c r="S176" s="43" t="s">
        <v>267</v>
      </c>
      <c r="T176" s="43" t="s">
        <v>358</v>
      </c>
      <c r="U176" s="43" t="s">
        <v>392</v>
      </c>
      <c r="V176" s="131" t="str">
        <f t="shared" si="20"/>
        <v/>
      </c>
      <c r="X176" s="132"/>
    </row>
    <row r="177" spans="2:24" s="47" customFormat="1" ht="15.6" customHeight="1">
      <c r="B177" s="111" t="s">
        <v>675</v>
      </c>
      <c r="C177" s="111" t="s">
        <v>48</v>
      </c>
      <c r="D177" s="43" t="s">
        <v>132</v>
      </c>
      <c r="E177" s="127" t="s">
        <v>46</v>
      </c>
      <c r="F177" s="43" t="s">
        <v>49</v>
      </c>
      <c r="G177" s="44" t="s">
        <v>50</v>
      </c>
      <c r="H177" s="48">
        <f t="shared" si="21"/>
        <v>1.8888888888888888</v>
      </c>
      <c r="I177" s="49">
        <v>187</v>
      </c>
      <c r="J177" s="159">
        <v>24</v>
      </c>
      <c r="K177" s="130" t="s">
        <v>429</v>
      </c>
      <c r="L177" s="158"/>
      <c r="M177" s="44" t="str">
        <f>IF(L177="","-",L177/J177)</f>
        <v>-</v>
      </c>
      <c r="N177" s="146">
        <f t="shared" si="22"/>
        <v>0</v>
      </c>
      <c r="O177" s="146">
        <v>0</v>
      </c>
      <c r="P177" s="146">
        <f t="shared" si="19"/>
        <v>0</v>
      </c>
      <c r="Q177" s="161" t="s">
        <v>752</v>
      </c>
      <c r="R177" s="43">
        <v>4</v>
      </c>
      <c r="S177" s="43" t="s">
        <v>267</v>
      </c>
      <c r="T177" s="43" t="s">
        <v>358</v>
      </c>
      <c r="U177" s="43" t="s">
        <v>392</v>
      </c>
      <c r="V177" s="131" t="str">
        <f t="shared" si="20"/>
        <v/>
      </c>
      <c r="X177" s="132"/>
    </row>
    <row r="178" spans="2:24" s="47" customFormat="1" ht="15.6" customHeight="1">
      <c r="B178" s="111" t="s">
        <v>494</v>
      </c>
      <c r="C178" s="111" t="s">
        <v>48</v>
      </c>
      <c r="D178" s="43" t="s">
        <v>132</v>
      </c>
      <c r="E178" s="127"/>
      <c r="F178" s="43" t="s">
        <v>55</v>
      </c>
      <c r="G178" s="44" t="s">
        <v>50</v>
      </c>
      <c r="H178" s="48">
        <f t="shared" si="21"/>
        <v>6.6565656565656566</v>
      </c>
      <c r="I178" s="49">
        <v>659</v>
      </c>
      <c r="J178" s="159">
        <v>25</v>
      </c>
      <c r="K178" s="130" t="s">
        <v>429</v>
      </c>
      <c r="L178" s="158"/>
      <c r="M178" s="44" t="str">
        <f>IF(L178="","-",L178/200)</f>
        <v>-</v>
      </c>
      <c r="N178" s="146">
        <f t="shared" si="22"/>
        <v>0</v>
      </c>
      <c r="O178" s="146">
        <f>IF(L178&lt;50,I178*L178*0.05,0)</f>
        <v>0</v>
      </c>
      <c r="P178" s="146">
        <f t="shared" si="19"/>
        <v>0</v>
      </c>
      <c r="Q178" s="161" t="s">
        <v>752</v>
      </c>
      <c r="R178" s="43">
        <v>4</v>
      </c>
      <c r="S178" s="43" t="s">
        <v>267</v>
      </c>
      <c r="T178" s="43" t="s">
        <v>358</v>
      </c>
      <c r="U178" s="43" t="s">
        <v>392</v>
      </c>
      <c r="V178" s="131" t="str">
        <f t="shared" si="20"/>
        <v/>
      </c>
      <c r="X178" s="132"/>
    </row>
    <row r="179" spans="2:24" s="47" customFormat="1" ht="15.6" customHeight="1">
      <c r="B179" s="111" t="s">
        <v>129</v>
      </c>
      <c r="C179" s="111" t="s">
        <v>43</v>
      </c>
      <c r="D179" s="43" t="s">
        <v>439</v>
      </c>
      <c r="E179" s="127" t="s">
        <v>80</v>
      </c>
      <c r="F179" s="43" t="s">
        <v>47</v>
      </c>
      <c r="G179" s="44" t="s">
        <v>45</v>
      </c>
      <c r="H179" s="45">
        <v>4.9368421052631577</v>
      </c>
      <c r="I179" s="46">
        <f>H179*$L$8</f>
        <v>488.74736842105261</v>
      </c>
      <c r="J179" s="159">
        <v>25</v>
      </c>
      <c r="K179" s="130" t="s">
        <v>429</v>
      </c>
      <c r="L179" s="158"/>
      <c r="M179" s="44" t="str">
        <f>IF(L179="","-",L179/200)</f>
        <v>-</v>
      </c>
      <c r="N179" s="147">
        <f>H179*L179</f>
        <v>0</v>
      </c>
      <c r="O179" s="147">
        <f>IF(L179&lt;50,H179*L179*0.05,0)</f>
        <v>0</v>
      </c>
      <c r="P179" s="147">
        <f t="shared" si="19"/>
        <v>0</v>
      </c>
      <c r="Q179" s="160" t="s">
        <v>751</v>
      </c>
      <c r="R179" s="43" t="s">
        <v>420</v>
      </c>
      <c r="S179" s="43" t="s">
        <v>289</v>
      </c>
      <c r="T179" s="43" t="s">
        <v>387</v>
      </c>
      <c r="U179" s="43" t="s">
        <v>388</v>
      </c>
      <c r="V179" s="131" t="str">
        <f t="shared" si="20"/>
        <v/>
      </c>
      <c r="X179" s="132"/>
    </row>
    <row r="180" spans="2:24" s="47" customFormat="1" ht="15.6" customHeight="1">
      <c r="B180" s="111" t="s">
        <v>495</v>
      </c>
      <c r="C180" s="111" t="s">
        <v>48</v>
      </c>
      <c r="D180" s="43" t="s">
        <v>439</v>
      </c>
      <c r="E180" s="127" t="s">
        <v>80</v>
      </c>
      <c r="F180" s="43" t="s">
        <v>55</v>
      </c>
      <c r="G180" s="44" t="s">
        <v>50</v>
      </c>
      <c r="H180" s="48">
        <f>I180/$L$8</f>
        <v>6.6565656565656566</v>
      </c>
      <c r="I180" s="49">
        <v>659</v>
      </c>
      <c r="J180" s="159">
        <v>25</v>
      </c>
      <c r="K180" s="130" t="s">
        <v>429</v>
      </c>
      <c r="L180" s="158"/>
      <c r="M180" s="44" t="str">
        <f>IF(L180="","-",L180/200)</f>
        <v>-</v>
      </c>
      <c r="N180" s="146">
        <f>I180*L180</f>
        <v>0</v>
      </c>
      <c r="O180" s="146">
        <f>IF(L180&lt;50,I180*L180*0.05,0)</f>
        <v>0</v>
      </c>
      <c r="P180" s="146">
        <f t="shared" si="19"/>
        <v>0</v>
      </c>
      <c r="Q180" s="161" t="s">
        <v>752</v>
      </c>
      <c r="R180" s="43" t="s">
        <v>420</v>
      </c>
      <c r="S180" s="43" t="s">
        <v>289</v>
      </c>
      <c r="T180" s="43" t="s">
        <v>387</v>
      </c>
      <c r="U180" s="43" t="s">
        <v>388</v>
      </c>
      <c r="V180" s="131" t="str">
        <f t="shared" si="20"/>
        <v/>
      </c>
      <c r="X180" s="132"/>
    </row>
    <row r="181" spans="2:24" s="47" customFormat="1" ht="15.6" customHeight="1">
      <c r="B181" s="111" t="s">
        <v>765</v>
      </c>
      <c r="C181" s="111" t="s">
        <v>43</v>
      </c>
      <c r="D181" s="43" t="s">
        <v>439</v>
      </c>
      <c r="E181" s="127" t="s">
        <v>80</v>
      </c>
      <c r="F181" s="43" t="s">
        <v>55</v>
      </c>
      <c r="G181" s="44" t="s">
        <v>45</v>
      </c>
      <c r="H181" s="45">
        <v>6.74</v>
      </c>
      <c r="I181" s="46">
        <f>H181*$L$8</f>
        <v>667.26</v>
      </c>
      <c r="J181" s="159">
        <v>25</v>
      </c>
      <c r="K181" s="130" t="s">
        <v>429</v>
      </c>
      <c r="L181" s="158"/>
      <c r="M181" s="44" t="str">
        <f>IF(L181="","-",L181/200)</f>
        <v>-</v>
      </c>
      <c r="N181" s="147">
        <f>H181*L181</f>
        <v>0</v>
      </c>
      <c r="O181" s="147">
        <f>IF(L181&lt;50,H181*L181*0.05,0)</f>
        <v>0</v>
      </c>
      <c r="P181" s="147">
        <f t="shared" si="19"/>
        <v>0</v>
      </c>
      <c r="Q181" s="160" t="s">
        <v>751</v>
      </c>
      <c r="R181" s="43" t="s">
        <v>420</v>
      </c>
      <c r="S181" s="43" t="s">
        <v>289</v>
      </c>
      <c r="T181" s="43" t="s">
        <v>387</v>
      </c>
      <c r="U181" s="43" t="s">
        <v>388</v>
      </c>
      <c r="V181" s="131" t="str">
        <f t="shared" si="20"/>
        <v/>
      </c>
      <c r="X181" s="132"/>
    </row>
    <row r="182" spans="2:24" s="47" customFormat="1" ht="15.6" customHeight="1">
      <c r="B182" s="111" t="s">
        <v>713</v>
      </c>
      <c r="C182" s="111" t="s">
        <v>48</v>
      </c>
      <c r="D182" s="43" t="s">
        <v>133</v>
      </c>
      <c r="E182" s="127"/>
      <c r="F182" s="43" t="s">
        <v>58</v>
      </c>
      <c r="G182" s="44" t="s">
        <v>45</v>
      </c>
      <c r="H182" s="45">
        <v>2.6</v>
      </c>
      <c r="I182" s="46">
        <f>H182*$L$8</f>
        <v>257.40000000000003</v>
      </c>
      <c r="J182" s="159">
        <v>30</v>
      </c>
      <c r="K182" s="130" t="s">
        <v>429</v>
      </c>
      <c r="L182" s="158"/>
      <c r="M182" s="44" t="str">
        <f>IF(L182="","-",L182/J182)</f>
        <v>-</v>
      </c>
      <c r="N182" s="146">
        <f t="shared" ref="N182:N190" si="23">I182*L182</f>
        <v>0</v>
      </c>
      <c r="O182" s="146">
        <v>0</v>
      </c>
      <c r="P182" s="146">
        <f t="shared" si="19"/>
        <v>0</v>
      </c>
      <c r="Q182" s="161" t="s">
        <v>752</v>
      </c>
      <c r="R182" s="43">
        <v>4</v>
      </c>
      <c r="S182" s="43" t="s">
        <v>267</v>
      </c>
      <c r="T182" s="43" t="s">
        <v>393</v>
      </c>
      <c r="U182" s="43" t="s">
        <v>394</v>
      </c>
      <c r="V182" s="131" t="str">
        <f t="shared" si="20"/>
        <v/>
      </c>
      <c r="X182" s="132"/>
    </row>
    <row r="183" spans="2:24" s="47" customFormat="1" ht="15.6" customHeight="1">
      <c r="B183" s="111" t="s">
        <v>676</v>
      </c>
      <c r="C183" s="111" t="s">
        <v>48</v>
      </c>
      <c r="D183" s="43" t="s">
        <v>134</v>
      </c>
      <c r="E183" s="127" t="s">
        <v>76</v>
      </c>
      <c r="F183" s="43" t="s">
        <v>58</v>
      </c>
      <c r="G183" s="44" t="s">
        <v>45</v>
      </c>
      <c r="H183" s="45">
        <v>4.1789473684210527</v>
      </c>
      <c r="I183" s="46">
        <f>H183*$L$8</f>
        <v>413.7157894736842</v>
      </c>
      <c r="J183" s="159">
        <v>30</v>
      </c>
      <c r="K183" s="130" t="s">
        <v>429</v>
      </c>
      <c r="L183" s="158"/>
      <c r="M183" s="44" t="str">
        <f>IF(L183="","-",L183/J183)</f>
        <v>-</v>
      </c>
      <c r="N183" s="146">
        <f t="shared" si="23"/>
        <v>0</v>
      </c>
      <c r="O183" s="146">
        <v>0</v>
      </c>
      <c r="P183" s="146">
        <f t="shared" si="19"/>
        <v>0</v>
      </c>
      <c r="Q183" s="161" t="s">
        <v>752</v>
      </c>
      <c r="R183" s="43">
        <v>4</v>
      </c>
      <c r="S183" s="43" t="s">
        <v>267</v>
      </c>
      <c r="T183" s="43" t="s">
        <v>395</v>
      </c>
      <c r="U183" s="43" t="s">
        <v>396</v>
      </c>
      <c r="V183" s="131" t="str">
        <f t="shared" si="20"/>
        <v/>
      </c>
      <c r="X183" s="132"/>
    </row>
    <row r="184" spans="2:24" s="47" customFormat="1" ht="15.6" customHeight="1">
      <c r="B184" s="111" t="s">
        <v>677</v>
      </c>
      <c r="C184" s="111" t="s">
        <v>48</v>
      </c>
      <c r="D184" s="43" t="s">
        <v>134</v>
      </c>
      <c r="E184" s="127" t="s">
        <v>76</v>
      </c>
      <c r="F184" s="43" t="s">
        <v>49</v>
      </c>
      <c r="G184" s="44" t="s">
        <v>50</v>
      </c>
      <c r="H184" s="48">
        <f>I184/$L$8</f>
        <v>2.191919191919192</v>
      </c>
      <c r="I184" s="49">
        <v>217</v>
      </c>
      <c r="J184" s="159">
        <v>24</v>
      </c>
      <c r="K184" s="130" t="s">
        <v>429</v>
      </c>
      <c r="L184" s="158"/>
      <c r="M184" s="44" t="str">
        <f>IF(L184="","-",L184/J184)</f>
        <v>-</v>
      </c>
      <c r="N184" s="146">
        <f t="shared" si="23"/>
        <v>0</v>
      </c>
      <c r="O184" s="146">
        <v>0</v>
      </c>
      <c r="P184" s="146">
        <f t="shared" si="19"/>
        <v>0</v>
      </c>
      <c r="Q184" s="161" t="s">
        <v>752</v>
      </c>
      <c r="R184" s="43">
        <v>4</v>
      </c>
      <c r="S184" s="43" t="s">
        <v>267</v>
      </c>
      <c r="T184" s="43" t="s">
        <v>395</v>
      </c>
      <c r="U184" s="43" t="s">
        <v>396</v>
      </c>
      <c r="V184" s="131" t="str">
        <f t="shared" si="20"/>
        <v/>
      </c>
      <c r="X184" s="132"/>
    </row>
    <row r="185" spans="2:24" s="47" customFormat="1" ht="15.6" customHeight="1">
      <c r="B185" s="111" t="s">
        <v>496</v>
      </c>
      <c r="C185" s="111" t="s">
        <v>48</v>
      </c>
      <c r="D185" s="43" t="s">
        <v>134</v>
      </c>
      <c r="E185" s="127" t="s">
        <v>76</v>
      </c>
      <c r="F185" s="43" t="s">
        <v>69</v>
      </c>
      <c r="G185" s="44" t="s">
        <v>50</v>
      </c>
      <c r="H185" s="48">
        <f>I185/$L$8</f>
        <v>1.2828282828282829</v>
      </c>
      <c r="I185" s="49">
        <v>127</v>
      </c>
      <c r="J185" s="159">
        <v>104</v>
      </c>
      <c r="K185" s="130" t="s">
        <v>429</v>
      </c>
      <c r="L185" s="158"/>
      <c r="M185" s="44" t="str">
        <f>IF(L185="","-",L185/J185)</f>
        <v>-</v>
      </c>
      <c r="N185" s="146">
        <f t="shared" si="23"/>
        <v>0</v>
      </c>
      <c r="O185" s="146">
        <v>0</v>
      </c>
      <c r="P185" s="146">
        <f t="shared" si="19"/>
        <v>0</v>
      </c>
      <c r="Q185" s="161" t="s">
        <v>752</v>
      </c>
      <c r="R185" s="43">
        <v>4</v>
      </c>
      <c r="S185" s="43" t="s">
        <v>267</v>
      </c>
      <c r="T185" s="43" t="s">
        <v>395</v>
      </c>
      <c r="U185" s="43" t="s">
        <v>396</v>
      </c>
      <c r="V185" s="131" t="str">
        <f t="shared" si="20"/>
        <v/>
      </c>
      <c r="X185" s="132"/>
    </row>
    <row r="186" spans="2:24" s="47" customFormat="1" ht="15.6" customHeight="1">
      <c r="B186" s="111" t="s">
        <v>727</v>
      </c>
      <c r="C186" s="111" t="s">
        <v>48</v>
      </c>
      <c r="D186" s="43" t="s">
        <v>134</v>
      </c>
      <c r="E186" s="127" t="s">
        <v>76</v>
      </c>
      <c r="F186" s="43" t="s">
        <v>55</v>
      </c>
      <c r="G186" s="44" t="s">
        <v>45</v>
      </c>
      <c r="H186" s="45">
        <v>6.74</v>
      </c>
      <c r="I186" s="46">
        <f>H186*$L$8</f>
        <v>667.26</v>
      </c>
      <c r="J186" s="159">
        <v>25</v>
      </c>
      <c r="K186" s="130" t="s">
        <v>429</v>
      </c>
      <c r="L186" s="158"/>
      <c r="M186" s="44" t="str">
        <f>IF(L186="","-",L186/200)</f>
        <v>-</v>
      </c>
      <c r="N186" s="146">
        <f t="shared" si="23"/>
        <v>0</v>
      </c>
      <c r="O186" s="146">
        <f>IF(L186&lt;50,I186*L186*0.05,0)</f>
        <v>0</v>
      </c>
      <c r="P186" s="146">
        <f t="shared" si="19"/>
        <v>0</v>
      </c>
      <c r="Q186" s="161" t="s">
        <v>752</v>
      </c>
      <c r="R186" s="43" t="s">
        <v>420</v>
      </c>
      <c r="S186" s="43" t="s">
        <v>267</v>
      </c>
      <c r="T186" s="43" t="s">
        <v>395</v>
      </c>
      <c r="U186" s="43" t="s">
        <v>396</v>
      </c>
      <c r="V186" s="131" t="str">
        <f t="shared" si="20"/>
        <v/>
      </c>
      <c r="X186" s="132"/>
    </row>
    <row r="187" spans="2:24" s="47" customFormat="1" ht="15.6" customHeight="1">
      <c r="B187" s="111" t="s">
        <v>497</v>
      </c>
      <c r="C187" s="111" t="s">
        <v>48</v>
      </c>
      <c r="D187" s="43" t="s">
        <v>135</v>
      </c>
      <c r="E187" s="127"/>
      <c r="F187" s="43" t="s">
        <v>69</v>
      </c>
      <c r="G187" s="44" t="s">
        <v>50</v>
      </c>
      <c r="H187" s="48">
        <f>I187/$L$8</f>
        <v>0.79797979797979801</v>
      </c>
      <c r="I187" s="49">
        <v>79</v>
      </c>
      <c r="J187" s="159">
        <v>104</v>
      </c>
      <c r="K187" s="130" t="s">
        <v>429</v>
      </c>
      <c r="L187" s="158"/>
      <c r="M187" s="44" t="str">
        <f>IF(L187="","-",L187/J187)</f>
        <v>-</v>
      </c>
      <c r="N187" s="146">
        <f t="shared" si="23"/>
        <v>0</v>
      </c>
      <c r="O187" s="146">
        <v>0</v>
      </c>
      <c r="P187" s="146">
        <f t="shared" si="19"/>
        <v>0</v>
      </c>
      <c r="Q187" s="161" t="s">
        <v>752</v>
      </c>
      <c r="R187" s="43">
        <v>4</v>
      </c>
      <c r="S187" s="43" t="s">
        <v>267</v>
      </c>
      <c r="T187" s="43" t="s">
        <v>358</v>
      </c>
      <c r="U187" s="43" t="s">
        <v>397</v>
      </c>
      <c r="V187" s="131" t="str">
        <f t="shared" si="20"/>
        <v/>
      </c>
      <c r="X187" s="132"/>
    </row>
    <row r="188" spans="2:24" s="47" customFormat="1" ht="15.6" customHeight="1">
      <c r="B188" s="111" t="s">
        <v>678</v>
      </c>
      <c r="C188" s="111" t="s">
        <v>48</v>
      </c>
      <c r="D188" s="43" t="s">
        <v>136</v>
      </c>
      <c r="E188" s="127" t="s">
        <v>80</v>
      </c>
      <c r="F188" s="43" t="s">
        <v>49</v>
      </c>
      <c r="G188" s="44" t="s">
        <v>45</v>
      </c>
      <c r="H188" s="45">
        <v>3.02</v>
      </c>
      <c r="I188" s="46">
        <f>H188*$L$8</f>
        <v>298.98</v>
      </c>
      <c r="J188" s="159">
        <v>24</v>
      </c>
      <c r="K188" s="130" t="s">
        <v>429</v>
      </c>
      <c r="L188" s="158"/>
      <c r="M188" s="44" t="str">
        <f>IF(L188="","-",L188/J188)</f>
        <v>-</v>
      </c>
      <c r="N188" s="146">
        <f t="shared" si="23"/>
        <v>0</v>
      </c>
      <c r="O188" s="146">
        <v>0</v>
      </c>
      <c r="P188" s="146">
        <f t="shared" si="19"/>
        <v>0</v>
      </c>
      <c r="Q188" s="161" t="s">
        <v>752</v>
      </c>
      <c r="R188" s="43" t="s">
        <v>420</v>
      </c>
      <c r="S188" s="43" t="s">
        <v>285</v>
      </c>
      <c r="T188" s="43" t="s">
        <v>623</v>
      </c>
      <c r="U188" s="43" t="s">
        <v>398</v>
      </c>
      <c r="V188" s="131" t="str">
        <f t="shared" si="20"/>
        <v/>
      </c>
      <c r="X188" s="132"/>
    </row>
    <row r="189" spans="2:24" s="47" customFormat="1" ht="15.6" customHeight="1">
      <c r="B189" s="111" t="s">
        <v>679</v>
      </c>
      <c r="C189" s="111" t="s">
        <v>48</v>
      </c>
      <c r="D189" s="43" t="s">
        <v>137</v>
      </c>
      <c r="E189" s="127" t="s">
        <v>46</v>
      </c>
      <c r="F189" s="43" t="s">
        <v>49</v>
      </c>
      <c r="G189" s="44" t="s">
        <v>45</v>
      </c>
      <c r="H189" s="45">
        <v>2.6612210526315785</v>
      </c>
      <c r="I189" s="46">
        <f>H189*$L$8</f>
        <v>263.46088421052627</v>
      </c>
      <c r="J189" s="159">
        <v>24</v>
      </c>
      <c r="K189" s="130" t="s">
        <v>429</v>
      </c>
      <c r="L189" s="158"/>
      <c r="M189" s="44" t="str">
        <f>IF(L189="","-",L189/J189)</f>
        <v>-</v>
      </c>
      <c r="N189" s="146">
        <f t="shared" si="23"/>
        <v>0</v>
      </c>
      <c r="O189" s="146">
        <v>0</v>
      </c>
      <c r="P189" s="146">
        <f t="shared" si="19"/>
        <v>0</v>
      </c>
      <c r="Q189" s="161" t="s">
        <v>752</v>
      </c>
      <c r="R189" s="43">
        <v>4</v>
      </c>
      <c r="S189" s="43" t="s">
        <v>344</v>
      </c>
      <c r="T189" s="43" t="s">
        <v>624</v>
      </c>
      <c r="U189" s="43" t="s">
        <v>399</v>
      </c>
      <c r="V189" s="131" t="str">
        <f t="shared" si="20"/>
        <v/>
      </c>
      <c r="X189" s="132"/>
    </row>
    <row r="190" spans="2:24" s="47" customFormat="1" ht="15.6" customHeight="1">
      <c r="B190" s="111" t="s">
        <v>680</v>
      </c>
      <c r="C190" s="111" t="s">
        <v>48</v>
      </c>
      <c r="D190" s="43" t="s">
        <v>137</v>
      </c>
      <c r="E190" s="127" t="s">
        <v>46</v>
      </c>
      <c r="F190" s="43" t="s">
        <v>49</v>
      </c>
      <c r="G190" s="44" t="s">
        <v>50</v>
      </c>
      <c r="H190" s="48">
        <f>I190/$L$8</f>
        <v>1.8888888888888888</v>
      </c>
      <c r="I190" s="49">
        <v>187</v>
      </c>
      <c r="J190" s="159">
        <v>24</v>
      </c>
      <c r="K190" s="130" t="s">
        <v>429</v>
      </c>
      <c r="L190" s="158"/>
      <c r="M190" s="44" t="str">
        <f>IF(L190="","-",L190/J190)</f>
        <v>-</v>
      </c>
      <c r="N190" s="146">
        <f t="shared" si="23"/>
        <v>0</v>
      </c>
      <c r="O190" s="146">
        <v>0</v>
      </c>
      <c r="P190" s="146">
        <f t="shared" si="19"/>
        <v>0</v>
      </c>
      <c r="Q190" s="161" t="s">
        <v>752</v>
      </c>
      <c r="R190" s="43">
        <v>4</v>
      </c>
      <c r="S190" s="43" t="s">
        <v>344</v>
      </c>
      <c r="T190" s="43" t="s">
        <v>624</v>
      </c>
      <c r="U190" s="43" t="s">
        <v>399</v>
      </c>
      <c r="V190" s="131" t="str">
        <f t="shared" si="20"/>
        <v/>
      </c>
      <c r="X190" s="132"/>
    </row>
    <row r="191" spans="2:24" s="47" customFormat="1" ht="15.6" customHeight="1">
      <c r="B191" s="111" t="s">
        <v>766</v>
      </c>
      <c r="C191" s="111" t="s">
        <v>43</v>
      </c>
      <c r="D191" s="43" t="s">
        <v>137</v>
      </c>
      <c r="E191" s="127"/>
      <c r="F191" s="43" t="s">
        <v>55</v>
      </c>
      <c r="G191" s="44" t="s">
        <v>45</v>
      </c>
      <c r="H191" s="45">
        <v>6.74</v>
      </c>
      <c r="I191" s="46">
        <f>H191*$L$8</f>
        <v>667.26</v>
      </c>
      <c r="J191" s="159">
        <v>25</v>
      </c>
      <c r="K191" s="130" t="s">
        <v>429</v>
      </c>
      <c r="L191" s="158"/>
      <c r="M191" s="44" t="str">
        <f>IF(L191="","-",L191/200)</f>
        <v>-</v>
      </c>
      <c r="N191" s="147">
        <f>H191*L191</f>
        <v>0</v>
      </c>
      <c r="O191" s="147">
        <f>IF(L191&lt;50,H191*L191*0.05,0)</f>
        <v>0</v>
      </c>
      <c r="P191" s="147">
        <f t="shared" si="19"/>
        <v>0</v>
      </c>
      <c r="Q191" s="160" t="s">
        <v>751</v>
      </c>
      <c r="R191" s="43">
        <v>4</v>
      </c>
      <c r="S191" s="43" t="s">
        <v>344</v>
      </c>
      <c r="T191" s="43" t="s">
        <v>624</v>
      </c>
      <c r="U191" s="43" t="s">
        <v>399</v>
      </c>
      <c r="V191" s="131" t="str">
        <f t="shared" si="20"/>
        <v/>
      </c>
      <c r="X191" s="132"/>
    </row>
    <row r="192" spans="2:24" s="47" customFormat="1" ht="15.6" customHeight="1">
      <c r="B192" s="111" t="s">
        <v>792</v>
      </c>
      <c r="C192" s="111" t="s">
        <v>48</v>
      </c>
      <c r="D192" s="43" t="s">
        <v>137</v>
      </c>
      <c r="E192" s="127"/>
      <c r="F192" s="43" t="s">
        <v>49</v>
      </c>
      <c r="G192" s="44" t="s">
        <v>45</v>
      </c>
      <c r="H192" s="45">
        <v>4.01</v>
      </c>
      <c r="I192" s="46">
        <f>H192*$L$8</f>
        <v>396.98999999999995</v>
      </c>
      <c r="J192" s="159">
        <v>24</v>
      </c>
      <c r="K192" s="130" t="s">
        <v>429</v>
      </c>
      <c r="L192" s="158"/>
      <c r="M192" s="44" t="str">
        <f t="shared" ref="M192:M197" si="24">IF(L192="","-",L192/J192)</f>
        <v>-</v>
      </c>
      <c r="N192" s="146">
        <f t="shared" ref="N192:N200" si="25">I192*L192</f>
        <v>0</v>
      </c>
      <c r="O192" s="146">
        <v>0</v>
      </c>
      <c r="P192" s="146">
        <f t="shared" si="19"/>
        <v>0</v>
      </c>
      <c r="Q192" s="161" t="s">
        <v>752</v>
      </c>
      <c r="R192" s="43">
        <v>4</v>
      </c>
      <c r="S192" s="43" t="s">
        <v>344</v>
      </c>
      <c r="T192" s="43" t="s">
        <v>624</v>
      </c>
      <c r="U192" s="43" t="s">
        <v>399</v>
      </c>
      <c r="V192" s="131" t="str">
        <f t="shared" si="20"/>
        <v/>
      </c>
      <c r="X192" s="132"/>
    </row>
    <row r="193" spans="2:24" s="47" customFormat="1" ht="15.6" customHeight="1">
      <c r="B193" s="111" t="s">
        <v>498</v>
      </c>
      <c r="C193" s="111" t="s">
        <v>48</v>
      </c>
      <c r="D193" s="43" t="s">
        <v>138</v>
      </c>
      <c r="E193" s="127"/>
      <c r="F193" s="43" t="s">
        <v>49</v>
      </c>
      <c r="G193" s="44" t="s">
        <v>50</v>
      </c>
      <c r="H193" s="48">
        <f>I193/$L$8</f>
        <v>1.8888888888888888</v>
      </c>
      <c r="I193" s="49">
        <v>187</v>
      </c>
      <c r="J193" s="159">
        <v>24</v>
      </c>
      <c r="K193" s="130" t="s">
        <v>429</v>
      </c>
      <c r="L193" s="158"/>
      <c r="M193" s="44" t="str">
        <f t="shared" si="24"/>
        <v>-</v>
      </c>
      <c r="N193" s="146">
        <f t="shared" si="25"/>
        <v>0</v>
      </c>
      <c r="O193" s="146">
        <v>0</v>
      </c>
      <c r="P193" s="146">
        <f t="shared" si="19"/>
        <v>0</v>
      </c>
      <c r="Q193" s="161" t="s">
        <v>752</v>
      </c>
      <c r="R193" s="43">
        <v>4</v>
      </c>
      <c r="S193" s="43" t="s">
        <v>284</v>
      </c>
      <c r="T193" s="43" t="s">
        <v>400</v>
      </c>
      <c r="U193" s="43" t="s">
        <v>401</v>
      </c>
      <c r="V193" s="131" t="str">
        <f t="shared" si="20"/>
        <v/>
      </c>
      <c r="X193" s="132"/>
    </row>
    <row r="194" spans="2:24" s="47" customFormat="1" ht="15.6" customHeight="1">
      <c r="B194" s="111" t="s">
        <v>499</v>
      </c>
      <c r="C194" s="111" t="s">
        <v>48</v>
      </c>
      <c r="D194" s="43" t="s">
        <v>440</v>
      </c>
      <c r="E194" s="127"/>
      <c r="F194" s="43" t="s">
        <v>49</v>
      </c>
      <c r="G194" s="44" t="s">
        <v>50</v>
      </c>
      <c r="H194" s="48">
        <f>I194/$L$8</f>
        <v>2.191919191919192</v>
      </c>
      <c r="I194" s="49">
        <v>217</v>
      </c>
      <c r="J194" s="159">
        <v>24</v>
      </c>
      <c r="K194" s="130" t="s">
        <v>429</v>
      </c>
      <c r="L194" s="158"/>
      <c r="M194" s="44" t="str">
        <f t="shared" si="24"/>
        <v>-</v>
      </c>
      <c r="N194" s="146">
        <f t="shared" si="25"/>
        <v>0</v>
      </c>
      <c r="O194" s="146">
        <v>0</v>
      </c>
      <c r="P194" s="146">
        <f t="shared" si="19"/>
        <v>0</v>
      </c>
      <c r="Q194" s="161" t="s">
        <v>752</v>
      </c>
      <c r="R194" s="134" t="s">
        <v>606</v>
      </c>
      <c r="S194" s="43" t="s">
        <v>609</v>
      </c>
      <c r="T194" s="43" t="s">
        <v>607</v>
      </c>
      <c r="U194" s="43" t="s">
        <v>608</v>
      </c>
      <c r="V194" s="131" t="str">
        <f t="shared" si="20"/>
        <v/>
      </c>
      <c r="X194" s="132"/>
    </row>
    <row r="195" spans="2:24" s="47" customFormat="1" ht="15.6" customHeight="1">
      <c r="B195" s="111" t="s">
        <v>500</v>
      </c>
      <c r="C195" s="111" t="s">
        <v>48</v>
      </c>
      <c r="D195" s="43" t="s">
        <v>441</v>
      </c>
      <c r="E195" s="127"/>
      <c r="F195" s="43" t="s">
        <v>49</v>
      </c>
      <c r="G195" s="44" t="s">
        <v>50</v>
      </c>
      <c r="H195" s="48">
        <f>I195/$L$8</f>
        <v>2.191919191919192</v>
      </c>
      <c r="I195" s="49">
        <v>217</v>
      </c>
      <c r="J195" s="159">
        <v>24</v>
      </c>
      <c r="K195" s="130" t="s">
        <v>429</v>
      </c>
      <c r="L195" s="158"/>
      <c r="M195" s="44" t="str">
        <f t="shared" si="24"/>
        <v>-</v>
      </c>
      <c r="N195" s="146">
        <f t="shared" si="25"/>
        <v>0</v>
      </c>
      <c r="O195" s="146">
        <v>0</v>
      </c>
      <c r="P195" s="146">
        <f t="shared" si="19"/>
        <v>0</v>
      </c>
      <c r="Q195" s="161" t="s">
        <v>752</v>
      </c>
      <c r="R195" s="43">
        <v>4</v>
      </c>
      <c r="S195" s="43" t="s">
        <v>330</v>
      </c>
      <c r="T195" s="43" t="s">
        <v>610</v>
      </c>
      <c r="U195" s="43" t="s">
        <v>611</v>
      </c>
      <c r="V195" s="131" t="str">
        <f t="shared" si="20"/>
        <v/>
      </c>
      <c r="X195" s="132"/>
    </row>
    <row r="196" spans="2:24" s="47" customFormat="1" ht="15.6" customHeight="1">
      <c r="B196" s="111" t="s">
        <v>714</v>
      </c>
      <c r="C196" s="111" t="s">
        <v>48</v>
      </c>
      <c r="D196" s="43" t="s">
        <v>139</v>
      </c>
      <c r="E196" s="127"/>
      <c r="F196" s="43" t="s">
        <v>49</v>
      </c>
      <c r="G196" s="44" t="s">
        <v>50</v>
      </c>
      <c r="H196" s="48">
        <f>I196/$L$8</f>
        <v>1.3838383838383839</v>
      </c>
      <c r="I196" s="49">
        <v>137</v>
      </c>
      <c r="J196" s="159">
        <v>24</v>
      </c>
      <c r="K196" s="130" t="s">
        <v>429</v>
      </c>
      <c r="L196" s="158"/>
      <c r="M196" s="44" t="str">
        <f t="shared" si="24"/>
        <v>-</v>
      </c>
      <c r="N196" s="146">
        <f t="shared" si="25"/>
        <v>0</v>
      </c>
      <c r="O196" s="146">
        <v>0</v>
      </c>
      <c r="P196" s="146">
        <f t="shared" si="19"/>
        <v>0</v>
      </c>
      <c r="Q196" s="161" t="s">
        <v>752</v>
      </c>
      <c r="R196" s="43" t="s">
        <v>421</v>
      </c>
      <c r="S196" s="43" t="s">
        <v>402</v>
      </c>
      <c r="T196" s="43" t="s">
        <v>622</v>
      </c>
      <c r="U196" s="43" t="s">
        <v>403</v>
      </c>
      <c r="V196" s="131" t="str">
        <f t="shared" si="20"/>
        <v/>
      </c>
      <c r="X196" s="132"/>
    </row>
    <row r="197" spans="2:24" s="47" customFormat="1" ht="15.6" customHeight="1">
      <c r="B197" s="111" t="s">
        <v>681</v>
      </c>
      <c r="C197" s="111" t="s">
        <v>48</v>
      </c>
      <c r="D197" s="43" t="s">
        <v>140</v>
      </c>
      <c r="E197" s="127"/>
      <c r="F197" s="43" t="s">
        <v>49</v>
      </c>
      <c r="G197" s="44" t="s">
        <v>45</v>
      </c>
      <c r="H197" s="45">
        <v>3.02</v>
      </c>
      <c r="I197" s="46">
        <f>H197*$L$8</f>
        <v>298.98</v>
      </c>
      <c r="J197" s="159">
        <v>24</v>
      </c>
      <c r="K197" s="130" t="s">
        <v>429</v>
      </c>
      <c r="L197" s="158"/>
      <c r="M197" s="44" t="str">
        <f t="shared" si="24"/>
        <v>-</v>
      </c>
      <c r="N197" s="146">
        <f t="shared" si="25"/>
        <v>0</v>
      </c>
      <c r="O197" s="146">
        <v>0</v>
      </c>
      <c r="P197" s="146">
        <f t="shared" si="19"/>
        <v>0</v>
      </c>
      <c r="Q197" s="161" t="s">
        <v>752</v>
      </c>
      <c r="R197" s="43">
        <v>4</v>
      </c>
      <c r="S197" s="43" t="s">
        <v>285</v>
      </c>
      <c r="T197" s="43" t="s">
        <v>404</v>
      </c>
      <c r="U197" s="43" t="s">
        <v>405</v>
      </c>
      <c r="V197" s="131" t="str">
        <f t="shared" si="20"/>
        <v/>
      </c>
      <c r="X197" s="132"/>
    </row>
    <row r="198" spans="2:24" s="47" customFormat="1" ht="15.6" customHeight="1">
      <c r="B198" s="111" t="s">
        <v>501</v>
      </c>
      <c r="C198" s="111" t="s">
        <v>48</v>
      </c>
      <c r="D198" s="43" t="s">
        <v>140</v>
      </c>
      <c r="E198" s="127"/>
      <c r="F198" s="43" t="s">
        <v>55</v>
      </c>
      <c r="G198" s="44" t="s">
        <v>50</v>
      </c>
      <c r="H198" s="48">
        <f>I198/$L$8</f>
        <v>6.6565656565656566</v>
      </c>
      <c r="I198" s="49">
        <v>659</v>
      </c>
      <c r="J198" s="159">
        <v>25</v>
      </c>
      <c r="K198" s="130" t="s">
        <v>429</v>
      </c>
      <c r="L198" s="158"/>
      <c r="M198" s="44" t="str">
        <f>IF(L198="","-",L198/200)</f>
        <v>-</v>
      </c>
      <c r="N198" s="146">
        <f t="shared" si="25"/>
        <v>0</v>
      </c>
      <c r="O198" s="146">
        <f>IF(L198&lt;50,I198*L198*0.05,0)</f>
        <v>0</v>
      </c>
      <c r="P198" s="146">
        <f t="shared" si="19"/>
        <v>0</v>
      </c>
      <c r="Q198" s="161" t="s">
        <v>752</v>
      </c>
      <c r="R198" s="43">
        <v>4</v>
      </c>
      <c r="S198" s="43" t="s">
        <v>285</v>
      </c>
      <c r="T198" s="43" t="s">
        <v>404</v>
      </c>
      <c r="U198" s="43" t="s">
        <v>405</v>
      </c>
      <c r="V198" s="131" t="str">
        <f t="shared" si="20"/>
        <v/>
      </c>
      <c r="X198" s="132"/>
    </row>
    <row r="199" spans="2:24" s="47" customFormat="1" ht="15.6" customHeight="1">
      <c r="B199" s="111" t="s">
        <v>715</v>
      </c>
      <c r="C199" s="111" t="s">
        <v>48</v>
      </c>
      <c r="D199" s="43" t="s">
        <v>141</v>
      </c>
      <c r="E199" s="127"/>
      <c r="F199" s="43" t="s">
        <v>58</v>
      </c>
      <c r="G199" s="44" t="s">
        <v>45</v>
      </c>
      <c r="H199" s="45">
        <v>3.1263157894736842</v>
      </c>
      <c r="I199" s="46">
        <f>H199*$L$8</f>
        <v>309.50526315789472</v>
      </c>
      <c r="J199" s="159">
        <v>30</v>
      </c>
      <c r="K199" s="130" t="s">
        <v>429</v>
      </c>
      <c r="L199" s="158"/>
      <c r="M199" s="44" t="str">
        <f>IF(L199="","-",L199/J199)</f>
        <v>-</v>
      </c>
      <c r="N199" s="146">
        <f t="shared" si="25"/>
        <v>0</v>
      </c>
      <c r="O199" s="146">
        <v>0</v>
      </c>
      <c r="P199" s="146">
        <f t="shared" si="19"/>
        <v>0</v>
      </c>
      <c r="Q199" s="161" t="s">
        <v>752</v>
      </c>
      <c r="R199" s="43">
        <v>4</v>
      </c>
      <c r="S199" s="43" t="s">
        <v>281</v>
      </c>
      <c r="T199" s="43" t="s">
        <v>406</v>
      </c>
      <c r="U199" s="43" t="s">
        <v>407</v>
      </c>
      <c r="V199" s="131" t="str">
        <f t="shared" si="20"/>
        <v/>
      </c>
      <c r="X199" s="132"/>
    </row>
    <row r="200" spans="2:24" s="47" customFormat="1" ht="15.6" customHeight="1">
      <c r="B200" s="111" t="s">
        <v>502</v>
      </c>
      <c r="C200" s="111" t="s">
        <v>48</v>
      </c>
      <c r="D200" s="43" t="s">
        <v>141</v>
      </c>
      <c r="E200" s="127"/>
      <c r="F200" s="43" t="s">
        <v>55</v>
      </c>
      <c r="G200" s="44" t="s">
        <v>50</v>
      </c>
      <c r="H200" s="48">
        <f>I200/$L$8</f>
        <v>6.6565656565656566</v>
      </c>
      <c r="I200" s="49">
        <v>659</v>
      </c>
      <c r="J200" s="159">
        <v>25</v>
      </c>
      <c r="K200" s="130" t="s">
        <v>429</v>
      </c>
      <c r="L200" s="158"/>
      <c r="M200" s="44" t="str">
        <f>IF(L200="","-",L200/200)</f>
        <v>-</v>
      </c>
      <c r="N200" s="146">
        <f t="shared" si="25"/>
        <v>0</v>
      </c>
      <c r="O200" s="146">
        <f>IF(L200&lt;50,I200*L200*0.05,0)</f>
        <v>0</v>
      </c>
      <c r="P200" s="146">
        <f t="shared" si="19"/>
        <v>0</v>
      </c>
      <c r="Q200" s="161" t="s">
        <v>752</v>
      </c>
      <c r="R200" s="43">
        <v>4</v>
      </c>
      <c r="S200" s="43" t="s">
        <v>281</v>
      </c>
      <c r="T200" s="43" t="s">
        <v>406</v>
      </c>
      <c r="U200" s="43" t="s">
        <v>407</v>
      </c>
      <c r="V200" s="131" t="str">
        <f t="shared" si="20"/>
        <v/>
      </c>
      <c r="X200" s="132"/>
    </row>
    <row r="201" spans="2:24" s="47" customFormat="1" ht="15.6" customHeight="1">
      <c r="B201" s="111" t="s">
        <v>767</v>
      </c>
      <c r="C201" s="111" t="s">
        <v>43</v>
      </c>
      <c r="D201" s="43" t="s">
        <v>142</v>
      </c>
      <c r="E201" s="127"/>
      <c r="F201" s="43" t="s">
        <v>55</v>
      </c>
      <c r="G201" s="44" t="s">
        <v>45</v>
      </c>
      <c r="H201" s="45">
        <v>6.74</v>
      </c>
      <c r="I201" s="46">
        <f>H201*$L$8</f>
        <v>667.26</v>
      </c>
      <c r="J201" s="159">
        <v>25</v>
      </c>
      <c r="K201" s="130" t="s">
        <v>429</v>
      </c>
      <c r="L201" s="158"/>
      <c r="M201" s="44" t="str">
        <f>IF(L201="","-",L201/200)</f>
        <v>-</v>
      </c>
      <c r="N201" s="147">
        <f>H201*L201</f>
        <v>0</v>
      </c>
      <c r="O201" s="147">
        <f>IF(L201&lt;50,H201*L201*0.05,0)</f>
        <v>0</v>
      </c>
      <c r="P201" s="147">
        <f t="shared" si="19"/>
        <v>0</v>
      </c>
      <c r="Q201" s="160" t="s">
        <v>751</v>
      </c>
      <c r="R201" s="43">
        <v>4</v>
      </c>
      <c r="S201" s="43" t="s">
        <v>289</v>
      </c>
      <c r="T201" s="43" t="s">
        <v>408</v>
      </c>
      <c r="U201" s="43" t="s">
        <v>409</v>
      </c>
      <c r="V201" s="131" t="str">
        <f t="shared" si="20"/>
        <v/>
      </c>
      <c r="X201" s="132"/>
    </row>
    <row r="202" spans="2:24" s="47" customFormat="1" ht="15.6" customHeight="1">
      <c r="B202" s="111" t="s">
        <v>503</v>
      </c>
      <c r="C202" s="111" t="s">
        <v>48</v>
      </c>
      <c r="D202" s="43" t="s">
        <v>143</v>
      </c>
      <c r="E202" s="127"/>
      <c r="F202" s="43" t="s">
        <v>55</v>
      </c>
      <c r="G202" s="44" t="s">
        <v>50</v>
      </c>
      <c r="H202" s="48">
        <f>I202/$L$8</f>
        <v>6.6565656565656566</v>
      </c>
      <c r="I202" s="49">
        <v>659</v>
      </c>
      <c r="J202" s="159">
        <v>25</v>
      </c>
      <c r="K202" s="130" t="s">
        <v>429</v>
      </c>
      <c r="L202" s="158"/>
      <c r="M202" s="44" t="str">
        <f>IF(L202="","-",L202/200)</f>
        <v>-</v>
      </c>
      <c r="N202" s="146">
        <f>I202*L202</f>
        <v>0</v>
      </c>
      <c r="O202" s="146">
        <f>IF(L202&lt;50,I202*L202*0.05,0)</f>
        <v>0</v>
      </c>
      <c r="P202" s="146">
        <f t="shared" si="19"/>
        <v>0</v>
      </c>
      <c r="Q202" s="161" t="s">
        <v>752</v>
      </c>
      <c r="R202" s="43" t="s">
        <v>420</v>
      </c>
      <c r="S202" s="43" t="s">
        <v>289</v>
      </c>
      <c r="T202" s="43" t="s">
        <v>410</v>
      </c>
      <c r="U202" s="43" t="s">
        <v>411</v>
      </c>
      <c r="V202" s="131" t="str">
        <f t="shared" si="20"/>
        <v/>
      </c>
      <c r="X202" s="132"/>
    </row>
    <row r="203" spans="2:24" s="47" customFormat="1" ht="15.6" customHeight="1">
      <c r="B203" s="111" t="s">
        <v>716</v>
      </c>
      <c r="C203" s="111" t="s">
        <v>48</v>
      </c>
      <c r="D203" s="43" t="s">
        <v>144</v>
      </c>
      <c r="E203" s="127"/>
      <c r="F203" s="43" t="s">
        <v>58</v>
      </c>
      <c r="G203" s="44" t="s">
        <v>45</v>
      </c>
      <c r="H203" s="45">
        <v>3.1263157894736842</v>
      </c>
      <c r="I203" s="46">
        <f>H203*$L$8</f>
        <v>309.50526315789472</v>
      </c>
      <c r="J203" s="159">
        <v>30</v>
      </c>
      <c r="K203" s="130" t="s">
        <v>429</v>
      </c>
      <c r="L203" s="158"/>
      <c r="M203" s="44" t="str">
        <f>IF(L203="","-",L203/J203)</f>
        <v>-</v>
      </c>
      <c r="N203" s="146">
        <f>I203*L203</f>
        <v>0</v>
      </c>
      <c r="O203" s="146">
        <v>0</v>
      </c>
      <c r="P203" s="146">
        <f t="shared" si="19"/>
        <v>0</v>
      </c>
      <c r="Q203" s="161" t="s">
        <v>752</v>
      </c>
      <c r="R203" s="43">
        <v>4</v>
      </c>
      <c r="S203" s="43" t="s">
        <v>330</v>
      </c>
      <c r="T203" s="43" t="s">
        <v>412</v>
      </c>
      <c r="U203" s="43" t="s">
        <v>413</v>
      </c>
      <c r="V203" s="131" t="str">
        <f t="shared" si="20"/>
        <v/>
      </c>
      <c r="X203" s="132"/>
    </row>
    <row r="204" spans="2:24" s="47" customFormat="1" ht="15.6" customHeight="1">
      <c r="B204" s="111" t="s">
        <v>146</v>
      </c>
      <c r="C204" s="111" t="s">
        <v>48</v>
      </c>
      <c r="D204" s="43" t="s">
        <v>145</v>
      </c>
      <c r="E204" s="127" t="s">
        <v>46</v>
      </c>
      <c r="F204" s="43" t="s">
        <v>85</v>
      </c>
      <c r="G204" s="44" t="s">
        <v>50</v>
      </c>
      <c r="H204" s="48">
        <f>I204/$L$8</f>
        <v>0.69696969696969702</v>
      </c>
      <c r="I204" s="49">
        <v>69</v>
      </c>
      <c r="J204" s="159">
        <v>144</v>
      </c>
      <c r="K204" s="130" t="s">
        <v>429</v>
      </c>
      <c r="L204" s="158"/>
      <c r="M204" s="44" t="str">
        <f>IF(L204="","-",L204/J204)</f>
        <v>-</v>
      </c>
      <c r="N204" s="146">
        <f>I204*L204</f>
        <v>0</v>
      </c>
      <c r="O204" s="146">
        <v>0</v>
      </c>
      <c r="P204" s="146">
        <f t="shared" si="19"/>
        <v>0</v>
      </c>
      <c r="Q204" s="161" t="s">
        <v>752</v>
      </c>
      <c r="R204" s="43">
        <v>4</v>
      </c>
      <c r="S204" s="43" t="s">
        <v>289</v>
      </c>
      <c r="T204" s="43" t="s">
        <v>414</v>
      </c>
      <c r="U204" s="43" t="s">
        <v>415</v>
      </c>
      <c r="V204" s="131" t="str">
        <f t="shared" si="20"/>
        <v/>
      </c>
      <c r="X204" s="132"/>
    </row>
    <row r="205" spans="2:24" s="47" customFormat="1" ht="15.6" customHeight="1">
      <c r="B205" s="111" t="s">
        <v>682</v>
      </c>
      <c r="C205" s="111" t="s">
        <v>48</v>
      </c>
      <c r="D205" s="43" t="s">
        <v>145</v>
      </c>
      <c r="E205" s="127" t="s">
        <v>46</v>
      </c>
      <c r="F205" s="43" t="s">
        <v>49</v>
      </c>
      <c r="G205" s="44" t="s">
        <v>50</v>
      </c>
      <c r="H205" s="48">
        <f>I205/$L$8</f>
        <v>2.0909090909090908</v>
      </c>
      <c r="I205" s="49">
        <v>207</v>
      </c>
      <c r="J205" s="159">
        <v>24</v>
      </c>
      <c r="K205" s="130" t="s">
        <v>429</v>
      </c>
      <c r="L205" s="158"/>
      <c r="M205" s="44" t="str">
        <f>IF(L205="","-",L205/J205)</f>
        <v>-</v>
      </c>
      <c r="N205" s="146">
        <f>I205*L205</f>
        <v>0</v>
      </c>
      <c r="O205" s="146">
        <v>0</v>
      </c>
      <c r="P205" s="146">
        <f t="shared" si="19"/>
        <v>0</v>
      </c>
      <c r="Q205" s="161" t="s">
        <v>752</v>
      </c>
      <c r="R205" s="43">
        <v>4</v>
      </c>
      <c r="S205" s="43" t="s">
        <v>289</v>
      </c>
      <c r="T205" s="43" t="s">
        <v>414</v>
      </c>
      <c r="U205" s="43" t="s">
        <v>415</v>
      </c>
      <c r="V205" s="131" t="str">
        <f t="shared" si="20"/>
        <v/>
      </c>
      <c r="X205" s="132"/>
    </row>
    <row r="206" spans="2:24" s="47" customFormat="1" ht="15.6" customHeight="1">
      <c r="B206" s="111" t="s">
        <v>504</v>
      </c>
      <c r="C206" s="111" t="s">
        <v>48</v>
      </c>
      <c r="D206" s="43" t="s">
        <v>145</v>
      </c>
      <c r="E206" s="127" t="s">
        <v>46</v>
      </c>
      <c r="F206" s="43" t="s">
        <v>49</v>
      </c>
      <c r="G206" s="44" t="s">
        <v>50</v>
      </c>
      <c r="H206" s="48">
        <f>I206/$L$8</f>
        <v>2.0909090909090908</v>
      </c>
      <c r="I206" s="49">
        <v>207</v>
      </c>
      <c r="J206" s="159">
        <v>24</v>
      </c>
      <c r="K206" s="130" t="s">
        <v>429</v>
      </c>
      <c r="L206" s="158"/>
      <c r="M206" s="44" t="str">
        <f>IF(L206="","-",L206/J206)</f>
        <v>-</v>
      </c>
      <c r="N206" s="146">
        <f>I206*L206</f>
        <v>0</v>
      </c>
      <c r="O206" s="146">
        <v>0</v>
      </c>
      <c r="P206" s="146">
        <f t="shared" si="19"/>
        <v>0</v>
      </c>
      <c r="Q206" s="161" t="s">
        <v>752</v>
      </c>
      <c r="R206" s="43">
        <v>4</v>
      </c>
      <c r="S206" s="43" t="s">
        <v>289</v>
      </c>
      <c r="T206" s="43" t="s">
        <v>414</v>
      </c>
      <c r="U206" s="43" t="s">
        <v>415</v>
      </c>
      <c r="V206" s="131" t="str">
        <f t="shared" si="20"/>
        <v/>
      </c>
      <c r="X206" s="132"/>
    </row>
    <row r="207" spans="2:24" s="47" customFormat="1" ht="15.6" customHeight="1">
      <c r="B207" s="111" t="s">
        <v>768</v>
      </c>
      <c r="C207" s="111" t="s">
        <v>43</v>
      </c>
      <c r="D207" s="43" t="s">
        <v>145</v>
      </c>
      <c r="E207" s="127" t="s">
        <v>46</v>
      </c>
      <c r="F207" s="43" t="s">
        <v>741</v>
      </c>
      <c r="G207" s="44" t="s">
        <v>45</v>
      </c>
      <c r="H207" s="45">
        <v>24.178947368421053</v>
      </c>
      <c r="I207" s="46">
        <f>H207*$L$8</f>
        <v>2393.7157894736843</v>
      </c>
      <c r="J207" s="159">
        <v>10</v>
      </c>
      <c r="K207" s="130" t="s">
        <v>429</v>
      </c>
      <c r="L207" s="158"/>
      <c r="M207" s="44" t="str">
        <f>IF(L207="","-",L207/80)</f>
        <v>-</v>
      </c>
      <c r="N207" s="147">
        <f>H207*L207</f>
        <v>0</v>
      </c>
      <c r="O207" s="147">
        <v>0</v>
      </c>
      <c r="P207" s="147">
        <f t="shared" si="19"/>
        <v>0</v>
      </c>
      <c r="Q207" s="160" t="s">
        <v>751</v>
      </c>
      <c r="R207" s="43">
        <v>4</v>
      </c>
      <c r="S207" s="43" t="s">
        <v>289</v>
      </c>
      <c r="T207" s="43" t="s">
        <v>414</v>
      </c>
      <c r="U207" s="43" t="s">
        <v>415</v>
      </c>
      <c r="V207" s="131" t="str">
        <f t="shared" si="20"/>
        <v/>
      </c>
      <c r="X207" s="132"/>
    </row>
    <row r="208" spans="2:24" s="47" customFormat="1" ht="15.6" customHeight="1">
      <c r="B208" s="111" t="s">
        <v>769</v>
      </c>
      <c r="C208" s="111" t="s">
        <v>43</v>
      </c>
      <c r="D208" s="43" t="s">
        <v>145</v>
      </c>
      <c r="E208" s="127" t="s">
        <v>46</v>
      </c>
      <c r="F208" s="43" t="s">
        <v>742</v>
      </c>
      <c r="G208" s="44" t="s">
        <v>45</v>
      </c>
      <c r="H208" s="45">
        <v>19.96842105263158</v>
      </c>
      <c r="I208" s="46">
        <f>H208*$L$8</f>
        <v>1976.8736842105263</v>
      </c>
      <c r="J208" s="159">
        <v>10</v>
      </c>
      <c r="K208" s="130" t="s">
        <v>429</v>
      </c>
      <c r="L208" s="158"/>
      <c r="M208" s="44" t="str">
        <f>IF(L208="","-",L208/80)</f>
        <v>-</v>
      </c>
      <c r="N208" s="147">
        <f>H208*L208</f>
        <v>0</v>
      </c>
      <c r="O208" s="147">
        <v>0</v>
      </c>
      <c r="P208" s="147">
        <f t="shared" si="19"/>
        <v>0</v>
      </c>
      <c r="Q208" s="160" t="s">
        <v>751</v>
      </c>
      <c r="R208" s="43">
        <v>4</v>
      </c>
      <c r="S208" s="43" t="s">
        <v>289</v>
      </c>
      <c r="T208" s="43" t="s">
        <v>414</v>
      </c>
      <c r="U208" s="43" t="s">
        <v>415</v>
      </c>
      <c r="V208" s="131" t="str">
        <f t="shared" si="20"/>
        <v/>
      </c>
      <c r="X208" s="132"/>
    </row>
    <row r="209" spans="2:24" s="47" customFormat="1" ht="15.6" customHeight="1">
      <c r="B209" s="111" t="s">
        <v>505</v>
      </c>
      <c r="C209" s="111" t="s">
        <v>48</v>
      </c>
      <c r="D209" s="43" t="s">
        <v>145</v>
      </c>
      <c r="E209" s="127" t="s">
        <v>46</v>
      </c>
      <c r="F209" s="43" t="s">
        <v>47</v>
      </c>
      <c r="G209" s="44" t="s">
        <v>50</v>
      </c>
      <c r="H209" s="48">
        <f>I209/$L$8</f>
        <v>3.5252525252525251</v>
      </c>
      <c r="I209" s="49">
        <v>349</v>
      </c>
      <c r="J209" s="159">
        <v>25</v>
      </c>
      <c r="K209" s="130" t="s">
        <v>429</v>
      </c>
      <c r="L209" s="158"/>
      <c r="M209" s="44" t="str">
        <f>IF(L209="","-",L209/200)</f>
        <v>-</v>
      </c>
      <c r="N209" s="146">
        <f>I209*L209</f>
        <v>0</v>
      </c>
      <c r="O209" s="146">
        <f>IF(L209&lt;50,I209*L209*0.05,0)</f>
        <v>0</v>
      </c>
      <c r="P209" s="146">
        <f t="shared" si="19"/>
        <v>0</v>
      </c>
      <c r="Q209" s="161" t="s">
        <v>752</v>
      </c>
      <c r="R209" s="43">
        <v>4</v>
      </c>
      <c r="S209" s="43" t="s">
        <v>289</v>
      </c>
      <c r="T209" s="43" t="s">
        <v>414</v>
      </c>
      <c r="U209" s="43" t="s">
        <v>415</v>
      </c>
      <c r="V209" s="131" t="str">
        <f t="shared" si="20"/>
        <v/>
      </c>
      <c r="X209" s="132"/>
    </row>
    <row r="210" spans="2:24" s="47" customFormat="1" ht="15.6" customHeight="1">
      <c r="B210" s="111" t="s">
        <v>148</v>
      </c>
      <c r="C210" s="111" t="s">
        <v>43</v>
      </c>
      <c r="D210" s="43" t="s">
        <v>147</v>
      </c>
      <c r="E210" s="127"/>
      <c r="F210" s="43" t="s">
        <v>55</v>
      </c>
      <c r="G210" s="44" t="s">
        <v>45</v>
      </c>
      <c r="H210" s="45">
        <v>6.74</v>
      </c>
      <c r="I210" s="46">
        <f>H210*$L$8</f>
        <v>667.26</v>
      </c>
      <c r="J210" s="159">
        <v>25</v>
      </c>
      <c r="K210" s="130" t="s">
        <v>429</v>
      </c>
      <c r="L210" s="158"/>
      <c r="M210" s="44" t="str">
        <f>IF(L210="","-",L210/200)</f>
        <v>-</v>
      </c>
      <c r="N210" s="147">
        <f>H210*L210</f>
        <v>0</v>
      </c>
      <c r="O210" s="147">
        <f>IF(L210&lt;50,H210*L210*0.05,0)</f>
        <v>0</v>
      </c>
      <c r="P210" s="147">
        <f t="shared" si="19"/>
        <v>0</v>
      </c>
      <c r="Q210" s="160" t="s">
        <v>751</v>
      </c>
      <c r="R210" s="43">
        <v>4</v>
      </c>
      <c r="S210" s="43" t="s">
        <v>285</v>
      </c>
      <c r="T210" s="43" t="s">
        <v>326</v>
      </c>
      <c r="U210" s="43" t="s">
        <v>548</v>
      </c>
      <c r="V210" s="131" t="str">
        <f t="shared" si="20"/>
        <v/>
      </c>
      <c r="X210" s="132"/>
    </row>
    <row r="211" spans="2:24" s="47" customFormat="1" ht="15.6" customHeight="1">
      <c r="B211" s="111" t="s">
        <v>506</v>
      </c>
      <c r="C211" s="111" t="s">
        <v>48</v>
      </c>
      <c r="D211" s="43" t="s">
        <v>147</v>
      </c>
      <c r="E211" s="127"/>
      <c r="F211" s="43" t="s">
        <v>49</v>
      </c>
      <c r="G211" s="44" t="s">
        <v>50</v>
      </c>
      <c r="H211" s="48">
        <f>I211/$L$8</f>
        <v>2.191919191919192</v>
      </c>
      <c r="I211" s="49">
        <v>217</v>
      </c>
      <c r="J211" s="159">
        <v>24</v>
      </c>
      <c r="K211" s="130" t="s">
        <v>429</v>
      </c>
      <c r="L211" s="158"/>
      <c r="M211" s="44" t="str">
        <f>IF(L211="","-",L211/J211)</f>
        <v>-</v>
      </c>
      <c r="N211" s="146">
        <f t="shared" ref="N211:N221" si="26">I211*L211</f>
        <v>0</v>
      </c>
      <c r="O211" s="146">
        <v>0</v>
      </c>
      <c r="P211" s="146">
        <f t="shared" si="19"/>
        <v>0</v>
      </c>
      <c r="Q211" s="161" t="s">
        <v>752</v>
      </c>
      <c r="R211" s="43">
        <v>4</v>
      </c>
      <c r="S211" s="43" t="s">
        <v>285</v>
      </c>
      <c r="T211" s="43" t="s">
        <v>326</v>
      </c>
      <c r="U211" s="43" t="s">
        <v>548</v>
      </c>
      <c r="V211" s="131" t="str">
        <f t="shared" si="20"/>
        <v/>
      </c>
      <c r="X211" s="132"/>
    </row>
    <row r="212" spans="2:24" s="47" customFormat="1" ht="15.6" customHeight="1">
      <c r="B212" s="111" t="s">
        <v>507</v>
      </c>
      <c r="C212" s="111" t="s">
        <v>48</v>
      </c>
      <c r="D212" s="43" t="s">
        <v>147</v>
      </c>
      <c r="E212" s="127"/>
      <c r="F212" s="43" t="s">
        <v>47</v>
      </c>
      <c r="G212" s="44" t="s">
        <v>50</v>
      </c>
      <c r="H212" s="48">
        <f>I212/$L$8</f>
        <v>4.737373737373737</v>
      </c>
      <c r="I212" s="49">
        <v>469</v>
      </c>
      <c r="J212" s="159">
        <v>25</v>
      </c>
      <c r="K212" s="130" t="s">
        <v>429</v>
      </c>
      <c r="L212" s="158"/>
      <c r="M212" s="44" t="str">
        <f>IF(L212="","-",L212/200)</f>
        <v>-</v>
      </c>
      <c r="N212" s="146">
        <f t="shared" si="26"/>
        <v>0</v>
      </c>
      <c r="O212" s="146">
        <f>IF(L212&lt;50,I212*L212*0.05,0)</f>
        <v>0</v>
      </c>
      <c r="P212" s="146">
        <f t="shared" si="19"/>
        <v>0</v>
      </c>
      <c r="Q212" s="161" t="s">
        <v>752</v>
      </c>
      <c r="R212" s="43">
        <v>4</v>
      </c>
      <c r="S212" s="43" t="s">
        <v>285</v>
      </c>
      <c r="T212" s="43" t="s">
        <v>326</v>
      </c>
      <c r="U212" s="43" t="s">
        <v>548</v>
      </c>
      <c r="V212" s="131" t="str">
        <f t="shared" si="20"/>
        <v/>
      </c>
      <c r="X212" s="132"/>
    </row>
    <row r="213" spans="2:24" s="47" customFormat="1" ht="15.6" customHeight="1">
      <c r="B213" s="111" t="s">
        <v>508</v>
      </c>
      <c r="C213" s="111" t="s">
        <v>48</v>
      </c>
      <c r="D213" s="43" t="s">
        <v>147</v>
      </c>
      <c r="E213" s="127"/>
      <c r="F213" s="43" t="s">
        <v>55</v>
      </c>
      <c r="G213" s="44" t="s">
        <v>50</v>
      </c>
      <c r="H213" s="48">
        <f>I213/$L$8</f>
        <v>6.6565656565656566</v>
      </c>
      <c r="I213" s="49">
        <v>659</v>
      </c>
      <c r="J213" s="159">
        <v>25</v>
      </c>
      <c r="K213" s="130" t="s">
        <v>429</v>
      </c>
      <c r="L213" s="158"/>
      <c r="M213" s="44" t="str">
        <f>IF(L213="","-",L213/200)</f>
        <v>-</v>
      </c>
      <c r="N213" s="146">
        <f t="shared" si="26"/>
        <v>0</v>
      </c>
      <c r="O213" s="146">
        <f>IF(L213&lt;50,I213*L213*0.05,0)</f>
        <v>0</v>
      </c>
      <c r="P213" s="146">
        <f t="shared" si="19"/>
        <v>0</v>
      </c>
      <c r="Q213" s="161" t="s">
        <v>752</v>
      </c>
      <c r="R213" s="43">
        <v>4</v>
      </c>
      <c r="S213" s="43" t="s">
        <v>285</v>
      </c>
      <c r="T213" s="43" t="s">
        <v>326</v>
      </c>
      <c r="U213" s="43" t="s">
        <v>548</v>
      </c>
      <c r="V213" s="131" t="str">
        <f t="shared" si="20"/>
        <v/>
      </c>
      <c r="X213" s="132"/>
    </row>
    <row r="214" spans="2:24" s="47" customFormat="1" ht="15.6" customHeight="1">
      <c r="B214" s="111" t="s">
        <v>683</v>
      </c>
      <c r="C214" s="111" t="s">
        <v>48</v>
      </c>
      <c r="D214" s="43" t="s">
        <v>149</v>
      </c>
      <c r="E214" s="127"/>
      <c r="F214" s="43" t="s">
        <v>49</v>
      </c>
      <c r="G214" s="44" t="s">
        <v>50</v>
      </c>
      <c r="H214" s="48">
        <f>I214/$L$8</f>
        <v>1.8888888888888888</v>
      </c>
      <c r="I214" s="49">
        <v>187</v>
      </c>
      <c r="J214" s="159">
        <v>24</v>
      </c>
      <c r="K214" s="130" t="s">
        <v>429</v>
      </c>
      <c r="L214" s="158"/>
      <c r="M214" s="44" t="str">
        <f>IF(L214="","-",L214/J214)</f>
        <v>-</v>
      </c>
      <c r="N214" s="146">
        <f t="shared" si="26"/>
        <v>0</v>
      </c>
      <c r="O214" s="146">
        <v>0</v>
      </c>
      <c r="P214" s="146">
        <f t="shared" si="19"/>
        <v>0</v>
      </c>
      <c r="Q214" s="161" t="s">
        <v>752</v>
      </c>
      <c r="R214" s="43" t="s">
        <v>420</v>
      </c>
      <c r="S214" s="43" t="s">
        <v>289</v>
      </c>
      <c r="T214" s="43" t="s">
        <v>393</v>
      </c>
      <c r="U214" s="43" t="s">
        <v>549</v>
      </c>
      <c r="V214" s="131" t="str">
        <f t="shared" si="20"/>
        <v/>
      </c>
      <c r="X214" s="132"/>
    </row>
    <row r="215" spans="2:24" s="47" customFormat="1" ht="15.6" customHeight="1">
      <c r="B215" s="111" t="s">
        <v>509</v>
      </c>
      <c r="C215" s="111" t="s">
        <v>48</v>
      </c>
      <c r="D215" s="43" t="s">
        <v>149</v>
      </c>
      <c r="E215" s="127"/>
      <c r="F215" s="43" t="s">
        <v>85</v>
      </c>
      <c r="G215" s="44" t="s">
        <v>50</v>
      </c>
      <c r="H215" s="48">
        <f>I215/$L$8</f>
        <v>0.69696969696969702</v>
      </c>
      <c r="I215" s="49">
        <v>69</v>
      </c>
      <c r="J215" s="159">
        <v>144</v>
      </c>
      <c r="K215" s="130" t="s">
        <v>429</v>
      </c>
      <c r="L215" s="158"/>
      <c r="M215" s="44" t="str">
        <f>IF(L215="","-",L215/J215)</f>
        <v>-</v>
      </c>
      <c r="N215" s="146">
        <f t="shared" si="26"/>
        <v>0</v>
      </c>
      <c r="O215" s="146">
        <v>0</v>
      </c>
      <c r="P215" s="146">
        <f t="shared" si="19"/>
        <v>0</v>
      </c>
      <c r="Q215" s="161" t="s">
        <v>752</v>
      </c>
      <c r="R215" s="43" t="s">
        <v>420</v>
      </c>
      <c r="S215" s="43" t="s">
        <v>289</v>
      </c>
      <c r="T215" s="43" t="s">
        <v>393</v>
      </c>
      <c r="U215" s="43" t="s">
        <v>549</v>
      </c>
      <c r="V215" s="131" t="str">
        <f t="shared" si="20"/>
        <v/>
      </c>
      <c r="X215" s="132"/>
    </row>
    <row r="216" spans="2:24" s="47" customFormat="1" ht="15.6" customHeight="1">
      <c r="B216" s="111" t="s">
        <v>684</v>
      </c>
      <c r="C216" s="111" t="s">
        <v>48</v>
      </c>
      <c r="D216" s="43" t="s">
        <v>150</v>
      </c>
      <c r="E216" s="127"/>
      <c r="F216" s="43" t="s">
        <v>49</v>
      </c>
      <c r="G216" s="44" t="s">
        <v>45</v>
      </c>
      <c r="H216" s="45">
        <v>3.6526315789473682</v>
      </c>
      <c r="I216" s="46">
        <f>H216*$L$8</f>
        <v>361.61052631578946</v>
      </c>
      <c r="J216" s="159">
        <v>24</v>
      </c>
      <c r="K216" s="130" t="s">
        <v>429</v>
      </c>
      <c r="L216" s="158"/>
      <c r="M216" s="44" t="str">
        <f>IF(L216="","-",L216/J216)</f>
        <v>-</v>
      </c>
      <c r="N216" s="146">
        <f t="shared" si="26"/>
        <v>0</v>
      </c>
      <c r="O216" s="146">
        <v>0</v>
      </c>
      <c r="P216" s="146">
        <f t="shared" si="19"/>
        <v>0</v>
      </c>
      <c r="Q216" s="161" t="s">
        <v>752</v>
      </c>
      <c r="R216" s="43">
        <v>4</v>
      </c>
      <c r="S216" s="43" t="s">
        <v>285</v>
      </c>
      <c r="T216" s="43" t="s">
        <v>326</v>
      </c>
      <c r="U216" s="43" t="s">
        <v>550</v>
      </c>
      <c r="V216" s="131" t="str">
        <f t="shared" si="20"/>
        <v/>
      </c>
      <c r="X216" s="132"/>
    </row>
    <row r="217" spans="2:24" s="47" customFormat="1" ht="15.6" customHeight="1">
      <c r="B217" s="111" t="s">
        <v>510</v>
      </c>
      <c r="C217" s="111" t="s">
        <v>48</v>
      </c>
      <c r="D217" s="43" t="s">
        <v>150</v>
      </c>
      <c r="E217" s="127"/>
      <c r="F217" s="43" t="s">
        <v>47</v>
      </c>
      <c r="G217" s="44" t="s">
        <v>50</v>
      </c>
      <c r="H217" s="48">
        <f>I217/$L$8</f>
        <v>4.737373737373737</v>
      </c>
      <c r="I217" s="49">
        <v>469</v>
      </c>
      <c r="J217" s="159">
        <v>25</v>
      </c>
      <c r="K217" s="130" t="s">
        <v>429</v>
      </c>
      <c r="L217" s="158"/>
      <c r="M217" s="44" t="str">
        <f>IF(L217="","-",L217/200)</f>
        <v>-</v>
      </c>
      <c r="N217" s="146">
        <f t="shared" si="26"/>
        <v>0</v>
      </c>
      <c r="O217" s="146">
        <f>IF(L217&lt;50,I217*L217*0.05,0)</f>
        <v>0</v>
      </c>
      <c r="P217" s="146">
        <f t="shared" si="19"/>
        <v>0</v>
      </c>
      <c r="Q217" s="161" t="s">
        <v>752</v>
      </c>
      <c r="R217" s="43">
        <v>4</v>
      </c>
      <c r="S217" s="43" t="s">
        <v>285</v>
      </c>
      <c r="T217" s="43" t="s">
        <v>326</v>
      </c>
      <c r="U217" s="43" t="s">
        <v>550</v>
      </c>
      <c r="V217" s="131" t="str">
        <f t="shared" si="20"/>
        <v/>
      </c>
      <c r="X217" s="132"/>
    </row>
    <row r="218" spans="2:24" s="47" customFormat="1" ht="15.6" customHeight="1">
      <c r="B218" s="111" t="s">
        <v>511</v>
      </c>
      <c r="C218" s="111" t="s">
        <v>48</v>
      </c>
      <c r="D218" s="43" t="s">
        <v>151</v>
      </c>
      <c r="E218" s="127"/>
      <c r="F218" s="43" t="s">
        <v>85</v>
      </c>
      <c r="G218" s="44" t="s">
        <v>50</v>
      </c>
      <c r="H218" s="48">
        <f>I218/$L$8</f>
        <v>0.69696969696969702</v>
      </c>
      <c r="I218" s="49">
        <v>69</v>
      </c>
      <c r="J218" s="159">
        <v>144</v>
      </c>
      <c r="K218" s="130" t="s">
        <v>429</v>
      </c>
      <c r="L218" s="158"/>
      <c r="M218" s="44" t="str">
        <f>IF(L218="","-",L218/J218)</f>
        <v>-</v>
      </c>
      <c r="N218" s="146">
        <f t="shared" si="26"/>
        <v>0</v>
      </c>
      <c r="O218" s="146">
        <v>0</v>
      </c>
      <c r="P218" s="146">
        <f t="shared" si="19"/>
        <v>0</v>
      </c>
      <c r="Q218" s="161" t="s">
        <v>752</v>
      </c>
      <c r="R218" s="43" t="s">
        <v>420</v>
      </c>
      <c r="S218" s="43" t="s">
        <v>284</v>
      </c>
      <c r="T218" s="43" t="s">
        <v>576</v>
      </c>
      <c r="U218" s="43" t="s">
        <v>551</v>
      </c>
      <c r="V218" s="131" t="str">
        <f t="shared" si="20"/>
        <v/>
      </c>
      <c r="X218" s="132"/>
    </row>
    <row r="219" spans="2:24" s="47" customFormat="1" ht="15.6" customHeight="1">
      <c r="B219" s="111" t="s">
        <v>512</v>
      </c>
      <c r="C219" s="111" t="s">
        <v>48</v>
      </c>
      <c r="D219" s="43" t="s">
        <v>151</v>
      </c>
      <c r="E219" s="127"/>
      <c r="F219" s="43" t="s">
        <v>55</v>
      </c>
      <c r="G219" s="44" t="s">
        <v>50</v>
      </c>
      <c r="H219" s="48">
        <f>I219/$L$8</f>
        <v>6.6565656565656566</v>
      </c>
      <c r="I219" s="49">
        <v>659</v>
      </c>
      <c r="J219" s="159">
        <v>25</v>
      </c>
      <c r="K219" s="130" t="s">
        <v>429</v>
      </c>
      <c r="L219" s="158"/>
      <c r="M219" s="44" t="str">
        <f>IF(L219="","-",L219/200)</f>
        <v>-</v>
      </c>
      <c r="N219" s="146">
        <f t="shared" si="26"/>
        <v>0</v>
      </c>
      <c r="O219" s="146">
        <f>IF(L219&lt;50,I219*L219*0.05,0)</f>
        <v>0</v>
      </c>
      <c r="P219" s="146">
        <f t="shared" si="19"/>
        <v>0</v>
      </c>
      <c r="Q219" s="161" t="s">
        <v>752</v>
      </c>
      <c r="R219" s="43" t="s">
        <v>420</v>
      </c>
      <c r="S219" s="43" t="s">
        <v>284</v>
      </c>
      <c r="T219" s="43" t="s">
        <v>576</v>
      </c>
      <c r="U219" s="43" t="s">
        <v>551</v>
      </c>
      <c r="V219" s="131" t="str">
        <f t="shared" si="20"/>
        <v/>
      </c>
      <c r="X219" s="132"/>
    </row>
    <row r="220" spans="2:24" s="47" customFormat="1" ht="15.6" customHeight="1">
      <c r="B220" s="111" t="s">
        <v>513</v>
      </c>
      <c r="C220" s="111" t="s">
        <v>48</v>
      </c>
      <c r="D220" s="43" t="s">
        <v>152</v>
      </c>
      <c r="E220" s="127"/>
      <c r="F220" s="43" t="s">
        <v>49</v>
      </c>
      <c r="G220" s="44" t="s">
        <v>50</v>
      </c>
      <c r="H220" s="48">
        <f>I220/$L$8</f>
        <v>2.191919191919192</v>
      </c>
      <c r="I220" s="49">
        <v>217</v>
      </c>
      <c r="J220" s="159">
        <v>24</v>
      </c>
      <c r="K220" s="130" t="s">
        <v>429</v>
      </c>
      <c r="L220" s="158"/>
      <c r="M220" s="44" t="str">
        <f>IF(L220="","-",L220/J220)</f>
        <v>-</v>
      </c>
      <c r="N220" s="146">
        <f t="shared" si="26"/>
        <v>0</v>
      </c>
      <c r="O220" s="146">
        <v>0</v>
      </c>
      <c r="P220" s="146">
        <f t="shared" si="19"/>
        <v>0</v>
      </c>
      <c r="Q220" s="161" t="s">
        <v>752</v>
      </c>
      <c r="R220" s="43" t="s">
        <v>420</v>
      </c>
      <c r="S220" s="43" t="s">
        <v>289</v>
      </c>
      <c r="T220" s="43" t="s">
        <v>416</v>
      </c>
      <c r="U220" s="43" t="s">
        <v>417</v>
      </c>
      <c r="V220" s="131" t="str">
        <f t="shared" si="20"/>
        <v/>
      </c>
      <c r="X220" s="132"/>
    </row>
    <row r="221" spans="2:24" s="47" customFormat="1" ht="15.6" customHeight="1">
      <c r="B221" s="111" t="s">
        <v>728</v>
      </c>
      <c r="C221" s="111" t="s">
        <v>48</v>
      </c>
      <c r="D221" s="43" t="s">
        <v>152</v>
      </c>
      <c r="E221" s="127"/>
      <c r="F221" s="43" t="s">
        <v>55</v>
      </c>
      <c r="G221" s="44" t="s">
        <v>45</v>
      </c>
      <c r="H221" s="45">
        <v>6.74</v>
      </c>
      <c r="I221" s="46">
        <f>H221*$L$8</f>
        <v>667.26</v>
      </c>
      <c r="J221" s="159">
        <v>25</v>
      </c>
      <c r="K221" s="130" t="s">
        <v>429</v>
      </c>
      <c r="L221" s="158"/>
      <c r="M221" s="44" t="str">
        <f>IF(L221="","-",L221/200)</f>
        <v>-</v>
      </c>
      <c r="N221" s="146">
        <f t="shared" si="26"/>
        <v>0</v>
      </c>
      <c r="O221" s="146">
        <f>IF(L221&lt;50,I221*L221*0.05,0)</f>
        <v>0</v>
      </c>
      <c r="P221" s="146">
        <f t="shared" si="19"/>
        <v>0</v>
      </c>
      <c r="Q221" s="161" t="s">
        <v>752</v>
      </c>
      <c r="R221" s="43" t="s">
        <v>420</v>
      </c>
      <c r="S221" s="43" t="s">
        <v>289</v>
      </c>
      <c r="T221" s="43" t="s">
        <v>416</v>
      </c>
      <c r="U221" s="43" t="s">
        <v>417</v>
      </c>
      <c r="V221" s="131" t="str">
        <f t="shared" si="20"/>
        <v/>
      </c>
      <c r="X221" s="132"/>
    </row>
    <row r="222" spans="2:24" s="47" customFormat="1" ht="15.6" customHeight="1">
      <c r="B222" s="111" t="s">
        <v>154</v>
      </c>
      <c r="C222" s="111" t="s">
        <v>43</v>
      </c>
      <c r="D222" s="43" t="s">
        <v>153</v>
      </c>
      <c r="E222" s="127" t="s">
        <v>76</v>
      </c>
      <c r="F222" s="43" t="s">
        <v>55</v>
      </c>
      <c r="G222" s="44" t="s">
        <v>45</v>
      </c>
      <c r="H222" s="45">
        <v>6.74</v>
      </c>
      <c r="I222" s="46">
        <f>H222*$L$8</f>
        <v>667.26</v>
      </c>
      <c r="J222" s="159">
        <v>25</v>
      </c>
      <c r="K222" s="130" t="s">
        <v>429</v>
      </c>
      <c r="L222" s="158"/>
      <c r="M222" s="44" t="str">
        <f>IF(L222="","-",L222/200)</f>
        <v>-</v>
      </c>
      <c r="N222" s="147">
        <f>H222*L222</f>
        <v>0</v>
      </c>
      <c r="O222" s="147">
        <f>IF(L222&lt;50,H222*L222*0.05,0)</f>
        <v>0</v>
      </c>
      <c r="P222" s="147">
        <f t="shared" si="19"/>
        <v>0</v>
      </c>
      <c r="Q222" s="160" t="s">
        <v>751</v>
      </c>
      <c r="R222" s="43">
        <v>4</v>
      </c>
      <c r="S222" s="43" t="s">
        <v>264</v>
      </c>
      <c r="T222" s="43" t="s">
        <v>577</v>
      </c>
      <c r="U222" s="43" t="s">
        <v>552</v>
      </c>
      <c r="V222" s="131" t="str">
        <f t="shared" si="20"/>
        <v/>
      </c>
      <c r="X222" s="132"/>
    </row>
    <row r="223" spans="2:24" s="47" customFormat="1" ht="15.6" customHeight="1">
      <c r="B223" s="111" t="s">
        <v>685</v>
      </c>
      <c r="C223" s="111" t="s">
        <v>48</v>
      </c>
      <c r="D223" s="43" t="s">
        <v>153</v>
      </c>
      <c r="E223" s="127" t="s">
        <v>76</v>
      </c>
      <c r="F223" s="43" t="s">
        <v>49</v>
      </c>
      <c r="G223" s="44" t="s">
        <v>50</v>
      </c>
      <c r="H223" s="48">
        <f>I223/$L$8</f>
        <v>1.8888888888888888</v>
      </c>
      <c r="I223" s="49">
        <v>187</v>
      </c>
      <c r="J223" s="159">
        <v>24</v>
      </c>
      <c r="K223" s="130" t="s">
        <v>429</v>
      </c>
      <c r="L223" s="158"/>
      <c r="M223" s="44" t="str">
        <f>IF(L223="","-",L223/J223)</f>
        <v>-</v>
      </c>
      <c r="N223" s="146">
        <f>I223*L223</f>
        <v>0</v>
      </c>
      <c r="O223" s="146">
        <v>0</v>
      </c>
      <c r="P223" s="146">
        <f t="shared" si="19"/>
        <v>0</v>
      </c>
      <c r="Q223" s="161" t="s">
        <v>752</v>
      </c>
      <c r="R223" s="43">
        <v>4</v>
      </c>
      <c r="S223" s="43" t="s">
        <v>264</v>
      </c>
      <c r="T223" s="43" t="s">
        <v>577</v>
      </c>
      <c r="U223" s="43" t="s">
        <v>552</v>
      </c>
      <c r="V223" s="131" t="str">
        <f t="shared" si="20"/>
        <v/>
      </c>
      <c r="X223" s="132"/>
    </row>
    <row r="224" spans="2:24" s="47" customFormat="1" ht="15.6" customHeight="1">
      <c r="B224" s="111" t="s">
        <v>686</v>
      </c>
      <c r="C224" s="111" t="s">
        <v>48</v>
      </c>
      <c r="D224" s="43" t="s">
        <v>153</v>
      </c>
      <c r="E224" s="127" t="s">
        <v>76</v>
      </c>
      <c r="F224" s="43" t="s">
        <v>49</v>
      </c>
      <c r="G224" s="44" t="s">
        <v>50</v>
      </c>
      <c r="H224" s="48">
        <f>I224/$L$8</f>
        <v>1.8888888888888888</v>
      </c>
      <c r="I224" s="49">
        <v>187</v>
      </c>
      <c r="J224" s="159">
        <v>24</v>
      </c>
      <c r="K224" s="130" t="s">
        <v>429</v>
      </c>
      <c r="L224" s="158"/>
      <c r="M224" s="44" t="str">
        <f>IF(L224="","-",L224/J224)</f>
        <v>-</v>
      </c>
      <c r="N224" s="146">
        <f>I224*L224</f>
        <v>0</v>
      </c>
      <c r="O224" s="146">
        <v>0</v>
      </c>
      <c r="P224" s="146">
        <f t="shared" ref="P224:P287" si="27">N224+O224</f>
        <v>0</v>
      </c>
      <c r="Q224" s="161" t="s">
        <v>752</v>
      </c>
      <c r="R224" s="43">
        <v>4</v>
      </c>
      <c r="S224" s="43" t="s">
        <v>264</v>
      </c>
      <c r="T224" s="43" t="s">
        <v>577</v>
      </c>
      <c r="U224" s="43" t="s">
        <v>552</v>
      </c>
      <c r="V224" s="131" t="str">
        <f t="shared" ref="V224:V287" si="28">IF(MOD(L224,J224)&gt;0,"Неверная кратность заказа!","")</f>
        <v/>
      </c>
      <c r="X224" s="132"/>
    </row>
    <row r="225" spans="2:24" s="47" customFormat="1" ht="15.6" customHeight="1">
      <c r="B225" s="111" t="s">
        <v>514</v>
      </c>
      <c r="C225" s="111" t="s">
        <v>48</v>
      </c>
      <c r="D225" s="43" t="s">
        <v>153</v>
      </c>
      <c r="E225" s="127" t="s">
        <v>76</v>
      </c>
      <c r="F225" s="43" t="s">
        <v>85</v>
      </c>
      <c r="G225" s="44" t="s">
        <v>50</v>
      </c>
      <c r="H225" s="48">
        <f>I225/$L$8</f>
        <v>0.69696969696969702</v>
      </c>
      <c r="I225" s="49">
        <v>69</v>
      </c>
      <c r="J225" s="159">
        <v>144</v>
      </c>
      <c r="K225" s="130" t="s">
        <v>429</v>
      </c>
      <c r="L225" s="158"/>
      <c r="M225" s="44" t="str">
        <f>IF(L225="","-",L225/J225)</f>
        <v>-</v>
      </c>
      <c r="N225" s="146">
        <f>I225*L225</f>
        <v>0</v>
      </c>
      <c r="O225" s="146">
        <v>0</v>
      </c>
      <c r="P225" s="146">
        <f t="shared" si="27"/>
        <v>0</v>
      </c>
      <c r="Q225" s="161" t="s">
        <v>752</v>
      </c>
      <c r="R225" s="43">
        <v>4</v>
      </c>
      <c r="S225" s="43" t="s">
        <v>264</v>
      </c>
      <c r="T225" s="43" t="s">
        <v>577</v>
      </c>
      <c r="U225" s="43" t="s">
        <v>552</v>
      </c>
      <c r="V225" s="131" t="str">
        <f t="shared" si="28"/>
        <v/>
      </c>
      <c r="X225" s="132"/>
    </row>
    <row r="226" spans="2:24" s="47" customFormat="1" ht="15.6" customHeight="1">
      <c r="B226" s="111" t="s">
        <v>515</v>
      </c>
      <c r="C226" s="111" t="s">
        <v>48</v>
      </c>
      <c r="D226" s="43" t="s">
        <v>153</v>
      </c>
      <c r="E226" s="127" t="s">
        <v>76</v>
      </c>
      <c r="F226" s="43" t="s">
        <v>49</v>
      </c>
      <c r="G226" s="44" t="s">
        <v>50</v>
      </c>
      <c r="H226" s="48">
        <f>I226/$L$8</f>
        <v>1.8888888888888888</v>
      </c>
      <c r="I226" s="49">
        <v>187</v>
      </c>
      <c r="J226" s="159">
        <v>24</v>
      </c>
      <c r="K226" s="130" t="s">
        <v>429</v>
      </c>
      <c r="L226" s="158"/>
      <c r="M226" s="44" t="str">
        <f>IF(L226="","-",L226/J226)</f>
        <v>-</v>
      </c>
      <c r="N226" s="146">
        <f>I226*L226</f>
        <v>0</v>
      </c>
      <c r="O226" s="146">
        <v>0</v>
      </c>
      <c r="P226" s="146">
        <f t="shared" si="27"/>
        <v>0</v>
      </c>
      <c r="Q226" s="161" t="s">
        <v>752</v>
      </c>
      <c r="R226" s="43">
        <v>4</v>
      </c>
      <c r="S226" s="43" t="s">
        <v>264</v>
      </c>
      <c r="T226" s="43" t="s">
        <v>577</v>
      </c>
      <c r="U226" s="43" t="s">
        <v>552</v>
      </c>
      <c r="V226" s="131" t="str">
        <f t="shared" si="28"/>
        <v/>
      </c>
      <c r="X226" s="132"/>
    </row>
    <row r="227" spans="2:24" s="47" customFormat="1" ht="15.6" customHeight="1">
      <c r="B227" s="111" t="s">
        <v>770</v>
      </c>
      <c r="C227" s="111" t="s">
        <v>43</v>
      </c>
      <c r="D227" s="43" t="s">
        <v>153</v>
      </c>
      <c r="E227" s="127" t="s">
        <v>76</v>
      </c>
      <c r="F227" s="43" t="s">
        <v>743</v>
      </c>
      <c r="G227" s="44" t="s">
        <v>45</v>
      </c>
      <c r="H227" s="45">
        <v>26.284210526315789</v>
      </c>
      <c r="I227" s="46">
        <f>H227*$L$8</f>
        <v>2602.136842105263</v>
      </c>
      <c r="J227" s="159">
        <v>10</v>
      </c>
      <c r="K227" s="130" t="s">
        <v>429</v>
      </c>
      <c r="L227" s="158"/>
      <c r="M227" s="44" t="str">
        <f>IF(L227="","-",L227/80)</f>
        <v>-</v>
      </c>
      <c r="N227" s="147">
        <f>H227*L227</f>
        <v>0</v>
      </c>
      <c r="O227" s="147">
        <v>0</v>
      </c>
      <c r="P227" s="147">
        <f t="shared" si="27"/>
        <v>0</v>
      </c>
      <c r="Q227" s="160" t="s">
        <v>751</v>
      </c>
      <c r="R227" s="43">
        <v>4</v>
      </c>
      <c r="S227" s="43" t="s">
        <v>264</v>
      </c>
      <c r="T227" s="43" t="s">
        <v>577</v>
      </c>
      <c r="U227" s="43" t="s">
        <v>552</v>
      </c>
      <c r="V227" s="131" t="str">
        <f t="shared" si="28"/>
        <v/>
      </c>
      <c r="X227" s="132"/>
    </row>
    <row r="228" spans="2:24" s="47" customFormat="1" ht="15.6" customHeight="1">
      <c r="B228" s="111" t="s">
        <v>516</v>
      </c>
      <c r="C228" s="111" t="s">
        <v>48</v>
      </c>
      <c r="D228" s="43" t="s">
        <v>153</v>
      </c>
      <c r="E228" s="127" t="s">
        <v>76</v>
      </c>
      <c r="F228" s="43" t="s">
        <v>47</v>
      </c>
      <c r="G228" s="44" t="s">
        <v>50</v>
      </c>
      <c r="H228" s="48">
        <f>I228/$L$8</f>
        <v>3.5252525252525251</v>
      </c>
      <c r="I228" s="49">
        <v>349</v>
      </c>
      <c r="J228" s="159">
        <v>25</v>
      </c>
      <c r="K228" s="130" t="s">
        <v>429</v>
      </c>
      <c r="L228" s="158"/>
      <c r="M228" s="44" t="str">
        <f>IF(L228="","-",L228/200)</f>
        <v>-</v>
      </c>
      <c r="N228" s="146">
        <f>I228*L228</f>
        <v>0</v>
      </c>
      <c r="O228" s="146">
        <f>IF(L228&lt;50,I228*L228*0.05,0)</f>
        <v>0</v>
      </c>
      <c r="P228" s="146">
        <f t="shared" si="27"/>
        <v>0</v>
      </c>
      <c r="Q228" s="161" t="s">
        <v>752</v>
      </c>
      <c r="R228" s="43">
        <v>4</v>
      </c>
      <c r="S228" s="43" t="s">
        <v>264</v>
      </c>
      <c r="T228" s="43" t="s">
        <v>577</v>
      </c>
      <c r="U228" s="43" t="s">
        <v>552</v>
      </c>
      <c r="V228" s="131" t="str">
        <f t="shared" si="28"/>
        <v/>
      </c>
      <c r="X228" s="132"/>
    </row>
    <row r="229" spans="2:24" s="47" customFormat="1" ht="15.6" customHeight="1">
      <c r="B229" s="111" t="s">
        <v>157</v>
      </c>
      <c r="C229" s="111" t="s">
        <v>48</v>
      </c>
      <c r="D229" s="43" t="s">
        <v>156</v>
      </c>
      <c r="E229" s="127"/>
      <c r="F229" s="43" t="s">
        <v>58</v>
      </c>
      <c r="G229" s="44" t="s">
        <v>45</v>
      </c>
      <c r="H229" s="45">
        <v>3.6526315789473682</v>
      </c>
      <c r="I229" s="46">
        <f>H229*$L$8</f>
        <v>361.61052631578946</v>
      </c>
      <c r="J229" s="159">
        <v>30</v>
      </c>
      <c r="K229" s="130" t="s">
        <v>429</v>
      </c>
      <c r="L229" s="158"/>
      <c r="M229" s="44" t="str">
        <f>IF(L229="","-",L229/J229)</f>
        <v>-</v>
      </c>
      <c r="N229" s="146">
        <f>I229*L229</f>
        <v>0</v>
      </c>
      <c r="O229" s="146">
        <v>0</v>
      </c>
      <c r="P229" s="146">
        <f t="shared" si="27"/>
        <v>0</v>
      </c>
      <c r="Q229" s="161" t="s">
        <v>752</v>
      </c>
      <c r="R229" s="43">
        <v>4</v>
      </c>
      <c r="S229" s="43" t="s">
        <v>575</v>
      </c>
      <c r="T229" s="43" t="s">
        <v>578</v>
      </c>
      <c r="U229" s="43" t="s">
        <v>617</v>
      </c>
      <c r="V229" s="131" t="str">
        <f t="shared" si="28"/>
        <v/>
      </c>
      <c r="X229" s="132"/>
    </row>
    <row r="230" spans="2:24" s="47" customFormat="1" ht="15.6" customHeight="1">
      <c r="B230" s="111" t="s">
        <v>155</v>
      </c>
      <c r="C230" s="111" t="s">
        <v>43</v>
      </c>
      <c r="D230" s="43" t="s">
        <v>156</v>
      </c>
      <c r="E230" s="127"/>
      <c r="F230" s="43" t="s">
        <v>47</v>
      </c>
      <c r="G230" s="44" t="s">
        <v>45</v>
      </c>
      <c r="H230" s="45">
        <v>4.9368421052631577</v>
      </c>
      <c r="I230" s="46">
        <f>H230*$L$8</f>
        <v>488.74736842105261</v>
      </c>
      <c r="J230" s="159">
        <v>25</v>
      </c>
      <c r="K230" s="130" t="s">
        <v>429</v>
      </c>
      <c r="L230" s="158"/>
      <c r="M230" s="44" t="str">
        <f>IF(L230="","-",L230/200)</f>
        <v>-</v>
      </c>
      <c r="N230" s="147">
        <f>H230*L230</f>
        <v>0</v>
      </c>
      <c r="O230" s="147">
        <f>IF(L230&lt;50,H230*L230*0.05,0)</f>
        <v>0</v>
      </c>
      <c r="P230" s="147">
        <f t="shared" si="27"/>
        <v>0</v>
      </c>
      <c r="Q230" s="160" t="s">
        <v>751</v>
      </c>
      <c r="R230" s="43">
        <v>4</v>
      </c>
      <c r="S230" s="43" t="s">
        <v>575</v>
      </c>
      <c r="T230" s="43" t="s">
        <v>578</v>
      </c>
      <c r="U230" s="43" t="s">
        <v>617</v>
      </c>
      <c r="V230" s="131" t="str">
        <f t="shared" si="28"/>
        <v/>
      </c>
      <c r="X230" s="132"/>
    </row>
    <row r="231" spans="2:24" s="47" customFormat="1" ht="15.6" customHeight="1">
      <c r="B231" s="111" t="s">
        <v>431</v>
      </c>
      <c r="C231" s="111" t="s">
        <v>43</v>
      </c>
      <c r="D231" s="43" t="s">
        <v>156</v>
      </c>
      <c r="E231" s="127"/>
      <c r="F231" s="43" t="s">
        <v>55</v>
      </c>
      <c r="G231" s="44" t="s">
        <v>45</v>
      </c>
      <c r="H231" s="45">
        <v>6.74</v>
      </c>
      <c r="I231" s="46">
        <f>H231*$L$8</f>
        <v>667.26</v>
      </c>
      <c r="J231" s="159">
        <v>25</v>
      </c>
      <c r="K231" s="130" t="s">
        <v>429</v>
      </c>
      <c r="L231" s="158"/>
      <c r="M231" s="44" t="str">
        <f>IF(L231="","-",L231/200)</f>
        <v>-</v>
      </c>
      <c r="N231" s="147">
        <f>H231*L231</f>
        <v>0</v>
      </c>
      <c r="O231" s="147">
        <f>IF(L231&lt;50,H231*L231*0.05,0)</f>
        <v>0</v>
      </c>
      <c r="P231" s="147">
        <f t="shared" si="27"/>
        <v>0</v>
      </c>
      <c r="Q231" s="160" t="s">
        <v>751</v>
      </c>
      <c r="R231" s="43">
        <v>4</v>
      </c>
      <c r="S231" s="43" t="s">
        <v>575</v>
      </c>
      <c r="T231" s="43" t="s">
        <v>578</v>
      </c>
      <c r="U231" s="43" t="s">
        <v>617</v>
      </c>
      <c r="V231" s="131" t="str">
        <f t="shared" si="28"/>
        <v/>
      </c>
      <c r="X231" s="132"/>
    </row>
    <row r="232" spans="2:24" s="47" customFormat="1" ht="15.6" customHeight="1">
      <c r="B232" s="111" t="s">
        <v>717</v>
      </c>
      <c r="C232" s="111" t="s">
        <v>48</v>
      </c>
      <c r="D232" s="43" t="s">
        <v>156</v>
      </c>
      <c r="E232" s="127"/>
      <c r="F232" s="43" t="s">
        <v>58</v>
      </c>
      <c r="G232" s="44" t="s">
        <v>45</v>
      </c>
      <c r="H232" s="45">
        <v>3.3589684210526314</v>
      </c>
      <c r="I232" s="46">
        <f>H232*$L$8</f>
        <v>332.53787368421052</v>
      </c>
      <c r="J232" s="159">
        <v>30</v>
      </c>
      <c r="K232" s="130" t="s">
        <v>429</v>
      </c>
      <c r="L232" s="158"/>
      <c r="M232" s="44" t="str">
        <f>IF(L232="","-",L232/J232)</f>
        <v>-</v>
      </c>
      <c r="N232" s="146">
        <f t="shared" ref="N232:N241" si="29">I232*L232</f>
        <v>0</v>
      </c>
      <c r="O232" s="146">
        <v>0</v>
      </c>
      <c r="P232" s="146">
        <f t="shared" si="27"/>
        <v>0</v>
      </c>
      <c r="Q232" s="161" t="s">
        <v>752</v>
      </c>
      <c r="R232" s="43">
        <v>4</v>
      </c>
      <c r="S232" s="43" t="s">
        <v>575</v>
      </c>
      <c r="T232" s="43" t="s">
        <v>578</v>
      </c>
      <c r="U232" s="43" t="s">
        <v>617</v>
      </c>
      <c r="V232" s="131" t="str">
        <f t="shared" si="28"/>
        <v/>
      </c>
      <c r="X232" s="132"/>
    </row>
    <row r="233" spans="2:24" s="47" customFormat="1" ht="15.6" customHeight="1">
      <c r="B233" s="111" t="s">
        <v>719</v>
      </c>
      <c r="C233" s="111" t="s">
        <v>48</v>
      </c>
      <c r="D233" s="43" t="s">
        <v>158</v>
      </c>
      <c r="E233" s="127"/>
      <c r="F233" s="43" t="s">
        <v>58</v>
      </c>
      <c r="G233" s="44" t="s">
        <v>45</v>
      </c>
      <c r="H233" s="45">
        <v>3.6526315789473682</v>
      </c>
      <c r="I233" s="46">
        <f>H233*$L$8</f>
        <v>361.61052631578946</v>
      </c>
      <c r="J233" s="159">
        <v>30</v>
      </c>
      <c r="K233" s="130" t="s">
        <v>429</v>
      </c>
      <c r="L233" s="158"/>
      <c r="M233" s="44" t="str">
        <f>IF(L233="","-",L233/J233)</f>
        <v>-</v>
      </c>
      <c r="N233" s="146">
        <f t="shared" si="29"/>
        <v>0</v>
      </c>
      <c r="O233" s="146">
        <v>0</v>
      </c>
      <c r="P233" s="146">
        <f t="shared" si="27"/>
        <v>0</v>
      </c>
      <c r="Q233" s="161" t="s">
        <v>752</v>
      </c>
      <c r="R233" s="43" t="s">
        <v>422</v>
      </c>
      <c r="S233" s="43" t="s">
        <v>575</v>
      </c>
      <c r="T233" s="43" t="s">
        <v>621</v>
      </c>
      <c r="U233" s="43" t="s">
        <v>553</v>
      </c>
      <c r="V233" s="131" t="str">
        <f t="shared" si="28"/>
        <v/>
      </c>
      <c r="X233" s="132"/>
    </row>
    <row r="234" spans="2:24" s="47" customFormat="1" ht="15.6" customHeight="1">
      <c r="B234" s="111" t="s">
        <v>783</v>
      </c>
      <c r="C234" s="111" t="s">
        <v>48</v>
      </c>
      <c r="D234" s="43" t="s">
        <v>158</v>
      </c>
      <c r="E234" s="127"/>
      <c r="F234" s="43" t="s">
        <v>47</v>
      </c>
      <c r="G234" s="44" t="s">
        <v>50</v>
      </c>
      <c r="H234" s="48">
        <f t="shared" ref="H234:H241" si="30">I234/$L$8</f>
        <v>2.4949494949494948</v>
      </c>
      <c r="I234" s="49">
        <v>247</v>
      </c>
      <c r="J234" s="159">
        <v>25</v>
      </c>
      <c r="K234" s="130" t="s">
        <v>429</v>
      </c>
      <c r="L234" s="158"/>
      <c r="M234" s="44" t="str">
        <f>IF(L234="","-",L234/200)</f>
        <v>-</v>
      </c>
      <c r="N234" s="146">
        <f t="shared" si="29"/>
        <v>0</v>
      </c>
      <c r="O234" s="146">
        <f>IF(L234&lt;50,I234*L234*0.05,0)</f>
        <v>0</v>
      </c>
      <c r="P234" s="146">
        <f t="shared" si="27"/>
        <v>0</v>
      </c>
      <c r="Q234" s="161" t="s">
        <v>752</v>
      </c>
      <c r="R234" s="43" t="s">
        <v>422</v>
      </c>
      <c r="S234" s="43" t="s">
        <v>575</v>
      </c>
      <c r="T234" s="43" t="s">
        <v>621</v>
      </c>
      <c r="U234" s="43" t="s">
        <v>553</v>
      </c>
      <c r="V234" s="131" t="str">
        <f t="shared" si="28"/>
        <v/>
      </c>
      <c r="X234" s="132"/>
    </row>
    <row r="235" spans="2:24" s="47" customFormat="1" ht="15.6" customHeight="1">
      <c r="B235" s="111" t="s">
        <v>720</v>
      </c>
      <c r="C235" s="111" t="s">
        <v>48</v>
      </c>
      <c r="D235" s="43" t="s">
        <v>159</v>
      </c>
      <c r="E235" s="127"/>
      <c r="F235" s="43" t="s">
        <v>58</v>
      </c>
      <c r="G235" s="44" t="s">
        <v>50</v>
      </c>
      <c r="H235" s="48">
        <f t="shared" si="30"/>
        <v>3.5050505050505052</v>
      </c>
      <c r="I235" s="49">
        <v>347</v>
      </c>
      <c r="J235" s="159">
        <v>30</v>
      </c>
      <c r="K235" s="130" t="s">
        <v>429</v>
      </c>
      <c r="L235" s="158"/>
      <c r="M235" s="44" t="str">
        <f>IF(L235="","-",L235/J235)</f>
        <v>-</v>
      </c>
      <c r="N235" s="146">
        <f t="shared" si="29"/>
        <v>0</v>
      </c>
      <c r="O235" s="146">
        <v>0</v>
      </c>
      <c r="P235" s="146">
        <f t="shared" si="27"/>
        <v>0</v>
      </c>
      <c r="Q235" s="161" t="s">
        <v>752</v>
      </c>
      <c r="R235" s="43">
        <v>4</v>
      </c>
      <c r="S235" s="43" t="s">
        <v>267</v>
      </c>
      <c r="T235" s="43" t="s">
        <v>579</v>
      </c>
      <c r="U235" s="43" t="s">
        <v>554</v>
      </c>
      <c r="V235" s="131" t="str">
        <f t="shared" si="28"/>
        <v/>
      </c>
      <c r="X235" s="132"/>
    </row>
    <row r="236" spans="2:24" s="47" customFormat="1" ht="15.6" customHeight="1">
      <c r="B236" s="111" t="s">
        <v>687</v>
      </c>
      <c r="C236" s="111" t="s">
        <v>48</v>
      </c>
      <c r="D236" s="43" t="s">
        <v>160</v>
      </c>
      <c r="E236" s="127"/>
      <c r="F236" s="43" t="s">
        <v>543</v>
      </c>
      <c r="G236" s="44" t="s">
        <v>50</v>
      </c>
      <c r="H236" s="48">
        <f t="shared" si="30"/>
        <v>9.9696969696969688</v>
      </c>
      <c r="I236" s="49">
        <v>987</v>
      </c>
      <c r="J236" s="159">
        <v>5</v>
      </c>
      <c r="K236" s="130" t="s">
        <v>429</v>
      </c>
      <c r="L236" s="158"/>
      <c r="M236" s="44" t="str">
        <f>IF(L236="","-",L236/80)</f>
        <v>-</v>
      </c>
      <c r="N236" s="146">
        <f t="shared" si="29"/>
        <v>0</v>
      </c>
      <c r="O236" s="146">
        <f>IF(L236&lt;50,I236*L236*0.05,0)</f>
        <v>0</v>
      </c>
      <c r="P236" s="146">
        <f t="shared" si="27"/>
        <v>0</v>
      </c>
      <c r="Q236" s="161" t="s">
        <v>752</v>
      </c>
      <c r="R236" s="43">
        <v>4</v>
      </c>
      <c r="S236" s="43" t="s">
        <v>285</v>
      </c>
      <c r="T236" s="43" t="s">
        <v>326</v>
      </c>
      <c r="U236" s="43" t="s">
        <v>555</v>
      </c>
      <c r="V236" s="131" t="str">
        <f t="shared" si="28"/>
        <v/>
      </c>
      <c r="X236" s="132"/>
    </row>
    <row r="237" spans="2:24" s="47" customFormat="1" ht="15.6" customHeight="1">
      <c r="B237" s="111" t="s">
        <v>517</v>
      </c>
      <c r="C237" s="111" t="s">
        <v>48</v>
      </c>
      <c r="D237" s="43" t="s">
        <v>160</v>
      </c>
      <c r="E237" s="127"/>
      <c r="F237" s="43" t="s">
        <v>49</v>
      </c>
      <c r="G237" s="44" t="s">
        <v>50</v>
      </c>
      <c r="H237" s="48">
        <f t="shared" si="30"/>
        <v>3</v>
      </c>
      <c r="I237" s="49">
        <v>297</v>
      </c>
      <c r="J237" s="159">
        <v>24</v>
      </c>
      <c r="K237" s="130" t="s">
        <v>429</v>
      </c>
      <c r="L237" s="158"/>
      <c r="M237" s="44" t="str">
        <f>IF(L237="","-",L237/J237)</f>
        <v>-</v>
      </c>
      <c r="N237" s="146">
        <f t="shared" si="29"/>
        <v>0</v>
      </c>
      <c r="O237" s="146">
        <v>0</v>
      </c>
      <c r="P237" s="146">
        <f t="shared" si="27"/>
        <v>0</v>
      </c>
      <c r="Q237" s="161" t="s">
        <v>752</v>
      </c>
      <c r="R237" s="43">
        <v>4</v>
      </c>
      <c r="S237" s="43" t="s">
        <v>285</v>
      </c>
      <c r="T237" s="43" t="s">
        <v>326</v>
      </c>
      <c r="U237" s="43" t="s">
        <v>555</v>
      </c>
      <c r="V237" s="131" t="str">
        <f t="shared" si="28"/>
        <v/>
      </c>
      <c r="X237" s="132"/>
    </row>
    <row r="238" spans="2:24" s="47" customFormat="1" ht="15.6" customHeight="1">
      <c r="B238" s="111" t="s">
        <v>688</v>
      </c>
      <c r="C238" s="111" t="s">
        <v>48</v>
      </c>
      <c r="D238" s="43" t="s">
        <v>161</v>
      </c>
      <c r="E238" s="127" t="s">
        <v>46</v>
      </c>
      <c r="F238" s="43" t="s">
        <v>49</v>
      </c>
      <c r="G238" s="44" t="s">
        <v>50</v>
      </c>
      <c r="H238" s="48">
        <f t="shared" si="30"/>
        <v>2.191919191919192</v>
      </c>
      <c r="I238" s="49">
        <v>217</v>
      </c>
      <c r="J238" s="159">
        <v>24</v>
      </c>
      <c r="K238" s="130" t="s">
        <v>429</v>
      </c>
      <c r="L238" s="158"/>
      <c r="M238" s="44" t="str">
        <f>IF(L238="","-",L238/J238)</f>
        <v>-</v>
      </c>
      <c r="N238" s="146">
        <f t="shared" si="29"/>
        <v>0</v>
      </c>
      <c r="O238" s="146">
        <v>0</v>
      </c>
      <c r="P238" s="146">
        <f t="shared" si="27"/>
        <v>0</v>
      </c>
      <c r="Q238" s="161" t="s">
        <v>752</v>
      </c>
      <c r="R238" s="43" t="s">
        <v>421</v>
      </c>
      <c r="S238" s="43" t="s">
        <v>315</v>
      </c>
      <c r="T238" s="43" t="s">
        <v>580</v>
      </c>
      <c r="U238" s="43" t="s">
        <v>556</v>
      </c>
      <c r="V238" s="131" t="str">
        <f t="shared" si="28"/>
        <v/>
      </c>
      <c r="X238" s="132"/>
    </row>
    <row r="239" spans="2:24" s="47" customFormat="1" ht="15.6" customHeight="1">
      <c r="B239" s="111" t="s">
        <v>518</v>
      </c>
      <c r="C239" s="111" t="s">
        <v>48</v>
      </c>
      <c r="D239" s="43" t="s">
        <v>161</v>
      </c>
      <c r="E239" s="127" t="s">
        <v>46</v>
      </c>
      <c r="F239" s="43" t="s">
        <v>55</v>
      </c>
      <c r="G239" s="44" t="s">
        <v>50</v>
      </c>
      <c r="H239" s="48">
        <f t="shared" si="30"/>
        <v>6.6565656565656566</v>
      </c>
      <c r="I239" s="49">
        <v>659</v>
      </c>
      <c r="J239" s="159">
        <v>25</v>
      </c>
      <c r="K239" s="130" t="s">
        <v>429</v>
      </c>
      <c r="L239" s="158"/>
      <c r="M239" s="44" t="str">
        <f>IF(L239="","-",L239/200)</f>
        <v>-</v>
      </c>
      <c r="N239" s="146">
        <f t="shared" si="29"/>
        <v>0</v>
      </c>
      <c r="O239" s="146">
        <f>IF(L239&lt;50,I239*L239*0.05,0)</f>
        <v>0</v>
      </c>
      <c r="P239" s="146">
        <f t="shared" si="27"/>
        <v>0</v>
      </c>
      <c r="Q239" s="161" t="s">
        <v>752</v>
      </c>
      <c r="R239" s="43" t="s">
        <v>421</v>
      </c>
      <c r="S239" s="43" t="s">
        <v>315</v>
      </c>
      <c r="T239" s="43" t="s">
        <v>580</v>
      </c>
      <c r="U239" s="43" t="s">
        <v>556</v>
      </c>
      <c r="V239" s="131" t="str">
        <f t="shared" si="28"/>
        <v/>
      </c>
      <c r="X239" s="132"/>
    </row>
    <row r="240" spans="2:24" s="47" customFormat="1" ht="15.6" customHeight="1">
      <c r="B240" s="111" t="s">
        <v>689</v>
      </c>
      <c r="C240" s="111" t="s">
        <v>48</v>
      </c>
      <c r="D240" s="43" t="s">
        <v>162</v>
      </c>
      <c r="E240" s="127"/>
      <c r="F240" s="43" t="s">
        <v>543</v>
      </c>
      <c r="G240" s="44" t="s">
        <v>50</v>
      </c>
      <c r="H240" s="48">
        <f t="shared" si="30"/>
        <v>9.9696969696969688</v>
      </c>
      <c r="I240" s="49">
        <v>987</v>
      </c>
      <c r="J240" s="159">
        <v>5</v>
      </c>
      <c r="K240" s="130" t="s">
        <v>429</v>
      </c>
      <c r="L240" s="158"/>
      <c r="M240" s="44" t="str">
        <f>IF(L240="","-",L240/80)</f>
        <v>-</v>
      </c>
      <c r="N240" s="146">
        <f t="shared" si="29"/>
        <v>0</v>
      </c>
      <c r="O240" s="146">
        <f>IF(L240&lt;50,I240*L240*0.05,0)</f>
        <v>0</v>
      </c>
      <c r="P240" s="146">
        <f t="shared" si="27"/>
        <v>0</v>
      </c>
      <c r="Q240" s="161" t="s">
        <v>752</v>
      </c>
      <c r="R240" s="43">
        <v>4</v>
      </c>
      <c r="S240" s="43" t="s">
        <v>267</v>
      </c>
      <c r="T240" s="43" t="s">
        <v>316</v>
      </c>
      <c r="U240" s="43" t="s">
        <v>557</v>
      </c>
      <c r="V240" s="131" t="str">
        <f t="shared" si="28"/>
        <v/>
      </c>
      <c r="X240" s="132"/>
    </row>
    <row r="241" spans="2:24" s="47" customFormat="1" ht="15.6" customHeight="1">
      <c r="B241" s="111" t="s">
        <v>519</v>
      </c>
      <c r="C241" s="111" t="s">
        <v>48</v>
      </c>
      <c r="D241" s="43" t="s">
        <v>162</v>
      </c>
      <c r="E241" s="127"/>
      <c r="F241" s="43" t="s">
        <v>49</v>
      </c>
      <c r="G241" s="44" t="s">
        <v>50</v>
      </c>
      <c r="H241" s="48">
        <f t="shared" si="30"/>
        <v>3</v>
      </c>
      <c r="I241" s="49">
        <v>297</v>
      </c>
      <c r="J241" s="159">
        <v>24</v>
      </c>
      <c r="K241" s="130" t="s">
        <v>429</v>
      </c>
      <c r="L241" s="158"/>
      <c r="M241" s="44" t="str">
        <f>IF(L241="","-",L241/J241)</f>
        <v>-</v>
      </c>
      <c r="N241" s="146">
        <f t="shared" si="29"/>
        <v>0</v>
      </c>
      <c r="O241" s="146">
        <v>0</v>
      </c>
      <c r="P241" s="146">
        <f t="shared" si="27"/>
        <v>0</v>
      </c>
      <c r="Q241" s="161" t="s">
        <v>752</v>
      </c>
      <c r="R241" s="43">
        <v>4</v>
      </c>
      <c r="S241" s="43" t="s">
        <v>267</v>
      </c>
      <c r="T241" s="43" t="s">
        <v>316</v>
      </c>
      <c r="U241" s="43" t="s">
        <v>557</v>
      </c>
      <c r="V241" s="131" t="str">
        <f t="shared" si="28"/>
        <v/>
      </c>
      <c r="X241" s="132"/>
    </row>
    <row r="242" spans="2:24" s="47" customFormat="1" ht="15.6" customHeight="1">
      <c r="B242" s="111" t="s">
        <v>771</v>
      </c>
      <c r="C242" s="111" t="s">
        <v>43</v>
      </c>
      <c r="D242" s="43" t="s">
        <v>163</v>
      </c>
      <c r="E242" s="127" t="s">
        <v>542</v>
      </c>
      <c r="F242" s="43" t="s">
        <v>55</v>
      </c>
      <c r="G242" s="44" t="s">
        <v>45</v>
      </c>
      <c r="H242" s="45">
        <v>6.74</v>
      </c>
      <c r="I242" s="46">
        <f>H242*$L$8</f>
        <v>667.26</v>
      </c>
      <c r="J242" s="159">
        <v>25</v>
      </c>
      <c r="K242" s="130" t="s">
        <v>429</v>
      </c>
      <c r="L242" s="158"/>
      <c r="M242" s="44" t="str">
        <f>IF(L242="","-",L242/200)</f>
        <v>-</v>
      </c>
      <c r="N242" s="147">
        <f>H242*L242</f>
        <v>0</v>
      </c>
      <c r="O242" s="147">
        <f>IF(L242&lt;50,H242*L242*0.05,0)</f>
        <v>0</v>
      </c>
      <c r="P242" s="147">
        <f t="shared" si="27"/>
        <v>0</v>
      </c>
      <c r="Q242" s="160" t="s">
        <v>751</v>
      </c>
      <c r="R242" s="43" t="s">
        <v>590</v>
      </c>
      <c r="S242" s="43" t="s">
        <v>344</v>
      </c>
      <c r="T242" s="43" t="s">
        <v>581</v>
      </c>
      <c r="U242" s="43" t="s">
        <v>558</v>
      </c>
      <c r="V242" s="131" t="str">
        <f t="shared" si="28"/>
        <v/>
      </c>
      <c r="X242" s="132"/>
    </row>
    <row r="243" spans="2:24" s="47" customFormat="1" ht="15.6" customHeight="1">
      <c r="B243" s="111" t="s">
        <v>690</v>
      </c>
      <c r="C243" s="111" t="s">
        <v>48</v>
      </c>
      <c r="D243" s="43" t="s">
        <v>164</v>
      </c>
      <c r="E243" s="127"/>
      <c r="F243" s="43" t="s">
        <v>55</v>
      </c>
      <c r="G243" s="44" t="s">
        <v>45</v>
      </c>
      <c r="H243" s="45">
        <v>5.757894736842105</v>
      </c>
      <c r="I243" s="46">
        <f>H243*$L$8</f>
        <v>570.03157894736842</v>
      </c>
      <c r="J243" s="159">
        <v>25</v>
      </c>
      <c r="K243" s="130" t="s">
        <v>429</v>
      </c>
      <c r="L243" s="158"/>
      <c r="M243" s="44" t="str">
        <f>IF(L243="","-",L243/200)</f>
        <v>-</v>
      </c>
      <c r="N243" s="146">
        <f>I243*L243</f>
        <v>0</v>
      </c>
      <c r="O243" s="146">
        <f>IF(L243&lt;50,I243*L243*0.05,0)</f>
        <v>0</v>
      </c>
      <c r="P243" s="146">
        <f t="shared" si="27"/>
        <v>0</v>
      </c>
      <c r="Q243" s="161" t="s">
        <v>752</v>
      </c>
      <c r="R243" s="43">
        <v>4</v>
      </c>
      <c r="S243" s="43" t="s">
        <v>344</v>
      </c>
      <c r="T243" s="43" t="s">
        <v>582</v>
      </c>
      <c r="U243" s="43" t="s">
        <v>559</v>
      </c>
      <c r="V243" s="131" t="str">
        <f t="shared" si="28"/>
        <v/>
      </c>
      <c r="X243" s="132"/>
    </row>
    <row r="244" spans="2:24" s="47" customFormat="1" ht="15.6" customHeight="1">
      <c r="B244" s="111" t="s">
        <v>691</v>
      </c>
      <c r="C244" s="111" t="s">
        <v>48</v>
      </c>
      <c r="D244" s="43" t="s">
        <v>164</v>
      </c>
      <c r="E244" s="127"/>
      <c r="F244" s="43" t="s">
        <v>49</v>
      </c>
      <c r="G244" s="44" t="s">
        <v>50</v>
      </c>
      <c r="H244" s="48">
        <f>I244/$L$8</f>
        <v>1.8888888888888888</v>
      </c>
      <c r="I244" s="49">
        <v>187</v>
      </c>
      <c r="J244" s="159">
        <v>24</v>
      </c>
      <c r="K244" s="130" t="s">
        <v>429</v>
      </c>
      <c r="L244" s="158"/>
      <c r="M244" s="44" t="str">
        <f>IF(L244="","-",L244/J244)</f>
        <v>-</v>
      </c>
      <c r="N244" s="146">
        <f>I244*L244</f>
        <v>0</v>
      </c>
      <c r="O244" s="146">
        <v>0</v>
      </c>
      <c r="P244" s="146">
        <f t="shared" si="27"/>
        <v>0</v>
      </c>
      <c r="Q244" s="161" t="s">
        <v>752</v>
      </c>
      <c r="R244" s="43">
        <v>4</v>
      </c>
      <c r="S244" s="43" t="s">
        <v>344</v>
      </c>
      <c r="T244" s="43" t="s">
        <v>582</v>
      </c>
      <c r="U244" s="43" t="s">
        <v>559</v>
      </c>
      <c r="V244" s="131" t="str">
        <f t="shared" si="28"/>
        <v/>
      </c>
      <c r="X244" s="132"/>
    </row>
    <row r="245" spans="2:24" s="47" customFormat="1" ht="15.6" customHeight="1">
      <c r="B245" s="111" t="s">
        <v>779</v>
      </c>
      <c r="C245" s="111" t="s">
        <v>48</v>
      </c>
      <c r="D245" s="43" t="s">
        <v>164</v>
      </c>
      <c r="E245" s="127"/>
      <c r="F245" s="43" t="s">
        <v>47</v>
      </c>
      <c r="G245" s="44" t="s">
        <v>50</v>
      </c>
      <c r="H245" s="48">
        <f>I245/$L$8</f>
        <v>2.4949494949494948</v>
      </c>
      <c r="I245" s="49">
        <v>247</v>
      </c>
      <c r="J245" s="159">
        <v>25</v>
      </c>
      <c r="K245" s="130" t="s">
        <v>429</v>
      </c>
      <c r="L245" s="158"/>
      <c r="M245" s="44" t="str">
        <f>IF(L245="","-",L245/200)</f>
        <v>-</v>
      </c>
      <c r="N245" s="146">
        <f>I245*L245</f>
        <v>0</v>
      </c>
      <c r="O245" s="146">
        <f>IF(L245&lt;50,I245*L245*0.05,0)</f>
        <v>0</v>
      </c>
      <c r="P245" s="146">
        <f t="shared" si="27"/>
        <v>0</v>
      </c>
      <c r="Q245" s="161" t="s">
        <v>752</v>
      </c>
      <c r="R245" s="43">
        <v>4</v>
      </c>
      <c r="S245" s="43" t="s">
        <v>344</v>
      </c>
      <c r="T245" s="43" t="s">
        <v>582</v>
      </c>
      <c r="U245" s="43" t="s">
        <v>559</v>
      </c>
      <c r="V245" s="131" t="str">
        <f t="shared" si="28"/>
        <v/>
      </c>
      <c r="X245" s="132"/>
    </row>
    <row r="246" spans="2:24" s="47" customFormat="1" ht="15.6" customHeight="1">
      <c r="B246" s="111" t="s">
        <v>520</v>
      </c>
      <c r="C246" s="111" t="s">
        <v>43</v>
      </c>
      <c r="D246" s="43" t="s">
        <v>442</v>
      </c>
      <c r="E246" s="127" t="s">
        <v>542</v>
      </c>
      <c r="F246" s="43" t="s">
        <v>49</v>
      </c>
      <c r="G246" s="44" t="s">
        <v>45</v>
      </c>
      <c r="H246" s="45">
        <v>3.8736842105263158</v>
      </c>
      <c r="I246" s="46">
        <f>H246*$L$8</f>
        <v>383.49473684210528</v>
      </c>
      <c r="J246" s="159">
        <v>40</v>
      </c>
      <c r="K246" s="130" t="s">
        <v>429</v>
      </c>
      <c r="L246" s="158"/>
      <c r="M246" s="44" t="str">
        <f>IF(L246="","-",L246/J246)</f>
        <v>-</v>
      </c>
      <c r="N246" s="147">
        <f>H246*L246</f>
        <v>0</v>
      </c>
      <c r="O246" s="147">
        <v>0</v>
      </c>
      <c r="P246" s="147">
        <f t="shared" si="27"/>
        <v>0</v>
      </c>
      <c r="Q246" s="160" t="s">
        <v>751</v>
      </c>
      <c r="R246" s="43">
        <v>4</v>
      </c>
      <c r="S246" s="43" t="s">
        <v>598</v>
      </c>
      <c r="T246" s="43" t="s">
        <v>597</v>
      </c>
      <c r="U246" s="43" t="s">
        <v>599</v>
      </c>
      <c r="V246" s="131" t="str">
        <f t="shared" si="28"/>
        <v/>
      </c>
      <c r="X246" s="132"/>
    </row>
    <row r="247" spans="2:24" s="47" customFormat="1" ht="15.6" customHeight="1">
      <c r="B247" s="111" t="s">
        <v>692</v>
      </c>
      <c r="C247" s="111" t="s">
        <v>48</v>
      </c>
      <c r="D247" s="43" t="s">
        <v>165</v>
      </c>
      <c r="E247" s="127"/>
      <c r="F247" s="43" t="s">
        <v>49</v>
      </c>
      <c r="G247" s="44" t="s">
        <v>50</v>
      </c>
      <c r="H247" s="48">
        <f>I247/$L$8</f>
        <v>1.8888888888888888</v>
      </c>
      <c r="I247" s="49">
        <v>187</v>
      </c>
      <c r="J247" s="159">
        <v>24</v>
      </c>
      <c r="K247" s="130" t="s">
        <v>429</v>
      </c>
      <c r="L247" s="158"/>
      <c r="M247" s="44" t="str">
        <f>IF(L247="","-",L247/J247)</f>
        <v>-</v>
      </c>
      <c r="N247" s="146">
        <f>I247*L247</f>
        <v>0</v>
      </c>
      <c r="O247" s="146">
        <v>0</v>
      </c>
      <c r="P247" s="146">
        <f t="shared" si="27"/>
        <v>0</v>
      </c>
      <c r="Q247" s="161" t="s">
        <v>752</v>
      </c>
      <c r="R247" s="43" t="s">
        <v>420</v>
      </c>
      <c r="S247" s="43" t="s">
        <v>267</v>
      </c>
      <c r="T247" s="43" t="s">
        <v>583</v>
      </c>
      <c r="U247" s="43" t="s">
        <v>560</v>
      </c>
      <c r="V247" s="131" t="str">
        <f t="shared" si="28"/>
        <v/>
      </c>
      <c r="X247" s="132"/>
    </row>
    <row r="248" spans="2:24" s="47" customFormat="1" ht="15.6" customHeight="1">
      <c r="B248" s="111" t="s">
        <v>521</v>
      </c>
      <c r="C248" s="111" t="s">
        <v>48</v>
      </c>
      <c r="D248" s="43" t="s">
        <v>165</v>
      </c>
      <c r="E248" s="127"/>
      <c r="F248" s="43" t="s">
        <v>85</v>
      </c>
      <c r="G248" s="44" t="s">
        <v>50</v>
      </c>
      <c r="H248" s="48">
        <f>I248/$L$8</f>
        <v>0.69696969696969702</v>
      </c>
      <c r="I248" s="49">
        <v>69</v>
      </c>
      <c r="J248" s="159">
        <v>144</v>
      </c>
      <c r="K248" s="130" t="s">
        <v>429</v>
      </c>
      <c r="L248" s="158"/>
      <c r="M248" s="44" t="str">
        <f>IF(L248="","-",L248/J248)</f>
        <v>-</v>
      </c>
      <c r="N248" s="146">
        <f>I248*L248</f>
        <v>0</v>
      </c>
      <c r="O248" s="146">
        <v>0</v>
      </c>
      <c r="P248" s="146">
        <f t="shared" si="27"/>
        <v>0</v>
      </c>
      <c r="Q248" s="161" t="s">
        <v>752</v>
      </c>
      <c r="R248" s="43" t="s">
        <v>420</v>
      </c>
      <c r="S248" s="43" t="s">
        <v>267</v>
      </c>
      <c r="T248" s="43" t="s">
        <v>583</v>
      </c>
      <c r="U248" s="43" t="s">
        <v>560</v>
      </c>
      <c r="V248" s="131" t="str">
        <f t="shared" si="28"/>
        <v/>
      </c>
      <c r="X248" s="132"/>
    </row>
    <row r="249" spans="2:24" s="47" customFormat="1" ht="15.6" customHeight="1">
      <c r="B249" s="111" t="s">
        <v>772</v>
      </c>
      <c r="C249" s="111" t="s">
        <v>48</v>
      </c>
      <c r="D249" s="43" t="s">
        <v>165</v>
      </c>
      <c r="E249" s="127"/>
      <c r="F249" s="43" t="s">
        <v>47</v>
      </c>
      <c r="G249" s="44" t="s">
        <v>50</v>
      </c>
      <c r="H249" s="48">
        <f>I249/$L$8</f>
        <v>3</v>
      </c>
      <c r="I249" s="49">
        <v>297</v>
      </c>
      <c r="J249" s="159">
        <v>25</v>
      </c>
      <c r="K249" s="130" t="s">
        <v>429</v>
      </c>
      <c r="L249" s="158"/>
      <c r="M249" s="44" t="str">
        <f>IF(L249="","-",L249/200)</f>
        <v>-</v>
      </c>
      <c r="N249" s="146">
        <f>I249*L249</f>
        <v>0</v>
      </c>
      <c r="O249" s="146">
        <f>IF(L249&lt;50,I249*L249*0.05,0)</f>
        <v>0</v>
      </c>
      <c r="P249" s="146">
        <f t="shared" si="27"/>
        <v>0</v>
      </c>
      <c r="Q249" s="161" t="s">
        <v>752</v>
      </c>
      <c r="R249" s="43" t="s">
        <v>420</v>
      </c>
      <c r="S249" s="43" t="s">
        <v>267</v>
      </c>
      <c r="T249" s="43" t="s">
        <v>583</v>
      </c>
      <c r="U249" s="43" t="s">
        <v>560</v>
      </c>
      <c r="V249" s="131" t="str">
        <f t="shared" si="28"/>
        <v/>
      </c>
      <c r="X249" s="132"/>
    </row>
    <row r="250" spans="2:24" s="47" customFormat="1" ht="15.6" customHeight="1">
      <c r="B250" s="111" t="s">
        <v>167</v>
      </c>
      <c r="C250" s="111" t="s">
        <v>43</v>
      </c>
      <c r="D250" s="43" t="s">
        <v>166</v>
      </c>
      <c r="E250" s="127" t="s">
        <v>46</v>
      </c>
      <c r="F250" s="43" t="s">
        <v>55</v>
      </c>
      <c r="G250" s="44" t="s">
        <v>45</v>
      </c>
      <c r="H250" s="45">
        <v>6.74</v>
      </c>
      <c r="I250" s="46">
        <f>H250*$L$8</f>
        <v>667.26</v>
      </c>
      <c r="J250" s="159">
        <v>25</v>
      </c>
      <c r="K250" s="130" t="s">
        <v>429</v>
      </c>
      <c r="L250" s="158"/>
      <c r="M250" s="44" t="str">
        <f>IF(L250="","-",L250/200)</f>
        <v>-</v>
      </c>
      <c r="N250" s="147">
        <f>H250*L250</f>
        <v>0</v>
      </c>
      <c r="O250" s="147">
        <f>IF(L250&lt;50,H250*L250*0.05,0)</f>
        <v>0</v>
      </c>
      <c r="P250" s="147">
        <f t="shared" si="27"/>
        <v>0</v>
      </c>
      <c r="Q250" s="160" t="s">
        <v>751</v>
      </c>
      <c r="R250" s="43">
        <v>4</v>
      </c>
      <c r="S250" s="43" t="s">
        <v>335</v>
      </c>
      <c r="T250" s="43" t="s">
        <v>584</v>
      </c>
      <c r="U250" s="43" t="s">
        <v>561</v>
      </c>
      <c r="V250" s="131" t="str">
        <f t="shared" si="28"/>
        <v/>
      </c>
      <c r="X250" s="132"/>
    </row>
    <row r="251" spans="2:24" s="47" customFormat="1" ht="15.6" customHeight="1">
      <c r="B251" s="111" t="s">
        <v>693</v>
      </c>
      <c r="C251" s="111" t="s">
        <v>48</v>
      </c>
      <c r="D251" s="43" t="s">
        <v>166</v>
      </c>
      <c r="E251" s="127" t="s">
        <v>46</v>
      </c>
      <c r="F251" s="43" t="s">
        <v>49</v>
      </c>
      <c r="G251" s="44" t="s">
        <v>50</v>
      </c>
      <c r="H251" s="48">
        <f>I251/$L$8</f>
        <v>2.191919191919192</v>
      </c>
      <c r="I251" s="49">
        <v>217</v>
      </c>
      <c r="J251" s="159">
        <v>24</v>
      </c>
      <c r="K251" s="130" t="s">
        <v>429</v>
      </c>
      <c r="L251" s="158"/>
      <c r="M251" s="44" t="str">
        <f>IF(L251="","-",L251/J251)</f>
        <v>-</v>
      </c>
      <c r="N251" s="146">
        <f t="shared" ref="N251:N269" si="31">I251*L251</f>
        <v>0</v>
      </c>
      <c r="O251" s="146">
        <v>0</v>
      </c>
      <c r="P251" s="146">
        <f t="shared" si="27"/>
        <v>0</v>
      </c>
      <c r="Q251" s="161" t="s">
        <v>752</v>
      </c>
      <c r="R251" s="43">
        <v>4</v>
      </c>
      <c r="S251" s="43" t="s">
        <v>335</v>
      </c>
      <c r="T251" s="43" t="s">
        <v>584</v>
      </c>
      <c r="U251" s="43" t="s">
        <v>561</v>
      </c>
      <c r="V251" s="131" t="str">
        <f t="shared" si="28"/>
        <v/>
      </c>
      <c r="X251" s="132"/>
    </row>
    <row r="252" spans="2:24" s="47" customFormat="1" ht="15.6" customHeight="1">
      <c r="B252" s="111" t="s">
        <v>694</v>
      </c>
      <c r="C252" s="111" t="s">
        <v>48</v>
      </c>
      <c r="D252" s="43" t="s">
        <v>166</v>
      </c>
      <c r="E252" s="127" t="s">
        <v>46</v>
      </c>
      <c r="F252" s="43" t="s">
        <v>49</v>
      </c>
      <c r="G252" s="44" t="s">
        <v>50</v>
      </c>
      <c r="H252" s="48">
        <f>I252/$L$8</f>
        <v>2.191919191919192</v>
      </c>
      <c r="I252" s="49">
        <v>217</v>
      </c>
      <c r="J252" s="159">
        <v>24</v>
      </c>
      <c r="K252" s="130" t="s">
        <v>429</v>
      </c>
      <c r="L252" s="158"/>
      <c r="M252" s="44" t="str">
        <f>IF(L252="","-",L252/J252)</f>
        <v>-</v>
      </c>
      <c r="N252" s="146">
        <f t="shared" si="31"/>
        <v>0</v>
      </c>
      <c r="O252" s="146">
        <v>0</v>
      </c>
      <c r="P252" s="146">
        <f t="shared" si="27"/>
        <v>0</v>
      </c>
      <c r="Q252" s="161" t="s">
        <v>752</v>
      </c>
      <c r="R252" s="43">
        <v>4</v>
      </c>
      <c r="S252" s="43" t="s">
        <v>335</v>
      </c>
      <c r="T252" s="43" t="s">
        <v>584</v>
      </c>
      <c r="U252" s="43" t="s">
        <v>561</v>
      </c>
      <c r="V252" s="131" t="str">
        <f t="shared" si="28"/>
        <v/>
      </c>
      <c r="X252" s="132"/>
    </row>
    <row r="253" spans="2:24" s="47" customFormat="1" ht="15.6" customHeight="1">
      <c r="B253" s="111" t="s">
        <v>522</v>
      </c>
      <c r="C253" s="111" t="s">
        <v>48</v>
      </c>
      <c r="D253" s="43" t="s">
        <v>166</v>
      </c>
      <c r="E253" s="127" t="s">
        <v>46</v>
      </c>
      <c r="F253" s="43" t="s">
        <v>69</v>
      </c>
      <c r="G253" s="44" t="s">
        <v>50</v>
      </c>
      <c r="H253" s="48">
        <f>I253/$L$8</f>
        <v>0.79797979797979801</v>
      </c>
      <c r="I253" s="49">
        <v>79</v>
      </c>
      <c r="J253" s="159">
        <v>104</v>
      </c>
      <c r="K253" s="130" t="s">
        <v>429</v>
      </c>
      <c r="L253" s="158"/>
      <c r="M253" s="44" t="str">
        <f>IF(L253="","-",L253/J253)</f>
        <v>-</v>
      </c>
      <c r="N253" s="146">
        <f t="shared" si="31"/>
        <v>0</v>
      </c>
      <c r="O253" s="146">
        <v>0</v>
      </c>
      <c r="P253" s="146">
        <f t="shared" si="27"/>
        <v>0</v>
      </c>
      <c r="Q253" s="161" t="s">
        <v>752</v>
      </c>
      <c r="R253" s="43">
        <v>4</v>
      </c>
      <c r="S253" s="43" t="s">
        <v>335</v>
      </c>
      <c r="T253" s="43" t="s">
        <v>584</v>
      </c>
      <c r="U253" s="43" t="s">
        <v>561</v>
      </c>
      <c r="V253" s="131" t="str">
        <f t="shared" si="28"/>
        <v/>
      </c>
      <c r="X253" s="132"/>
    </row>
    <row r="254" spans="2:24" s="47" customFormat="1" ht="15.6" customHeight="1">
      <c r="B254" s="111" t="s">
        <v>773</v>
      </c>
      <c r="C254" s="111" t="s">
        <v>48</v>
      </c>
      <c r="D254" s="43" t="s">
        <v>166</v>
      </c>
      <c r="E254" s="127" t="s">
        <v>46</v>
      </c>
      <c r="F254" s="43" t="s">
        <v>47</v>
      </c>
      <c r="G254" s="44" t="s">
        <v>50</v>
      </c>
      <c r="H254" s="48">
        <f>I254/$L$8</f>
        <v>3</v>
      </c>
      <c r="I254" s="49">
        <v>297</v>
      </c>
      <c r="J254" s="159">
        <v>25</v>
      </c>
      <c r="K254" s="130" t="s">
        <v>429</v>
      </c>
      <c r="L254" s="158"/>
      <c r="M254" s="44" t="str">
        <f>IF(L254="","-",L254/200)</f>
        <v>-</v>
      </c>
      <c r="N254" s="146">
        <f t="shared" si="31"/>
        <v>0</v>
      </c>
      <c r="O254" s="146">
        <f>IF(L254&lt;50,I254*L254*0.05,0)</f>
        <v>0</v>
      </c>
      <c r="P254" s="146">
        <f t="shared" si="27"/>
        <v>0</v>
      </c>
      <c r="Q254" s="161" t="s">
        <v>752</v>
      </c>
      <c r="R254" s="43">
        <v>4</v>
      </c>
      <c r="S254" s="43" t="s">
        <v>335</v>
      </c>
      <c r="T254" s="43" t="s">
        <v>584</v>
      </c>
      <c r="U254" s="43" t="s">
        <v>561</v>
      </c>
      <c r="V254" s="131" t="str">
        <f t="shared" si="28"/>
        <v/>
      </c>
      <c r="X254" s="132"/>
    </row>
    <row r="255" spans="2:24" s="47" customFormat="1" ht="15.6" customHeight="1">
      <c r="B255" s="111" t="s">
        <v>169</v>
      </c>
      <c r="C255" s="111" t="s">
        <v>48</v>
      </c>
      <c r="D255" s="43" t="s">
        <v>168</v>
      </c>
      <c r="E255" s="127"/>
      <c r="F255" s="43" t="s">
        <v>58</v>
      </c>
      <c r="G255" s="44" t="s">
        <v>45</v>
      </c>
      <c r="H255" s="45">
        <v>3.6526315789473682</v>
      </c>
      <c r="I255" s="46">
        <f>H255*$L$8</f>
        <v>361.61052631578946</v>
      </c>
      <c r="J255" s="159">
        <v>30</v>
      </c>
      <c r="K255" s="130" t="s">
        <v>429</v>
      </c>
      <c r="L255" s="158"/>
      <c r="M255" s="44" t="str">
        <f>IF(L255="","-",L255/J255)</f>
        <v>-</v>
      </c>
      <c r="N255" s="146">
        <f t="shared" si="31"/>
        <v>0</v>
      </c>
      <c r="O255" s="146">
        <v>0</v>
      </c>
      <c r="P255" s="146">
        <f t="shared" si="27"/>
        <v>0</v>
      </c>
      <c r="Q255" s="161" t="s">
        <v>752</v>
      </c>
      <c r="R255" s="43" t="s">
        <v>420</v>
      </c>
      <c r="S255" s="43" t="s">
        <v>315</v>
      </c>
      <c r="T255" s="43" t="s">
        <v>585</v>
      </c>
      <c r="U255" s="43" t="s">
        <v>562</v>
      </c>
      <c r="V255" s="131" t="str">
        <f t="shared" si="28"/>
        <v/>
      </c>
      <c r="X255" s="132"/>
    </row>
    <row r="256" spans="2:24" s="47" customFormat="1" ht="15.6" customHeight="1">
      <c r="B256" s="111" t="s">
        <v>718</v>
      </c>
      <c r="C256" s="111" t="s">
        <v>48</v>
      </c>
      <c r="D256" s="43" t="s">
        <v>168</v>
      </c>
      <c r="E256" s="127"/>
      <c r="F256" s="43" t="s">
        <v>58</v>
      </c>
      <c r="G256" s="44" t="s">
        <v>50</v>
      </c>
      <c r="H256" s="48">
        <f t="shared" ref="H256:H265" si="32">I256/$L$8</f>
        <v>3.0177626262626265</v>
      </c>
      <c r="I256" s="49">
        <v>298.75850000000003</v>
      </c>
      <c r="J256" s="159">
        <v>30</v>
      </c>
      <c r="K256" s="130" t="s">
        <v>429</v>
      </c>
      <c r="L256" s="158"/>
      <c r="M256" s="44" t="str">
        <f>IF(L256="","-",L256/J256)</f>
        <v>-</v>
      </c>
      <c r="N256" s="146">
        <f t="shared" si="31"/>
        <v>0</v>
      </c>
      <c r="O256" s="146">
        <v>0</v>
      </c>
      <c r="P256" s="146">
        <f t="shared" si="27"/>
        <v>0</v>
      </c>
      <c r="Q256" s="161" t="s">
        <v>752</v>
      </c>
      <c r="R256" s="43" t="s">
        <v>420</v>
      </c>
      <c r="S256" s="43" t="s">
        <v>315</v>
      </c>
      <c r="T256" s="43" t="s">
        <v>585</v>
      </c>
      <c r="U256" s="43" t="s">
        <v>562</v>
      </c>
      <c r="V256" s="131" t="str">
        <f t="shared" si="28"/>
        <v/>
      </c>
      <c r="X256" s="132"/>
    </row>
    <row r="257" spans="2:24" s="47" customFormat="1" ht="15.6" customHeight="1">
      <c r="B257" s="111" t="s">
        <v>523</v>
      </c>
      <c r="C257" s="111" t="s">
        <v>48</v>
      </c>
      <c r="D257" s="43" t="s">
        <v>168</v>
      </c>
      <c r="E257" s="127"/>
      <c r="F257" s="43" t="s">
        <v>55</v>
      </c>
      <c r="G257" s="44" t="s">
        <v>50</v>
      </c>
      <c r="H257" s="48">
        <f t="shared" si="32"/>
        <v>6.6565656565656566</v>
      </c>
      <c r="I257" s="49">
        <v>659</v>
      </c>
      <c r="J257" s="159">
        <v>25</v>
      </c>
      <c r="K257" s="130" t="s">
        <v>429</v>
      </c>
      <c r="L257" s="158"/>
      <c r="M257" s="44" t="str">
        <f>IF(L257="","-",L257/200)</f>
        <v>-</v>
      </c>
      <c r="N257" s="146">
        <f t="shared" si="31"/>
        <v>0</v>
      </c>
      <c r="O257" s="146">
        <f>IF(L257&lt;50,I257*L257*0.05,0)</f>
        <v>0</v>
      </c>
      <c r="P257" s="146">
        <f t="shared" si="27"/>
        <v>0</v>
      </c>
      <c r="Q257" s="161" t="s">
        <v>752</v>
      </c>
      <c r="R257" s="43" t="s">
        <v>420</v>
      </c>
      <c r="S257" s="43" t="s">
        <v>315</v>
      </c>
      <c r="T257" s="43" t="s">
        <v>585</v>
      </c>
      <c r="U257" s="43" t="s">
        <v>562</v>
      </c>
      <c r="V257" s="131" t="str">
        <f t="shared" si="28"/>
        <v/>
      </c>
      <c r="X257" s="132"/>
    </row>
    <row r="258" spans="2:24" s="47" customFormat="1" ht="15.6" customHeight="1">
      <c r="B258" s="111" t="s">
        <v>695</v>
      </c>
      <c r="C258" s="111" t="s">
        <v>48</v>
      </c>
      <c r="D258" s="43" t="s">
        <v>170</v>
      </c>
      <c r="E258" s="127"/>
      <c r="F258" s="43" t="s">
        <v>49</v>
      </c>
      <c r="G258" s="44" t="s">
        <v>50</v>
      </c>
      <c r="H258" s="48">
        <f t="shared" si="32"/>
        <v>2.6969696969696968</v>
      </c>
      <c r="I258" s="49">
        <v>267</v>
      </c>
      <c r="J258" s="159">
        <v>24</v>
      </c>
      <c r="K258" s="130" t="s">
        <v>429</v>
      </c>
      <c r="L258" s="158"/>
      <c r="M258" s="44" t="str">
        <f>IF(L258="","-",L258/J258)</f>
        <v>-</v>
      </c>
      <c r="N258" s="146">
        <f t="shared" si="31"/>
        <v>0</v>
      </c>
      <c r="O258" s="146">
        <v>0</v>
      </c>
      <c r="P258" s="146">
        <f t="shared" si="27"/>
        <v>0</v>
      </c>
      <c r="Q258" s="161" t="s">
        <v>752</v>
      </c>
      <c r="R258" s="43" t="s">
        <v>420</v>
      </c>
      <c r="S258" s="43" t="s">
        <v>315</v>
      </c>
      <c r="T258" s="43" t="s">
        <v>326</v>
      </c>
      <c r="U258" s="43" t="s">
        <v>563</v>
      </c>
      <c r="V258" s="131" t="str">
        <f t="shared" si="28"/>
        <v/>
      </c>
      <c r="X258" s="132"/>
    </row>
    <row r="259" spans="2:24" s="47" customFormat="1" ht="15.6" customHeight="1">
      <c r="B259" s="111" t="s">
        <v>524</v>
      </c>
      <c r="C259" s="111" t="s">
        <v>48</v>
      </c>
      <c r="D259" s="43" t="s">
        <v>170</v>
      </c>
      <c r="E259" s="127"/>
      <c r="F259" s="43" t="s">
        <v>85</v>
      </c>
      <c r="G259" s="44" t="s">
        <v>50</v>
      </c>
      <c r="H259" s="48">
        <f t="shared" si="32"/>
        <v>0.69696969696969702</v>
      </c>
      <c r="I259" s="49">
        <v>69</v>
      </c>
      <c r="J259" s="159">
        <v>144</v>
      </c>
      <c r="K259" s="130" t="s">
        <v>429</v>
      </c>
      <c r="L259" s="158"/>
      <c r="M259" s="44" t="str">
        <f>IF(L259="","-",L259/J259)</f>
        <v>-</v>
      </c>
      <c r="N259" s="146">
        <f t="shared" si="31"/>
        <v>0</v>
      </c>
      <c r="O259" s="146">
        <v>0</v>
      </c>
      <c r="P259" s="146">
        <f t="shared" si="27"/>
        <v>0</v>
      </c>
      <c r="Q259" s="161" t="s">
        <v>752</v>
      </c>
      <c r="R259" s="43" t="s">
        <v>420</v>
      </c>
      <c r="S259" s="43" t="s">
        <v>315</v>
      </c>
      <c r="T259" s="43" t="s">
        <v>326</v>
      </c>
      <c r="U259" s="43" t="s">
        <v>563</v>
      </c>
      <c r="V259" s="131" t="str">
        <f t="shared" si="28"/>
        <v/>
      </c>
      <c r="X259" s="132"/>
    </row>
    <row r="260" spans="2:24" s="47" customFormat="1" ht="15.6" customHeight="1">
      <c r="B260" s="111" t="s">
        <v>525</v>
      </c>
      <c r="C260" s="111" t="s">
        <v>48</v>
      </c>
      <c r="D260" s="43" t="s">
        <v>170</v>
      </c>
      <c r="E260" s="127"/>
      <c r="F260" s="43" t="s">
        <v>49</v>
      </c>
      <c r="G260" s="44" t="s">
        <v>50</v>
      </c>
      <c r="H260" s="48">
        <f t="shared" si="32"/>
        <v>3</v>
      </c>
      <c r="I260" s="49">
        <v>297</v>
      </c>
      <c r="J260" s="159">
        <v>24</v>
      </c>
      <c r="K260" s="130" t="s">
        <v>429</v>
      </c>
      <c r="L260" s="158"/>
      <c r="M260" s="44" t="str">
        <f>IF(L260="","-",L260/J260)</f>
        <v>-</v>
      </c>
      <c r="N260" s="146">
        <f t="shared" si="31"/>
        <v>0</v>
      </c>
      <c r="O260" s="146">
        <v>0</v>
      </c>
      <c r="P260" s="146">
        <f t="shared" si="27"/>
        <v>0</v>
      </c>
      <c r="Q260" s="161" t="s">
        <v>752</v>
      </c>
      <c r="R260" s="43" t="s">
        <v>420</v>
      </c>
      <c r="S260" s="43" t="s">
        <v>315</v>
      </c>
      <c r="T260" s="43" t="s">
        <v>326</v>
      </c>
      <c r="U260" s="43" t="s">
        <v>563</v>
      </c>
      <c r="V260" s="131" t="str">
        <f t="shared" si="28"/>
        <v/>
      </c>
      <c r="X260" s="132"/>
    </row>
    <row r="261" spans="2:24" s="47" customFormat="1" ht="15.6" customHeight="1">
      <c r="B261" s="111" t="s">
        <v>526</v>
      </c>
      <c r="C261" s="111" t="s">
        <v>48</v>
      </c>
      <c r="D261" s="43" t="s">
        <v>170</v>
      </c>
      <c r="E261" s="127"/>
      <c r="F261" s="43" t="s">
        <v>750</v>
      </c>
      <c r="G261" s="44" t="s">
        <v>50</v>
      </c>
      <c r="H261" s="48">
        <f t="shared" si="32"/>
        <v>3</v>
      </c>
      <c r="I261" s="49">
        <v>297</v>
      </c>
      <c r="J261" s="159">
        <v>25</v>
      </c>
      <c r="K261" s="130" t="s">
        <v>429</v>
      </c>
      <c r="L261" s="158"/>
      <c r="M261" s="44" t="str">
        <f>IF(L261="","-",L261/200)</f>
        <v>-</v>
      </c>
      <c r="N261" s="146">
        <f t="shared" si="31"/>
        <v>0</v>
      </c>
      <c r="O261" s="146">
        <f>IF(L261&lt;50,I261*L261*0.05,0)</f>
        <v>0</v>
      </c>
      <c r="P261" s="146">
        <f t="shared" si="27"/>
        <v>0</v>
      </c>
      <c r="Q261" s="161" t="s">
        <v>752</v>
      </c>
      <c r="R261" s="43" t="s">
        <v>420</v>
      </c>
      <c r="S261" s="43" t="s">
        <v>315</v>
      </c>
      <c r="T261" s="43" t="s">
        <v>326</v>
      </c>
      <c r="U261" s="43" t="s">
        <v>563</v>
      </c>
      <c r="V261" s="131" t="str">
        <f t="shared" si="28"/>
        <v/>
      </c>
      <c r="X261" s="132"/>
    </row>
    <row r="262" spans="2:24" s="47" customFormat="1" ht="15.6" customHeight="1">
      <c r="B262" s="111" t="s">
        <v>527</v>
      </c>
      <c r="C262" s="111" t="s">
        <v>48</v>
      </c>
      <c r="D262" s="43" t="s">
        <v>171</v>
      </c>
      <c r="E262" s="127"/>
      <c r="F262" s="43" t="s">
        <v>49</v>
      </c>
      <c r="G262" s="44" t="s">
        <v>50</v>
      </c>
      <c r="H262" s="48">
        <f t="shared" si="32"/>
        <v>1.8888888888888888</v>
      </c>
      <c r="I262" s="49">
        <v>187</v>
      </c>
      <c r="J262" s="159">
        <v>24</v>
      </c>
      <c r="K262" s="130" t="s">
        <v>429</v>
      </c>
      <c r="L262" s="158"/>
      <c r="M262" s="44" t="str">
        <f>IF(L262="","-",L262/J262)</f>
        <v>-</v>
      </c>
      <c r="N262" s="146">
        <f t="shared" si="31"/>
        <v>0</v>
      </c>
      <c r="O262" s="146">
        <v>0</v>
      </c>
      <c r="P262" s="146">
        <f t="shared" si="27"/>
        <v>0</v>
      </c>
      <c r="Q262" s="161" t="s">
        <v>752</v>
      </c>
      <c r="R262" s="43">
        <v>4</v>
      </c>
      <c r="S262" s="43" t="s">
        <v>285</v>
      </c>
      <c r="T262" s="43" t="s">
        <v>322</v>
      </c>
      <c r="U262" s="43" t="s">
        <v>564</v>
      </c>
      <c r="V262" s="131" t="str">
        <f t="shared" si="28"/>
        <v/>
      </c>
      <c r="X262" s="132"/>
    </row>
    <row r="263" spans="2:24" s="47" customFormat="1" ht="15.6" customHeight="1">
      <c r="B263" s="111" t="s">
        <v>528</v>
      </c>
      <c r="C263" s="111" t="s">
        <v>48</v>
      </c>
      <c r="D263" s="43" t="s">
        <v>171</v>
      </c>
      <c r="E263" s="127"/>
      <c r="F263" s="43" t="s">
        <v>47</v>
      </c>
      <c r="G263" s="44" t="s">
        <v>50</v>
      </c>
      <c r="H263" s="48">
        <f t="shared" si="32"/>
        <v>4.737373737373737</v>
      </c>
      <c r="I263" s="49">
        <v>469</v>
      </c>
      <c r="J263" s="159">
        <v>25</v>
      </c>
      <c r="K263" s="130" t="s">
        <v>429</v>
      </c>
      <c r="L263" s="158"/>
      <c r="M263" s="44" t="str">
        <f>IF(L263="","-",L263/200)</f>
        <v>-</v>
      </c>
      <c r="N263" s="146">
        <f t="shared" si="31"/>
        <v>0</v>
      </c>
      <c r="O263" s="146">
        <f>IF(L263&lt;50,I263*L263*0.05,0)</f>
        <v>0</v>
      </c>
      <c r="P263" s="146">
        <f t="shared" si="27"/>
        <v>0</v>
      </c>
      <c r="Q263" s="161" t="s">
        <v>752</v>
      </c>
      <c r="R263" s="43">
        <v>4</v>
      </c>
      <c r="S263" s="43" t="s">
        <v>285</v>
      </c>
      <c r="T263" s="43" t="s">
        <v>322</v>
      </c>
      <c r="U263" s="43" t="s">
        <v>564</v>
      </c>
      <c r="V263" s="131" t="str">
        <f t="shared" si="28"/>
        <v/>
      </c>
      <c r="X263" s="132"/>
    </row>
    <row r="264" spans="2:24" s="47" customFormat="1" ht="15.6" customHeight="1">
      <c r="B264" s="111" t="s">
        <v>696</v>
      </c>
      <c r="C264" s="111" t="s">
        <v>48</v>
      </c>
      <c r="D264" s="43" t="s">
        <v>172</v>
      </c>
      <c r="E264" s="127"/>
      <c r="F264" s="43" t="s">
        <v>49</v>
      </c>
      <c r="G264" s="44" t="s">
        <v>50</v>
      </c>
      <c r="H264" s="48">
        <f t="shared" si="32"/>
        <v>1.9898989898989898</v>
      </c>
      <c r="I264" s="49">
        <v>197</v>
      </c>
      <c r="J264" s="159">
        <v>24</v>
      </c>
      <c r="K264" s="130" t="s">
        <v>429</v>
      </c>
      <c r="L264" s="158"/>
      <c r="M264" s="44" t="str">
        <f>IF(L264="","-",L264/J264)</f>
        <v>-</v>
      </c>
      <c r="N264" s="146">
        <f t="shared" si="31"/>
        <v>0</v>
      </c>
      <c r="O264" s="146">
        <v>0</v>
      </c>
      <c r="P264" s="146">
        <f t="shared" si="27"/>
        <v>0</v>
      </c>
      <c r="Q264" s="161" t="s">
        <v>752</v>
      </c>
      <c r="R264" s="43">
        <v>4</v>
      </c>
      <c r="S264" s="43" t="s">
        <v>315</v>
      </c>
      <c r="T264" s="43" t="s">
        <v>586</v>
      </c>
      <c r="U264" s="43" t="s">
        <v>565</v>
      </c>
      <c r="V264" s="131" t="str">
        <f t="shared" si="28"/>
        <v/>
      </c>
      <c r="X264" s="132"/>
    </row>
    <row r="265" spans="2:24" s="47" customFormat="1" ht="15.6" customHeight="1">
      <c r="B265" s="111" t="s">
        <v>529</v>
      </c>
      <c r="C265" s="111" t="s">
        <v>48</v>
      </c>
      <c r="D265" s="43" t="s">
        <v>172</v>
      </c>
      <c r="E265" s="127"/>
      <c r="F265" s="43" t="s">
        <v>47</v>
      </c>
      <c r="G265" s="44" t="s">
        <v>50</v>
      </c>
      <c r="H265" s="48">
        <f t="shared" si="32"/>
        <v>4.737373737373737</v>
      </c>
      <c r="I265" s="49">
        <v>469</v>
      </c>
      <c r="J265" s="159">
        <v>25</v>
      </c>
      <c r="K265" s="130" t="s">
        <v>429</v>
      </c>
      <c r="L265" s="158"/>
      <c r="M265" s="44" t="str">
        <f>IF(L265="","-",L265/200)</f>
        <v>-</v>
      </c>
      <c r="N265" s="146">
        <f t="shared" si="31"/>
        <v>0</v>
      </c>
      <c r="O265" s="146">
        <f>IF(L265&lt;50,I265*L265*0.05,0)</f>
        <v>0</v>
      </c>
      <c r="P265" s="146">
        <f t="shared" si="27"/>
        <v>0</v>
      </c>
      <c r="Q265" s="161" t="s">
        <v>752</v>
      </c>
      <c r="R265" s="43">
        <v>4</v>
      </c>
      <c r="S265" s="43" t="s">
        <v>315</v>
      </c>
      <c r="T265" s="43" t="s">
        <v>586</v>
      </c>
      <c r="U265" s="43" t="s">
        <v>565</v>
      </c>
      <c r="V265" s="131" t="str">
        <f t="shared" si="28"/>
        <v/>
      </c>
      <c r="X265" s="132"/>
    </row>
    <row r="266" spans="2:24" s="47" customFormat="1" ht="15.6" customHeight="1">
      <c r="B266" s="111" t="s">
        <v>697</v>
      </c>
      <c r="C266" s="111" t="s">
        <v>48</v>
      </c>
      <c r="D266" s="43" t="s">
        <v>173</v>
      </c>
      <c r="E266" s="127" t="s">
        <v>46</v>
      </c>
      <c r="F266" s="43" t="s">
        <v>55</v>
      </c>
      <c r="G266" s="44" t="s">
        <v>45</v>
      </c>
      <c r="H266" s="45">
        <v>4.6210526315789471</v>
      </c>
      <c r="I266" s="46">
        <f>H266*$L$8</f>
        <v>457.48421052631574</v>
      </c>
      <c r="J266" s="159">
        <v>25</v>
      </c>
      <c r="K266" s="130" t="s">
        <v>429</v>
      </c>
      <c r="L266" s="158"/>
      <c r="M266" s="44" t="str">
        <f>IF(L266="","-",L266/200)</f>
        <v>-</v>
      </c>
      <c r="N266" s="146">
        <f t="shared" si="31"/>
        <v>0</v>
      </c>
      <c r="O266" s="146">
        <f>IF(L266&lt;50,I266*L266*0.05,0)</f>
        <v>0</v>
      </c>
      <c r="P266" s="146">
        <f t="shared" si="27"/>
        <v>0</v>
      </c>
      <c r="Q266" s="161" t="s">
        <v>752</v>
      </c>
      <c r="R266" s="43">
        <v>4</v>
      </c>
      <c r="S266" s="43" t="s">
        <v>289</v>
      </c>
      <c r="T266" s="43" t="s">
        <v>326</v>
      </c>
      <c r="U266" s="43" t="s">
        <v>566</v>
      </c>
      <c r="V266" s="131" t="str">
        <f t="shared" si="28"/>
        <v/>
      </c>
      <c r="X266" s="132"/>
    </row>
    <row r="267" spans="2:24" s="47" customFormat="1" ht="15.6" customHeight="1">
      <c r="B267" s="111" t="s">
        <v>174</v>
      </c>
      <c r="C267" s="111" t="s">
        <v>48</v>
      </c>
      <c r="D267" s="43" t="s">
        <v>173</v>
      </c>
      <c r="E267" s="127" t="s">
        <v>46</v>
      </c>
      <c r="F267" s="43" t="s">
        <v>85</v>
      </c>
      <c r="G267" s="44" t="s">
        <v>50</v>
      </c>
      <c r="H267" s="48">
        <f>I267/$L$8</f>
        <v>0.69696969696969702</v>
      </c>
      <c r="I267" s="49">
        <v>69</v>
      </c>
      <c r="J267" s="159">
        <v>144</v>
      </c>
      <c r="K267" s="130" t="s">
        <v>429</v>
      </c>
      <c r="L267" s="158"/>
      <c r="M267" s="44" t="str">
        <f>IF(L267="","-",L267/J267)</f>
        <v>-</v>
      </c>
      <c r="N267" s="146">
        <f t="shared" si="31"/>
        <v>0</v>
      </c>
      <c r="O267" s="146">
        <v>0</v>
      </c>
      <c r="P267" s="146">
        <f t="shared" si="27"/>
        <v>0</v>
      </c>
      <c r="Q267" s="161" t="s">
        <v>752</v>
      </c>
      <c r="R267" s="43">
        <v>4</v>
      </c>
      <c r="S267" s="43" t="s">
        <v>289</v>
      </c>
      <c r="T267" s="43" t="s">
        <v>326</v>
      </c>
      <c r="U267" s="43" t="s">
        <v>566</v>
      </c>
      <c r="V267" s="131" t="str">
        <f t="shared" si="28"/>
        <v/>
      </c>
      <c r="X267" s="132"/>
    </row>
    <row r="268" spans="2:24" s="47" customFormat="1" ht="15.6" customHeight="1">
      <c r="B268" s="111" t="s">
        <v>721</v>
      </c>
      <c r="C268" s="111" t="s">
        <v>48</v>
      </c>
      <c r="D268" s="43" t="s">
        <v>173</v>
      </c>
      <c r="E268" s="127" t="s">
        <v>46</v>
      </c>
      <c r="F268" s="43" t="s">
        <v>58</v>
      </c>
      <c r="G268" s="44" t="s">
        <v>45</v>
      </c>
      <c r="H268" s="45">
        <v>2.9368421052631577</v>
      </c>
      <c r="I268" s="46">
        <f>H268*$L$8</f>
        <v>290.74736842105261</v>
      </c>
      <c r="J268" s="159">
        <v>30</v>
      </c>
      <c r="K268" s="130" t="s">
        <v>429</v>
      </c>
      <c r="L268" s="158"/>
      <c r="M268" s="44" t="str">
        <f>IF(L268="","-",L268/J268)</f>
        <v>-</v>
      </c>
      <c r="N268" s="146">
        <f t="shared" si="31"/>
        <v>0</v>
      </c>
      <c r="O268" s="146">
        <v>0</v>
      </c>
      <c r="P268" s="146">
        <f t="shared" si="27"/>
        <v>0</v>
      </c>
      <c r="Q268" s="161" t="s">
        <v>752</v>
      </c>
      <c r="R268" s="43">
        <v>4</v>
      </c>
      <c r="S268" s="43" t="s">
        <v>289</v>
      </c>
      <c r="T268" s="43" t="s">
        <v>326</v>
      </c>
      <c r="U268" s="43" t="s">
        <v>566</v>
      </c>
      <c r="V268" s="131" t="str">
        <f t="shared" si="28"/>
        <v/>
      </c>
      <c r="X268" s="132"/>
    </row>
    <row r="269" spans="2:24" s="47" customFormat="1" ht="15.6" customHeight="1">
      <c r="B269" s="111" t="s">
        <v>530</v>
      </c>
      <c r="C269" s="111" t="s">
        <v>48</v>
      </c>
      <c r="D269" s="43" t="s">
        <v>173</v>
      </c>
      <c r="E269" s="127" t="s">
        <v>46</v>
      </c>
      <c r="F269" s="43" t="s">
        <v>49</v>
      </c>
      <c r="G269" s="44" t="s">
        <v>50</v>
      </c>
      <c r="H269" s="48">
        <f>I269/$L$8</f>
        <v>1.8888888888888888</v>
      </c>
      <c r="I269" s="49">
        <v>187</v>
      </c>
      <c r="J269" s="159">
        <v>24</v>
      </c>
      <c r="K269" s="130" t="s">
        <v>429</v>
      </c>
      <c r="L269" s="158"/>
      <c r="M269" s="44" t="str">
        <f>IF(L269="","-",L269/J269)</f>
        <v>-</v>
      </c>
      <c r="N269" s="146">
        <f t="shared" si="31"/>
        <v>0</v>
      </c>
      <c r="O269" s="146">
        <v>0</v>
      </c>
      <c r="P269" s="146">
        <f t="shared" si="27"/>
        <v>0</v>
      </c>
      <c r="Q269" s="161" t="s">
        <v>752</v>
      </c>
      <c r="R269" s="43">
        <v>4</v>
      </c>
      <c r="S269" s="43" t="s">
        <v>289</v>
      </c>
      <c r="T269" s="43" t="s">
        <v>326</v>
      </c>
      <c r="U269" s="43" t="s">
        <v>566</v>
      </c>
      <c r="V269" s="131" t="str">
        <f t="shared" si="28"/>
        <v/>
      </c>
      <c r="X269" s="132"/>
    </row>
    <row r="270" spans="2:24" s="47" customFormat="1" ht="15.6" customHeight="1">
      <c r="B270" s="111" t="s">
        <v>774</v>
      </c>
      <c r="C270" s="111" t="s">
        <v>43</v>
      </c>
      <c r="D270" s="43" t="s">
        <v>173</v>
      </c>
      <c r="E270" s="127" t="s">
        <v>46</v>
      </c>
      <c r="F270" s="43" t="s">
        <v>744</v>
      </c>
      <c r="G270" s="44" t="s">
        <v>45</v>
      </c>
      <c r="H270" s="45">
        <v>15.252631578947369</v>
      </c>
      <c r="I270" s="46">
        <f>H270*$L$8</f>
        <v>1510.0105263157895</v>
      </c>
      <c r="J270" s="159">
        <v>10</v>
      </c>
      <c r="K270" s="130" t="s">
        <v>429</v>
      </c>
      <c r="L270" s="158"/>
      <c r="M270" s="44" t="str">
        <f>IF(L270="","-",L270/80)</f>
        <v>-</v>
      </c>
      <c r="N270" s="147">
        <f>H270*L270</f>
        <v>0</v>
      </c>
      <c r="O270" s="147">
        <v>0</v>
      </c>
      <c r="P270" s="147">
        <f t="shared" si="27"/>
        <v>0</v>
      </c>
      <c r="Q270" s="160" t="s">
        <v>751</v>
      </c>
      <c r="R270" s="43">
        <v>4</v>
      </c>
      <c r="S270" s="43" t="s">
        <v>289</v>
      </c>
      <c r="T270" s="43" t="s">
        <v>326</v>
      </c>
      <c r="U270" s="43" t="s">
        <v>566</v>
      </c>
      <c r="V270" s="131" t="str">
        <f t="shared" si="28"/>
        <v/>
      </c>
      <c r="X270" s="132"/>
    </row>
    <row r="271" spans="2:24" s="47" customFormat="1" ht="15.6" customHeight="1">
      <c r="B271" s="111" t="s">
        <v>531</v>
      </c>
      <c r="C271" s="111" t="s">
        <v>48</v>
      </c>
      <c r="D271" s="43" t="s">
        <v>173</v>
      </c>
      <c r="E271" s="127" t="s">
        <v>46</v>
      </c>
      <c r="F271" s="43" t="s">
        <v>750</v>
      </c>
      <c r="G271" s="44" t="s">
        <v>50</v>
      </c>
      <c r="H271" s="48">
        <f t="shared" ref="H271:H276" si="33">I271/$L$8</f>
        <v>3</v>
      </c>
      <c r="I271" s="49">
        <v>297</v>
      </c>
      <c r="J271" s="159">
        <v>25</v>
      </c>
      <c r="K271" s="130" t="s">
        <v>429</v>
      </c>
      <c r="L271" s="158"/>
      <c r="M271" s="44" t="str">
        <f>IF(L271="","-",L271/200)</f>
        <v>-</v>
      </c>
      <c r="N271" s="146">
        <f t="shared" ref="N271:N281" si="34">I271*L271</f>
        <v>0</v>
      </c>
      <c r="O271" s="146">
        <f>IF(L271&lt;50,I271*L271*0.05,0)</f>
        <v>0</v>
      </c>
      <c r="P271" s="146">
        <f t="shared" si="27"/>
        <v>0</v>
      </c>
      <c r="Q271" s="161" t="s">
        <v>752</v>
      </c>
      <c r="R271" s="43">
        <v>4</v>
      </c>
      <c r="S271" s="43" t="s">
        <v>289</v>
      </c>
      <c r="T271" s="43" t="s">
        <v>326</v>
      </c>
      <c r="U271" s="43" t="s">
        <v>566</v>
      </c>
      <c r="V271" s="131" t="str">
        <f t="shared" si="28"/>
        <v/>
      </c>
      <c r="X271" s="132"/>
    </row>
    <row r="272" spans="2:24" s="47" customFormat="1" ht="15.6" customHeight="1">
      <c r="B272" s="111" t="s">
        <v>722</v>
      </c>
      <c r="C272" s="111" t="s">
        <v>48</v>
      </c>
      <c r="D272" s="43" t="s">
        <v>175</v>
      </c>
      <c r="E272" s="127"/>
      <c r="F272" s="43" t="s">
        <v>49</v>
      </c>
      <c r="G272" s="44" t="s">
        <v>50</v>
      </c>
      <c r="H272" s="48">
        <f t="shared" si="33"/>
        <v>3</v>
      </c>
      <c r="I272" s="49">
        <v>297</v>
      </c>
      <c r="J272" s="159">
        <v>24</v>
      </c>
      <c r="K272" s="130" t="s">
        <v>429</v>
      </c>
      <c r="L272" s="158"/>
      <c r="M272" s="44" t="str">
        <f>IF(L272="","-",L272/J272)</f>
        <v>-</v>
      </c>
      <c r="N272" s="146">
        <f t="shared" si="34"/>
        <v>0</v>
      </c>
      <c r="O272" s="146">
        <v>0</v>
      </c>
      <c r="P272" s="146">
        <f t="shared" si="27"/>
        <v>0</v>
      </c>
      <c r="Q272" s="161" t="s">
        <v>752</v>
      </c>
      <c r="R272" s="43">
        <v>4</v>
      </c>
      <c r="S272" s="43" t="s">
        <v>315</v>
      </c>
      <c r="T272" s="43" t="s">
        <v>309</v>
      </c>
      <c r="U272" s="43" t="s">
        <v>567</v>
      </c>
      <c r="V272" s="131" t="str">
        <f t="shared" si="28"/>
        <v/>
      </c>
      <c r="X272" s="132"/>
    </row>
    <row r="273" spans="2:24" s="47" customFormat="1" ht="15.6" customHeight="1">
      <c r="B273" s="111" t="s">
        <v>698</v>
      </c>
      <c r="C273" s="111" t="s">
        <v>48</v>
      </c>
      <c r="D273" s="43" t="s">
        <v>176</v>
      </c>
      <c r="E273" s="127"/>
      <c r="F273" s="43" t="s">
        <v>49</v>
      </c>
      <c r="G273" s="44" t="s">
        <v>50</v>
      </c>
      <c r="H273" s="48">
        <f t="shared" si="33"/>
        <v>1.8888888888888888</v>
      </c>
      <c r="I273" s="49">
        <v>187</v>
      </c>
      <c r="J273" s="159">
        <v>24</v>
      </c>
      <c r="K273" s="130" t="s">
        <v>429</v>
      </c>
      <c r="L273" s="158"/>
      <c r="M273" s="44" t="str">
        <f>IF(L273="","-",L273/J273)</f>
        <v>-</v>
      </c>
      <c r="N273" s="146">
        <f t="shared" si="34"/>
        <v>0</v>
      </c>
      <c r="O273" s="146">
        <v>0</v>
      </c>
      <c r="P273" s="146">
        <f t="shared" si="27"/>
        <v>0</v>
      </c>
      <c r="Q273" s="161" t="s">
        <v>752</v>
      </c>
      <c r="R273" s="43">
        <v>4</v>
      </c>
      <c r="S273" s="43" t="s">
        <v>315</v>
      </c>
      <c r="T273" s="43" t="s">
        <v>358</v>
      </c>
      <c r="U273" s="43" t="s">
        <v>568</v>
      </c>
      <c r="V273" s="131" t="str">
        <f t="shared" si="28"/>
        <v/>
      </c>
      <c r="X273" s="132"/>
    </row>
    <row r="274" spans="2:24" s="47" customFormat="1" ht="15.6" customHeight="1">
      <c r="B274" s="111" t="s">
        <v>699</v>
      </c>
      <c r="C274" s="111" t="s">
        <v>48</v>
      </c>
      <c r="D274" s="43" t="s">
        <v>176</v>
      </c>
      <c r="E274" s="127"/>
      <c r="F274" s="43" t="s">
        <v>543</v>
      </c>
      <c r="G274" s="44" t="s">
        <v>50</v>
      </c>
      <c r="H274" s="48">
        <f t="shared" si="33"/>
        <v>9.9696969696969688</v>
      </c>
      <c r="I274" s="49">
        <v>987</v>
      </c>
      <c r="J274" s="159">
        <v>5</v>
      </c>
      <c r="K274" s="130" t="s">
        <v>429</v>
      </c>
      <c r="L274" s="158"/>
      <c r="M274" s="44" t="str">
        <f>IF(L274="","-",L274/80)</f>
        <v>-</v>
      </c>
      <c r="N274" s="146">
        <f t="shared" si="34"/>
        <v>0</v>
      </c>
      <c r="O274" s="146">
        <f>IF(L274&lt;50,I274*L274*0.05,0)</f>
        <v>0</v>
      </c>
      <c r="P274" s="146">
        <f t="shared" si="27"/>
        <v>0</v>
      </c>
      <c r="Q274" s="161" t="s">
        <v>752</v>
      </c>
      <c r="R274" s="43">
        <v>4</v>
      </c>
      <c r="S274" s="43" t="s">
        <v>315</v>
      </c>
      <c r="T274" s="43" t="s">
        <v>358</v>
      </c>
      <c r="U274" s="43" t="s">
        <v>568</v>
      </c>
      <c r="V274" s="131" t="str">
        <f t="shared" si="28"/>
        <v/>
      </c>
      <c r="X274" s="132"/>
    </row>
    <row r="275" spans="2:24" s="47" customFormat="1" ht="15.6" customHeight="1">
      <c r="B275" s="111" t="s">
        <v>532</v>
      </c>
      <c r="C275" s="111" t="s">
        <v>48</v>
      </c>
      <c r="D275" s="43" t="s">
        <v>176</v>
      </c>
      <c r="E275" s="127"/>
      <c r="F275" s="43" t="s">
        <v>85</v>
      </c>
      <c r="G275" s="44" t="s">
        <v>50</v>
      </c>
      <c r="H275" s="48">
        <f t="shared" si="33"/>
        <v>0.69696969696969702</v>
      </c>
      <c r="I275" s="49">
        <v>69</v>
      </c>
      <c r="J275" s="159">
        <v>144</v>
      </c>
      <c r="K275" s="130" t="s">
        <v>429</v>
      </c>
      <c r="L275" s="158"/>
      <c r="M275" s="44" t="str">
        <f>IF(L275="","-",L275/J275)</f>
        <v>-</v>
      </c>
      <c r="N275" s="146">
        <f t="shared" si="34"/>
        <v>0</v>
      </c>
      <c r="O275" s="146">
        <v>0</v>
      </c>
      <c r="P275" s="146">
        <f t="shared" si="27"/>
        <v>0</v>
      </c>
      <c r="Q275" s="161" t="s">
        <v>752</v>
      </c>
      <c r="R275" s="43">
        <v>4</v>
      </c>
      <c r="S275" s="43" t="s">
        <v>315</v>
      </c>
      <c r="T275" s="43" t="s">
        <v>358</v>
      </c>
      <c r="U275" s="43" t="s">
        <v>568</v>
      </c>
      <c r="V275" s="131" t="str">
        <f t="shared" si="28"/>
        <v/>
      </c>
      <c r="X275" s="132"/>
    </row>
    <row r="276" spans="2:24" s="47" customFormat="1" ht="15.6" customHeight="1">
      <c r="B276" s="111" t="s">
        <v>780</v>
      </c>
      <c r="C276" s="111" t="s">
        <v>48</v>
      </c>
      <c r="D276" s="43" t="s">
        <v>176</v>
      </c>
      <c r="E276" s="127"/>
      <c r="F276" s="43" t="s">
        <v>47</v>
      </c>
      <c r="G276" s="44" t="s">
        <v>50</v>
      </c>
      <c r="H276" s="48">
        <f t="shared" si="33"/>
        <v>2.4949494949494948</v>
      </c>
      <c r="I276" s="49">
        <v>247</v>
      </c>
      <c r="J276" s="159">
        <v>25</v>
      </c>
      <c r="K276" s="130" t="s">
        <v>429</v>
      </c>
      <c r="L276" s="158"/>
      <c r="M276" s="44" t="str">
        <f>IF(L276="","-",L276/200)</f>
        <v>-</v>
      </c>
      <c r="N276" s="146">
        <f t="shared" si="34"/>
        <v>0</v>
      </c>
      <c r="O276" s="146">
        <f>IF(L276&lt;50,I276*L276*0.05,0)</f>
        <v>0</v>
      </c>
      <c r="P276" s="146">
        <f t="shared" si="27"/>
        <v>0</v>
      </c>
      <c r="Q276" s="161" t="s">
        <v>752</v>
      </c>
      <c r="R276" s="43">
        <v>4</v>
      </c>
      <c r="S276" s="43" t="s">
        <v>315</v>
      </c>
      <c r="T276" s="43" t="s">
        <v>358</v>
      </c>
      <c r="U276" s="43" t="s">
        <v>568</v>
      </c>
      <c r="V276" s="131" t="str">
        <f t="shared" si="28"/>
        <v/>
      </c>
      <c r="X276" s="132"/>
    </row>
    <row r="277" spans="2:24" s="47" customFormat="1" ht="15.6" customHeight="1">
      <c r="B277" s="111" t="s">
        <v>700</v>
      </c>
      <c r="C277" s="111" t="s">
        <v>48</v>
      </c>
      <c r="D277" s="43" t="s">
        <v>177</v>
      </c>
      <c r="E277" s="127" t="s">
        <v>46</v>
      </c>
      <c r="F277" s="43" t="s">
        <v>49</v>
      </c>
      <c r="G277" s="44" t="s">
        <v>45</v>
      </c>
      <c r="H277" s="45">
        <v>3.02</v>
      </c>
      <c r="I277" s="46">
        <f>H277*$L$8</f>
        <v>298.98</v>
      </c>
      <c r="J277" s="159">
        <v>24</v>
      </c>
      <c r="K277" s="130" t="s">
        <v>429</v>
      </c>
      <c r="L277" s="158"/>
      <c r="M277" s="44" t="str">
        <f>IF(L277="","-",L277/J277)</f>
        <v>-</v>
      </c>
      <c r="N277" s="146">
        <f t="shared" si="34"/>
        <v>0</v>
      </c>
      <c r="O277" s="146">
        <v>0</v>
      </c>
      <c r="P277" s="146">
        <f t="shared" si="27"/>
        <v>0</v>
      </c>
      <c r="Q277" s="161" t="s">
        <v>752</v>
      </c>
      <c r="R277" s="43" t="s">
        <v>420</v>
      </c>
      <c r="S277" s="43" t="s">
        <v>289</v>
      </c>
      <c r="T277" s="43" t="s">
        <v>326</v>
      </c>
      <c r="U277" s="43" t="s">
        <v>569</v>
      </c>
      <c r="V277" s="131" t="str">
        <f t="shared" si="28"/>
        <v/>
      </c>
      <c r="X277" s="132"/>
    </row>
    <row r="278" spans="2:24" s="47" customFormat="1" ht="15.6" customHeight="1">
      <c r="B278" s="111" t="s">
        <v>178</v>
      </c>
      <c r="C278" s="111" t="s">
        <v>48</v>
      </c>
      <c r="D278" s="43" t="s">
        <v>177</v>
      </c>
      <c r="E278" s="127" t="s">
        <v>46</v>
      </c>
      <c r="F278" s="43" t="s">
        <v>85</v>
      </c>
      <c r="G278" s="44" t="s">
        <v>50</v>
      </c>
      <c r="H278" s="48">
        <f>I278/$L$8</f>
        <v>0.69696969696969702</v>
      </c>
      <c r="I278" s="49">
        <v>69</v>
      </c>
      <c r="J278" s="159">
        <v>144</v>
      </c>
      <c r="K278" s="130" t="s">
        <v>429</v>
      </c>
      <c r="L278" s="158"/>
      <c r="M278" s="44" t="str">
        <f>IF(L278="","-",L278/J278)</f>
        <v>-</v>
      </c>
      <c r="N278" s="146">
        <f t="shared" si="34"/>
        <v>0</v>
      </c>
      <c r="O278" s="146">
        <v>0</v>
      </c>
      <c r="P278" s="146">
        <f t="shared" si="27"/>
        <v>0</v>
      </c>
      <c r="Q278" s="161" t="s">
        <v>752</v>
      </c>
      <c r="R278" s="43" t="s">
        <v>420</v>
      </c>
      <c r="S278" s="43" t="s">
        <v>289</v>
      </c>
      <c r="T278" s="43" t="s">
        <v>326</v>
      </c>
      <c r="U278" s="43" t="s">
        <v>569</v>
      </c>
      <c r="V278" s="131" t="str">
        <f t="shared" si="28"/>
        <v/>
      </c>
      <c r="X278" s="132"/>
    </row>
    <row r="279" spans="2:24" s="47" customFormat="1" ht="15.6" customHeight="1">
      <c r="B279" s="111" t="s">
        <v>701</v>
      </c>
      <c r="C279" s="111" t="s">
        <v>48</v>
      </c>
      <c r="D279" s="43" t="s">
        <v>177</v>
      </c>
      <c r="E279" s="127" t="s">
        <v>46</v>
      </c>
      <c r="F279" s="43" t="s">
        <v>49</v>
      </c>
      <c r="G279" s="44" t="s">
        <v>50</v>
      </c>
      <c r="H279" s="48">
        <f>I279/$L$8</f>
        <v>1.8888888888888888</v>
      </c>
      <c r="I279" s="49">
        <v>187</v>
      </c>
      <c r="J279" s="159">
        <v>24</v>
      </c>
      <c r="K279" s="130" t="s">
        <v>429</v>
      </c>
      <c r="L279" s="158"/>
      <c r="M279" s="44" t="str">
        <f>IF(L279="","-",L279/J279)</f>
        <v>-</v>
      </c>
      <c r="N279" s="146">
        <f t="shared" si="34"/>
        <v>0</v>
      </c>
      <c r="O279" s="146">
        <v>0</v>
      </c>
      <c r="P279" s="146">
        <f t="shared" si="27"/>
        <v>0</v>
      </c>
      <c r="Q279" s="161" t="s">
        <v>752</v>
      </c>
      <c r="R279" s="43" t="s">
        <v>420</v>
      </c>
      <c r="S279" s="43" t="s">
        <v>289</v>
      </c>
      <c r="T279" s="43" t="s">
        <v>326</v>
      </c>
      <c r="U279" s="43" t="s">
        <v>569</v>
      </c>
      <c r="V279" s="131" t="str">
        <f t="shared" si="28"/>
        <v/>
      </c>
      <c r="X279" s="132"/>
    </row>
    <row r="280" spans="2:24" s="47" customFormat="1" ht="15.6" customHeight="1">
      <c r="B280" s="111" t="s">
        <v>533</v>
      </c>
      <c r="C280" s="111" t="s">
        <v>48</v>
      </c>
      <c r="D280" s="43" t="s">
        <v>177</v>
      </c>
      <c r="E280" s="127" t="s">
        <v>46</v>
      </c>
      <c r="F280" s="43" t="s">
        <v>49</v>
      </c>
      <c r="G280" s="44" t="s">
        <v>50</v>
      </c>
      <c r="H280" s="48">
        <f>I280/$L$8</f>
        <v>1.8888888888888888</v>
      </c>
      <c r="I280" s="49">
        <v>187</v>
      </c>
      <c r="J280" s="159">
        <v>24</v>
      </c>
      <c r="K280" s="130" t="s">
        <v>429</v>
      </c>
      <c r="L280" s="158"/>
      <c r="M280" s="44" t="str">
        <f>IF(L280="","-",L280/J280)</f>
        <v>-</v>
      </c>
      <c r="N280" s="146">
        <f t="shared" si="34"/>
        <v>0</v>
      </c>
      <c r="O280" s="146">
        <v>0</v>
      </c>
      <c r="P280" s="146">
        <f t="shared" si="27"/>
        <v>0</v>
      </c>
      <c r="Q280" s="161" t="s">
        <v>752</v>
      </c>
      <c r="R280" s="43" t="s">
        <v>420</v>
      </c>
      <c r="S280" s="43" t="s">
        <v>289</v>
      </c>
      <c r="T280" s="43" t="s">
        <v>326</v>
      </c>
      <c r="U280" s="43" t="s">
        <v>569</v>
      </c>
      <c r="V280" s="131" t="str">
        <f t="shared" si="28"/>
        <v/>
      </c>
      <c r="X280" s="132"/>
    </row>
    <row r="281" spans="2:24" s="47" customFormat="1" ht="15.6" customHeight="1">
      <c r="B281" s="111" t="s">
        <v>534</v>
      </c>
      <c r="C281" s="111" t="s">
        <v>48</v>
      </c>
      <c r="D281" s="43" t="s">
        <v>177</v>
      </c>
      <c r="E281" s="127" t="s">
        <v>46</v>
      </c>
      <c r="F281" s="43" t="s">
        <v>49</v>
      </c>
      <c r="G281" s="44" t="s">
        <v>50</v>
      </c>
      <c r="H281" s="48">
        <f>I281/$L$8</f>
        <v>1.8888888888888888</v>
      </c>
      <c r="I281" s="49">
        <v>187</v>
      </c>
      <c r="J281" s="159">
        <v>24</v>
      </c>
      <c r="K281" s="130" t="s">
        <v>429</v>
      </c>
      <c r="L281" s="158"/>
      <c r="M281" s="44" t="str">
        <f>IF(L281="","-",L281/J281)</f>
        <v>-</v>
      </c>
      <c r="N281" s="146">
        <f t="shared" si="34"/>
        <v>0</v>
      </c>
      <c r="O281" s="146">
        <v>0</v>
      </c>
      <c r="P281" s="146">
        <f t="shared" si="27"/>
        <v>0</v>
      </c>
      <c r="Q281" s="161" t="s">
        <v>752</v>
      </c>
      <c r="R281" s="43" t="s">
        <v>420</v>
      </c>
      <c r="S281" s="43" t="s">
        <v>289</v>
      </c>
      <c r="T281" s="43" t="s">
        <v>326</v>
      </c>
      <c r="U281" s="43" t="s">
        <v>569</v>
      </c>
      <c r="V281" s="131" t="str">
        <f t="shared" si="28"/>
        <v/>
      </c>
      <c r="X281" s="132"/>
    </row>
    <row r="282" spans="2:24" s="47" customFormat="1" ht="15.6" customHeight="1">
      <c r="B282" s="111" t="s">
        <v>775</v>
      </c>
      <c r="C282" s="111" t="s">
        <v>43</v>
      </c>
      <c r="D282" s="43" t="s">
        <v>177</v>
      </c>
      <c r="E282" s="127" t="s">
        <v>46</v>
      </c>
      <c r="F282" s="43" t="s">
        <v>745</v>
      </c>
      <c r="G282" s="44" t="s">
        <v>45</v>
      </c>
      <c r="H282" s="45">
        <v>29.93</v>
      </c>
      <c r="I282" s="46">
        <f>H282*$L$8</f>
        <v>2963.07</v>
      </c>
      <c r="J282" s="159">
        <v>10</v>
      </c>
      <c r="K282" s="130" t="s">
        <v>429</v>
      </c>
      <c r="L282" s="158"/>
      <c r="M282" s="44" t="str">
        <f>IF(L282="","-",L282/80)</f>
        <v>-</v>
      </c>
      <c r="N282" s="147">
        <f>H282*L282</f>
        <v>0</v>
      </c>
      <c r="O282" s="147">
        <v>0</v>
      </c>
      <c r="P282" s="147">
        <f t="shared" si="27"/>
        <v>0</v>
      </c>
      <c r="Q282" s="160" t="s">
        <v>751</v>
      </c>
      <c r="R282" s="43" t="s">
        <v>420</v>
      </c>
      <c r="S282" s="43" t="s">
        <v>289</v>
      </c>
      <c r="T282" s="43" t="s">
        <v>326</v>
      </c>
      <c r="U282" s="43" t="s">
        <v>569</v>
      </c>
      <c r="V282" s="131" t="str">
        <f t="shared" si="28"/>
        <v/>
      </c>
      <c r="X282" s="132"/>
    </row>
    <row r="283" spans="2:24" s="47" customFormat="1" ht="15.6" customHeight="1">
      <c r="B283" s="111" t="s">
        <v>776</v>
      </c>
      <c r="C283" s="111" t="s">
        <v>43</v>
      </c>
      <c r="D283" s="43" t="s">
        <v>177</v>
      </c>
      <c r="E283" s="127" t="s">
        <v>46</v>
      </c>
      <c r="F283" s="43" t="s">
        <v>740</v>
      </c>
      <c r="G283" s="44" t="s">
        <v>45</v>
      </c>
      <c r="H283" s="45">
        <v>19.96842105263158</v>
      </c>
      <c r="I283" s="46">
        <f>H283*$L$8</f>
        <v>1976.8736842105263</v>
      </c>
      <c r="J283" s="159">
        <v>10</v>
      </c>
      <c r="K283" s="130" t="s">
        <v>429</v>
      </c>
      <c r="L283" s="158"/>
      <c r="M283" s="44" t="str">
        <f>IF(L283="","-",L283/80)</f>
        <v>-</v>
      </c>
      <c r="N283" s="147">
        <f>H283*L283</f>
        <v>0</v>
      </c>
      <c r="O283" s="147">
        <v>0</v>
      </c>
      <c r="P283" s="147">
        <f t="shared" si="27"/>
        <v>0</v>
      </c>
      <c r="Q283" s="160" t="s">
        <v>751</v>
      </c>
      <c r="R283" s="43" t="s">
        <v>420</v>
      </c>
      <c r="S283" s="43" t="s">
        <v>289</v>
      </c>
      <c r="T283" s="43" t="s">
        <v>326</v>
      </c>
      <c r="U283" s="43" t="s">
        <v>569</v>
      </c>
      <c r="V283" s="131" t="str">
        <f t="shared" si="28"/>
        <v/>
      </c>
      <c r="X283" s="132"/>
    </row>
    <row r="284" spans="2:24" s="47" customFormat="1" ht="15.6" customHeight="1">
      <c r="B284" s="111" t="s">
        <v>777</v>
      </c>
      <c r="C284" s="111" t="s">
        <v>48</v>
      </c>
      <c r="D284" s="43" t="s">
        <v>177</v>
      </c>
      <c r="E284" s="127" t="s">
        <v>46</v>
      </c>
      <c r="F284" s="43" t="s">
        <v>47</v>
      </c>
      <c r="G284" s="44" t="s">
        <v>50</v>
      </c>
      <c r="H284" s="48">
        <f>I284/$L$8</f>
        <v>2.0909090909090908</v>
      </c>
      <c r="I284" s="49">
        <v>207</v>
      </c>
      <c r="J284" s="159">
        <v>25</v>
      </c>
      <c r="K284" s="130" t="s">
        <v>429</v>
      </c>
      <c r="L284" s="158"/>
      <c r="M284" s="44" t="str">
        <f>IF(L284="","-",L284/200)</f>
        <v>-</v>
      </c>
      <c r="N284" s="146">
        <f t="shared" ref="N284:N295" si="35">I284*L284</f>
        <v>0</v>
      </c>
      <c r="O284" s="146">
        <f>IF(L284&lt;50,I284*L284*0.05,0)</f>
        <v>0</v>
      </c>
      <c r="P284" s="146">
        <f t="shared" si="27"/>
        <v>0</v>
      </c>
      <c r="Q284" s="161" t="s">
        <v>752</v>
      </c>
      <c r="R284" s="43" t="s">
        <v>420</v>
      </c>
      <c r="S284" s="43" t="s">
        <v>289</v>
      </c>
      <c r="T284" s="43" t="s">
        <v>326</v>
      </c>
      <c r="U284" s="43" t="s">
        <v>569</v>
      </c>
      <c r="V284" s="131" t="str">
        <f t="shared" si="28"/>
        <v/>
      </c>
      <c r="X284" s="132"/>
    </row>
    <row r="285" spans="2:24" s="47" customFormat="1" ht="15.6" customHeight="1">
      <c r="B285" s="111" t="s">
        <v>726</v>
      </c>
      <c r="C285" s="111" t="s">
        <v>48</v>
      </c>
      <c r="D285" s="43" t="s">
        <v>177</v>
      </c>
      <c r="E285" s="127" t="s">
        <v>46</v>
      </c>
      <c r="F285" s="43" t="s">
        <v>55</v>
      </c>
      <c r="G285" s="44" t="s">
        <v>45</v>
      </c>
      <c r="H285" s="45">
        <v>6.74</v>
      </c>
      <c r="I285" s="46">
        <f>H285*$L$8</f>
        <v>667.26</v>
      </c>
      <c r="J285" s="159">
        <v>25</v>
      </c>
      <c r="K285" s="130" t="s">
        <v>429</v>
      </c>
      <c r="L285" s="158"/>
      <c r="M285" s="44" t="str">
        <f>IF(L285="","-",L285/200)</f>
        <v>-</v>
      </c>
      <c r="N285" s="146">
        <f t="shared" si="35"/>
        <v>0</v>
      </c>
      <c r="O285" s="146">
        <f>IF(L285&lt;50,I285*L285*0.05,0)</f>
        <v>0</v>
      </c>
      <c r="P285" s="146">
        <f t="shared" si="27"/>
        <v>0</v>
      </c>
      <c r="Q285" s="161" t="s">
        <v>752</v>
      </c>
      <c r="R285" s="43" t="s">
        <v>420</v>
      </c>
      <c r="S285" s="43" t="s">
        <v>289</v>
      </c>
      <c r="T285" s="43" t="s">
        <v>326</v>
      </c>
      <c r="U285" s="43" t="s">
        <v>569</v>
      </c>
      <c r="V285" s="131" t="str">
        <f t="shared" si="28"/>
        <v/>
      </c>
      <c r="X285" s="132"/>
    </row>
    <row r="286" spans="2:24" s="47" customFormat="1" ht="15.6" customHeight="1">
      <c r="B286" s="111" t="s">
        <v>702</v>
      </c>
      <c r="C286" s="111" t="s">
        <v>48</v>
      </c>
      <c r="D286" s="43" t="s">
        <v>179</v>
      </c>
      <c r="E286" s="127"/>
      <c r="F286" s="43" t="s">
        <v>49</v>
      </c>
      <c r="G286" s="44" t="s">
        <v>50</v>
      </c>
      <c r="H286" s="48">
        <f>I286/$L$8</f>
        <v>1.8888888888888888</v>
      </c>
      <c r="I286" s="49">
        <v>187</v>
      </c>
      <c r="J286" s="159">
        <v>24</v>
      </c>
      <c r="K286" s="130" t="s">
        <v>429</v>
      </c>
      <c r="L286" s="158"/>
      <c r="M286" s="44" t="str">
        <f t="shared" ref="M286:M291" si="36">IF(L286="","-",L286/J286)</f>
        <v>-</v>
      </c>
      <c r="N286" s="146">
        <f t="shared" si="35"/>
        <v>0</v>
      </c>
      <c r="O286" s="146">
        <v>0</v>
      </c>
      <c r="P286" s="146">
        <f t="shared" si="27"/>
        <v>0</v>
      </c>
      <c r="Q286" s="161" t="s">
        <v>752</v>
      </c>
      <c r="R286" s="43">
        <v>4</v>
      </c>
      <c r="S286" s="43" t="s">
        <v>267</v>
      </c>
      <c r="T286" s="43" t="s">
        <v>620</v>
      </c>
      <c r="U286" s="43" t="s">
        <v>570</v>
      </c>
      <c r="V286" s="131" t="str">
        <f t="shared" si="28"/>
        <v/>
      </c>
      <c r="X286" s="132"/>
    </row>
    <row r="287" spans="2:24" s="47" customFormat="1" ht="15.6" customHeight="1">
      <c r="B287" s="111" t="s">
        <v>535</v>
      </c>
      <c r="C287" s="111" t="s">
        <v>48</v>
      </c>
      <c r="D287" s="43" t="s">
        <v>179</v>
      </c>
      <c r="E287" s="127"/>
      <c r="F287" s="43" t="s">
        <v>85</v>
      </c>
      <c r="G287" s="44" t="s">
        <v>50</v>
      </c>
      <c r="H287" s="48">
        <f>I287/$L$8</f>
        <v>0.69696969696969702</v>
      </c>
      <c r="I287" s="49">
        <v>69</v>
      </c>
      <c r="J287" s="159">
        <v>144</v>
      </c>
      <c r="K287" s="130" t="s">
        <v>429</v>
      </c>
      <c r="L287" s="158"/>
      <c r="M287" s="44" t="str">
        <f t="shared" si="36"/>
        <v>-</v>
      </c>
      <c r="N287" s="146">
        <f t="shared" si="35"/>
        <v>0</v>
      </c>
      <c r="O287" s="146">
        <v>0</v>
      </c>
      <c r="P287" s="146">
        <f t="shared" si="27"/>
        <v>0</v>
      </c>
      <c r="Q287" s="161" t="s">
        <v>752</v>
      </c>
      <c r="R287" s="43">
        <v>4</v>
      </c>
      <c r="S287" s="43" t="s">
        <v>267</v>
      </c>
      <c r="T287" s="43" t="s">
        <v>620</v>
      </c>
      <c r="U287" s="43" t="s">
        <v>570</v>
      </c>
      <c r="V287" s="131" t="str">
        <f t="shared" si="28"/>
        <v/>
      </c>
      <c r="X287" s="132"/>
    </row>
    <row r="288" spans="2:24" s="47" customFormat="1" ht="15.6" customHeight="1">
      <c r="B288" s="111" t="s">
        <v>723</v>
      </c>
      <c r="C288" s="111" t="s">
        <v>48</v>
      </c>
      <c r="D288" s="43" t="s">
        <v>180</v>
      </c>
      <c r="E288" s="127" t="s">
        <v>46</v>
      </c>
      <c r="F288" s="43" t="s">
        <v>58</v>
      </c>
      <c r="G288" s="44" t="s">
        <v>45</v>
      </c>
      <c r="H288" s="45">
        <v>3.1263157894736842</v>
      </c>
      <c r="I288" s="46">
        <f>H288*$L$8</f>
        <v>309.50526315789472</v>
      </c>
      <c r="J288" s="159">
        <v>30</v>
      </c>
      <c r="K288" s="130" t="s">
        <v>429</v>
      </c>
      <c r="L288" s="158"/>
      <c r="M288" s="44" t="str">
        <f t="shared" si="36"/>
        <v>-</v>
      </c>
      <c r="N288" s="146">
        <f t="shared" si="35"/>
        <v>0</v>
      </c>
      <c r="O288" s="146">
        <v>0</v>
      </c>
      <c r="P288" s="146">
        <f t="shared" ref="P288:P298" si="37">N288+O288</f>
        <v>0</v>
      </c>
      <c r="Q288" s="161" t="s">
        <v>752</v>
      </c>
      <c r="R288" s="43">
        <v>4</v>
      </c>
      <c r="S288" s="43" t="s">
        <v>289</v>
      </c>
      <c r="T288" s="43" t="s">
        <v>326</v>
      </c>
      <c r="U288" s="43" t="s">
        <v>571</v>
      </c>
      <c r="V288" s="131" t="str">
        <f t="shared" ref="V288:V298" si="38">IF(MOD(L288,J288)&gt;0,"Неверная кратность заказа!","")</f>
        <v/>
      </c>
      <c r="X288" s="132"/>
    </row>
    <row r="289" spans="2:26" s="47" customFormat="1" ht="15.6" customHeight="1">
      <c r="B289" s="111" t="s">
        <v>703</v>
      </c>
      <c r="C289" s="111" t="s">
        <v>48</v>
      </c>
      <c r="D289" s="43" t="s">
        <v>180</v>
      </c>
      <c r="E289" s="127" t="s">
        <v>46</v>
      </c>
      <c r="F289" s="43" t="s">
        <v>49</v>
      </c>
      <c r="G289" s="44" t="s">
        <v>50</v>
      </c>
      <c r="H289" s="48">
        <f>I289/$L$8</f>
        <v>1.9898989898989898</v>
      </c>
      <c r="I289" s="49">
        <v>197</v>
      </c>
      <c r="J289" s="159">
        <v>24</v>
      </c>
      <c r="K289" s="130" t="s">
        <v>429</v>
      </c>
      <c r="L289" s="158"/>
      <c r="M289" s="44" t="str">
        <f t="shared" si="36"/>
        <v>-</v>
      </c>
      <c r="N289" s="146">
        <f t="shared" si="35"/>
        <v>0</v>
      </c>
      <c r="O289" s="146">
        <v>0</v>
      </c>
      <c r="P289" s="146">
        <f t="shared" si="37"/>
        <v>0</v>
      </c>
      <c r="Q289" s="161" t="s">
        <v>752</v>
      </c>
      <c r="R289" s="43">
        <v>4</v>
      </c>
      <c r="S289" s="43" t="s">
        <v>289</v>
      </c>
      <c r="T289" s="43" t="s">
        <v>326</v>
      </c>
      <c r="U289" s="43" t="s">
        <v>571</v>
      </c>
      <c r="V289" s="131" t="str">
        <f t="shared" si="38"/>
        <v/>
      </c>
      <c r="X289" s="132"/>
    </row>
    <row r="290" spans="2:26" s="47" customFormat="1" ht="15.6" customHeight="1">
      <c r="B290" s="111" t="s">
        <v>536</v>
      </c>
      <c r="C290" s="111" t="s">
        <v>48</v>
      </c>
      <c r="D290" s="43" t="s">
        <v>180</v>
      </c>
      <c r="E290" s="127" t="s">
        <v>46</v>
      </c>
      <c r="F290" s="43" t="s">
        <v>85</v>
      </c>
      <c r="G290" s="44" t="s">
        <v>50</v>
      </c>
      <c r="H290" s="48">
        <f>I290/$L$8</f>
        <v>0.69696969696969702</v>
      </c>
      <c r="I290" s="49">
        <v>69</v>
      </c>
      <c r="J290" s="159">
        <v>144</v>
      </c>
      <c r="K290" s="130" t="s">
        <v>429</v>
      </c>
      <c r="L290" s="158"/>
      <c r="M290" s="44" t="str">
        <f t="shared" si="36"/>
        <v>-</v>
      </c>
      <c r="N290" s="146">
        <f t="shared" si="35"/>
        <v>0</v>
      </c>
      <c r="O290" s="146">
        <v>0</v>
      </c>
      <c r="P290" s="146">
        <f t="shared" si="37"/>
        <v>0</v>
      </c>
      <c r="Q290" s="161" t="s">
        <v>752</v>
      </c>
      <c r="R290" s="43">
        <v>4</v>
      </c>
      <c r="S290" s="43" t="s">
        <v>289</v>
      </c>
      <c r="T290" s="43" t="s">
        <v>326</v>
      </c>
      <c r="U290" s="43" t="s">
        <v>571</v>
      </c>
      <c r="V290" s="131" t="str">
        <f t="shared" si="38"/>
        <v/>
      </c>
      <c r="X290" s="132"/>
    </row>
    <row r="291" spans="2:26" s="47" customFormat="1" ht="15.6" customHeight="1">
      <c r="B291" s="111" t="s">
        <v>537</v>
      </c>
      <c r="C291" s="111" t="s">
        <v>48</v>
      </c>
      <c r="D291" s="43" t="s">
        <v>180</v>
      </c>
      <c r="E291" s="127" t="s">
        <v>46</v>
      </c>
      <c r="F291" s="43" t="s">
        <v>49</v>
      </c>
      <c r="G291" s="44" t="s">
        <v>50</v>
      </c>
      <c r="H291" s="48">
        <f>I291/$L$8</f>
        <v>1.9898989898989898</v>
      </c>
      <c r="I291" s="49">
        <v>197</v>
      </c>
      <c r="J291" s="159">
        <v>24</v>
      </c>
      <c r="K291" s="130" t="s">
        <v>429</v>
      </c>
      <c r="L291" s="158"/>
      <c r="M291" s="44" t="str">
        <f t="shared" si="36"/>
        <v>-</v>
      </c>
      <c r="N291" s="146">
        <f t="shared" si="35"/>
        <v>0</v>
      </c>
      <c r="O291" s="146">
        <v>0</v>
      </c>
      <c r="P291" s="146">
        <f t="shared" si="37"/>
        <v>0</v>
      </c>
      <c r="Q291" s="161" t="s">
        <v>752</v>
      </c>
      <c r="R291" s="43">
        <v>4</v>
      </c>
      <c r="S291" s="43" t="s">
        <v>289</v>
      </c>
      <c r="T291" s="43" t="s">
        <v>326</v>
      </c>
      <c r="U291" s="43" t="s">
        <v>571</v>
      </c>
      <c r="V291" s="131" t="str">
        <f t="shared" si="38"/>
        <v/>
      </c>
      <c r="X291" s="132"/>
    </row>
    <row r="292" spans="2:26" s="47" customFormat="1" ht="15.6" customHeight="1">
      <c r="B292" s="111" t="s">
        <v>538</v>
      </c>
      <c r="C292" s="111" t="s">
        <v>48</v>
      </c>
      <c r="D292" s="43" t="s">
        <v>180</v>
      </c>
      <c r="E292" s="127" t="s">
        <v>46</v>
      </c>
      <c r="F292" s="43" t="s">
        <v>750</v>
      </c>
      <c r="G292" s="44" t="s">
        <v>50</v>
      </c>
      <c r="H292" s="48">
        <f>I292/$L$8</f>
        <v>3.3030303030303032</v>
      </c>
      <c r="I292" s="49">
        <v>327</v>
      </c>
      <c r="J292" s="159">
        <v>25</v>
      </c>
      <c r="K292" s="130" t="s">
        <v>429</v>
      </c>
      <c r="L292" s="158"/>
      <c r="M292" s="44" t="str">
        <f>IF(L292="","-",L292/200)</f>
        <v>-</v>
      </c>
      <c r="N292" s="146">
        <f t="shared" si="35"/>
        <v>0</v>
      </c>
      <c r="O292" s="146">
        <f>IF(L292&lt;50,I292*L292*0.05,0)</f>
        <v>0</v>
      </c>
      <c r="P292" s="146">
        <f t="shared" si="37"/>
        <v>0</v>
      </c>
      <c r="Q292" s="161" t="s">
        <v>752</v>
      </c>
      <c r="R292" s="43">
        <v>4</v>
      </c>
      <c r="S292" s="43" t="s">
        <v>289</v>
      </c>
      <c r="T292" s="43" t="s">
        <v>326</v>
      </c>
      <c r="U292" s="43" t="s">
        <v>571</v>
      </c>
      <c r="V292" s="131" t="str">
        <f t="shared" si="38"/>
        <v/>
      </c>
      <c r="X292" s="132"/>
    </row>
    <row r="293" spans="2:26" s="47" customFormat="1" ht="15.6" customHeight="1">
      <c r="B293" s="111" t="s">
        <v>539</v>
      </c>
      <c r="C293" s="111" t="s">
        <v>48</v>
      </c>
      <c r="D293" s="43" t="s">
        <v>180</v>
      </c>
      <c r="E293" s="127" t="s">
        <v>46</v>
      </c>
      <c r="F293" s="43" t="s">
        <v>55</v>
      </c>
      <c r="G293" s="44" t="s">
        <v>50</v>
      </c>
      <c r="H293" s="48">
        <f>I293/$L$8</f>
        <v>6.6565656565656566</v>
      </c>
      <c r="I293" s="49">
        <v>659</v>
      </c>
      <c r="J293" s="159">
        <v>25</v>
      </c>
      <c r="K293" s="130" t="s">
        <v>429</v>
      </c>
      <c r="L293" s="158"/>
      <c r="M293" s="44" t="str">
        <f>IF(L293="","-",L293/200)</f>
        <v>-</v>
      </c>
      <c r="N293" s="146">
        <f t="shared" si="35"/>
        <v>0</v>
      </c>
      <c r="O293" s="146">
        <f>IF(L293&lt;50,I293*L293*0.05,0)</f>
        <v>0</v>
      </c>
      <c r="P293" s="146">
        <f t="shared" si="37"/>
        <v>0</v>
      </c>
      <c r="Q293" s="161" t="s">
        <v>752</v>
      </c>
      <c r="R293" s="43">
        <v>4</v>
      </c>
      <c r="S293" s="43" t="s">
        <v>289</v>
      </c>
      <c r="T293" s="43" t="s">
        <v>326</v>
      </c>
      <c r="U293" s="43" t="s">
        <v>571</v>
      </c>
      <c r="V293" s="131" t="str">
        <f t="shared" si="38"/>
        <v/>
      </c>
      <c r="X293" s="132"/>
    </row>
    <row r="294" spans="2:26" s="47" customFormat="1" ht="15.6" customHeight="1">
      <c r="B294" s="111" t="s">
        <v>704</v>
      </c>
      <c r="C294" s="111" t="s">
        <v>48</v>
      </c>
      <c r="D294" s="43" t="s">
        <v>181</v>
      </c>
      <c r="E294" s="127" t="s">
        <v>80</v>
      </c>
      <c r="F294" s="43" t="s">
        <v>49</v>
      </c>
      <c r="G294" s="44" t="s">
        <v>45</v>
      </c>
      <c r="H294" s="45">
        <v>3.6526315789473682</v>
      </c>
      <c r="I294" s="46">
        <f>H294*$L$8</f>
        <v>361.61052631578946</v>
      </c>
      <c r="J294" s="159">
        <v>24</v>
      </c>
      <c r="K294" s="130" t="s">
        <v>429</v>
      </c>
      <c r="L294" s="158"/>
      <c r="M294" s="44" t="str">
        <f>IF(L294="","-",L294/J294)</f>
        <v>-</v>
      </c>
      <c r="N294" s="146">
        <f t="shared" si="35"/>
        <v>0</v>
      </c>
      <c r="O294" s="146">
        <v>0</v>
      </c>
      <c r="P294" s="146">
        <f t="shared" si="37"/>
        <v>0</v>
      </c>
      <c r="Q294" s="161" t="s">
        <v>752</v>
      </c>
      <c r="R294" s="43" t="s">
        <v>421</v>
      </c>
      <c r="S294" s="43" t="s">
        <v>274</v>
      </c>
      <c r="T294" s="43" t="s">
        <v>587</v>
      </c>
      <c r="U294" s="43" t="s">
        <v>572</v>
      </c>
      <c r="V294" s="131" t="str">
        <f t="shared" si="38"/>
        <v/>
      </c>
      <c r="X294" s="132"/>
    </row>
    <row r="295" spans="2:26" s="47" customFormat="1" ht="15.6" customHeight="1">
      <c r="B295" s="111" t="s">
        <v>705</v>
      </c>
      <c r="C295" s="111" t="s">
        <v>48</v>
      </c>
      <c r="D295" s="43" t="s">
        <v>425</v>
      </c>
      <c r="E295" s="127"/>
      <c r="F295" s="43" t="s">
        <v>49</v>
      </c>
      <c r="G295" s="44" t="s">
        <v>45</v>
      </c>
      <c r="H295" s="45">
        <v>3.6526315789473682</v>
      </c>
      <c r="I295" s="46">
        <f>H295*$L$8</f>
        <v>361.61052631578946</v>
      </c>
      <c r="J295" s="159">
        <v>24</v>
      </c>
      <c r="K295" s="130" t="s">
        <v>429</v>
      </c>
      <c r="L295" s="158"/>
      <c r="M295" s="44" t="str">
        <f>IF(L295="","-",L295/J295)</f>
        <v>-</v>
      </c>
      <c r="N295" s="146">
        <f t="shared" si="35"/>
        <v>0</v>
      </c>
      <c r="O295" s="146">
        <v>0</v>
      </c>
      <c r="P295" s="146">
        <f t="shared" si="37"/>
        <v>0</v>
      </c>
      <c r="Q295" s="161" t="s">
        <v>752</v>
      </c>
      <c r="R295" s="134" t="s">
        <v>423</v>
      </c>
      <c r="S295" s="43" t="s">
        <v>609</v>
      </c>
      <c r="T295" s="43" t="s">
        <v>612</v>
      </c>
      <c r="U295" s="43" t="s">
        <v>618</v>
      </c>
      <c r="V295" s="131" t="str">
        <f t="shared" si="38"/>
        <v/>
      </c>
      <c r="X295" s="132"/>
    </row>
    <row r="296" spans="2:26" s="47" customFormat="1" ht="15.6" customHeight="1">
      <c r="B296" s="111" t="s">
        <v>541</v>
      </c>
      <c r="C296" s="111" t="s">
        <v>43</v>
      </c>
      <c r="D296" s="43" t="s">
        <v>443</v>
      </c>
      <c r="E296" s="127" t="s">
        <v>542</v>
      </c>
      <c r="F296" s="43" t="s">
        <v>49</v>
      </c>
      <c r="G296" s="44" t="s">
        <v>45</v>
      </c>
      <c r="H296" s="45">
        <v>3.8736842105263158</v>
      </c>
      <c r="I296" s="46">
        <f>H296*$L$8</f>
        <v>383.49473684210528</v>
      </c>
      <c r="J296" s="159">
        <v>40</v>
      </c>
      <c r="K296" s="130" t="s">
        <v>429</v>
      </c>
      <c r="L296" s="158"/>
      <c r="M296" s="44" t="str">
        <f>IF(L296="","-",L296/J296)</f>
        <v>-</v>
      </c>
      <c r="N296" s="147">
        <f>H296*L296</f>
        <v>0</v>
      </c>
      <c r="O296" s="147">
        <v>0</v>
      </c>
      <c r="P296" s="147">
        <f t="shared" si="37"/>
        <v>0</v>
      </c>
      <c r="Q296" s="160" t="s">
        <v>751</v>
      </c>
      <c r="R296" s="43">
        <v>6</v>
      </c>
      <c r="S296" s="43" t="s">
        <v>598</v>
      </c>
      <c r="T296" s="43" t="s">
        <v>602</v>
      </c>
      <c r="U296" s="43" t="s">
        <v>603</v>
      </c>
      <c r="V296" s="131" t="str">
        <f t="shared" si="38"/>
        <v/>
      </c>
      <c r="X296" s="132"/>
    </row>
    <row r="297" spans="2:26" s="47" customFormat="1" ht="15.6" customHeight="1">
      <c r="B297" s="111" t="s">
        <v>183</v>
      </c>
      <c r="C297" s="111" t="s">
        <v>43</v>
      </c>
      <c r="D297" s="43" t="s">
        <v>182</v>
      </c>
      <c r="E297" s="127"/>
      <c r="F297" s="43" t="s">
        <v>55</v>
      </c>
      <c r="G297" s="44" t="s">
        <v>45</v>
      </c>
      <c r="H297" s="45">
        <v>6.74</v>
      </c>
      <c r="I297" s="46">
        <f>H297*$L$8</f>
        <v>667.26</v>
      </c>
      <c r="J297" s="159">
        <v>25</v>
      </c>
      <c r="K297" s="130" t="s">
        <v>429</v>
      </c>
      <c r="L297" s="158"/>
      <c r="M297" s="44" t="str">
        <f>IF(L297="","-",L297/200)</f>
        <v>-</v>
      </c>
      <c r="N297" s="147">
        <f>H297*L297</f>
        <v>0</v>
      </c>
      <c r="O297" s="147">
        <f>IF(L297&lt;50,H297*L297*0.05,0)</f>
        <v>0</v>
      </c>
      <c r="P297" s="147">
        <f t="shared" si="37"/>
        <v>0</v>
      </c>
      <c r="Q297" s="160" t="s">
        <v>751</v>
      </c>
      <c r="R297" s="43">
        <v>5</v>
      </c>
      <c r="S297" s="43" t="s">
        <v>264</v>
      </c>
      <c r="T297" s="43" t="s">
        <v>588</v>
      </c>
      <c r="U297" s="43" t="s">
        <v>573</v>
      </c>
      <c r="V297" s="131" t="str">
        <f t="shared" si="38"/>
        <v/>
      </c>
      <c r="X297" s="132"/>
    </row>
    <row r="298" spans="2:26" s="47" customFormat="1" ht="15.6" customHeight="1">
      <c r="B298" s="111" t="s">
        <v>724</v>
      </c>
      <c r="C298" s="111" t="s">
        <v>48</v>
      </c>
      <c r="D298" s="43" t="s">
        <v>184</v>
      </c>
      <c r="E298" s="127"/>
      <c r="F298" s="43" t="s">
        <v>49</v>
      </c>
      <c r="G298" s="44" t="s">
        <v>45</v>
      </c>
      <c r="H298" s="45">
        <v>1.4421052631578948</v>
      </c>
      <c r="I298" s="46">
        <f>H298*$L$8</f>
        <v>142.7684210526316</v>
      </c>
      <c r="J298" s="159">
        <v>24</v>
      </c>
      <c r="K298" s="130" t="s">
        <v>429</v>
      </c>
      <c r="L298" s="158"/>
      <c r="M298" s="44" t="str">
        <f>IF(L298="","-",L298/J298)</f>
        <v>-</v>
      </c>
      <c r="N298" s="146">
        <f>I298*L298</f>
        <v>0</v>
      </c>
      <c r="O298" s="146">
        <v>0</v>
      </c>
      <c r="P298" s="146">
        <f t="shared" si="37"/>
        <v>0</v>
      </c>
      <c r="Q298" s="161" t="s">
        <v>752</v>
      </c>
      <c r="R298" s="43">
        <v>6</v>
      </c>
      <c r="S298" s="43" t="s">
        <v>315</v>
      </c>
      <c r="T298" s="43" t="s">
        <v>589</v>
      </c>
      <c r="U298" s="43" t="s">
        <v>574</v>
      </c>
      <c r="V298" s="131" t="str">
        <f t="shared" si="38"/>
        <v/>
      </c>
      <c r="X298" s="132"/>
    </row>
    <row r="299" spans="2:26" s="47" customFormat="1" ht="15.6" customHeight="1">
      <c r="B299" s="50" t="s">
        <v>189</v>
      </c>
      <c r="C299" s="51"/>
      <c r="D299" s="52" t="s">
        <v>190</v>
      </c>
      <c r="E299" s="128"/>
      <c r="F299" s="52"/>
      <c r="G299" s="53"/>
      <c r="H299" s="54"/>
      <c r="I299" s="54"/>
      <c r="J299" s="55"/>
      <c r="K299" s="112"/>
      <c r="L299" s="135">
        <f>ROUNDUP(SUMIFS(M33:M293,F33:F293,"ОКС*"),0)</f>
        <v>0</v>
      </c>
      <c r="M299" s="57"/>
      <c r="N299" s="56"/>
      <c r="O299" s="58"/>
      <c r="P299" s="59"/>
      <c r="Q299" s="59"/>
      <c r="R299" s="59"/>
      <c r="S299" s="59"/>
      <c r="T299" s="59"/>
      <c r="U299" s="59"/>
      <c r="V299" s="131"/>
      <c r="X299" s="132"/>
    </row>
    <row r="300" spans="2:26" ht="15" customHeight="1">
      <c r="B300" s="50" t="s">
        <v>191</v>
      </c>
      <c r="C300" s="51"/>
      <c r="D300" s="52" t="s">
        <v>192</v>
      </c>
      <c r="E300" s="128"/>
      <c r="F300" s="52"/>
      <c r="G300" s="53"/>
      <c r="H300" s="54"/>
      <c r="I300" s="54"/>
      <c r="J300" s="55"/>
      <c r="K300" s="53"/>
      <c r="L300" s="56">
        <f>ROUNDUP(IF((L299+L298+L297*4)&gt;=6,(L299+L298+L297*4)/25,0),0)</f>
        <v>0</v>
      </c>
      <c r="M300" s="57"/>
      <c r="N300" s="56"/>
      <c r="O300" s="58"/>
      <c r="P300" s="59"/>
      <c r="Q300" s="59"/>
      <c r="R300" s="59"/>
      <c r="S300" s="59"/>
      <c r="T300" s="59"/>
      <c r="U300" s="59"/>
      <c r="V300" s="60" t="s">
        <v>42</v>
      </c>
      <c r="X300" s="5"/>
      <c r="Z300" s="5"/>
    </row>
    <row r="301" spans="2:26" ht="16.5" customHeight="1">
      <c r="B301" s="50" t="s">
        <v>193</v>
      </c>
      <c r="C301" s="51"/>
      <c r="D301" s="52" t="s">
        <v>748</v>
      </c>
      <c r="E301" s="128"/>
      <c r="F301" s="52"/>
      <c r="G301" s="53"/>
      <c r="H301" s="54"/>
      <c r="I301" s="61"/>
      <c r="J301" s="55"/>
      <c r="K301" s="53"/>
      <c r="L301" s="56">
        <f>IF(L8="Торф+пленка",SUMIFS(L31:L291,F31:F291,"ОКС*"),0)</f>
        <v>0</v>
      </c>
      <c r="M301" s="57"/>
      <c r="N301" s="56"/>
      <c r="O301" s="58"/>
      <c r="P301" s="62"/>
      <c r="Q301" s="63"/>
      <c r="R301" s="63"/>
      <c r="S301" s="59"/>
      <c r="T301" s="59"/>
      <c r="U301" s="59"/>
      <c r="V301" s="60" t="s">
        <v>42</v>
      </c>
      <c r="X301" s="5"/>
      <c r="Z301" s="5"/>
    </row>
    <row r="302" spans="2:26" ht="15" customHeight="1">
      <c r="B302" s="50" t="s">
        <v>187</v>
      </c>
      <c r="C302" s="51"/>
      <c r="D302" s="52" t="s">
        <v>188</v>
      </c>
      <c r="E302" s="128"/>
      <c r="F302" s="52"/>
      <c r="G302" s="53"/>
      <c r="H302" s="54"/>
      <c r="I302" s="54"/>
      <c r="J302" s="55"/>
      <c r="K302" s="112"/>
      <c r="L302" s="56">
        <f>ROUNDUP(SUMIFS(M35:M295,F35:F295,"P12*",J35:J295,"16"),0)+ROUNDUP(SUMIFS(M35:M295,F35:F295,"P*",J35:J295,"24"),0)+ROUNDUP(SUMIFS(M35:M295,F35:F295,"MP*"),0)+ROUNDUP(SUMIFS(M35:M295,F35:F295,"P8*"),0)+ROUNDUP(SUMIFS(M35:M295,F35:F295,"C3*"),0)</f>
        <v>0</v>
      </c>
      <c r="M302" s="57"/>
      <c r="N302" s="56"/>
      <c r="O302" s="58"/>
      <c r="P302" s="59"/>
      <c r="Q302" s="59"/>
      <c r="R302" s="59"/>
      <c r="S302" s="59"/>
      <c r="T302" s="59"/>
      <c r="U302" s="59"/>
      <c r="V302" s="60" t="s">
        <v>42</v>
      </c>
      <c r="W302" s="64"/>
      <c r="X302" s="65"/>
      <c r="Z302" s="5"/>
    </row>
    <row r="303" spans="2:26" ht="15" customHeight="1">
      <c r="B303" s="50" t="s">
        <v>185</v>
      </c>
      <c r="C303" s="51"/>
      <c r="D303" s="52" t="s">
        <v>186</v>
      </c>
      <c r="E303" s="128"/>
      <c r="F303" s="52"/>
      <c r="G303" s="53"/>
      <c r="H303" s="54"/>
      <c r="I303" s="54"/>
      <c r="J303" s="55"/>
      <c r="K303" s="53"/>
      <c r="L303" s="56">
        <f>ROUNDUP(SUMIF(J35:J295,"40",M35:M295)+SUMIFS(M35:M295,F35:F295,"P12*",J35:J295,"25"),0)</f>
        <v>0</v>
      </c>
      <c r="M303" s="57"/>
      <c r="N303" s="56"/>
      <c r="O303" s="58"/>
      <c r="P303" s="59"/>
      <c r="Q303" s="59"/>
      <c r="R303" s="59"/>
      <c r="S303" s="59"/>
      <c r="T303" s="59"/>
      <c r="U303" s="59"/>
      <c r="V303" s="60" t="s">
        <v>42</v>
      </c>
      <c r="X303" s="5"/>
      <c r="Z303" s="5"/>
    </row>
    <row r="304" spans="2:26" s="65" customFormat="1" ht="15.6" customHeight="1">
      <c r="E304" s="129"/>
      <c r="F304" s="66"/>
      <c r="J304" s="20"/>
      <c r="K304" s="20"/>
      <c r="R304" s="64"/>
      <c r="W304" s="64"/>
    </row>
    <row r="305" spans="4:26" s="65" customFormat="1" ht="15.6" customHeight="1">
      <c r="E305" s="66"/>
      <c r="F305" s="66"/>
      <c r="G305" s="65" t="s">
        <v>42</v>
      </c>
      <c r="J305" s="34"/>
      <c r="K305" s="34"/>
      <c r="M305" s="65" t="s">
        <v>42</v>
      </c>
      <c r="U305" s="64"/>
      <c r="Z305" s="64"/>
    </row>
    <row r="306" spans="4:26">
      <c r="D306" s="66" t="s">
        <v>194</v>
      </c>
    </row>
    <row r="307" spans="4:26">
      <c r="D307" s="66" t="s">
        <v>195</v>
      </c>
    </row>
  </sheetData>
  <autoFilter ref="A32:V32" xr:uid="{F4662638-DAF5-4B1D-9E12-784A40124203}"/>
  <mergeCells count="33">
    <mergeCell ref="P2:Q4"/>
    <mergeCell ref="F5:K5"/>
    <mergeCell ref="L10:M10"/>
    <mergeCell ref="L8:M8"/>
    <mergeCell ref="L9:M9"/>
    <mergeCell ref="L16:M16"/>
    <mergeCell ref="N16:O16"/>
    <mergeCell ref="P16:T16"/>
    <mergeCell ref="L11:M11"/>
    <mergeCell ref="L12:M12"/>
    <mergeCell ref="N12:P12"/>
    <mergeCell ref="L13:M13"/>
    <mergeCell ref="N13:P13"/>
    <mergeCell ref="L14:M14"/>
    <mergeCell ref="N14:O14"/>
    <mergeCell ref="L15:M15"/>
    <mergeCell ref="N15:O15"/>
    <mergeCell ref="P15:T15"/>
    <mergeCell ref="L17:M17"/>
    <mergeCell ref="N17:O17"/>
    <mergeCell ref="P17:T17"/>
    <mergeCell ref="L18:M18"/>
    <mergeCell ref="N18:O18"/>
    <mergeCell ref="P18:T18"/>
    <mergeCell ref="D29:N29"/>
    <mergeCell ref="L19:O19"/>
    <mergeCell ref="P19:T19"/>
    <mergeCell ref="L20:M20"/>
    <mergeCell ref="N20:O20"/>
    <mergeCell ref="P20:T20"/>
    <mergeCell ref="L21:O21"/>
    <mergeCell ref="P21:T21"/>
    <mergeCell ref="D19:H19"/>
  </mergeCells>
  <phoneticPr fontId="65" type="noConversion"/>
  <conditionalFormatting sqref="B1:B1048576">
    <cfRule type="duplicateValues" dxfId="13" priority="32"/>
    <cfRule type="duplicateValues" dxfId="12" priority="34"/>
  </conditionalFormatting>
  <conditionalFormatting sqref="C306:C1048576 C2:C32">
    <cfRule type="duplicateValues" dxfId="11" priority="38"/>
  </conditionalFormatting>
  <conditionalFormatting sqref="C306:C1048576">
    <cfRule type="duplicateValues" dxfId="10" priority="39"/>
  </conditionalFormatting>
  <conditionalFormatting sqref="E23">
    <cfRule type="duplicateValues" dxfId="9" priority="40"/>
  </conditionalFormatting>
  <conditionalFormatting sqref="I6">
    <cfRule type="containsText" dxfId="8" priority="35" operator="containsText" text="нет">
      <formula>NOT(ISERROR(SEARCH("нет",I6)))</formula>
    </cfRule>
    <cfRule type="iconSet" priority="36">
      <iconSet iconSet="3Symbols">
        <cfvo type="percent" val="0"/>
        <cfvo type="percent" val="33"/>
        <cfvo type="percent" val="67"/>
      </iconSet>
    </cfRule>
  </conditionalFormatting>
  <conditionalFormatting sqref="J33:J298">
    <cfRule type="expression" dxfId="7" priority="23">
      <formula>MOD(L33,J33)&gt;0</formula>
    </cfRule>
  </conditionalFormatting>
  <conditionalFormatting sqref="K33:K299">
    <cfRule type="cellIs" dxfId="6" priority="28" operator="equal">
      <formula>"❌"</formula>
    </cfRule>
    <cfRule type="cellIs" dxfId="5" priority="29" operator="equal">
      <formula>"◔"</formula>
    </cfRule>
    <cfRule type="cellIs" dxfId="4" priority="30" operator="equal">
      <formula>"◑"</formula>
    </cfRule>
    <cfRule type="cellIs" dxfId="3" priority="31" operator="equal">
      <formula>"⬤"</formula>
    </cfRule>
  </conditionalFormatting>
  <conditionalFormatting sqref="L9:L10">
    <cfRule type="containsBlanks" dxfId="2" priority="33">
      <formula>LEN(TRIM(L9))=0</formula>
    </cfRule>
  </conditionalFormatting>
  <conditionalFormatting sqref="L33:L298">
    <cfRule type="expression" dxfId="1" priority="24">
      <formula>MOD(L33,J33)&gt;0</formula>
    </cfRule>
  </conditionalFormatting>
  <conditionalFormatting sqref="L299">
    <cfRule type="expression" dxfId="0" priority="27">
      <formula>MOD(L299,J299)&gt;0</formula>
    </cfRule>
  </conditionalFormatting>
  <dataValidations count="4">
    <dataValidation type="list" allowBlank="1" showInputMessage="1" showErrorMessage="1" sqref="L9:M9" xr:uid="{44A78C9A-DEB2-4DDD-84D2-19C8CEBFDB55}">
      <formula1>"не выбрано, 44 нед (26-30 окт 26), 8 нед (15-19 фев 27), 9 нед (1-5 мар 27), 10 нед (8-12 мар 27), 11 нед (12-26 2027), 12 нед (22-26 мар2027), 13 нед (29 мар-02 апр 27), 14 нед (5-9 апр 27), 15 нед (12-16 апр 27)"</formula1>
    </dataValidation>
    <dataValidation type="list" allowBlank="1" showInputMessage="1" showErrorMessage="1" sqref="I6" xr:uid="{DBB11EB0-1106-49A1-9724-330FE084BD18}">
      <formula1>"да,нет"</formula1>
    </dataValidation>
    <dataValidation type="list" allowBlank="1" showInputMessage="1" showErrorMessage="1" sqref="L10" xr:uid="{411DCE0A-96B9-459E-89E7-24C3CE7249DD}">
      <formula1>"Без упаковки,Торф+пленка"</formula1>
    </dataValidation>
    <dataValidation type="custom" allowBlank="1" showInputMessage="1" showErrorMessage="1" errorTitle="PlantMarket" error="Пожалуйста, ознакомьтесь с условиями работы и подтвердите своё согласие с ними в шапке прайс-листа." sqref="L33:L299" xr:uid="{712434B2-EAA2-425F-93FC-C1DA8A80751C}">
      <formula1>$I$6&lt;&gt;"нет"</formula1>
    </dataValidation>
  </dataValidations>
  <hyperlinks>
    <hyperlink ref="F5" location="'Условия работы'!A1" display="&gt;&gt;&gt; Условия работы &lt;&lt;&lt;" xr:uid="{DAC49C5B-8F75-43C0-8A00-84BDB3832A7D}"/>
    <hyperlink ref="P5" r:id="rId1" xr:uid="{5CC402F8-5857-4D12-A74D-564791F58F2C}"/>
  </hyperlinks>
  <pageMargins left="0.75" right="0.75" top="1" bottom="1" header="0.3" footer="0.3"/>
  <pageSetup paperSize="9" orientation="portrait" r:id="rId2"/>
  <drawing r:id="rId3"/>
  <legacyDrawing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0FF7937-B297-441A-9644-E3A6FD31B16E}">
  <sheetPr codeName="Лист2"/>
  <dimension ref="B1:BH117"/>
  <sheetViews>
    <sheetView showGridLines="0" zoomScaleNormal="100" workbookViewId="0"/>
  </sheetViews>
  <sheetFormatPr defaultColWidth="9.33203125" defaultRowHeight="14.4"/>
  <cols>
    <col min="1" max="1" width="3.33203125" style="70" customWidth="1"/>
    <col min="2" max="2" width="5.88671875" style="70" customWidth="1"/>
    <col min="3" max="15" width="9.33203125" style="70"/>
    <col min="16" max="16" width="10" style="70" customWidth="1"/>
    <col min="17" max="16384" width="9.33203125" style="70"/>
  </cols>
  <sheetData>
    <row r="1" spans="2:16" ht="15" thickTop="1">
      <c r="B1" s="67"/>
      <c r="C1" s="68"/>
      <c r="D1" s="68"/>
      <c r="E1" s="68"/>
      <c r="F1" s="68"/>
      <c r="G1" s="68"/>
      <c r="H1" s="68"/>
      <c r="I1" s="68"/>
      <c r="J1" s="68"/>
      <c r="K1" s="68"/>
      <c r="L1" s="68"/>
      <c r="M1" s="68"/>
      <c r="N1" s="68"/>
      <c r="O1" s="68"/>
      <c r="P1" s="69"/>
    </row>
    <row r="2" spans="2:16">
      <c r="B2" s="71"/>
      <c r="P2" s="72"/>
    </row>
    <row r="3" spans="2:16">
      <c r="B3" s="71"/>
      <c r="P3" s="72"/>
    </row>
    <row r="4" spans="2:16">
      <c r="B4" s="71"/>
      <c r="P4" s="72"/>
    </row>
    <row r="5" spans="2:16">
      <c r="B5" s="71"/>
      <c r="P5" s="72"/>
    </row>
    <row r="6" spans="2:16" s="75" customFormat="1" ht="16.5" customHeight="1">
      <c r="B6" s="73"/>
      <c r="C6" s="74"/>
      <c r="P6" s="76"/>
    </row>
    <row r="7" spans="2:16" s="77" customFormat="1" ht="12" customHeight="1">
      <c r="B7" s="73"/>
      <c r="C7" s="74"/>
      <c r="P7" s="78"/>
    </row>
    <row r="8" spans="2:16" ht="12" customHeight="1">
      <c r="B8" s="71"/>
      <c r="C8" s="74"/>
      <c r="P8" s="72"/>
    </row>
    <row r="9" spans="2:16" ht="12" customHeight="1">
      <c r="B9" s="79"/>
      <c r="C9" s="74"/>
      <c r="P9" s="72"/>
    </row>
    <row r="10" spans="2:16" ht="12" customHeight="1">
      <c r="B10" s="79"/>
      <c r="C10" s="74"/>
      <c r="P10" s="72"/>
    </row>
    <row r="11" spans="2:16" ht="16.5" customHeight="1">
      <c r="B11" s="71"/>
      <c r="P11" s="72"/>
    </row>
    <row r="12" spans="2:16" ht="20.25" customHeight="1">
      <c r="B12" s="71"/>
      <c r="P12" s="72"/>
    </row>
    <row r="13" spans="2:16" s="82" customFormat="1" ht="17.25" customHeight="1">
      <c r="B13" s="80" t="s">
        <v>196</v>
      </c>
      <c r="C13" s="81" t="s">
        <v>197</v>
      </c>
      <c r="D13" s="81"/>
      <c r="E13" s="81"/>
      <c r="F13" s="81"/>
      <c r="G13" s="81"/>
      <c r="H13" s="81"/>
      <c r="I13" s="81"/>
      <c r="J13" s="81"/>
      <c r="K13" s="81"/>
      <c r="L13" s="81"/>
      <c r="M13" s="81"/>
      <c r="N13" s="81"/>
      <c r="P13" s="83"/>
    </row>
    <row r="14" spans="2:16" s="88" customFormat="1" ht="15.6">
      <c r="B14" s="84" t="s">
        <v>198</v>
      </c>
      <c r="C14" s="85"/>
      <c r="D14" s="86"/>
      <c r="E14" s="86"/>
      <c r="F14" s="86"/>
      <c r="G14" s="86"/>
      <c r="H14" s="87" t="s">
        <v>199</v>
      </c>
      <c r="I14" s="85"/>
      <c r="J14" s="86"/>
      <c r="K14" s="86"/>
      <c r="L14" s="86"/>
      <c r="M14" s="86"/>
      <c r="N14" s="86"/>
      <c r="P14" s="89"/>
    </row>
    <row r="15" spans="2:16" s="88" customFormat="1">
      <c r="B15" s="90"/>
      <c r="C15" s="91" t="s">
        <v>200</v>
      </c>
      <c r="D15" s="86"/>
      <c r="E15" s="86"/>
      <c r="F15" s="86"/>
      <c r="G15" s="86"/>
      <c r="H15" s="92" t="s">
        <v>201</v>
      </c>
      <c r="I15" s="93" t="s">
        <v>202</v>
      </c>
      <c r="J15" s="86"/>
      <c r="K15" s="86"/>
      <c r="L15" s="86"/>
      <c r="M15" s="86"/>
      <c r="N15" s="86"/>
      <c r="P15" s="89"/>
    </row>
    <row r="16" spans="2:16" s="88" customFormat="1">
      <c r="B16" s="90"/>
      <c r="C16" s="91" t="s">
        <v>203</v>
      </c>
      <c r="D16" s="86"/>
      <c r="E16" s="86"/>
      <c r="F16" s="86"/>
      <c r="G16" s="86"/>
      <c r="H16" s="92" t="s">
        <v>201</v>
      </c>
      <c r="I16" s="93" t="s">
        <v>204</v>
      </c>
      <c r="J16" s="86"/>
      <c r="K16" s="86"/>
      <c r="L16" s="86"/>
      <c r="M16" s="86"/>
      <c r="N16" s="86"/>
      <c r="P16" s="89"/>
    </row>
    <row r="17" spans="2:22" s="88" customFormat="1">
      <c r="B17" s="90"/>
      <c r="C17" s="91" t="s">
        <v>205</v>
      </c>
      <c r="D17" s="86"/>
      <c r="E17" s="86"/>
      <c r="F17" s="86"/>
      <c r="G17" s="86"/>
      <c r="H17" s="92" t="s">
        <v>201</v>
      </c>
      <c r="I17" s="93" t="s">
        <v>206</v>
      </c>
      <c r="J17" s="86"/>
      <c r="K17" s="86"/>
      <c r="L17" s="86"/>
      <c r="M17" s="86"/>
      <c r="N17" s="86"/>
      <c r="P17" s="89"/>
    </row>
    <row r="18" spans="2:22" s="88" customFormat="1">
      <c r="B18" s="90"/>
      <c r="C18" s="91" t="s">
        <v>207</v>
      </c>
      <c r="D18" s="86"/>
      <c r="E18" s="86"/>
      <c r="F18" s="86"/>
      <c r="G18" s="86"/>
      <c r="H18" s="92" t="s">
        <v>201</v>
      </c>
      <c r="I18" s="93" t="s">
        <v>208</v>
      </c>
      <c r="J18" s="86"/>
      <c r="K18" s="86"/>
      <c r="L18" s="86"/>
      <c r="M18" s="86"/>
      <c r="N18" s="86"/>
      <c r="P18" s="89"/>
      <c r="V18" s="94"/>
    </row>
    <row r="19" spans="2:22">
      <c r="B19" s="95"/>
      <c r="C19" s="96"/>
      <c r="D19" s="96"/>
      <c r="E19" s="96"/>
      <c r="F19" s="96"/>
      <c r="G19" s="96"/>
      <c r="H19" s="96"/>
      <c r="I19" s="96"/>
      <c r="J19" s="96"/>
      <c r="K19" s="96"/>
      <c r="L19" s="96"/>
      <c r="M19" s="96"/>
      <c r="N19" s="96"/>
      <c r="P19" s="72"/>
    </row>
    <row r="20" spans="2:22" ht="15.6">
      <c r="B20" s="80" t="s">
        <v>196</v>
      </c>
      <c r="C20" s="81" t="s">
        <v>209</v>
      </c>
      <c r="D20" s="96"/>
      <c r="E20" s="96"/>
      <c r="F20" s="96"/>
      <c r="G20" s="96"/>
      <c r="H20" s="96"/>
      <c r="I20" s="96"/>
      <c r="J20" s="96"/>
      <c r="K20" s="96"/>
      <c r="L20" s="96"/>
      <c r="M20" s="96"/>
      <c r="N20" s="96"/>
      <c r="P20" s="72"/>
    </row>
    <row r="21" spans="2:22" s="88" customFormat="1">
      <c r="B21" s="90"/>
      <c r="C21" s="91" t="s">
        <v>210</v>
      </c>
      <c r="D21" s="86"/>
      <c r="E21" s="86"/>
      <c r="F21" s="86"/>
      <c r="G21" s="86"/>
      <c r="H21" s="92"/>
      <c r="I21" s="93"/>
      <c r="J21" s="86"/>
      <c r="K21" s="86"/>
      <c r="L21" s="86"/>
      <c r="M21" s="86"/>
      <c r="N21" s="86"/>
      <c r="P21" s="89"/>
    </row>
    <row r="22" spans="2:22">
      <c r="B22" s="95"/>
      <c r="C22" s="96"/>
      <c r="D22" s="96"/>
      <c r="E22" s="96"/>
      <c r="F22" s="96"/>
      <c r="G22" s="96"/>
      <c r="H22" s="96"/>
      <c r="I22" s="96"/>
      <c r="J22" s="96"/>
      <c r="K22" s="96"/>
      <c r="L22" s="96"/>
      <c r="M22" s="96"/>
      <c r="N22" s="96"/>
      <c r="P22" s="72"/>
    </row>
    <row r="23" spans="2:22">
      <c r="B23" s="97"/>
      <c r="P23" s="72"/>
    </row>
    <row r="24" spans="2:22">
      <c r="B24" s="97"/>
      <c r="P24" s="72"/>
    </row>
    <row r="25" spans="2:22">
      <c r="B25" s="97"/>
      <c r="P25" s="72"/>
    </row>
    <row r="26" spans="2:22" s="100" customFormat="1" ht="15.6">
      <c r="B26" s="98" t="s">
        <v>196</v>
      </c>
      <c r="C26" s="99" t="s">
        <v>211</v>
      </c>
      <c r="P26" s="101"/>
    </row>
    <row r="27" spans="2:22">
      <c r="B27" s="97"/>
      <c r="C27" s="91" t="s">
        <v>212</v>
      </c>
      <c r="P27" s="72"/>
    </row>
    <row r="28" spans="2:22">
      <c r="B28" s="97"/>
      <c r="C28" s="91" t="s">
        <v>213</v>
      </c>
      <c r="P28" s="72"/>
    </row>
    <row r="29" spans="2:22" s="100" customFormat="1" ht="15.6">
      <c r="B29" s="98" t="s">
        <v>196</v>
      </c>
      <c r="C29" s="99" t="s">
        <v>214</v>
      </c>
      <c r="P29" s="101"/>
    </row>
    <row r="30" spans="2:22" s="104" customFormat="1" ht="45" customHeight="1">
      <c r="B30" s="102" t="s">
        <v>196</v>
      </c>
      <c r="C30" s="205" t="s">
        <v>215</v>
      </c>
      <c r="D30" s="205"/>
      <c r="E30" s="205"/>
      <c r="F30" s="205"/>
      <c r="G30" s="205"/>
      <c r="H30" s="205"/>
      <c r="I30" s="205"/>
      <c r="J30" s="205"/>
      <c r="K30" s="205"/>
      <c r="L30" s="205"/>
      <c r="M30" s="205"/>
      <c r="N30" s="205"/>
      <c r="O30" s="205"/>
      <c r="P30" s="103"/>
    </row>
    <row r="31" spans="2:22">
      <c r="B31" s="97"/>
      <c r="C31" s="203" t="s">
        <v>216</v>
      </c>
      <c r="D31" s="203"/>
      <c r="E31" s="203"/>
      <c r="F31" s="203"/>
      <c r="G31" s="203"/>
      <c r="H31" s="203"/>
      <c r="I31" s="203"/>
      <c r="J31" s="203"/>
      <c r="K31" s="203"/>
      <c r="L31" s="203"/>
      <c r="M31" s="203"/>
      <c r="N31" s="203"/>
      <c r="O31" s="203"/>
      <c r="P31" s="72"/>
    </row>
    <row r="32" spans="2:22" ht="29.25" customHeight="1">
      <c r="B32" s="97"/>
      <c r="C32" s="207" t="s">
        <v>217</v>
      </c>
      <c r="D32" s="208"/>
      <c r="E32" s="208"/>
      <c r="F32" s="208"/>
      <c r="G32" s="208"/>
      <c r="H32" s="208"/>
      <c r="I32" s="208"/>
      <c r="J32" s="208"/>
      <c r="K32" s="208"/>
      <c r="L32" s="208"/>
      <c r="M32" s="208"/>
      <c r="N32" s="208"/>
      <c r="O32" s="208"/>
      <c r="P32" s="72"/>
    </row>
    <row r="33" spans="2:16" ht="30" customHeight="1">
      <c r="B33" s="97"/>
      <c r="C33" s="207" t="s">
        <v>218</v>
      </c>
      <c r="D33" s="207"/>
      <c r="E33" s="207"/>
      <c r="F33" s="207"/>
      <c r="G33" s="207"/>
      <c r="H33" s="207"/>
      <c r="I33" s="207"/>
      <c r="J33" s="207"/>
      <c r="K33" s="207"/>
      <c r="L33" s="207"/>
      <c r="M33" s="207"/>
      <c r="N33" s="207"/>
      <c r="O33" s="207"/>
      <c r="P33" s="72"/>
    </row>
    <row r="34" spans="2:16" ht="29.25" customHeight="1">
      <c r="B34" s="97"/>
      <c r="C34" s="203" t="s">
        <v>219</v>
      </c>
      <c r="D34" s="203"/>
      <c r="E34" s="203"/>
      <c r="F34" s="203"/>
      <c r="G34" s="203"/>
      <c r="H34" s="203"/>
      <c r="I34" s="203"/>
      <c r="J34" s="203"/>
      <c r="K34" s="203"/>
      <c r="L34" s="203"/>
      <c r="M34" s="203"/>
      <c r="N34" s="203"/>
      <c r="O34" s="203"/>
      <c r="P34" s="72"/>
    </row>
    <row r="35" spans="2:16" s="100" customFormat="1" ht="30.75" customHeight="1">
      <c r="B35" s="102" t="s">
        <v>196</v>
      </c>
      <c r="C35" s="205" t="s">
        <v>220</v>
      </c>
      <c r="D35" s="205"/>
      <c r="E35" s="205"/>
      <c r="F35" s="205"/>
      <c r="G35" s="205"/>
      <c r="H35" s="205"/>
      <c r="I35" s="205"/>
      <c r="J35" s="205"/>
      <c r="K35" s="205"/>
      <c r="L35" s="205"/>
      <c r="M35" s="205"/>
      <c r="N35" s="205"/>
      <c r="O35" s="205"/>
      <c r="P35" s="101"/>
    </row>
    <row r="36" spans="2:16" ht="29.25" customHeight="1">
      <c r="B36" s="97"/>
      <c r="C36" s="203" t="s">
        <v>221</v>
      </c>
      <c r="D36" s="203"/>
      <c r="E36" s="203"/>
      <c r="F36" s="203"/>
      <c r="G36" s="203"/>
      <c r="H36" s="203"/>
      <c r="I36" s="203"/>
      <c r="J36" s="203"/>
      <c r="K36" s="203"/>
      <c r="L36" s="203"/>
      <c r="M36" s="203"/>
      <c r="N36" s="203"/>
      <c r="O36" s="203"/>
      <c r="P36" s="72"/>
    </row>
    <row r="37" spans="2:16" ht="29.25" customHeight="1">
      <c r="B37" s="97"/>
      <c r="C37" s="203" t="s">
        <v>222</v>
      </c>
      <c r="D37" s="203"/>
      <c r="E37" s="203"/>
      <c r="F37" s="203"/>
      <c r="G37" s="203"/>
      <c r="H37" s="203"/>
      <c r="I37" s="203"/>
      <c r="J37" s="203"/>
      <c r="K37" s="203"/>
      <c r="L37" s="203"/>
      <c r="M37" s="203"/>
      <c r="N37" s="203"/>
      <c r="O37" s="203"/>
      <c r="P37" s="72"/>
    </row>
    <row r="38" spans="2:16" s="100" customFormat="1" ht="30.75" customHeight="1">
      <c r="B38" s="102" t="s">
        <v>196</v>
      </c>
      <c r="C38" s="205" t="s">
        <v>223</v>
      </c>
      <c r="D38" s="205"/>
      <c r="E38" s="205"/>
      <c r="F38" s="205"/>
      <c r="G38" s="205"/>
      <c r="H38" s="205"/>
      <c r="I38" s="205"/>
      <c r="J38" s="205"/>
      <c r="K38" s="205"/>
      <c r="L38" s="205"/>
      <c r="M38" s="205"/>
      <c r="N38" s="205"/>
      <c r="O38" s="205"/>
      <c r="P38" s="101"/>
    </row>
    <row r="39" spans="2:16">
      <c r="B39" s="97"/>
      <c r="C39" s="105"/>
      <c r="D39" s="105"/>
      <c r="E39" s="105"/>
      <c r="F39" s="105"/>
      <c r="G39" s="105"/>
      <c r="H39" s="105"/>
      <c r="I39" s="105"/>
      <c r="J39" s="105"/>
      <c r="K39" s="105"/>
      <c r="L39" s="105"/>
      <c r="M39" s="105"/>
      <c r="N39" s="105"/>
      <c r="O39" s="105"/>
      <c r="P39" s="72"/>
    </row>
    <row r="40" spans="2:16">
      <c r="B40" s="97"/>
      <c r="C40" s="105"/>
      <c r="D40" s="105"/>
      <c r="E40" s="105"/>
      <c r="F40" s="105"/>
      <c r="G40" s="105"/>
      <c r="H40" s="105"/>
      <c r="I40" s="105"/>
      <c r="J40" s="105"/>
      <c r="K40" s="105"/>
      <c r="L40" s="105"/>
      <c r="M40" s="105"/>
      <c r="N40" s="105"/>
      <c r="O40" s="105"/>
      <c r="P40" s="72"/>
    </row>
    <row r="41" spans="2:16">
      <c r="B41" s="97"/>
      <c r="C41" s="105"/>
      <c r="D41" s="105"/>
      <c r="E41" s="105"/>
      <c r="F41" s="105"/>
      <c r="G41" s="105"/>
      <c r="H41" s="105"/>
      <c r="I41" s="105"/>
      <c r="J41" s="105"/>
      <c r="K41" s="105"/>
      <c r="L41" s="105"/>
      <c r="M41" s="105"/>
      <c r="N41" s="105"/>
      <c r="O41" s="105"/>
      <c r="P41" s="72"/>
    </row>
    <row r="42" spans="2:16" ht="28.5" customHeight="1">
      <c r="B42" s="102" t="s">
        <v>196</v>
      </c>
      <c r="C42" s="205" t="s">
        <v>224</v>
      </c>
      <c r="D42" s="205"/>
      <c r="E42" s="205"/>
      <c r="F42" s="205"/>
      <c r="G42" s="205"/>
      <c r="H42" s="205"/>
      <c r="I42" s="205"/>
      <c r="J42" s="205"/>
      <c r="K42" s="205"/>
      <c r="L42" s="205"/>
      <c r="M42" s="205"/>
      <c r="N42" s="205"/>
      <c r="O42" s="205"/>
      <c r="P42" s="72"/>
    </row>
    <row r="43" spans="2:16" s="104" customFormat="1" ht="30" customHeight="1">
      <c r="B43" s="102" t="s">
        <v>196</v>
      </c>
      <c r="C43" s="205" t="s">
        <v>225</v>
      </c>
      <c r="D43" s="205"/>
      <c r="E43" s="205"/>
      <c r="F43" s="205"/>
      <c r="G43" s="205"/>
      <c r="H43" s="205"/>
      <c r="I43" s="205"/>
      <c r="J43" s="205"/>
      <c r="K43" s="205"/>
      <c r="L43" s="205"/>
      <c r="M43" s="205"/>
      <c r="N43" s="205"/>
      <c r="O43" s="205"/>
      <c r="P43" s="103"/>
    </row>
    <row r="44" spans="2:16" ht="30" customHeight="1">
      <c r="B44" s="97"/>
      <c r="C44" s="203" t="s">
        <v>226</v>
      </c>
      <c r="D44" s="203"/>
      <c r="E44" s="203"/>
      <c r="F44" s="203"/>
      <c r="G44" s="203"/>
      <c r="H44" s="203"/>
      <c r="I44" s="203"/>
      <c r="J44" s="203"/>
      <c r="K44" s="203"/>
      <c r="L44" s="203"/>
      <c r="M44" s="203"/>
      <c r="N44" s="203"/>
      <c r="O44" s="203"/>
      <c r="P44" s="72"/>
    </row>
    <row r="45" spans="2:16" ht="29.25" customHeight="1">
      <c r="B45" s="97"/>
      <c r="C45" s="203" t="s">
        <v>227</v>
      </c>
      <c r="D45" s="203"/>
      <c r="E45" s="203"/>
      <c r="F45" s="203"/>
      <c r="G45" s="203"/>
      <c r="H45" s="203"/>
      <c r="I45" s="203"/>
      <c r="J45" s="203"/>
      <c r="K45" s="203"/>
      <c r="L45" s="203"/>
      <c r="M45" s="203"/>
      <c r="N45" s="203"/>
      <c r="O45" s="203"/>
      <c r="P45" s="72"/>
    </row>
    <row r="46" spans="2:16" s="104" customFormat="1" ht="15">
      <c r="B46" s="102" t="s">
        <v>196</v>
      </c>
      <c r="C46" s="205" t="s">
        <v>228</v>
      </c>
      <c r="D46" s="205"/>
      <c r="E46" s="205"/>
      <c r="F46" s="205"/>
      <c r="G46" s="205"/>
      <c r="H46" s="205"/>
      <c r="I46" s="205"/>
      <c r="J46" s="205"/>
      <c r="K46" s="205"/>
      <c r="L46" s="205"/>
      <c r="M46" s="205"/>
      <c r="N46" s="205"/>
      <c r="O46" s="205"/>
      <c r="P46" s="103"/>
    </row>
    <row r="47" spans="2:16" ht="44.25" customHeight="1">
      <c r="B47" s="97"/>
      <c r="C47" s="203" t="s">
        <v>229</v>
      </c>
      <c r="D47" s="203"/>
      <c r="E47" s="203"/>
      <c r="F47" s="203"/>
      <c r="G47" s="203"/>
      <c r="H47" s="203"/>
      <c r="I47" s="203"/>
      <c r="J47" s="203"/>
      <c r="K47" s="203"/>
      <c r="L47" s="203"/>
      <c r="M47" s="203"/>
      <c r="N47" s="203"/>
      <c r="O47" s="203"/>
      <c r="P47" s="72"/>
    </row>
    <row r="48" spans="2:16" s="104" customFormat="1" ht="15">
      <c r="B48" s="102" t="s">
        <v>196</v>
      </c>
      <c r="C48" s="205" t="s">
        <v>230</v>
      </c>
      <c r="D48" s="205"/>
      <c r="E48" s="205"/>
      <c r="F48" s="205"/>
      <c r="G48" s="205"/>
      <c r="H48" s="205"/>
      <c r="I48" s="205"/>
      <c r="J48" s="205"/>
      <c r="K48" s="205"/>
      <c r="L48" s="205"/>
      <c r="M48" s="205"/>
      <c r="N48" s="205"/>
      <c r="O48" s="205"/>
      <c r="P48" s="103"/>
    </row>
    <row r="49" spans="2:16" ht="29.25" customHeight="1">
      <c r="B49" s="97"/>
      <c r="C49" s="203" t="s">
        <v>231</v>
      </c>
      <c r="D49" s="203"/>
      <c r="E49" s="203"/>
      <c r="F49" s="203"/>
      <c r="G49" s="203"/>
      <c r="H49" s="203"/>
      <c r="I49" s="203"/>
      <c r="J49" s="203"/>
      <c r="K49" s="203"/>
      <c r="L49" s="203"/>
      <c r="M49" s="203"/>
      <c r="N49" s="203"/>
      <c r="O49" s="203"/>
      <c r="P49" s="72"/>
    </row>
    <row r="50" spans="2:16" s="104" customFormat="1" ht="47.25" customHeight="1">
      <c r="B50" s="102" t="s">
        <v>196</v>
      </c>
      <c r="C50" s="209" t="s">
        <v>232</v>
      </c>
      <c r="D50" s="209"/>
      <c r="E50" s="209"/>
      <c r="F50" s="209"/>
      <c r="G50" s="209"/>
      <c r="H50" s="209"/>
      <c r="I50" s="209"/>
      <c r="J50" s="209"/>
      <c r="K50" s="209"/>
      <c r="L50" s="209"/>
      <c r="M50" s="209"/>
      <c r="N50" s="209"/>
      <c r="O50" s="209"/>
      <c r="P50" s="103"/>
    </row>
    <row r="51" spans="2:16" ht="30.75" customHeight="1">
      <c r="B51" s="97"/>
      <c r="C51" s="203" t="s">
        <v>233</v>
      </c>
      <c r="D51" s="203"/>
      <c r="E51" s="203"/>
      <c r="F51" s="203"/>
      <c r="G51" s="203"/>
      <c r="H51" s="203"/>
      <c r="I51" s="203"/>
      <c r="J51" s="203"/>
      <c r="K51" s="203"/>
      <c r="L51" s="203"/>
      <c r="M51" s="203"/>
      <c r="N51" s="203"/>
      <c r="O51" s="203"/>
      <c r="P51" s="72"/>
    </row>
    <row r="52" spans="2:16" ht="30.75" customHeight="1">
      <c r="B52" s="97"/>
      <c r="C52" s="203" t="s">
        <v>234</v>
      </c>
      <c r="D52" s="203"/>
      <c r="E52" s="203"/>
      <c r="F52" s="203"/>
      <c r="G52" s="203"/>
      <c r="H52" s="203"/>
      <c r="I52" s="203"/>
      <c r="J52" s="203"/>
      <c r="K52" s="203"/>
      <c r="L52" s="203"/>
      <c r="M52" s="203"/>
      <c r="N52" s="203"/>
      <c r="O52" s="203"/>
      <c r="P52" s="72"/>
    </row>
    <row r="53" spans="2:16" ht="30.75" customHeight="1">
      <c r="B53" s="97"/>
      <c r="C53" s="203" t="s">
        <v>235</v>
      </c>
      <c r="D53" s="203"/>
      <c r="E53" s="203"/>
      <c r="F53" s="203"/>
      <c r="G53" s="203"/>
      <c r="H53" s="203"/>
      <c r="I53" s="203"/>
      <c r="J53" s="203"/>
      <c r="K53" s="203"/>
      <c r="L53" s="203"/>
      <c r="M53" s="203"/>
      <c r="N53" s="203"/>
      <c r="O53" s="203"/>
      <c r="P53" s="72"/>
    </row>
    <row r="54" spans="2:16" ht="42" customHeight="1">
      <c r="B54" s="102" t="s">
        <v>196</v>
      </c>
      <c r="C54" s="205" t="s">
        <v>236</v>
      </c>
      <c r="D54" s="205"/>
      <c r="E54" s="205"/>
      <c r="F54" s="205"/>
      <c r="G54" s="205"/>
      <c r="H54" s="205"/>
      <c r="I54" s="205"/>
      <c r="J54" s="205"/>
      <c r="K54" s="205"/>
      <c r="L54" s="205"/>
      <c r="M54" s="205"/>
      <c r="N54" s="205"/>
      <c r="O54" s="205"/>
      <c r="P54" s="72"/>
    </row>
    <row r="55" spans="2:16">
      <c r="B55" s="97"/>
      <c r="C55" s="203"/>
      <c r="D55" s="203"/>
      <c r="E55" s="203"/>
      <c r="F55" s="203"/>
      <c r="G55" s="203"/>
      <c r="H55" s="203"/>
      <c r="I55" s="203"/>
      <c r="J55" s="203"/>
      <c r="K55" s="203"/>
      <c r="L55" s="203"/>
      <c r="M55" s="203"/>
      <c r="N55" s="203"/>
      <c r="O55" s="203"/>
      <c r="P55" s="72"/>
    </row>
    <row r="56" spans="2:16">
      <c r="B56" s="97"/>
      <c r="C56" s="105"/>
      <c r="D56" s="105"/>
      <c r="E56" s="105"/>
      <c r="F56" s="105"/>
      <c r="G56" s="105"/>
      <c r="H56" s="105"/>
      <c r="I56" s="105"/>
      <c r="J56" s="105"/>
      <c r="K56" s="105"/>
      <c r="L56" s="105"/>
      <c r="M56" s="105"/>
      <c r="N56" s="105"/>
      <c r="O56" s="105"/>
      <c r="P56" s="72"/>
    </row>
    <row r="57" spans="2:16">
      <c r="B57" s="97"/>
      <c r="C57" s="105"/>
      <c r="D57" s="105"/>
      <c r="E57" s="105"/>
      <c r="F57" s="105"/>
      <c r="G57" s="105"/>
      <c r="H57" s="105"/>
      <c r="I57" s="105"/>
      <c r="J57" s="105"/>
      <c r="K57" s="105"/>
      <c r="L57" s="105"/>
      <c r="M57" s="105"/>
      <c r="N57" s="105"/>
      <c r="O57" s="105"/>
      <c r="P57" s="72"/>
    </row>
    <row r="58" spans="2:16">
      <c r="B58" s="97"/>
      <c r="C58" s="105"/>
      <c r="D58" s="105"/>
      <c r="E58" s="105"/>
      <c r="F58" s="105"/>
      <c r="G58" s="105"/>
      <c r="H58" s="105"/>
      <c r="I58" s="105"/>
      <c r="J58" s="105"/>
      <c r="K58" s="105"/>
      <c r="L58" s="105"/>
      <c r="M58" s="105"/>
      <c r="N58" s="105"/>
      <c r="O58" s="105"/>
      <c r="P58" s="72"/>
    </row>
    <row r="59" spans="2:16" ht="61.5" customHeight="1">
      <c r="B59" s="102" t="s">
        <v>196</v>
      </c>
      <c r="C59" s="205" t="s">
        <v>237</v>
      </c>
      <c r="D59" s="205"/>
      <c r="E59" s="205"/>
      <c r="F59" s="205"/>
      <c r="G59" s="205"/>
      <c r="H59" s="205"/>
      <c r="I59" s="205"/>
      <c r="J59" s="205"/>
      <c r="K59" s="205"/>
      <c r="L59" s="205"/>
      <c r="M59" s="205"/>
      <c r="N59" s="205"/>
      <c r="O59" s="205"/>
      <c r="P59" s="72"/>
    </row>
    <row r="60" spans="2:16" ht="64.5" customHeight="1">
      <c r="B60" s="102" t="s">
        <v>196</v>
      </c>
      <c r="C60" s="205" t="s">
        <v>238</v>
      </c>
      <c r="D60" s="205"/>
      <c r="E60" s="205"/>
      <c r="F60" s="205"/>
      <c r="G60" s="205"/>
      <c r="H60" s="205"/>
      <c r="I60" s="205"/>
      <c r="J60" s="205"/>
      <c r="K60" s="205"/>
      <c r="L60" s="205"/>
      <c r="M60" s="205"/>
      <c r="N60" s="205"/>
      <c r="O60" s="205"/>
      <c r="P60" s="72"/>
    </row>
    <row r="61" spans="2:16" ht="23.25" customHeight="1">
      <c r="B61" s="102" t="s">
        <v>196</v>
      </c>
      <c r="C61" s="205" t="s">
        <v>239</v>
      </c>
      <c r="D61" s="205"/>
      <c r="E61" s="205"/>
      <c r="F61" s="205"/>
      <c r="G61" s="205"/>
      <c r="H61" s="205"/>
      <c r="I61" s="205"/>
      <c r="J61" s="205"/>
      <c r="K61" s="205"/>
      <c r="L61" s="205"/>
      <c r="M61" s="205"/>
      <c r="N61" s="205"/>
      <c r="O61" s="205"/>
      <c r="P61" s="72"/>
    </row>
    <row r="62" spans="2:16" ht="12.75" customHeight="1">
      <c r="B62" s="97"/>
      <c r="C62" s="105"/>
      <c r="D62" s="105"/>
      <c r="E62" s="105"/>
      <c r="F62" s="105"/>
      <c r="G62" s="105"/>
      <c r="H62" s="105"/>
      <c r="I62" s="105"/>
      <c r="J62" s="105"/>
      <c r="K62" s="105"/>
      <c r="L62" s="105"/>
      <c r="M62" s="105"/>
      <c r="N62" s="105"/>
      <c r="O62" s="105"/>
      <c r="P62" s="72"/>
    </row>
    <row r="63" spans="2:16">
      <c r="B63" s="97"/>
      <c r="P63" s="72"/>
    </row>
    <row r="64" spans="2:16">
      <c r="B64" s="97"/>
      <c r="P64" s="72"/>
    </row>
    <row r="65" spans="2:16">
      <c r="B65" s="97"/>
      <c r="P65" s="72"/>
    </row>
    <row r="66" spans="2:16" ht="17.25" customHeight="1">
      <c r="B66" s="102" t="s">
        <v>196</v>
      </c>
      <c r="C66" s="209" t="s">
        <v>240</v>
      </c>
      <c r="D66" s="209"/>
      <c r="E66" s="209"/>
      <c r="F66" s="209"/>
      <c r="G66" s="209"/>
      <c r="H66" s="209"/>
      <c r="I66" s="209"/>
      <c r="J66" s="209"/>
      <c r="K66" s="209"/>
      <c r="L66" s="209"/>
      <c r="M66" s="209"/>
      <c r="N66" s="209"/>
      <c r="O66" s="209"/>
      <c r="P66" s="72"/>
    </row>
    <row r="67" spans="2:16" ht="15" customHeight="1">
      <c r="B67" s="97"/>
      <c r="C67" s="210" t="s">
        <v>241</v>
      </c>
      <c r="D67" s="210"/>
      <c r="E67" s="210"/>
      <c r="F67" s="210"/>
      <c r="G67" s="210"/>
      <c r="H67" s="210"/>
      <c r="I67" s="210"/>
      <c r="J67" s="210"/>
      <c r="K67" s="210"/>
      <c r="L67" s="210"/>
      <c r="M67" s="210"/>
      <c r="N67" s="210"/>
      <c r="O67" s="210"/>
      <c r="P67" s="72"/>
    </row>
    <row r="68" spans="2:16" ht="15" customHeight="1">
      <c r="B68" s="97"/>
      <c r="C68" s="210" t="s">
        <v>242</v>
      </c>
      <c r="D68" s="210"/>
      <c r="E68" s="210"/>
      <c r="F68" s="210"/>
      <c r="G68" s="210"/>
      <c r="H68" s="210"/>
      <c r="I68" s="210"/>
      <c r="J68" s="210"/>
      <c r="K68" s="210"/>
      <c r="L68" s="210"/>
      <c r="M68" s="210"/>
      <c r="N68" s="210"/>
      <c r="O68" s="210"/>
      <c r="P68" s="72"/>
    </row>
    <row r="69" spans="2:16" ht="15" customHeight="1">
      <c r="B69" s="97"/>
      <c r="C69" s="210" t="s">
        <v>243</v>
      </c>
      <c r="D69" s="210"/>
      <c r="E69" s="210"/>
      <c r="F69" s="210"/>
      <c r="G69" s="210"/>
      <c r="H69" s="210"/>
      <c r="I69" s="210"/>
      <c r="J69" s="210"/>
      <c r="K69" s="210"/>
      <c r="L69" s="210"/>
      <c r="M69" s="210"/>
      <c r="N69" s="210"/>
      <c r="O69" s="210"/>
      <c r="P69" s="72"/>
    </row>
    <row r="70" spans="2:16" ht="31.5" customHeight="1">
      <c r="B70" s="102" t="s">
        <v>196</v>
      </c>
      <c r="C70" s="205" t="s">
        <v>244</v>
      </c>
      <c r="D70" s="205"/>
      <c r="E70" s="205"/>
      <c r="F70" s="205"/>
      <c r="G70" s="205"/>
      <c r="H70" s="205"/>
      <c r="I70" s="205"/>
      <c r="J70" s="205"/>
      <c r="K70" s="205"/>
      <c r="L70" s="205"/>
      <c r="M70" s="205"/>
      <c r="N70" s="205"/>
      <c r="O70" s="205"/>
      <c r="P70" s="72"/>
    </row>
    <row r="71" spans="2:16" ht="31.5" customHeight="1">
      <c r="B71" s="102"/>
      <c r="C71" s="203" t="s">
        <v>245</v>
      </c>
      <c r="D71" s="203"/>
      <c r="E71" s="203"/>
      <c r="F71" s="203"/>
      <c r="G71" s="203"/>
      <c r="H71" s="203"/>
      <c r="I71" s="203"/>
      <c r="J71" s="203"/>
      <c r="K71" s="203"/>
      <c r="L71" s="203"/>
      <c r="M71" s="203"/>
      <c r="N71" s="203"/>
      <c r="O71" s="203"/>
      <c r="P71" s="72"/>
    </row>
    <row r="72" spans="2:16" ht="29.25" customHeight="1">
      <c r="B72" s="102"/>
      <c r="C72" s="203" t="s">
        <v>246</v>
      </c>
      <c r="D72" s="203"/>
      <c r="E72" s="203"/>
      <c r="F72" s="203"/>
      <c r="G72" s="203"/>
      <c r="H72" s="203"/>
      <c r="I72" s="203"/>
      <c r="J72" s="203"/>
      <c r="K72" s="203"/>
      <c r="L72" s="203"/>
      <c r="M72" s="203"/>
      <c r="N72" s="203"/>
      <c r="O72" s="203"/>
      <c r="P72" s="72"/>
    </row>
    <row r="73" spans="2:16">
      <c r="B73" s="97"/>
      <c r="C73" s="203" t="s">
        <v>247</v>
      </c>
      <c r="D73" s="203"/>
      <c r="E73" s="203"/>
      <c r="F73" s="203"/>
      <c r="G73" s="203"/>
      <c r="H73" s="203"/>
      <c r="I73" s="203"/>
      <c r="J73" s="203"/>
      <c r="K73" s="203"/>
      <c r="L73" s="203"/>
      <c r="M73" s="203"/>
      <c r="N73" s="203"/>
      <c r="O73" s="203"/>
      <c r="P73" s="72"/>
    </row>
    <row r="74" spans="2:16">
      <c r="B74" s="97"/>
      <c r="C74" s="105"/>
      <c r="D74" s="105"/>
      <c r="E74" s="105"/>
      <c r="F74" s="105"/>
      <c r="G74" s="105"/>
      <c r="H74" s="105"/>
      <c r="I74" s="105"/>
      <c r="J74" s="105"/>
      <c r="K74" s="105"/>
      <c r="L74" s="105"/>
      <c r="M74" s="105"/>
      <c r="N74" s="105"/>
      <c r="O74" s="105"/>
      <c r="P74" s="72"/>
    </row>
    <row r="75" spans="2:16">
      <c r="B75" s="97"/>
      <c r="C75" s="105"/>
      <c r="D75" s="105"/>
      <c r="E75" s="105"/>
      <c r="F75" s="105"/>
      <c r="G75" s="105"/>
      <c r="H75" s="105"/>
      <c r="I75" s="105"/>
      <c r="J75" s="105"/>
      <c r="K75" s="105"/>
      <c r="L75" s="105"/>
      <c r="M75" s="105"/>
      <c r="N75" s="105"/>
      <c r="O75" s="105"/>
      <c r="P75" s="72"/>
    </row>
    <row r="76" spans="2:16">
      <c r="B76" s="97"/>
      <c r="C76" s="105"/>
      <c r="D76" s="105"/>
      <c r="E76" s="105"/>
      <c r="F76" s="105"/>
      <c r="G76" s="105"/>
      <c r="H76" s="105"/>
      <c r="I76" s="105"/>
      <c r="J76" s="105"/>
      <c r="K76" s="105"/>
      <c r="L76" s="105"/>
      <c r="M76" s="105"/>
      <c r="N76" s="105"/>
      <c r="O76" s="105"/>
      <c r="P76" s="72"/>
    </row>
    <row r="77" spans="2:16">
      <c r="B77" s="97"/>
      <c r="C77" s="105"/>
      <c r="D77" s="105"/>
      <c r="E77" s="105"/>
      <c r="F77" s="105"/>
      <c r="G77" s="105"/>
      <c r="H77" s="105"/>
      <c r="I77" s="105"/>
      <c r="J77" s="105"/>
      <c r="K77" s="105"/>
      <c r="L77" s="105"/>
      <c r="M77" s="105"/>
      <c r="N77" s="105"/>
      <c r="O77" s="105"/>
      <c r="P77" s="72"/>
    </row>
    <row r="78" spans="2:16" ht="45" customHeight="1">
      <c r="B78" s="102" t="s">
        <v>196</v>
      </c>
      <c r="C78" s="205" t="s">
        <v>248</v>
      </c>
      <c r="D78" s="205"/>
      <c r="E78" s="205"/>
      <c r="F78" s="205"/>
      <c r="G78" s="205"/>
      <c r="H78" s="205"/>
      <c r="I78" s="205"/>
      <c r="J78" s="205"/>
      <c r="K78" s="205"/>
      <c r="L78" s="205"/>
      <c r="M78" s="205"/>
      <c r="N78" s="205"/>
      <c r="O78" s="205"/>
      <c r="P78" s="72"/>
    </row>
    <row r="79" spans="2:16" ht="29.25" customHeight="1">
      <c r="B79" s="102"/>
      <c r="C79" s="203" t="s">
        <v>249</v>
      </c>
      <c r="D79" s="203"/>
      <c r="E79" s="203"/>
      <c r="F79" s="203"/>
      <c r="G79" s="203"/>
      <c r="H79" s="203"/>
      <c r="I79" s="203"/>
      <c r="J79" s="203"/>
      <c r="K79" s="203"/>
      <c r="L79" s="203"/>
      <c r="M79" s="203"/>
      <c r="N79" s="203"/>
      <c r="O79" s="203"/>
      <c r="P79" s="72"/>
    </row>
    <row r="80" spans="2:16" ht="15">
      <c r="B80" s="102" t="s">
        <v>196</v>
      </c>
      <c r="C80" s="205" t="s">
        <v>250</v>
      </c>
      <c r="D80" s="205"/>
      <c r="E80" s="205"/>
      <c r="F80" s="205"/>
      <c r="G80" s="205"/>
      <c r="H80" s="205"/>
      <c r="I80" s="205"/>
      <c r="J80" s="205"/>
      <c r="K80" s="205"/>
      <c r="L80" s="205"/>
      <c r="M80" s="205"/>
      <c r="N80" s="205"/>
      <c r="O80" s="205"/>
      <c r="P80" s="72"/>
    </row>
    <row r="81" spans="2:60" ht="15">
      <c r="B81" s="102"/>
      <c r="C81" s="203" t="s">
        <v>251</v>
      </c>
      <c r="D81" s="203"/>
      <c r="E81" s="203"/>
      <c r="F81" s="203"/>
      <c r="G81" s="203"/>
      <c r="H81" s="203"/>
      <c r="I81" s="203"/>
      <c r="J81" s="203"/>
      <c r="K81" s="203"/>
      <c r="L81" s="203"/>
      <c r="M81" s="203"/>
      <c r="N81" s="203"/>
      <c r="O81" s="203"/>
      <c r="P81" s="72"/>
    </row>
    <row r="82" spans="2:60" ht="59.25" customHeight="1">
      <c r="B82" s="102"/>
      <c r="C82" s="203" t="s">
        <v>252</v>
      </c>
      <c r="D82" s="203"/>
      <c r="E82" s="203"/>
      <c r="F82" s="203"/>
      <c r="G82" s="203"/>
      <c r="H82" s="203"/>
      <c r="I82" s="203"/>
      <c r="J82" s="203"/>
      <c r="K82" s="203"/>
      <c r="L82" s="203"/>
      <c r="M82" s="203"/>
      <c r="N82" s="203"/>
      <c r="O82" s="203"/>
      <c r="P82" s="72"/>
      <c r="S82" s="204"/>
      <c r="T82" s="204"/>
      <c r="U82" s="204"/>
      <c r="V82" s="204"/>
      <c r="W82" s="204"/>
      <c r="X82" s="204"/>
      <c r="Y82" s="204"/>
      <c r="Z82" s="204"/>
      <c r="AA82" s="204"/>
      <c r="AB82" s="204"/>
      <c r="AC82" s="204"/>
      <c r="AD82" s="204"/>
      <c r="AE82" s="204"/>
      <c r="AF82" s="204"/>
      <c r="AG82" s="204"/>
      <c r="AH82" s="204"/>
      <c r="AI82" s="204"/>
      <c r="AJ82" s="204"/>
      <c r="AK82" s="204"/>
      <c r="AL82" s="204"/>
      <c r="AM82" s="204"/>
      <c r="AN82" s="204"/>
      <c r="AO82" s="204"/>
      <c r="AP82" s="204"/>
      <c r="AQ82" s="204"/>
      <c r="AR82" s="204"/>
      <c r="AS82" s="204"/>
      <c r="AT82" s="204"/>
      <c r="AU82" s="204"/>
      <c r="AV82" s="204"/>
      <c r="AW82" s="204"/>
      <c r="AX82" s="204"/>
      <c r="AY82" s="204"/>
      <c r="AZ82" s="204"/>
      <c r="BA82" s="204"/>
      <c r="BB82" s="204"/>
      <c r="BC82" s="204"/>
      <c r="BD82" s="204"/>
      <c r="BE82" s="204"/>
      <c r="BF82" s="204"/>
      <c r="BG82" s="204"/>
      <c r="BH82" s="204"/>
    </row>
    <row r="83" spans="2:60">
      <c r="B83" s="97"/>
      <c r="C83" s="203" t="s">
        <v>253</v>
      </c>
      <c r="D83" s="203"/>
      <c r="E83" s="203"/>
      <c r="F83" s="203"/>
      <c r="G83" s="203"/>
      <c r="H83" s="203"/>
      <c r="I83" s="203"/>
      <c r="J83" s="203"/>
      <c r="K83" s="203"/>
      <c r="L83" s="203"/>
      <c r="M83" s="203"/>
      <c r="N83" s="203"/>
      <c r="O83" s="203"/>
      <c r="P83" s="72"/>
      <c r="S83" s="204"/>
      <c r="T83" s="204"/>
      <c r="U83" s="204"/>
      <c r="V83" s="204"/>
      <c r="W83" s="204"/>
      <c r="X83" s="204"/>
      <c r="Y83" s="204"/>
      <c r="Z83" s="204"/>
      <c r="AA83" s="204"/>
      <c r="AB83" s="204"/>
      <c r="AC83" s="204"/>
      <c r="AD83" s="204"/>
      <c r="AE83" s="204"/>
      <c r="AF83" s="204"/>
      <c r="AG83" s="204"/>
      <c r="AH83" s="204"/>
      <c r="AI83" s="204"/>
      <c r="AJ83" s="204"/>
      <c r="AK83" s="204"/>
      <c r="AL83" s="204"/>
      <c r="AM83" s="204"/>
      <c r="AN83" s="204"/>
      <c r="AO83" s="204"/>
      <c r="AP83" s="204"/>
      <c r="AQ83" s="204"/>
      <c r="AR83" s="204"/>
      <c r="AS83" s="204"/>
      <c r="AT83" s="204"/>
      <c r="AU83" s="204"/>
      <c r="AV83" s="204"/>
      <c r="AW83" s="204"/>
      <c r="AX83" s="204"/>
      <c r="AY83" s="204"/>
      <c r="AZ83" s="204"/>
      <c r="BA83" s="204"/>
      <c r="BB83" s="204"/>
      <c r="BC83" s="204"/>
      <c r="BD83" s="204"/>
      <c r="BE83" s="204"/>
      <c r="BF83" s="204"/>
      <c r="BG83" s="204"/>
      <c r="BH83" s="204"/>
    </row>
    <row r="84" spans="2:60">
      <c r="B84" s="97"/>
      <c r="C84" s="206" t="s">
        <v>254</v>
      </c>
      <c r="D84" s="206"/>
      <c r="E84" s="206"/>
      <c r="F84" s="206"/>
      <c r="G84" s="206"/>
      <c r="H84" s="206"/>
      <c r="I84" s="206"/>
      <c r="J84" s="206"/>
      <c r="K84" s="206"/>
      <c r="L84" s="206"/>
      <c r="M84" s="206"/>
      <c r="N84" s="206"/>
      <c r="O84" s="206"/>
      <c r="P84" s="72"/>
      <c r="S84" s="204"/>
      <c r="T84" s="204"/>
      <c r="U84" s="204"/>
      <c r="V84" s="204"/>
      <c r="W84" s="204"/>
      <c r="X84" s="204"/>
      <c r="Y84" s="204"/>
      <c r="Z84" s="204"/>
      <c r="AA84" s="204"/>
      <c r="AB84" s="204"/>
      <c r="AC84" s="204"/>
      <c r="AD84" s="204"/>
      <c r="AE84" s="204"/>
      <c r="AF84" s="204"/>
      <c r="AG84" s="204"/>
      <c r="AH84" s="204"/>
      <c r="AI84" s="204"/>
      <c r="AJ84" s="204"/>
      <c r="AK84" s="204"/>
      <c r="AL84" s="204"/>
      <c r="AM84" s="204"/>
      <c r="AN84" s="204"/>
      <c r="AO84" s="204"/>
      <c r="AP84" s="204"/>
      <c r="AQ84" s="204"/>
      <c r="AR84" s="204"/>
      <c r="AS84" s="204"/>
      <c r="AT84" s="204"/>
      <c r="AU84" s="204"/>
      <c r="AV84" s="204"/>
      <c r="AW84" s="204"/>
      <c r="AX84" s="204"/>
      <c r="AY84" s="204"/>
      <c r="AZ84" s="204"/>
      <c r="BA84" s="204"/>
      <c r="BB84" s="204"/>
      <c r="BC84" s="204"/>
      <c r="BD84" s="204"/>
      <c r="BE84" s="204"/>
      <c r="BF84" s="204"/>
      <c r="BG84" s="204"/>
      <c r="BH84" s="204"/>
    </row>
    <row r="85" spans="2:60">
      <c r="B85" s="97"/>
      <c r="C85" s="206" t="s">
        <v>255</v>
      </c>
      <c r="D85" s="206"/>
      <c r="E85" s="206"/>
      <c r="F85" s="206"/>
      <c r="G85" s="206"/>
      <c r="H85" s="206"/>
      <c r="I85" s="206"/>
      <c r="J85" s="206"/>
      <c r="K85" s="206"/>
      <c r="L85" s="206"/>
      <c r="M85" s="206"/>
      <c r="N85" s="206"/>
      <c r="O85" s="206"/>
      <c r="P85" s="72"/>
      <c r="S85" s="204" t="s">
        <v>256</v>
      </c>
      <c r="T85" s="204"/>
      <c r="U85" s="204"/>
      <c r="V85" s="204"/>
      <c r="W85" s="204"/>
      <c r="X85" s="204"/>
      <c r="Y85" s="204"/>
      <c r="Z85" s="204"/>
      <c r="AA85" s="204"/>
      <c r="AB85" s="204"/>
      <c r="AC85" s="204"/>
      <c r="AD85" s="204"/>
      <c r="AE85" s="204"/>
      <c r="AF85" s="204"/>
      <c r="AG85" s="204"/>
      <c r="AH85" s="204"/>
      <c r="AI85" s="204"/>
      <c r="AJ85" s="204"/>
      <c r="AK85" s="204"/>
      <c r="AL85" s="204"/>
      <c r="AM85" s="204"/>
      <c r="AN85" s="204"/>
      <c r="AO85" s="204"/>
      <c r="AP85" s="204"/>
      <c r="AQ85" s="204"/>
      <c r="AR85" s="204"/>
      <c r="AS85" s="204"/>
      <c r="AT85" s="204"/>
      <c r="AU85" s="204"/>
      <c r="AV85" s="204"/>
      <c r="AW85" s="204"/>
      <c r="AX85" s="204"/>
      <c r="AY85" s="204"/>
      <c r="AZ85" s="204"/>
      <c r="BA85" s="204"/>
      <c r="BB85" s="204"/>
      <c r="BC85" s="204"/>
      <c r="BD85" s="204"/>
      <c r="BE85" s="204"/>
      <c r="BF85" s="204"/>
      <c r="BG85" s="204"/>
      <c r="BH85" s="204"/>
    </row>
    <row r="86" spans="2:60">
      <c r="B86" s="97"/>
      <c r="C86" s="207" t="s">
        <v>257</v>
      </c>
      <c r="D86" s="208"/>
      <c r="E86" s="208"/>
      <c r="F86" s="208"/>
      <c r="G86" s="208"/>
      <c r="H86" s="208"/>
      <c r="I86" s="208"/>
      <c r="J86" s="208"/>
      <c r="K86" s="208"/>
      <c r="L86" s="208"/>
      <c r="M86" s="208"/>
      <c r="N86" s="208"/>
      <c r="O86" s="208"/>
      <c r="P86" s="72"/>
      <c r="S86" s="204"/>
      <c r="T86" s="204"/>
      <c r="U86" s="204"/>
      <c r="V86" s="204"/>
      <c r="W86" s="204"/>
      <c r="X86" s="204"/>
      <c r="Y86" s="204"/>
      <c r="Z86" s="204"/>
      <c r="AA86" s="204"/>
      <c r="AB86" s="204"/>
      <c r="AC86" s="204"/>
      <c r="AD86" s="204"/>
      <c r="AE86" s="204"/>
      <c r="AF86" s="204"/>
      <c r="AG86" s="204"/>
      <c r="AH86" s="204"/>
      <c r="AI86" s="204"/>
      <c r="AJ86" s="204"/>
      <c r="AK86" s="204"/>
      <c r="AL86" s="204"/>
      <c r="AM86" s="204"/>
      <c r="AN86" s="204"/>
      <c r="AO86" s="204"/>
      <c r="AP86" s="204"/>
      <c r="AQ86" s="204"/>
      <c r="AR86" s="204"/>
      <c r="AS86" s="204"/>
      <c r="AT86" s="204"/>
      <c r="AU86" s="204"/>
      <c r="AV86" s="204"/>
      <c r="AW86" s="204"/>
      <c r="AX86" s="204"/>
      <c r="AY86" s="204"/>
      <c r="AZ86" s="204"/>
      <c r="BA86" s="204"/>
      <c r="BB86" s="204"/>
      <c r="BC86" s="204"/>
      <c r="BD86" s="204"/>
      <c r="BE86" s="204"/>
      <c r="BF86" s="204"/>
      <c r="BG86" s="204"/>
      <c r="BH86" s="204"/>
    </row>
    <row r="87" spans="2:60" ht="30.75" customHeight="1">
      <c r="B87" s="97"/>
      <c r="C87" s="203" t="s">
        <v>258</v>
      </c>
      <c r="D87" s="203"/>
      <c r="E87" s="203"/>
      <c r="F87" s="203"/>
      <c r="G87" s="203"/>
      <c r="H87" s="203"/>
      <c r="I87" s="203"/>
      <c r="J87" s="203"/>
      <c r="K87" s="203"/>
      <c r="L87" s="203"/>
      <c r="M87" s="203"/>
      <c r="N87" s="203"/>
      <c r="O87" s="203"/>
      <c r="P87" s="72"/>
      <c r="S87" s="204"/>
      <c r="T87" s="204"/>
      <c r="U87" s="204"/>
      <c r="V87" s="204"/>
      <c r="W87" s="204"/>
      <c r="X87" s="204"/>
      <c r="Y87" s="204"/>
      <c r="Z87" s="204"/>
      <c r="AA87" s="204"/>
      <c r="AB87" s="204"/>
      <c r="AC87" s="204"/>
      <c r="AD87" s="204"/>
      <c r="AE87" s="204"/>
      <c r="AF87" s="204"/>
      <c r="AG87" s="204"/>
      <c r="AH87" s="204"/>
      <c r="AI87" s="204"/>
      <c r="AJ87" s="204"/>
      <c r="AK87" s="204"/>
      <c r="AL87" s="204"/>
      <c r="AM87" s="204"/>
      <c r="AN87" s="204"/>
      <c r="AO87" s="204"/>
      <c r="AP87" s="204"/>
      <c r="AQ87" s="204"/>
      <c r="AR87" s="204"/>
      <c r="AS87" s="204"/>
      <c r="AT87" s="204"/>
      <c r="AU87" s="204"/>
      <c r="AV87" s="204"/>
      <c r="AW87" s="204"/>
      <c r="AX87" s="204"/>
      <c r="AY87" s="204"/>
      <c r="AZ87" s="204"/>
      <c r="BA87" s="204"/>
      <c r="BB87" s="204"/>
      <c r="BC87" s="204"/>
      <c r="BD87" s="204"/>
      <c r="BE87" s="204"/>
      <c r="BF87" s="204"/>
      <c r="BG87" s="204"/>
      <c r="BH87" s="204"/>
    </row>
    <row r="88" spans="2:60">
      <c r="B88" s="97"/>
      <c r="C88" s="203" t="s">
        <v>259</v>
      </c>
      <c r="D88" s="203"/>
      <c r="E88" s="203"/>
      <c r="F88" s="203"/>
      <c r="G88" s="203"/>
      <c r="H88" s="203"/>
      <c r="I88" s="203"/>
      <c r="J88" s="203"/>
      <c r="K88" s="203"/>
      <c r="L88" s="203"/>
      <c r="M88" s="203"/>
      <c r="N88" s="203"/>
      <c r="O88" s="203"/>
      <c r="P88" s="72"/>
      <c r="S88" s="204"/>
      <c r="T88" s="204"/>
      <c r="U88" s="204"/>
      <c r="V88" s="204"/>
      <c r="W88" s="204"/>
      <c r="X88" s="204"/>
      <c r="Y88" s="204"/>
      <c r="Z88" s="204"/>
      <c r="AA88" s="204"/>
      <c r="AB88" s="204"/>
      <c r="AC88" s="204"/>
      <c r="AD88" s="204"/>
      <c r="AE88" s="204"/>
      <c r="AF88" s="204"/>
      <c r="AG88" s="204"/>
      <c r="AH88" s="204"/>
      <c r="AI88" s="204"/>
      <c r="AJ88" s="204"/>
      <c r="AK88" s="204"/>
      <c r="AL88" s="204"/>
      <c r="AM88" s="204"/>
      <c r="AN88" s="204"/>
      <c r="AO88" s="204"/>
      <c r="AP88" s="204"/>
      <c r="AQ88" s="204"/>
      <c r="AR88" s="204"/>
      <c r="AS88" s="204"/>
      <c r="AT88" s="204"/>
      <c r="AU88" s="204"/>
      <c r="AV88" s="204"/>
      <c r="AW88" s="204"/>
      <c r="AX88" s="204"/>
      <c r="AY88" s="204"/>
      <c r="AZ88" s="204"/>
      <c r="BA88" s="204"/>
      <c r="BB88" s="204"/>
      <c r="BC88" s="204"/>
      <c r="BD88" s="204"/>
      <c r="BE88" s="204"/>
      <c r="BF88" s="204"/>
      <c r="BG88" s="204"/>
      <c r="BH88" s="204"/>
    </row>
    <row r="89" spans="2:60" ht="45" customHeight="1">
      <c r="B89" s="102" t="s">
        <v>196</v>
      </c>
      <c r="C89" s="205" t="s">
        <v>260</v>
      </c>
      <c r="D89" s="205"/>
      <c r="E89" s="205"/>
      <c r="F89" s="205"/>
      <c r="G89" s="205"/>
      <c r="H89" s="205"/>
      <c r="I89" s="205"/>
      <c r="J89" s="205"/>
      <c r="K89" s="205"/>
      <c r="L89" s="205"/>
      <c r="M89" s="205"/>
      <c r="N89" s="205"/>
      <c r="O89" s="205"/>
      <c r="P89" s="72"/>
    </row>
    <row r="90" spans="2:60" ht="30" customHeight="1">
      <c r="B90" s="97"/>
      <c r="C90" s="203" t="s">
        <v>261</v>
      </c>
      <c r="D90" s="203"/>
      <c r="E90" s="203"/>
      <c r="F90" s="203"/>
      <c r="G90" s="203"/>
      <c r="H90" s="203"/>
      <c r="I90" s="203"/>
      <c r="J90" s="203"/>
      <c r="K90" s="203"/>
      <c r="L90" s="203"/>
      <c r="M90" s="203"/>
      <c r="N90" s="203"/>
      <c r="O90" s="203"/>
      <c r="P90" s="72"/>
      <c r="S90" s="204"/>
      <c r="T90" s="204"/>
      <c r="U90" s="204"/>
      <c r="V90" s="204"/>
      <c r="W90" s="204"/>
      <c r="X90" s="204"/>
      <c r="Y90" s="204"/>
      <c r="Z90" s="204"/>
      <c r="AA90" s="204"/>
      <c r="AB90" s="204"/>
      <c r="AC90" s="204"/>
      <c r="AD90" s="204"/>
      <c r="AE90" s="204"/>
      <c r="AF90" s="204"/>
      <c r="AG90" s="204"/>
      <c r="AH90" s="204"/>
      <c r="AI90" s="204"/>
      <c r="AJ90" s="204"/>
      <c r="AK90" s="204"/>
      <c r="AL90" s="204"/>
      <c r="AM90" s="204"/>
      <c r="AN90" s="204"/>
      <c r="AO90" s="204"/>
      <c r="AP90" s="204"/>
      <c r="AQ90" s="204"/>
      <c r="AR90" s="204"/>
      <c r="AS90" s="204"/>
      <c r="AT90" s="204"/>
      <c r="AU90" s="204"/>
      <c r="AV90" s="204"/>
      <c r="AW90" s="204"/>
      <c r="AX90" s="204"/>
      <c r="AY90" s="204"/>
      <c r="AZ90" s="204"/>
      <c r="BA90" s="204"/>
      <c r="BB90" s="204"/>
      <c r="BC90" s="204"/>
      <c r="BD90" s="204"/>
      <c r="BE90" s="204"/>
      <c r="BF90" s="204"/>
      <c r="BG90" s="204"/>
      <c r="BH90" s="204"/>
    </row>
    <row r="91" spans="2:60" ht="45" customHeight="1">
      <c r="B91" s="97"/>
      <c r="C91" s="203" t="s">
        <v>262</v>
      </c>
      <c r="D91" s="203"/>
      <c r="E91" s="203"/>
      <c r="F91" s="203"/>
      <c r="G91" s="203"/>
      <c r="H91" s="203"/>
      <c r="I91" s="203"/>
      <c r="J91" s="203"/>
      <c r="K91" s="203"/>
      <c r="L91" s="203"/>
      <c r="M91" s="203"/>
      <c r="N91" s="203"/>
      <c r="O91" s="203"/>
      <c r="P91" s="72"/>
      <c r="S91" s="204"/>
      <c r="T91" s="204"/>
      <c r="U91" s="204"/>
      <c r="V91" s="204"/>
      <c r="W91" s="204"/>
      <c r="X91" s="204"/>
      <c r="Y91" s="204"/>
      <c r="Z91" s="204"/>
      <c r="AA91" s="204"/>
      <c r="AB91" s="204"/>
      <c r="AC91" s="204"/>
      <c r="AD91" s="204"/>
      <c r="AE91" s="204"/>
      <c r="AF91" s="204"/>
      <c r="AG91" s="204"/>
      <c r="AH91" s="204"/>
      <c r="AI91" s="204"/>
      <c r="AJ91" s="204"/>
      <c r="AK91" s="204"/>
      <c r="AL91" s="204"/>
      <c r="AM91" s="204"/>
      <c r="AN91" s="204"/>
      <c r="AO91" s="204"/>
      <c r="AP91" s="204"/>
      <c r="AQ91" s="204"/>
      <c r="AR91" s="204"/>
      <c r="AS91" s="204"/>
      <c r="AT91" s="204"/>
      <c r="AU91" s="204"/>
      <c r="AV91" s="204"/>
      <c r="AW91" s="204"/>
      <c r="AX91" s="204"/>
      <c r="AY91" s="204"/>
      <c r="AZ91" s="204"/>
      <c r="BA91" s="204"/>
      <c r="BB91" s="204"/>
      <c r="BC91" s="204"/>
      <c r="BD91" s="204"/>
      <c r="BE91" s="204"/>
      <c r="BF91" s="204"/>
      <c r="BG91" s="204"/>
      <c r="BH91" s="204"/>
    </row>
    <row r="92" spans="2:60">
      <c r="B92" s="97"/>
      <c r="C92" s="105"/>
      <c r="D92" s="105"/>
      <c r="E92" s="105"/>
      <c r="F92" s="105"/>
      <c r="G92" s="105"/>
      <c r="H92" s="105"/>
      <c r="I92" s="105"/>
      <c r="J92" s="105"/>
      <c r="K92" s="105"/>
      <c r="L92" s="105"/>
      <c r="M92" s="105"/>
      <c r="N92" s="105"/>
      <c r="O92" s="105"/>
      <c r="P92" s="72"/>
      <c r="S92" s="106"/>
      <c r="T92" s="106"/>
      <c r="U92" s="106"/>
      <c r="V92" s="106"/>
      <c r="W92" s="106"/>
      <c r="X92" s="106"/>
      <c r="Y92" s="106"/>
      <c r="Z92" s="106"/>
      <c r="AA92" s="106"/>
      <c r="AB92" s="106"/>
      <c r="AC92" s="106"/>
      <c r="AD92" s="106"/>
      <c r="AE92" s="106"/>
      <c r="AF92" s="106"/>
      <c r="AG92" s="106"/>
      <c r="AH92" s="106"/>
      <c r="AI92" s="106"/>
      <c r="AJ92" s="106"/>
      <c r="AK92" s="106"/>
      <c r="AL92" s="106"/>
      <c r="AM92" s="106"/>
      <c r="AN92" s="106"/>
      <c r="AO92" s="106"/>
      <c r="AP92" s="106"/>
      <c r="AQ92" s="106"/>
      <c r="AR92" s="106"/>
      <c r="AS92" s="106"/>
      <c r="AT92" s="106"/>
      <c r="AU92" s="106"/>
      <c r="AV92" s="106"/>
      <c r="AW92" s="106"/>
      <c r="AX92" s="106"/>
      <c r="AY92" s="106"/>
      <c r="AZ92" s="106"/>
      <c r="BA92" s="106"/>
      <c r="BB92" s="106"/>
      <c r="BC92" s="106"/>
      <c r="BD92" s="106"/>
      <c r="BE92" s="106"/>
      <c r="BF92" s="106"/>
      <c r="BG92" s="106"/>
      <c r="BH92" s="106"/>
    </row>
    <row r="93" spans="2:60">
      <c r="B93" s="97"/>
      <c r="C93" s="105"/>
      <c r="D93" s="105"/>
      <c r="E93" s="105"/>
      <c r="F93" s="105"/>
      <c r="G93" s="105"/>
      <c r="H93" s="105"/>
      <c r="I93" s="105"/>
      <c r="J93" s="105"/>
      <c r="K93" s="105"/>
      <c r="L93" s="105"/>
      <c r="M93" s="105"/>
      <c r="N93" s="105"/>
      <c r="O93" s="105"/>
      <c r="P93" s="72"/>
      <c r="S93" s="106"/>
      <c r="T93" s="106"/>
      <c r="U93" s="106"/>
      <c r="V93" s="106"/>
      <c r="W93" s="106"/>
      <c r="X93" s="106"/>
      <c r="Y93" s="106"/>
      <c r="Z93" s="106"/>
      <c r="AA93" s="106"/>
      <c r="AB93" s="106"/>
      <c r="AC93" s="106"/>
      <c r="AD93" s="106"/>
      <c r="AE93" s="106"/>
      <c r="AF93" s="106"/>
      <c r="AG93" s="106"/>
      <c r="AH93" s="106"/>
      <c r="AI93" s="106"/>
      <c r="AJ93" s="106"/>
      <c r="AK93" s="106"/>
      <c r="AL93" s="106"/>
      <c r="AM93" s="106"/>
      <c r="AN93" s="106"/>
      <c r="AO93" s="106"/>
      <c r="AP93" s="106"/>
      <c r="AQ93" s="106"/>
      <c r="AR93" s="106"/>
      <c r="AS93" s="106"/>
      <c r="AT93" s="106"/>
      <c r="AU93" s="106"/>
      <c r="AV93" s="106"/>
      <c r="AW93" s="106"/>
      <c r="AX93" s="106"/>
      <c r="AY93" s="106"/>
      <c r="AZ93" s="106"/>
      <c r="BA93" s="106"/>
      <c r="BB93" s="106"/>
      <c r="BC93" s="106"/>
      <c r="BD93" s="106"/>
      <c r="BE93" s="106"/>
      <c r="BF93" s="106"/>
      <c r="BG93" s="106"/>
      <c r="BH93" s="106"/>
    </row>
    <row r="94" spans="2:60">
      <c r="B94" s="97"/>
      <c r="C94" s="105"/>
      <c r="D94" s="105"/>
      <c r="E94" s="105"/>
      <c r="F94" s="105"/>
      <c r="G94" s="105"/>
      <c r="H94" s="105"/>
      <c r="I94" s="105"/>
      <c r="J94" s="105"/>
      <c r="K94" s="105"/>
      <c r="L94" s="105"/>
      <c r="M94" s="105"/>
      <c r="N94" s="105"/>
      <c r="O94" s="105"/>
      <c r="P94" s="72"/>
      <c r="S94" s="106"/>
      <c r="T94" s="106"/>
      <c r="U94" s="106"/>
      <c r="V94" s="106"/>
      <c r="W94" s="106"/>
      <c r="X94" s="106"/>
      <c r="Y94" s="106"/>
      <c r="Z94" s="106"/>
      <c r="AA94" s="106"/>
      <c r="AB94" s="106"/>
      <c r="AC94" s="106"/>
      <c r="AD94" s="106"/>
      <c r="AE94" s="106"/>
      <c r="AF94" s="106"/>
      <c r="AG94" s="106"/>
      <c r="AH94" s="106"/>
      <c r="AI94" s="106"/>
      <c r="AJ94" s="106"/>
      <c r="AK94" s="106"/>
      <c r="AL94" s="106"/>
      <c r="AM94" s="106"/>
      <c r="AN94" s="106"/>
      <c r="AO94" s="106"/>
      <c r="AP94" s="106"/>
      <c r="AQ94" s="106"/>
      <c r="AR94" s="106"/>
      <c r="AS94" s="106"/>
      <c r="AT94" s="106"/>
      <c r="AU94" s="106"/>
      <c r="AV94" s="106"/>
      <c r="AW94" s="106"/>
      <c r="AX94" s="106"/>
      <c r="AY94" s="106"/>
      <c r="AZ94" s="106"/>
      <c r="BA94" s="106"/>
      <c r="BB94" s="106"/>
      <c r="BC94" s="106"/>
      <c r="BD94" s="106"/>
      <c r="BE94" s="106"/>
      <c r="BF94" s="106"/>
      <c r="BG94" s="106"/>
      <c r="BH94" s="106"/>
    </row>
    <row r="95" spans="2:60">
      <c r="B95" s="97"/>
      <c r="C95" s="105"/>
      <c r="D95" s="105"/>
      <c r="E95" s="105"/>
      <c r="F95" s="105"/>
      <c r="G95" s="105"/>
      <c r="H95" s="105"/>
      <c r="I95" s="105"/>
      <c r="J95" s="105"/>
      <c r="K95" s="105"/>
      <c r="L95" s="105"/>
      <c r="M95" s="105"/>
      <c r="N95" s="105"/>
      <c r="O95" s="105"/>
      <c r="P95" s="72"/>
      <c r="S95" s="106"/>
      <c r="T95" s="106"/>
      <c r="U95" s="106"/>
      <c r="V95" s="106"/>
      <c r="W95" s="106"/>
      <c r="X95" s="106"/>
      <c r="Y95" s="106"/>
      <c r="Z95" s="106"/>
      <c r="AA95" s="106"/>
      <c r="AB95" s="106"/>
      <c r="AC95" s="106"/>
      <c r="AD95" s="106"/>
      <c r="AE95" s="106"/>
      <c r="AF95" s="106"/>
      <c r="AG95" s="106"/>
      <c r="AH95" s="106"/>
      <c r="AI95" s="106"/>
      <c r="AJ95" s="106"/>
      <c r="AK95" s="106"/>
      <c r="AL95" s="106"/>
      <c r="AM95" s="106"/>
      <c r="AN95" s="106"/>
      <c r="AO95" s="106"/>
      <c r="AP95" s="106"/>
      <c r="AQ95" s="106"/>
      <c r="AR95" s="106"/>
      <c r="AS95" s="106"/>
      <c r="AT95" s="106"/>
      <c r="AU95" s="106"/>
      <c r="AV95" s="106"/>
      <c r="AW95" s="106"/>
      <c r="AX95" s="106"/>
      <c r="AY95" s="106"/>
      <c r="AZ95" s="106"/>
      <c r="BA95" s="106"/>
      <c r="BB95" s="106"/>
      <c r="BC95" s="106"/>
      <c r="BD95" s="106"/>
      <c r="BE95" s="106"/>
      <c r="BF95" s="106"/>
      <c r="BG95" s="106"/>
      <c r="BH95" s="106"/>
    </row>
    <row r="96" spans="2:60" ht="15">
      <c r="B96" s="102" t="s">
        <v>196</v>
      </c>
      <c r="C96" s="205" t="s">
        <v>263</v>
      </c>
      <c r="D96" s="205"/>
      <c r="E96" s="205"/>
      <c r="F96" s="205"/>
      <c r="G96" s="205"/>
      <c r="H96" s="205"/>
      <c r="I96" s="205"/>
      <c r="J96" s="205"/>
      <c r="K96" s="205"/>
      <c r="L96" s="205"/>
      <c r="M96" s="205"/>
      <c r="N96" s="205"/>
      <c r="O96" s="205"/>
      <c r="P96" s="72"/>
    </row>
    <row r="97" spans="2:16" ht="15">
      <c r="B97" s="102"/>
      <c r="C97" s="139"/>
      <c r="D97" s="139"/>
      <c r="E97" s="139"/>
      <c r="F97" s="139"/>
      <c r="G97" s="139"/>
      <c r="H97" s="139"/>
      <c r="I97" s="139"/>
      <c r="J97" s="139"/>
      <c r="K97" s="139"/>
      <c r="L97" s="139"/>
      <c r="M97" s="139"/>
      <c r="N97" s="139"/>
      <c r="O97" s="139"/>
      <c r="P97" s="72"/>
    </row>
    <row r="98" spans="2:16" s="151" customFormat="1" ht="38.4">
      <c r="B98" s="150" t="s">
        <v>746</v>
      </c>
      <c r="P98" s="152"/>
    </row>
    <row r="99" spans="2:16" s="151" customFormat="1" ht="121.8" customHeight="1">
      <c r="B99" s="153" t="s">
        <v>196</v>
      </c>
      <c r="C99" s="211" t="s">
        <v>747</v>
      </c>
      <c r="D99" s="211"/>
      <c r="E99" s="211"/>
      <c r="F99" s="211"/>
      <c r="G99" s="211"/>
      <c r="H99" s="211"/>
      <c r="I99" s="211"/>
      <c r="J99" s="211"/>
      <c r="K99" s="211"/>
      <c r="L99" s="211"/>
      <c r="M99" s="211"/>
      <c r="N99" s="211"/>
      <c r="O99" s="211"/>
      <c r="P99" s="152"/>
    </row>
    <row r="100" spans="2:16">
      <c r="B100" s="71"/>
      <c r="P100" s="72"/>
    </row>
    <row r="101" spans="2:16">
      <c r="B101" s="71"/>
      <c r="P101" s="72"/>
    </row>
    <row r="102" spans="2:16">
      <c r="B102" s="71"/>
      <c r="P102" s="72"/>
    </row>
    <row r="103" spans="2:16">
      <c r="B103" s="71"/>
      <c r="P103" s="72"/>
    </row>
    <row r="104" spans="2:16">
      <c r="B104" s="71"/>
      <c r="P104" s="72"/>
    </row>
    <row r="105" spans="2:16">
      <c r="B105" s="71"/>
      <c r="P105" s="72"/>
    </row>
    <row r="106" spans="2:16">
      <c r="B106" s="71"/>
      <c r="P106" s="72"/>
    </row>
    <row r="107" spans="2:16">
      <c r="B107" s="71"/>
      <c r="P107" s="72"/>
    </row>
    <row r="108" spans="2:16">
      <c r="B108" s="71"/>
      <c r="P108" s="72"/>
    </row>
    <row r="109" spans="2:16">
      <c r="B109" s="71"/>
      <c r="P109" s="72"/>
    </row>
    <row r="110" spans="2:16">
      <c r="B110" s="71"/>
      <c r="P110" s="72"/>
    </row>
    <row r="111" spans="2:16">
      <c r="B111" s="71"/>
      <c r="P111" s="72"/>
    </row>
    <row r="112" spans="2:16">
      <c r="B112" s="71"/>
      <c r="P112" s="72"/>
    </row>
    <row r="113" spans="2:16">
      <c r="B113" s="71"/>
      <c r="P113" s="72"/>
    </row>
    <row r="114" spans="2:16">
      <c r="B114" s="71"/>
      <c r="P114" s="72"/>
    </row>
    <row r="115" spans="2:16">
      <c r="B115" s="71"/>
      <c r="P115" s="72"/>
    </row>
    <row r="116" spans="2:16" ht="15" thickBot="1">
      <c r="B116" s="107"/>
      <c r="C116" s="108"/>
      <c r="D116" s="108"/>
      <c r="E116" s="108"/>
      <c r="F116" s="108"/>
      <c r="G116" s="108"/>
      <c r="H116" s="108"/>
      <c r="I116" s="108"/>
      <c r="J116" s="108"/>
      <c r="K116" s="108"/>
      <c r="L116" s="108"/>
      <c r="M116" s="108"/>
      <c r="N116" s="108"/>
      <c r="O116" s="108"/>
      <c r="P116" s="109"/>
    </row>
    <row r="117" spans="2:16" ht="15" thickTop="1"/>
  </sheetData>
  <mergeCells count="59">
    <mergeCell ref="C99:O99"/>
    <mergeCell ref="C44:O44"/>
    <mergeCell ref="C30:O30"/>
    <mergeCell ref="C31:O31"/>
    <mergeCell ref="C32:O32"/>
    <mergeCell ref="C33:O33"/>
    <mergeCell ref="C34:O34"/>
    <mergeCell ref="C35:O35"/>
    <mergeCell ref="C36:O36"/>
    <mergeCell ref="C37:O37"/>
    <mergeCell ref="C38:O38"/>
    <mergeCell ref="C42:O42"/>
    <mergeCell ref="C43:O43"/>
    <mergeCell ref="C59:O59"/>
    <mergeCell ref="C45:O45"/>
    <mergeCell ref="C46:O46"/>
    <mergeCell ref="C47:O47"/>
    <mergeCell ref="C48:O48"/>
    <mergeCell ref="C49:O49"/>
    <mergeCell ref="C50:O50"/>
    <mergeCell ref="C51:O51"/>
    <mergeCell ref="C52:O52"/>
    <mergeCell ref="C53:O53"/>
    <mergeCell ref="C54:O54"/>
    <mergeCell ref="C55:O55"/>
    <mergeCell ref="C79:O79"/>
    <mergeCell ref="C60:O60"/>
    <mergeCell ref="C61:O61"/>
    <mergeCell ref="C66:O66"/>
    <mergeCell ref="C67:O67"/>
    <mergeCell ref="C68:O68"/>
    <mergeCell ref="C69:O69"/>
    <mergeCell ref="C70:O70"/>
    <mergeCell ref="C71:O71"/>
    <mergeCell ref="C72:O72"/>
    <mergeCell ref="C73:O73"/>
    <mergeCell ref="C78:O78"/>
    <mergeCell ref="C80:O80"/>
    <mergeCell ref="C81:O81"/>
    <mergeCell ref="C82:O82"/>
    <mergeCell ref="S82:BH82"/>
    <mergeCell ref="C83:O83"/>
    <mergeCell ref="S83:BH83"/>
    <mergeCell ref="C84:O84"/>
    <mergeCell ref="S84:BH84"/>
    <mergeCell ref="C85:O85"/>
    <mergeCell ref="S85:BH85"/>
    <mergeCell ref="C86:O86"/>
    <mergeCell ref="S86:BH86"/>
    <mergeCell ref="C91:O91"/>
    <mergeCell ref="S91:BH91"/>
    <mergeCell ref="C96:O96"/>
    <mergeCell ref="C87:O87"/>
    <mergeCell ref="S87:BH87"/>
    <mergeCell ref="C88:O88"/>
    <mergeCell ref="S88:BH88"/>
    <mergeCell ref="C89:O89"/>
    <mergeCell ref="C90:O90"/>
    <mergeCell ref="S90:BH90"/>
  </mergeCells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2</vt:i4>
      </vt:variant>
    </vt:vector>
  </HeadingPairs>
  <TitlesOfParts>
    <vt:vector size="2" baseType="lpstr">
      <vt:lpstr>2027</vt:lpstr>
      <vt:lpstr>Условия работы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PlantMarket</dc:creator>
  <cp:lastModifiedBy>user</cp:lastModifiedBy>
  <dcterms:created xsi:type="dcterms:W3CDTF">2025-08-18T13:30:53Z</dcterms:created>
  <dcterms:modified xsi:type="dcterms:W3CDTF">2026-07-22T12:11:47Z</dcterms:modified>
</cp:coreProperties>
</file>