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dasha\Downloads\"/>
    </mc:Choice>
  </mc:AlternateContent>
  <xr:revisionPtr revIDLastSave="0" documentId="13_ncr:1_{A1E556E0-C14E-4BA3-909E-7719221C3502}" xr6:coauthVersionLast="47" xr6:coauthVersionMax="47" xr10:uidLastSave="{00000000-0000-0000-0000-000000000000}"/>
  <bookViews>
    <workbookView xWindow="-103" yWindow="-103" windowWidth="21806" windowHeight="13886" tabRatio="868" xr2:uid="{7C3FDB0E-31DF-4DF4-9C5B-3CEAC234B055}"/>
  </bookViews>
  <sheets>
    <sheet name="2026" sheetId="43" r:id="rId1"/>
    <sheet name="Алф. указатель и усл. обознач." sheetId="44" r:id="rId2"/>
    <sheet name="Условия работы" sheetId="37" r:id="rId3"/>
    <sheet name="FuzzyLookup_AddIn_Undo_Sheet" sheetId="8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16_неделя_2021">#REF!</definedName>
    <definedName name="_xlnm._FilterDatabase" localSheetId="0" hidden="1">'2026'!$B$31:$AA$316</definedName>
    <definedName name="_xlnm._FilterDatabase" localSheetId="1" hidden="1">'Алф. указатель и усл. обознач.'!$B$13:$D$13</definedName>
    <definedName name="a">#REF!</definedName>
    <definedName name="ALVPRX" localSheetId="0">#REF!</definedName>
    <definedName name="ALVPRX" localSheetId="2">#REF!</definedName>
    <definedName name="ALVPRX">#REF!</definedName>
    <definedName name="art" localSheetId="0">#REF!</definedName>
    <definedName name="art" localSheetId="2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 localSheetId="2">#REF!</definedName>
    <definedName name="can">#REF!</definedName>
    <definedName name="canada">'[1]канадские рабочий 1'!$A$10:$O$107</definedName>
    <definedName name="cher" localSheetId="0">#REF!</definedName>
    <definedName name="cher" localSheetId="2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 localSheetId="2">#REF!</definedName>
    <definedName name="chertab">#REF!</definedName>
    <definedName name="CHUR">#REF!</definedName>
    <definedName name="COMPALV" localSheetId="0">#REF!</definedName>
    <definedName name="COMPALV" localSheetId="2">#REF!</definedName>
    <definedName name="COMPALV">#REF!</definedName>
    <definedName name="dost" localSheetId="0">#REF!</definedName>
    <definedName name="dost" localSheetId="2">#REF!</definedName>
    <definedName name="dost">#REF!</definedName>
    <definedName name="Excel_BuiltIn_Print_Area_2" localSheetId="0">#REF!</definedName>
    <definedName name="Excel_BuiltIn_Print_Area_2" localSheetId="2">#REF!</definedName>
    <definedName name="Excel_BuiltIn_Print_Area_2">#REF!</definedName>
    <definedName name="Excel_BuiltIn_Print_Area_2_1" localSheetId="0">#REF!</definedName>
    <definedName name="Excel_BuiltIn_Print_Area_2_1" localSheetId="2">#REF!</definedName>
    <definedName name="Excel_BuiltIn_Print_Area_2_1">#REF!</definedName>
    <definedName name="Excel_BuiltIn_Print_Area_2_1_1" localSheetId="0">#REF!</definedName>
    <definedName name="Excel_BuiltIn_Print_Area_2_1_1" localSheetId="2">#REF!</definedName>
    <definedName name="Excel_BuiltIn_Print_Area_2_1_1">#REF!</definedName>
    <definedName name="fff" localSheetId="0">#REF!</definedName>
    <definedName name="fff" localSheetId="2">#REF!</definedName>
    <definedName name="fff">#REF!</definedName>
    <definedName name="ffive" localSheetId="0">#REF!</definedName>
    <definedName name="ffive" localSheetId="2">#REF!</definedName>
    <definedName name="ffive">#REF!</definedName>
    <definedName name="fin" localSheetId="0">[2]Лист2!$A$1:$C$339</definedName>
    <definedName name="fin" localSheetId="2">[2]Лист2!$A$1:$C$339</definedName>
    <definedName name="fin">#NAME?</definedName>
    <definedName name="final" localSheetId="0">[2]Лист2!$A$2:$B$339</definedName>
    <definedName name="final" localSheetId="2">[2]Лист2!$A$2:$B$339</definedName>
    <definedName name="final">#NAME?</definedName>
    <definedName name="five" localSheetId="0">#REF!</definedName>
    <definedName name="five" localSheetId="2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2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 localSheetId="2">#REF!</definedName>
    <definedName name="neg">#REF!</definedName>
    <definedName name="negot" localSheetId="0">#REF!</definedName>
    <definedName name="negot" localSheetId="2">#REF!</definedName>
    <definedName name="negot">#REF!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 localSheetId="2">#REF!</definedName>
    <definedName name="notready">#REF!</definedName>
    <definedName name="now" localSheetId="0">#REF!</definedName>
    <definedName name="now" localSheetId="2">#REF!</definedName>
    <definedName name="now">#REF!</definedName>
    <definedName name="oldart" localSheetId="0">#REF!</definedName>
    <definedName name="oldart" localSheetId="2">#REF!</definedName>
    <definedName name="oldart">#REF!</definedName>
    <definedName name="otkaz" localSheetId="0">#REF!</definedName>
    <definedName name="otkaz" localSheetId="2">#REF!</definedName>
    <definedName name="otkaz">#REF!</definedName>
    <definedName name="paen" localSheetId="0">#REF!</definedName>
    <definedName name="paen" localSheetId="2">#REF!</definedName>
    <definedName name="paen">#REF!</definedName>
    <definedName name="PDXCOMP" localSheetId="0">#REF!</definedName>
    <definedName name="PDXCOMP" localSheetId="2">#REF!</definedName>
    <definedName name="PDXCOMP">#REF!</definedName>
    <definedName name="PDXSPR" localSheetId="0">[3]PDX!#REF!</definedName>
    <definedName name="PDXSPR" localSheetId="2">[3]PDX!#REF!</definedName>
    <definedName name="PDXSPR">#NAME?</definedName>
    <definedName name="peon" localSheetId="0">#REF!</definedName>
    <definedName name="peon" localSheetId="2">#REF!</definedName>
    <definedName name="peon">#REF!</definedName>
    <definedName name="peon2" localSheetId="0">'2026'!$C$31:$J$314</definedName>
    <definedName name="peon2">#REF!</definedName>
    <definedName name="peoni" localSheetId="0">#REF!</definedName>
    <definedName name="peoni" localSheetId="2">#REF!</definedName>
    <definedName name="peoni">#REF!</definedName>
    <definedName name="peonn" localSheetId="0">[4]Лист2!$A$1:$IV$65536</definedName>
    <definedName name="peonn" localSheetId="2">[4]Лист2!$A$1:$IV$65536</definedName>
    <definedName name="peonn">#NAME?</definedName>
    <definedName name="pin" localSheetId="0">#REF!</definedName>
    <definedName name="pin" localSheetId="2">#REF!</definedName>
    <definedName name="pin">#REF!</definedName>
    <definedName name="pion" localSheetId="0">#REF!</definedName>
    <definedName name="pion" localSheetId="2">#REF!</definedName>
    <definedName name="pion">#REF!</definedName>
    <definedName name="pionn" localSheetId="0">#REF!</definedName>
    <definedName name="pionn" localSheetId="2">#REF!</definedName>
    <definedName name="pionn">#REF!</definedName>
    <definedName name="pips" localSheetId="0">#REF!</definedName>
    <definedName name="pips" localSheetId="2">#REF!</definedName>
    <definedName name="pips">#REF!</definedName>
    <definedName name="piu" localSheetId="0">#REF!</definedName>
    <definedName name="piu" localSheetId="2">#REF!</definedName>
    <definedName name="piu">#REF!</definedName>
    <definedName name="ppp" localSheetId="0">#REF!</definedName>
    <definedName name="ppp" localSheetId="2">#REF!</definedName>
    <definedName name="ppp">#REF!</definedName>
    <definedName name="pppp" localSheetId="0">#REF!</definedName>
    <definedName name="pppp" localSheetId="2">#REF!</definedName>
    <definedName name="pppp">#REF!</definedName>
    <definedName name="price">#REF!</definedName>
    <definedName name="prov" localSheetId="0">#REF!</definedName>
    <definedName name="prov" localSheetId="2">#REF!</definedName>
    <definedName name="prov">#REF!</definedName>
    <definedName name="ros" localSheetId="0">#REF!</definedName>
    <definedName name="ros" localSheetId="2">#REF!</definedName>
    <definedName name="ros">#REF!</definedName>
    <definedName name="rose" localSheetId="0">#REF!</definedName>
    <definedName name="rose" localSheetId="2">#REF!</definedName>
    <definedName name="rose">#REF!</definedName>
    <definedName name="roses" localSheetId="0">#REF!</definedName>
    <definedName name="roses" localSheetId="2">#REF!</definedName>
    <definedName name="roses">#REF!</definedName>
    <definedName name="ross" localSheetId="0">#REF!</definedName>
    <definedName name="ross" localSheetId="2">#REF!</definedName>
    <definedName name="ross">#REF!</definedName>
    <definedName name="ROYAL" localSheetId="0">#REF!</definedName>
    <definedName name="ROYAL" localSheetId="2">#REF!</definedName>
    <definedName name="ROYAL">#REF!</definedName>
    <definedName name="rrr" localSheetId="0">#REF!</definedName>
    <definedName name="rrr" localSheetId="2">#REF!</definedName>
    <definedName name="rrr">#REF!</definedName>
    <definedName name="rs" localSheetId="0">#REF!</definedName>
    <definedName name="rs" localSheetId="2">#REF!</definedName>
    <definedName name="rs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 localSheetId="2">#REF!</definedName>
    <definedName name="serbro">#REF!</definedName>
    <definedName name="serbros" localSheetId="0">#REF!</definedName>
    <definedName name="serbros" localSheetId="2">#REF!</definedName>
    <definedName name="serbros">#REF!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 localSheetId="2">#REF!</definedName>
    <definedName name="stk">#REF!</definedName>
    <definedName name="stock">#REF!</definedName>
    <definedName name="stock_">#REF!</definedName>
    <definedName name="stok" localSheetId="0">#REF!</definedName>
    <definedName name="stok" localSheetId="2">#REF!</definedName>
    <definedName name="stok">#REF!</definedName>
    <definedName name="stst" localSheetId="0">#REF!</definedName>
    <definedName name="stst" localSheetId="2">#REF!</definedName>
    <definedName name="stst">#REF!</definedName>
    <definedName name="tab" localSheetId="0">#REF!</definedName>
    <definedName name="tab" localSheetId="2">#REF!</definedName>
    <definedName name="tab">#REF!</definedName>
    <definedName name="tabhug">#REF!</definedName>
    <definedName name="table" localSheetId="0">#REF!</definedName>
    <definedName name="table" localSheetId="2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 localSheetId="2">#REF!</definedName>
    <definedName name="tabt">#REF!</definedName>
    <definedName name="tabtab" localSheetId="0">#REF!</definedName>
    <definedName name="tabtab" localSheetId="2">#REF!</definedName>
    <definedName name="tabtab">#REF!</definedName>
    <definedName name="tabtabt" localSheetId="0">#REF!</definedName>
    <definedName name="tabtabt" localSheetId="2">#REF!</definedName>
    <definedName name="tabtabt">#REF!</definedName>
    <definedName name="threefive" localSheetId="0">#REF!</definedName>
    <definedName name="threefive" localSheetId="2">#REF!</definedName>
    <definedName name="threefive">#REF!</definedName>
    <definedName name="twothree" localSheetId="0">#REF!</definedName>
    <definedName name="twothree" localSheetId="2">#REF!</definedName>
    <definedName name="twothree">#REF!</definedName>
    <definedName name="usp">#REF!</definedName>
    <definedName name="зкщмм" localSheetId="0">#REF!</definedName>
    <definedName name="зкщмм" localSheetId="2">#REF!</definedName>
    <definedName name="зкщмм">#REF!</definedName>
    <definedName name="курс" localSheetId="0">[5]рабочий!$L$1</definedName>
    <definedName name="курс" localSheetId="2">[5]рабочий!$L$1</definedName>
    <definedName name="курс">#REF!</definedName>
    <definedName name="Склады" localSheetId="0">#REF!</definedName>
    <definedName name="Склады" localSheetId="2">#REF!</definedName>
    <definedName name="Склады">#REF!</definedName>
    <definedName name="ыещл" localSheetId="0">#REF!</definedName>
    <definedName name="ыещл" localSheetId="2">#REF!</definedName>
    <definedName name="ыещл">#REF!</definedName>
    <definedName name="ылдфв" localSheetId="0">#REF!</definedName>
    <definedName name="ылдфв" localSheetId="2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44" l="1"/>
  <c r="G15" i="44" s="1"/>
  <c r="H15" i="44" s="1"/>
  <c r="F16" i="44"/>
  <c r="G16" i="44" s="1"/>
  <c r="H16" i="44" s="1"/>
  <c r="F17" i="44"/>
  <c r="G17" i="44" s="1"/>
  <c r="H17" i="44" s="1"/>
  <c r="F18" i="44"/>
  <c r="G18" i="44" s="1"/>
  <c r="H18" i="44" s="1"/>
  <c r="F19" i="44"/>
  <c r="G19" i="44" s="1"/>
  <c r="H19" i="44" s="1"/>
  <c r="F20" i="44"/>
  <c r="G20" i="44" s="1"/>
  <c r="H20" i="44" s="1"/>
  <c r="F21" i="44"/>
  <c r="G21" i="44" s="1"/>
  <c r="H21" i="44" s="1"/>
  <c r="F22" i="44"/>
  <c r="G22" i="44" s="1"/>
  <c r="H22" i="44" s="1"/>
  <c r="F23" i="44"/>
  <c r="G23" i="44" s="1"/>
  <c r="H23" i="44" s="1"/>
  <c r="F24" i="44"/>
  <c r="G24" i="44" s="1"/>
  <c r="H24" i="44" s="1"/>
  <c r="F25" i="44"/>
  <c r="G25" i="44" s="1"/>
  <c r="H25" i="44" s="1"/>
  <c r="F26" i="44"/>
  <c r="G26" i="44" s="1"/>
  <c r="H26" i="44" s="1"/>
  <c r="F27" i="44"/>
  <c r="G27" i="44" s="1"/>
  <c r="H27" i="44" s="1"/>
  <c r="F28" i="44"/>
  <c r="G28" i="44" s="1"/>
  <c r="H28" i="44" s="1"/>
  <c r="F29" i="44"/>
  <c r="G29" i="44" s="1"/>
  <c r="H29" i="44" s="1"/>
  <c r="F30" i="44"/>
  <c r="G30" i="44" s="1"/>
  <c r="H30" i="44" s="1"/>
  <c r="F31" i="44"/>
  <c r="G31" i="44" s="1"/>
  <c r="H31" i="44" s="1"/>
  <c r="F32" i="44"/>
  <c r="G32" i="44" s="1"/>
  <c r="H32" i="44" s="1"/>
  <c r="F33" i="44"/>
  <c r="G33" i="44" s="1"/>
  <c r="H33" i="44" s="1"/>
  <c r="F34" i="44"/>
  <c r="G34" i="44" s="1"/>
  <c r="H34" i="44" s="1"/>
  <c r="F35" i="44"/>
  <c r="G35" i="44" s="1"/>
  <c r="H35" i="44" s="1"/>
  <c r="F36" i="44"/>
  <c r="G36" i="44" s="1"/>
  <c r="H36" i="44" s="1"/>
  <c r="F37" i="44"/>
  <c r="G37" i="44" s="1"/>
  <c r="H37" i="44" s="1"/>
  <c r="F38" i="44"/>
  <c r="G38" i="44" s="1"/>
  <c r="H38" i="44" s="1"/>
  <c r="F39" i="44"/>
  <c r="G39" i="44" s="1"/>
  <c r="H39" i="44" s="1"/>
  <c r="F40" i="44"/>
  <c r="G40" i="44" s="1"/>
  <c r="H40" i="44" s="1"/>
  <c r="F41" i="44"/>
  <c r="G41" i="44" s="1"/>
  <c r="H41" i="44" s="1"/>
  <c r="F42" i="44"/>
  <c r="G42" i="44" s="1"/>
  <c r="H42" i="44" s="1"/>
  <c r="F43" i="44"/>
  <c r="G43" i="44" s="1"/>
  <c r="H43" i="44" s="1"/>
  <c r="F44" i="44"/>
  <c r="G44" i="44" s="1"/>
  <c r="H44" i="44" s="1"/>
  <c r="F45" i="44"/>
  <c r="G45" i="44" s="1"/>
  <c r="H45" i="44" s="1"/>
  <c r="F46" i="44"/>
  <c r="G46" i="44" s="1"/>
  <c r="H46" i="44" s="1"/>
  <c r="F47" i="44"/>
  <c r="G47" i="44" s="1"/>
  <c r="H47" i="44" s="1"/>
  <c r="F48" i="44"/>
  <c r="G48" i="44" s="1"/>
  <c r="H48" i="44" s="1"/>
  <c r="F49" i="44"/>
  <c r="G49" i="44" s="1"/>
  <c r="H49" i="44" s="1"/>
  <c r="F50" i="44"/>
  <c r="G50" i="44" s="1"/>
  <c r="H50" i="44" s="1"/>
  <c r="F51" i="44"/>
  <c r="G51" i="44" s="1"/>
  <c r="H51" i="44" s="1"/>
  <c r="F52" i="44"/>
  <c r="G52" i="44" s="1"/>
  <c r="H52" i="44" s="1"/>
  <c r="F53" i="44"/>
  <c r="G53" i="44" s="1"/>
  <c r="H53" i="44" s="1"/>
  <c r="F54" i="44"/>
  <c r="G54" i="44" s="1"/>
  <c r="H54" i="44" s="1"/>
  <c r="F55" i="44"/>
  <c r="G55" i="44" s="1"/>
  <c r="H55" i="44" s="1"/>
  <c r="F56" i="44"/>
  <c r="G56" i="44" s="1"/>
  <c r="H56" i="44" s="1"/>
  <c r="F57" i="44"/>
  <c r="G57" i="44" s="1"/>
  <c r="H57" i="44" s="1"/>
  <c r="F58" i="44"/>
  <c r="G58" i="44" s="1"/>
  <c r="H58" i="44" s="1"/>
  <c r="F59" i="44"/>
  <c r="G59" i="44" s="1"/>
  <c r="H59" i="44" s="1"/>
  <c r="F60" i="44"/>
  <c r="G60" i="44" s="1"/>
  <c r="H60" i="44" s="1"/>
  <c r="F61" i="44"/>
  <c r="G61" i="44" s="1"/>
  <c r="H61" i="44" s="1"/>
  <c r="F62" i="44"/>
  <c r="G62" i="44" s="1"/>
  <c r="H62" i="44" s="1"/>
  <c r="F63" i="44"/>
  <c r="G63" i="44" s="1"/>
  <c r="H63" i="44" s="1"/>
  <c r="F64" i="44"/>
  <c r="G64" i="44" s="1"/>
  <c r="H64" i="44" s="1"/>
  <c r="F65" i="44"/>
  <c r="G65" i="44" s="1"/>
  <c r="H65" i="44" s="1"/>
  <c r="F66" i="44"/>
  <c r="G66" i="44" s="1"/>
  <c r="H66" i="44" s="1"/>
  <c r="F67" i="44"/>
  <c r="G67" i="44" s="1"/>
  <c r="H67" i="44" s="1"/>
  <c r="F68" i="44"/>
  <c r="G68" i="44" s="1"/>
  <c r="H68" i="44" s="1"/>
  <c r="F69" i="44"/>
  <c r="G69" i="44" s="1"/>
  <c r="H69" i="44" s="1"/>
  <c r="F70" i="44"/>
  <c r="G70" i="44" s="1"/>
  <c r="H70" i="44" s="1"/>
  <c r="F71" i="44"/>
  <c r="G71" i="44" s="1"/>
  <c r="H71" i="44" s="1"/>
  <c r="F72" i="44"/>
  <c r="G72" i="44" s="1"/>
  <c r="H72" i="44" s="1"/>
  <c r="F73" i="44"/>
  <c r="G73" i="44" s="1"/>
  <c r="H73" i="44" s="1"/>
  <c r="F74" i="44"/>
  <c r="G74" i="44" s="1"/>
  <c r="H74" i="44" s="1"/>
  <c r="F75" i="44"/>
  <c r="G75" i="44" s="1"/>
  <c r="H75" i="44" s="1"/>
  <c r="F76" i="44"/>
  <c r="G76" i="44" s="1"/>
  <c r="H76" i="44" s="1"/>
  <c r="F77" i="44"/>
  <c r="G77" i="44" s="1"/>
  <c r="H77" i="44" s="1"/>
  <c r="F78" i="44"/>
  <c r="G78" i="44" s="1"/>
  <c r="H78" i="44" s="1"/>
  <c r="F79" i="44"/>
  <c r="G79" i="44" s="1"/>
  <c r="H79" i="44" s="1"/>
  <c r="F80" i="44"/>
  <c r="G80" i="44" s="1"/>
  <c r="H80" i="44" s="1"/>
  <c r="F81" i="44"/>
  <c r="G81" i="44" s="1"/>
  <c r="H81" i="44" s="1"/>
  <c r="F82" i="44"/>
  <c r="G82" i="44" s="1"/>
  <c r="H82" i="44" s="1"/>
  <c r="F83" i="44"/>
  <c r="G83" i="44" s="1"/>
  <c r="H83" i="44" s="1"/>
  <c r="F84" i="44"/>
  <c r="G84" i="44" s="1"/>
  <c r="H84" i="44" s="1"/>
  <c r="F85" i="44"/>
  <c r="G85" i="44" s="1"/>
  <c r="H85" i="44" s="1"/>
  <c r="F86" i="44"/>
  <c r="G86" i="44" s="1"/>
  <c r="H86" i="44" s="1"/>
  <c r="F87" i="44"/>
  <c r="G87" i="44" s="1"/>
  <c r="H87" i="44" s="1"/>
  <c r="F88" i="44"/>
  <c r="G88" i="44" s="1"/>
  <c r="H88" i="44" s="1"/>
  <c r="F89" i="44"/>
  <c r="G89" i="44" s="1"/>
  <c r="H89" i="44" s="1"/>
  <c r="F90" i="44"/>
  <c r="G90" i="44" s="1"/>
  <c r="H90" i="44" s="1"/>
  <c r="F91" i="44"/>
  <c r="G91" i="44" s="1"/>
  <c r="H91" i="44" s="1"/>
  <c r="F92" i="44"/>
  <c r="G92" i="44" s="1"/>
  <c r="H92" i="44" s="1"/>
  <c r="F93" i="44"/>
  <c r="G93" i="44" s="1"/>
  <c r="H93" i="44" s="1"/>
  <c r="F94" i="44"/>
  <c r="G94" i="44" s="1"/>
  <c r="H94" i="44" s="1"/>
  <c r="F95" i="44"/>
  <c r="G95" i="44" s="1"/>
  <c r="H95" i="44" s="1"/>
  <c r="F96" i="44"/>
  <c r="G96" i="44" s="1"/>
  <c r="H96" i="44" s="1"/>
  <c r="F97" i="44"/>
  <c r="G97" i="44" s="1"/>
  <c r="H97" i="44" s="1"/>
  <c r="F98" i="44"/>
  <c r="G98" i="44" s="1"/>
  <c r="H98" i="44" s="1"/>
  <c r="F99" i="44"/>
  <c r="G99" i="44" s="1"/>
  <c r="H99" i="44" s="1"/>
  <c r="F100" i="44"/>
  <c r="G100" i="44" s="1"/>
  <c r="H100" i="44" s="1"/>
  <c r="F101" i="44"/>
  <c r="G101" i="44" s="1"/>
  <c r="H101" i="44" s="1"/>
  <c r="F102" i="44"/>
  <c r="G102" i="44" s="1"/>
  <c r="H102" i="44" s="1"/>
  <c r="F103" i="44"/>
  <c r="G103" i="44" s="1"/>
  <c r="H103" i="44" s="1"/>
  <c r="F104" i="44"/>
  <c r="G104" i="44" s="1"/>
  <c r="H104" i="44" s="1"/>
  <c r="F105" i="44"/>
  <c r="G105" i="44" s="1"/>
  <c r="H105" i="44" s="1"/>
  <c r="F106" i="44"/>
  <c r="G106" i="44" s="1"/>
  <c r="H106" i="44" s="1"/>
  <c r="F107" i="44"/>
  <c r="G107" i="44" s="1"/>
  <c r="H107" i="44" s="1"/>
  <c r="F108" i="44"/>
  <c r="G108" i="44" s="1"/>
  <c r="H108" i="44" s="1"/>
  <c r="F109" i="44"/>
  <c r="G109" i="44" s="1"/>
  <c r="H109" i="44" s="1"/>
  <c r="F110" i="44"/>
  <c r="G110" i="44" s="1"/>
  <c r="H110" i="44" s="1"/>
  <c r="F111" i="44"/>
  <c r="G111" i="44" s="1"/>
  <c r="H111" i="44" s="1"/>
  <c r="F112" i="44"/>
  <c r="G112" i="44" s="1"/>
  <c r="H112" i="44" s="1"/>
  <c r="F113" i="44"/>
  <c r="G113" i="44" s="1"/>
  <c r="H113" i="44" s="1"/>
  <c r="F114" i="44"/>
  <c r="G114" i="44" s="1"/>
  <c r="H114" i="44" s="1"/>
  <c r="F115" i="44"/>
  <c r="G115" i="44" s="1"/>
  <c r="H115" i="44" s="1"/>
  <c r="F116" i="44"/>
  <c r="G116" i="44" s="1"/>
  <c r="H116" i="44" s="1"/>
  <c r="F117" i="44"/>
  <c r="G117" i="44" s="1"/>
  <c r="H117" i="44" s="1"/>
  <c r="F118" i="44"/>
  <c r="G118" i="44" s="1"/>
  <c r="H118" i="44" s="1"/>
  <c r="F119" i="44"/>
  <c r="G119" i="44" s="1"/>
  <c r="H119" i="44" s="1"/>
  <c r="F120" i="44"/>
  <c r="G120" i="44" s="1"/>
  <c r="H120" i="44" s="1"/>
  <c r="F121" i="44"/>
  <c r="G121" i="44" s="1"/>
  <c r="H121" i="44" s="1"/>
  <c r="F122" i="44"/>
  <c r="G122" i="44" s="1"/>
  <c r="H122" i="44" s="1"/>
  <c r="F123" i="44"/>
  <c r="G123" i="44" s="1"/>
  <c r="H123" i="44" s="1"/>
  <c r="F124" i="44"/>
  <c r="G124" i="44" s="1"/>
  <c r="H124" i="44" s="1"/>
  <c r="F125" i="44"/>
  <c r="G125" i="44" s="1"/>
  <c r="H125" i="44" s="1"/>
  <c r="F126" i="44"/>
  <c r="G126" i="44" s="1"/>
  <c r="H126" i="44" s="1"/>
  <c r="F127" i="44"/>
  <c r="G127" i="44" s="1"/>
  <c r="H127" i="44" s="1"/>
  <c r="F128" i="44"/>
  <c r="G128" i="44" s="1"/>
  <c r="H128" i="44" s="1"/>
  <c r="F129" i="44"/>
  <c r="G129" i="44" s="1"/>
  <c r="H129" i="44" s="1"/>
  <c r="F130" i="44"/>
  <c r="G130" i="44" s="1"/>
  <c r="H130" i="44" s="1"/>
  <c r="F131" i="44"/>
  <c r="G131" i="44" s="1"/>
  <c r="H131" i="44" s="1"/>
  <c r="F132" i="44"/>
  <c r="G132" i="44" s="1"/>
  <c r="H132" i="44" s="1"/>
  <c r="F133" i="44"/>
  <c r="G133" i="44" s="1"/>
  <c r="H133" i="44" s="1"/>
  <c r="F134" i="44"/>
  <c r="G134" i="44" s="1"/>
  <c r="H134" i="44" s="1"/>
  <c r="F135" i="44"/>
  <c r="G135" i="44" s="1"/>
  <c r="H135" i="44" s="1"/>
  <c r="F136" i="44"/>
  <c r="G136" i="44" s="1"/>
  <c r="H136" i="44" s="1"/>
  <c r="F137" i="44"/>
  <c r="G137" i="44" s="1"/>
  <c r="H137" i="44" s="1"/>
  <c r="F138" i="44"/>
  <c r="G138" i="44" s="1"/>
  <c r="H138" i="44" s="1"/>
  <c r="F139" i="44"/>
  <c r="G139" i="44" s="1"/>
  <c r="H139" i="44" s="1"/>
  <c r="F140" i="44"/>
  <c r="G140" i="44" s="1"/>
  <c r="H140" i="44" s="1"/>
  <c r="F141" i="44"/>
  <c r="G141" i="44" s="1"/>
  <c r="H141" i="44" s="1"/>
  <c r="F142" i="44"/>
  <c r="G142" i="44" s="1"/>
  <c r="H142" i="44" s="1"/>
  <c r="F143" i="44"/>
  <c r="G143" i="44" s="1"/>
  <c r="H143" i="44" s="1"/>
  <c r="F144" i="44"/>
  <c r="G144" i="44" s="1"/>
  <c r="H144" i="44" s="1"/>
  <c r="F14" i="44"/>
  <c r="G14" i="44" s="1"/>
  <c r="H14" i="44" s="1"/>
  <c r="AB34" i="43" l="1"/>
  <c r="AB35" i="43"/>
  <c r="AB36" i="43"/>
  <c r="AB37" i="43"/>
  <c r="AB38" i="43"/>
  <c r="AB39" i="43"/>
  <c r="AB40" i="43"/>
  <c r="AB42" i="43"/>
  <c r="AB43" i="43"/>
  <c r="AB44" i="43"/>
  <c r="AB45" i="43"/>
  <c r="AB46" i="43"/>
  <c r="AB47" i="43"/>
  <c r="AB48" i="43"/>
  <c r="AB49" i="43"/>
  <c r="AB50" i="43"/>
  <c r="AB51" i="43"/>
  <c r="AB52" i="43"/>
  <c r="AB53" i="43"/>
  <c r="AB54" i="43"/>
  <c r="AB55" i="43"/>
  <c r="AB56" i="43"/>
  <c r="AB57" i="43"/>
  <c r="AB58" i="43"/>
  <c r="AB59" i="43"/>
  <c r="AB60" i="43"/>
  <c r="AB61" i="43"/>
  <c r="AB62" i="43"/>
  <c r="AB63" i="43"/>
  <c r="AB64" i="43"/>
  <c r="AB65" i="43"/>
  <c r="AB66" i="43"/>
  <c r="AB67" i="43"/>
  <c r="AB69" i="43"/>
  <c r="AB70" i="43"/>
  <c r="AB71" i="43"/>
  <c r="AB72" i="43"/>
  <c r="AB73" i="43"/>
  <c r="AB74" i="43"/>
  <c r="AB75" i="43"/>
  <c r="AB76" i="43"/>
  <c r="AB77" i="43"/>
  <c r="AB78" i="43"/>
  <c r="AB79" i="43"/>
  <c r="AB82" i="43"/>
  <c r="AB83" i="43"/>
  <c r="AB84" i="43"/>
  <c r="AB85" i="43"/>
  <c r="AB87" i="43"/>
  <c r="AB88" i="43"/>
  <c r="AB89" i="43"/>
  <c r="AB90" i="43"/>
  <c r="AB91" i="43"/>
  <c r="AB92" i="43"/>
  <c r="AB93" i="43"/>
  <c r="AB94" i="43"/>
  <c r="AB95" i="43"/>
  <c r="AB96" i="43"/>
  <c r="AB97" i="43"/>
  <c r="AB98" i="43"/>
  <c r="AB99" i="43"/>
  <c r="AB100" i="43"/>
  <c r="AB101" i="43"/>
  <c r="AB102" i="43"/>
  <c r="AB103" i="43"/>
  <c r="AB104" i="43"/>
  <c r="AB105" i="43"/>
  <c r="AB106" i="43"/>
  <c r="AB107" i="43"/>
  <c r="AB108" i="43"/>
  <c r="AB109" i="43"/>
  <c r="AB110" i="43"/>
  <c r="AB111" i="43"/>
  <c r="AB112" i="43"/>
  <c r="AB113" i="43"/>
  <c r="AB114" i="43"/>
  <c r="AB115" i="43"/>
  <c r="AB116" i="43"/>
  <c r="AB117" i="43"/>
  <c r="AB118" i="43"/>
  <c r="AB119" i="43"/>
  <c r="AB120" i="43"/>
  <c r="AB121" i="43"/>
  <c r="AB122" i="43"/>
  <c r="AB123" i="43"/>
  <c r="AB124" i="43"/>
  <c r="AB125" i="43"/>
  <c r="AB126" i="43"/>
  <c r="AB127" i="43"/>
  <c r="AB128" i="43"/>
  <c r="AB129" i="43"/>
  <c r="AB131" i="43"/>
  <c r="AB132" i="43"/>
  <c r="AB133" i="43"/>
  <c r="AB134" i="43"/>
  <c r="AB135" i="43"/>
  <c r="AB136" i="43"/>
  <c r="AB137" i="43"/>
  <c r="AB138" i="43"/>
  <c r="AB139" i="43"/>
  <c r="AB140" i="43"/>
  <c r="AB141" i="43"/>
  <c r="AB142" i="43"/>
  <c r="AB143" i="43"/>
  <c r="AB144" i="43"/>
  <c r="AB145" i="43"/>
  <c r="AB146" i="43"/>
  <c r="AB147" i="43"/>
  <c r="AB148" i="43"/>
  <c r="AB149" i="43"/>
  <c r="AB150" i="43"/>
  <c r="AB151" i="43"/>
  <c r="AB152" i="43"/>
  <c r="AB153" i="43"/>
  <c r="AB154" i="43"/>
  <c r="AB157" i="43"/>
  <c r="AB158" i="43"/>
  <c r="AB159" i="43"/>
  <c r="AB160" i="43"/>
  <c r="AB161" i="43"/>
  <c r="AB162" i="43"/>
  <c r="AB163" i="43"/>
  <c r="AB164" i="43"/>
  <c r="AB165" i="43"/>
  <c r="AB166" i="43"/>
  <c r="AB167" i="43"/>
  <c r="AB169" i="43"/>
  <c r="AB170" i="43"/>
  <c r="AB171" i="43"/>
  <c r="AB172" i="43"/>
  <c r="AB173" i="43"/>
  <c r="AB174" i="43"/>
  <c r="AB175" i="43"/>
  <c r="AB176" i="43"/>
  <c r="AB177" i="43"/>
  <c r="AB178" i="43"/>
  <c r="AB179" i="43"/>
  <c r="AB180" i="43"/>
  <c r="AB181" i="43"/>
  <c r="AB182" i="43"/>
  <c r="AB183" i="43"/>
  <c r="AB184" i="43"/>
  <c r="AB185" i="43"/>
  <c r="AB186" i="43"/>
  <c r="AB187" i="43"/>
  <c r="AB188" i="43"/>
  <c r="AB189" i="43"/>
  <c r="AB190" i="43"/>
  <c r="AB191" i="43"/>
  <c r="AB192" i="43"/>
  <c r="AB193" i="43"/>
  <c r="AB194" i="43"/>
  <c r="AB195" i="43"/>
  <c r="AB196" i="43"/>
  <c r="AB197" i="43"/>
  <c r="AB198" i="43"/>
  <c r="AB199" i="43"/>
  <c r="AB200" i="43"/>
  <c r="AB201" i="43"/>
  <c r="AB202" i="43"/>
  <c r="AB203" i="43"/>
  <c r="AB204" i="43"/>
  <c r="AB206" i="43"/>
  <c r="AB209" i="43"/>
  <c r="AB210" i="43"/>
  <c r="AB211" i="43"/>
  <c r="AB212" i="43"/>
  <c r="AB213" i="43"/>
  <c r="AB214" i="43"/>
  <c r="AB215" i="43"/>
  <c r="AB216" i="43"/>
  <c r="AB217" i="43"/>
  <c r="AB218" i="43"/>
  <c r="AB219" i="43"/>
  <c r="AB220" i="43"/>
  <c r="AB221" i="43"/>
  <c r="AB222" i="43"/>
  <c r="AB223" i="43"/>
  <c r="AB224" i="43"/>
  <c r="AB225" i="43"/>
  <c r="AB226" i="43"/>
  <c r="AB227" i="43"/>
  <c r="AB228" i="43"/>
  <c r="AB229" i="43"/>
  <c r="AB230" i="43"/>
  <c r="AB231" i="43"/>
  <c r="AB232" i="43"/>
  <c r="AB234" i="43"/>
  <c r="AB235" i="43"/>
  <c r="AB236" i="43"/>
  <c r="AB237" i="43"/>
  <c r="AB238" i="43"/>
  <c r="AB239" i="43"/>
  <c r="AB240" i="43"/>
  <c r="AB241" i="43"/>
  <c r="AB242" i="43"/>
  <c r="AB243" i="43"/>
  <c r="AB244" i="43"/>
  <c r="AB245" i="43"/>
  <c r="AB246" i="43"/>
  <c r="AB247" i="43"/>
  <c r="AB248" i="43"/>
  <c r="AB249" i="43"/>
  <c r="AB250" i="43"/>
  <c r="AB251" i="43"/>
  <c r="AB252" i="43"/>
  <c r="AB253" i="43"/>
  <c r="AB254" i="43"/>
  <c r="AB255" i="43"/>
  <c r="AB256" i="43"/>
  <c r="AB257" i="43"/>
  <c r="AB258" i="43"/>
  <c r="AB259" i="43"/>
  <c r="AB260" i="43"/>
  <c r="AB261" i="43"/>
  <c r="AB262" i="43"/>
  <c r="AB263" i="43"/>
  <c r="AB264" i="43"/>
  <c r="AB265" i="43"/>
  <c r="AB266" i="43"/>
  <c r="AB267" i="43"/>
  <c r="AB268" i="43"/>
  <c r="AB269" i="43"/>
  <c r="AB270" i="43"/>
  <c r="AB271" i="43"/>
  <c r="AB272" i="43"/>
  <c r="AB273" i="43"/>
  <c r="AB274" i="43"/>
  <c r="AB275" i="43"/>
  <c r="AB276" i="43"/>
  <c r="AB278" i="43"/>
  <c r="AB279" i="43"/>
  <c r="AB280" i="43"/>
  <c r="AB281" i="43"/>
  <c r="AB282" i="43"/>
  <c r="AB283" i="43"/>
  <c r="AB284" i="43"/>
  <c r="AB287" i="43"/>
  <c r="AB288" i="43"/>
  <c r="AB289" i="43"/>
  <c r="AB290" i="43"/>
  <c r="AB291" i="43"/>
  <c r="AB293" i="43"/>
  <c r="AB294" i="43"/>
  <c r="AB295" i="43"/>
  <c r="AB296" i="43"/>
  <c r="AB297" i="43"/>
  <c r="AB298" i="43"/>
  <c r="AB299" i="43"/>
  <c r="AB300" i="43"/>
  <c r="AB301" i="43"/>
  <c r="AB302" i="43"/>
  <c r="AB303" i="43"/>
  <c r="AB304" i="43"/>
  <c r="AB305" i="43"/>
  <c r="AB306" i="43"/>
  <c r="AB307" i="43"/>
  <c r="AB308" i="43"/>
  <c r="AB309" i="43"/>
  <c r="AB310" i="43"/>
  <c r="AB312" i="43"/>
  <c r="AB313" i="43"/>
  <c r="AB314" i="43"/>
  <c r="S314" i="43" l="1"/>
  <c r="R314" i="43"/>
  <c r="S313" i="43"/>
  <c r="R313" i="43"/>
  <c r="S312" i="43"/>
  <c r="R312" i="43"/>
  <c r="S310" i="43"/>
  <c r="R310" i="43"/>
  <c r="S309" i="43"/>
  <c r="R309" i="43"/>
  <c r="S308" i="43"/>
  <c r="R308" i="43"/>
  <c r="S307" i="43"/>
  <c r="R307" i="43"/>
  <c r="S306" i="43"/>
  <c r="R306" i="43"/>
  <c r="S305" i="43"/>
  <c r="R305" i="43"/>
  <c r="S304" i="43"/>
  <c r="R304" i="43"/>
  <c r="S66" i="43"/>
  <c r="R66" i="43"/>
  <c r="S303" i="43"/>
  <c r="R303" i="43"/>
  <c r="S302" i="43"/>
  <c r="R302" i="43"/>
  <c r="S301" i="43"/>
  <c r="R301" i="43"/>
  <c r="S300" i="43"/>
  <c r="R300" i="43"/>
  <c r="S299" i="43"/>
  <c r="R299" i="43"/>
  <c r="S298" i="43"/>
  <c r="R298" i="43"/>
  <c r="S297" i="43"/>
  <c r="R297" i="43"/>
  <c r="S296" i="43"/>
  <c r="R296" i="43"/>
  <c r="S295" i="43"/>
  <c r="R295" i="43"/>
  <c r="S294" i="43"/>
  <c r="R294" i="43"/>
  <c r="S293" i="43"/>
  <c r="R293" i="43"/>
  <c r="S289" i="43"/>
  <c r="R289" i="43"/>
  <c r="S288" i="43"/>
  <c r="R288" i="43"/>
  <c r="S287" i="43"/>
  <c r="R287" i="43"/>
  <c r="S145" i="43"/>
  <c r="R145" i="43"/>
  <c r="S284" i="43"/>
  <c r="R284" i="43"/>
  <c r="S283" i="43"/>
  <c r="R283" i="43"/>
  <c r="S281" i="43"/>
  <c r="R281" i="43"/>
  <c r="S278" i="43"/>
  <c r="R278" i="43"/>
  <c r="S206" i="43"/>
  <c r="R206" i="43"/>
  <c r="S276" i="43"/>
  <c r="R276" i="43"/>
  <c r="S275" i="43"/>
  <c r="R275" i="43"/>
  <c r="S165" i="43"/>
  <c r="R165" i="43"/>
  <c r="S273" i="43"/>
  <c r="R273" i="43"/>
  <c r="S272" i="43"/>
  <c r="R272" i="43"/>
  <c r="S271" i="43"/>
  <c r="R271" i="43"/>
  <c r="S270" i="43"/>
  <c r="R270" i="43"/>
  <c r="S269" i="43"/>
  <c r="R269" i="43"/>
  <c r="S268" i="43"/>
  <c r="R268" i="43"/>
  <c r="S267" i="43"/>
  <c r="R267" i="43"/>
  <c r="S266" i="43"/>
  <c r="R266" i="43"/>
  <c r="S265" i="43"/>
  <c r="R265" i="43"/>
  <c r="S264" i="43"/>
  <c r="R264" i="43"/>
  <c r="S263" i="43"/>
  <c r="R263" i="43"/>
  <c r="S262" i="43"/>
  <c r="R262" i="43"/>
  <c r="S261" i="43"/>
  <c r="R261" i="43"/>
  <c r="S260" i="43"/>
  <c r="R260" i="43"/>
  <c r="S259" i="43"/>
  <c r="R259" i="43"/>
  <c r="S258" i="43"/>
  <c r="R258" i="43"/>
  <c r="S257" i="43"/>
  <c r="R257" i="43"/>
  <c r="S256" i="43"/>
  <c r="R256" i="43"/>
  <c r="S255" i="43"/>
  <c r="R255" i="43"/>
  <c r="S254" i="43"/>
  <c r="R254" i="43"/>
  <c r="S253" i="43"/>
  <c r="R253" i="43"/>
  <c r="S252" i="43"/>
  <c r="R252" i="43"/>
  <c r="S251" i="43"/>
  <c r="R251" i="43"/>
  <c r="S250" i="43"/>
  <c r="R250" i="43"/>
  <c r="S249" i="43"/>
  <c r="R249" i="43"/>
  <c r="S248" i="43"/>
  <c r="R248" i="43"/>
  <c r="S247" i="43"/>
  <c r="R247" i="43"/>
  <c r="S246" i="43"/>
  <c r="R246" i="43"/>
  <c r="S245" i="43"/>
  <c r="R245" i="43"/>
  <c r="S244" i="43"/>
  <c r="R244" i="43"/>
  <c r="S77" i="43"/>
  <c r="R77" i="43"/>
  <c r="S243" i="43"/>
  <c r="R243" i="43"/>
  <c r="S242" i="43"/>
  <c r="R242" i="43"/>
  <c r="S132" i="43"/>
  <c r="R132" i="43"/>
  <c r="S241" i="43"/>
  <c r="R241" i="43"/>
  <c r="S240" i="43"/>
  <c r="R240" i="43"/>
  <c r="S239" i="43"/>
  <c r="R239" i="43"/>
  <c r="S238" i="43"/>
  <c r="R238" i="43"/>
  <c r="S237" i="43"/>
  <c r="R237" i="43"/>
  <c r="S47" i="43"/>
  <c r="R47" i="43"/>
  <c r="S46" i="43"/>
  <c r="R46" i="43"/>
  <c r="S45" i="43"/>
  <c r="R45" i="43"/>
  <c r="S44" i="43"/>
  <c r="R44" i="43"/>
  <c r="S236" i="43"/>
  <c r="R236" i="43"/>
  <c r="S235" i="43"/>
  <c r="R235" i="43"/>
  <c r="S234" i="43"/>
  <c r="R234" i="43"/>
  <c r="S232" i="43"/>
  <c r="R232" i="43"/>
  <c r="S231" i="43"/>
  <c r="R231" i="43"/>
  <c r="S230" i="43"/>
  <c r="R230" i="43"/>
  <c r="S229" i="43"/>
  <c r="R229" i="43"/>
  <c r="S228" i="43"/>
  <c r="R228" i="43"/>
  <c r="S227" i="43"/>
  <c r="R227" i="43"/>
  <c r="S226" i="43"/>
  <c r="R226" i="43"/>
  <c r="S225" i="43"/>
  <c r="R225" i="43"/>
  <c r="S224" i="43"/>
  <c r="R224" i="43"/>
  <c r="S223" i="43"/>
  <c r="R223" i="43"/>
  <c r="S222" i="43"/>
  <c r="R222" i="43"/>
  <c r="S221" i="43"/>
  <c r="R221" i="43"/>
  <c r="S220" i="43"/>
  <c r="R220" i="43"/>
  <c r="S106" i="43"/>
  <c r="R106" i="43"/>
  <c r="S219" i="43"/>
  <c r="R219" i="43"/>
  <c r="S218" i="43"/>
  <c r="R218" i="43"/>
  <c r="S217" i="43"/>
  <c r="R217" i="43"/>
  <c r="S216" i="43"/>
  <c r="R216" i="43"/>
  <c r="S215" i="43"/>
  <c r="R215" i="43"/>
  <c r="S214" i="43"/>
  <c r="R214" i="43"/>
  <c r="S213" i="43"/>
  <c r="R213" i="43"/>
  <c r="S212" i="43"/>
  <c r="R212" i="43"/>
  <c r="S211" i="43"/>
  <c r="R211" i="43"/>
  <c r="S210" i="43"/>
  <c r="R210" i="43"/>
  <c r="S209" i="43"/>
  <c r="R209" i="43"/>
  <c r="S204" i="43"/>
  <c r="R204" i="43"/>
  <c r="S203" i="43"/>
  <c r="R203" i="43"/>
  <c r="S274" i="43"/>
  <c r="R274" i="43"/>
  <c r="S202" i="43"/>
  <c r="R202" i="43"/>
  <c r="S85" i="43"/>
  <c r="R85" i="43"/>
  <c r="S67" i="43"/>
  <c r="R67" i="43"/>
  <c r="S201" i="43"/>
  <c r="R201" i="43"/>
  <c r="S199" i="43"/>
  <c r="R199" i="43"/>
  <c r="S196" i="43"/>
  <c r="R196" i="43"/>
  <c r="S195" i="43"/>
  <c r="R195" i="43"/>
  <c r="S194" i="43"/>
  <c r="R194" i="43"/>
  <c r="S193" i="43"/>
  <c r="R193" i="43"/>
  <c r="S192" i="43"/>
  <c r="R192" i="43"/>
  <c r="S191" i="43"/>
  <c r="R191" i="43"/>
  <c r="S190" i="43"/>
  <c r="R190" i="43"/>
  <c r="S282" i="43"/>
  <c r="R282" i="43"/>
  <c r="S280" i="43"/>
  <c r="R280" i="43"/>
  <c r="S279" i="43"/>
  <c r="R279" i="43"/>
  <c r="S189" i="43"/>
  <c r="R189" i="43"/>
  <c r="S188" i="43"/>
  <c r="R188" i="43"/>
  <c r="S187" i="43"/>
  <c r="R187" i="43"/>
  <c r="S186" i="43"/>
  <c r="R186" i="43"/>
  <c r="S185" i="43"/>
  <c r="R185" i="43"/>
  <c r="S184" i="43"/>
  <c r="R184" i="43"/>
  <c r="S183" i="43"/>
  <c r="R183" i="43"/>
  <c r="S182" i="43"/>
  <c r="R182" i="43"/>
  <c r="S181" i="43"/>
  <c r="R181" i="43"/>
  <c r="S180" i="43"/>
  <c r="R180" i="43"/>
  <c r="S179" i="43"/>
  <c r="R179" i="43"/>
  <c r="S178" i="43"/>
  <c r="R178" i="43"/>
  <c r="S177" i="43"/>
  <c r="R177" i="43"/>
  <c r="S51" i="43"/>
  <c r="R51" i="43"/>
  <c r="S50" i="43"/>
  <c r="R50" i="43"/>
  <c r="S49" i="43"/>
  <c r="R49" i="43"/>
  <c r="S171" i="43"/>
  <c r="R171" i="43"/>
  <c r="S170" i="43"/>
  <c r="R170" i="43"/>
  <c r="S169" i="43"/>
  <c r="R169" i="43"/>
  <c r="S167" i="43"/>
  <c r="R167" i="43"/>
  <c r="S166" i="43"/>
  <c r="R166" i="43"/>
  <c r="S164" i="43"/>
  <c r="R164" i="43"/>
  <c r="S163" i="43"/>
  <c r="R163" i="43"/>
  <c r="S162" i="43"/>
  <c r="R162" i="43"/>
  <c r="S161" i="43"/>
  <c r="R161" i="43"/>
  <c r="S160" i="43"/>
  <c r="R160" i="43"/>
  <c r="S159" i="43"/>
  <c r="R159" i="43"/>
  <c r="S158" i="43"/>
  <c r="R158" i="43"/>
  <c r="S157" i="43"/>
  <c r="R157" i="43"/>
  <c r="S154" i="43"/>
  <c r="R154" i="43"/>
  <c r="S153" i="43"/>
  <c r="R153" i="43"/>
  <c r="S152" i="43"/>
  <c r="R152" i="43"/>
  <c r="S151" i="43"/>
  <c r="R151" i="43"/>
  <c r="S150" i="43"/>
  <c r="R150" i="43"/>
  <c r="S149" i="43"/>
  <c r="R149" i="43"/>
  <c r="S148" i="43"/>
  <c r="R148" i="43"/>
  <c r="S147" i="43"/>
  <c r="R147" i="43"/>
  <c r="S146" i="43"/>
  <c r="R146" i="43"/>
  <c r="S144" i="43"/>
  <c r="R144" i="43"/>
  <c r="S143" i="43"/>
  <c r="R143" i="43"/>
  <c r="S142" i="43"/>
  <c r="R142" i="43"/>
  <c r="S141" i="43"/>
  <c r="R141" i="43"/>
  <c r="S140" i="43"/>
  <c r="R140" i="43"/>
  <c r="S76" i="43"/>
  <c r="R76" i="43"/>
  <c r="S75" i="43"/>
  <c r="R75" i="43"/>
  <c r="S74" i="43"/>
  <c r="R74" i="43"/>
  <c r="S139" i="43"/>
  <c r="R139" i="43"/>
  <c r="S138" i="43"/>
  <c r="R138" i="43"/>
  <c r="S137" i="43"/>
  <c r="R137" i="43"/>
  <c r="S136" i="43"/>
  <c r="R136" i="43"/>
  <c r="S135" i="43"/>
  <c r="R135" i="43"/>
  <c r="S134" i="43"/>
  <c r="R134" i="43"/>
  <c r="S133" i="43"/>
  <c r="R133" i="43"/>
  <c r="S131" i="43"/>
  <c r="R131" i="43"/>
  <c r="S129" i="43"/>
  <c r="R129" i="43"/>
  <c r="S128" i="43"/>
  <c r="R128" i="43"/>
  <c r="S127" i="43"/>
  <c r="R127" i="43"/>
  <c r="S126" i="43"/>
  <c r="R126" i="43"/>
  <c r="S125" i="43"/>
  <c r="R125" i="43"/>
  <c r="S124" i="43"/>
  <c r="R124" i="43"/>
  <c r="S123" i="43"/>
  <c r="R123" i="43"/>
  <c r="S122" i="43"/>
  <c r="R122" i="43"/>
  <c r="S200" i="43"/>
  <c r="R200" i="43"/>
  <c r="S121" i="43"/>
  <c r="R121" i="43"/>
  <c r="S120" i="43"/>
  <c r="R120" i="43"/>
  <c r="S198" i="43"/>
  <c r="R198" i="43"/>
  <c r="S197" i="43"/>
  <c r="R197" i="43"/>
  <c r="S119" i="43"/>
  <c r="R119" i="43"/>
  <c r="S118" i="43"/>
  <c r="R118" i="43"/>
  <c r="S117" i="43"/>
  <c r="R117" i="43"/>
  <c r="S116" i="43"/>
  <c r="R116" i="43"/>
  <c r="S115" i="43"/>
  <c r="R115" i="43"/>
  <c r="S114" i="43"/>
  <c r="R114" i="43"/>
  <c r="S113" i="43"/>
  <c r="R113" i="43"/>
  <c r="S78" i="43"/>
  <c r="R78" i="43"/>
  <c r="S112" i="43"/>
  <c r="R112" i="43"/>
  <c r="S111" i="43"/>
  <c r="R111" i="43"/>
  <c r="S110" i="43"/>
  <c r="R110" i="43"/>
  <c r="S109" i="43"/>
  <c r="R109" i="43"/>
  <c r="S291" i="43"/>
  <c r="R291" i="43"/>
  <c r="S290" i="43"/>
  <c r="R290" i="43"/>
  <c r="S108" i="43"/>
  <c r="R108" i="43"/>
  <c r="S107" i="43"/>
  <c r="R107" i="43"/>
  <c r="S61" i="43"/>
  <c r="R61" i="43"/>
  <c r="S105" i="43"/>
  <c r="R105" i="43"/>
  <c r="S104" i="43"/>
  <c r="R104" i="43"/>
  <c r="S103" i="43"/>
  <c r="R103" i="43"/>
  <c r="S102" i="43"/>
  <c r="R102" i="43"/>
  <c r="S101" i="43"/>
  <c r="R101" i="43"/>
  <c r="S100" i="43"/>
  <c r="R100" i="43"/>
  <c r="S99" i="43"/>
  <c r="R99" i="43"/>
  <c r="S98" i="43"/>
  <c r="R98" i="43"/>
  <c r="S69" i="43"/>
  <c r="R69" i="43"/>
  <c r="S97" i="43"/>
  <c r="R97" i="43"/>
  <c r="S176" i="43"/>
  <c r="R176" i="43"/>
  <c r="S175" i="43"/>
  <c r="R175" i="43"/>
  <c r="S174" i="43"/>
  <c r="R174" i="43"/>
  <c r="S173" i="43"/>
  <c r="R173" i="43"/>
  <c r="S172" i="43"/>
  <c r="R172" i="43"/>
  <c r="S96" i="43"/>
  <c r="R96" i="43"/>
  <c r="S95" i="43"/>
  <c r="R95" i="43"/>
  <c r="S94" i="43"/>
  <c r="R94" i="43"/>
  <c r="S93" i="43"/>
  <c r="R93" i="43"/>
  <c r="S92" i="43"/>
  <c r="R92" i="43"/>
  <c r="S91" i="43"/>
  <c r="R91" i="43"/>
  <c r="S42" i="43"/>
  <c r="R42" i="43"/>
  <c r="S90" i="43"/>
  <c r="R90" i="43"/>
  <c r="S89" i="43"/>
  <c r="R89" i="43"/>
  <c r="S88" i="43"/>
  <c r="R88" i="43"/>
  <c r="S87" i="43"/>
  <c r="R87" i="43"/>
  <c r="S84" i="43"/>
  <c r="R84" i="43"/>
  <c r="S83" i="43"/>
  <c r="R83" i="43"/>
  <c r="S82" i="43"/>
  <c r="R82" i="43"/>
  <c r="S79" i="43"/>
  <c r="R79" i="43"/>
  <c r="S73" i="43"/>
  <c r="R73" i="43"/>
  <c r="S72" i="43"/>
  <c r="R72" i="43"/>
  <c r="S71" i="43"/>
  <c r="R71" i="43"/>
  <c r="S70" i="43"/>
  <c r="R70" i="43"/>
  <c r="S65" i="43"/>
  <c r="R65" i="43"/>
  <c r="S64" i="43"/>
  <c r="R64" i="43"/>
  <c r="S63" i="43"/>
  <c r="R63" i="43"/>
  <c r="S62" i="43"/>
  <c r="R62" i="43"/>
  <c r="S60" i="43"/>
  <c r="R60" i="43"/>
  <c r="S59" i="43"/>
  <c r="R59" i="43"/>
  <c r="S58" i="43"/>
  <c r="R58" i="43"/>
  <c r="S57" i="43"/>
  <c r="R57" i="43"/>
  <c r="S56" i="43"/>
  <c r="R56" i="43"/>
  <c r="S55" i="43"/>
  <c r="R55" i="43"/>
  <c r="S54" i="43"/>
  <c r="R54" i="43"/>
  <c r="S53" i="43"/>
  <c r="R53" i="43"/>
  <c r="S52" i="43"/>
  <c r="R52" i="43"/>
  <c r="S48" i="43"/>
  <c r="R48" i="43"/>
  <c r="S43" i="43"/>
  <c r="R43" i="43"/>
  <c r="S40" i="43"/>
  <c r="R40" i="43"/>
  <c r="S39" i="43"/>
  <c r="R39" i="43"/>
  <c r="S38" i="43"/>
  <c r="R38" i="43"/>
  <c r="S37" i="43"/>
  <c r="R37" i="43"/>
  <c r="S36" i="43"/>
  <c r="R36" i="43"/>
  <c r="S35" i="43"/>
  <c r="R35" i="43"/>
  <c r="S34" i="43"/>
  <c r="R34" i="43"/>
  <c r="R16" i="43"/>
  <c r="R11" i="43"/>
  <c r="R12" i="43" l="1"/>
  <c r="Q315" i="43" s="1"/>
  <c r="R14" i="43"/>
  <c r="R13" i="43"/>
  <c r="Q316" i="43" l="1"/>
  <c r="R22" i="43"/>
  <c r="R15" i="43"/>
  <c r="R18" i="43" s="1"/>
  <c r="R17" i="43" l="1"/>
  <c r="R19" i="43" s="1"/>
  <c r="R20" i="4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DariaCh22</author>
  </authors>
  <commentList>
    <comment ref="E34" authorId="0" shapeId="0" xr:uid="{7CED554B-F93C-4064-A5A8-5E5274EF271C}">
      <text/>
    </comment>
    <comment ref="E35" authorId="0" shapeId="0" xr:uid="{C3D2DCA9-6480-44AB-B277-D454DA013318}">
      <text/>
    </comment>
    <comment ref="E36" authorId="0" shapeId="0" xr:uid="{C7474696-8F14-4179-8D3C-3C244CF2BB41}">
      <text/>
    </comment>
    <comment ref="E37" authorId="0" shapeId="0" xr:uid="{A862691C-152D-4713-AE7F-928FC8784593}">
      <text/>
    </comment>
    <comment ref="E38" authorId="0" shapeId="0" xr:uid="{EF3AE117-591A-4D7B-A946-62EB0D2730F7}">
      <text/>
    </comment>
    <comment ref="E39" authorId="0" shapeId="0" xr:uid="{AB229D7D-E9DF-419F-ABC5-58FF386A8B4F}">
      <text/>
    </comment>
    <comment ref="E40" authorId="0" shapeId="0" xr:uid="{31F8ED51-C719-4036-86A0-17D60784354D}">
      <text/>
    </comment>
    <comment ref="E42" authorId="0" shapeId="0" xr:uid="{7AA10839-5AD4-4FD2-BD8A-3AA40EFE6FBA}">
      <text/>
    </comment>
    <comment ref="E43" authorId="0" shapeId="0" xr:uid="{3D77E64B-54AD-4547-846B-02E76CBFEF8C}">
      <text/>
    </comment>
    <comment ref="E44" authorId="0" shapeId="0" xr:uid="{2170BBA4-AAED-42FE-BC48-954CFC74E287}">
      <text/>
    </comment>
    <comment ref="E45" authorId="0" shapeId="0" xr:uid="{97BDA408-B515-495C-A8E5-633764826EAF}">
      <text/>
    </comment>
    <comment ref="E46" authorId="0" shapeId="0" xr:uid="{D9A2C0E7-C042-4C90-81E7-B36BD8B03BFD}">
      <text/>
    </comment>
    <comment ref="E47" authorId="0" shapeId="0" xr:uid="{A5B748FD-E488-4A2C-8CFF-8B96742162AC}">
      <text/>
    </comment>
    <comment ref="E48" authorId="0" shapeId="0" xr:uid="{1CAEE6FD-8785-4D06-93D0-9B8F73167914}">
      <text/>
    </comment>
    <comment ref="E49" authorId="0" shapeId="0" xr:uid="{A3F30811-A5B0-4728-ACF1-0C14340A1DAF}">
      <text/>
    </comment>
    <comment ref="E50" authorId="0" shapeId="0" xr:uid="{9218EDD1-D4F9-4D16-BC98-B645FC7330AA}">
      <text/>
    </comment>
    <comment ref="E51" authorId="0" shapeId="0" xr:uid="{E1392C5D-365C-4EB9-B9DC-BD6F2D70614E}">
      <text/>
    </comment>
    <comment ref="E52" authorId="0" shapeId="0" xr:uid="{8BC0FE4E-3957-4188-A7C9-45777CF376A6}">
      <text/>
    </comment>
    <comment ref="E53" authorId="0" shapeId="0" xr:uid="{513DF2D2-65EA-4710-B71B-30A079767699}">
      <text/>
    </comment>
    <comment ref="E54" authorId="0" shapeId="0" xr:uid="{F6AF082B-7BA9-4098-80AF-904A7F89DAB8}">
      <text/>
    </comment>
    <comment ref="E55" authorId="0" shapeId="0" xr:uid="{5FADC82A-B6EC-4499-8487-5652DD585B4F}">
      <text/>
    </comment>
    <comment ref="E56" authorId="0" shapeId="0" xr:uid="{F7C42CBF-EA3C-47CF-A7D6-05C7EA85D382}">
      <text/>
    </comment>
    <comment ref="E57" authorId="0" shapeId="0" xr:uid="{F86D09BA-B994-4503-812D-59AC363A3BCA}">
      <text/>
    </comment>
    <comment ref="E58" authorId="0" shapeId="0" xr:uid="{A0772A04-E253-4EA3-8843-8884EE23BE3F}">
      <text/>
    </comment>
    <comment ref="E59" authorId="0" shapeId="0" xr:uid="{C87A5ACD-981D-48AB-BED6-29440CE11D44}">
      <text/>
    </comment>
    <comment ref="E60" authorId="0" shapeId="0" xr:uid="{E1F58E5A-238D-42C9-8AE4-4507A2571248}">
      <text/>
    </comment>
    <comment ref="E61" authorId="0" shapeId="0" xr:uid="{C653DAFA-9B5F-4703-B222-503AF34BEC20}">
      <text/>
    </comment>
    <comment ref="E62" authorId="0" shapeId="0" xr:uid="{63D0726D-9724-450B-8A08-457537BEA865}">
      <text/>
    </comment>
    <comment ref="E63" authorId="0" shapeId="0" xr:uid="{AEE2B008-D559-428E-BE25-ECEDF7E85B39}">
      <text/>
    </comment>
    <comment ref="E64" authorId="0" shapeId="0" xr:uid="{7D49AD00-8C19-4850-8ABB-6AEC9AEAC7FF}">
      <text/>
    </comment>
    <comment ref="E65" authorId="0" shapeId="0" xr:uid="{EA843788-CC82-4F22-BC90-03BAB68BAF9C}">
      <text/>
    </comment>
    <comment ref="E66" authorId="0" shapeId="0" xr:uid="{F35EAAB9-7ED3-4B37-8E9C-71CC3E7A4107}">
      <text/>
    </comment>
    <comment ref="E67" authorId="0" shapeId="0" xr:uid="{E3AECC61-D659-4866-8A7E-08366662097A}">
      <text/>
    </comment>
    <comment ref="E69" authorId="0" shapeId="0" xr:uid="{2310DC99-091A-4D21-A3CE-413A6BE1924D}">
      <text/>
    </comment>
    <comment ref="E70" authorId="0" shapeId="0" xr:uid="{AA69DC84-56A2-4C67-BF59-F89B89520E1F}">
      <text/>
    </comment>
    <comment ref="E71" authorId="0" shapeId="0" xr:uid="{5375D176-10FA-4149-83F7-E95EEC977024}">
      <text/>
    </comment>
    <comment ref="E72" authorId="0" shapeId="0" xr:uid="{34BA5316-AC40-4439-9990-BA33529EB85D}">
      <text/>
    </comment>
    <comment ref="E73" authorId="0" shapeId="0" xr:uid="{57BFA0E1-7A73-452B-8D89-71898BBDAFB7}">
      <text/>
    </comment>
    <comment ref="E74" authorId="0" shapeId="0" xr:uid="{7BD09607-5DC0-4368-8BE4-462E233FA204}">
      <text/>
    </comment>
    <comment ref="E75" authorId="0" shapeId="0" xr:uid="{08FDBD6B-F520-40B4-9CCF-FA82A15411FD}">
      <text/>
    </comment>
    <comment ref="E76" authorId="0" shapeId="0" xr:uid="{81B71307-C1A1-4D58-9A37-5539FB5E4667}">
      <text/>
    </comment>
    <comment ref="E77" authorId="0" shapeId="0" xr:uid="{079FF302-AFB5-4B2A-9380-E92F27CDAE15}">
      <text/>
    </comment>
    <comment ref="E78" authorId="0" shapeId="0" xr:uid="{7D1DA4CF-971D-4B81-A30B-BBE7C3AA3E4A}">
      <text/>
    </comment>
    <comment ref="E79" authorId="0" shapeId="0" xr:uid="{1A82D98E-6CD2-4F1E-B050-272DF063BB3D}">
      <text/>
    </comment>
    <comment ref="E82" authorId="0" shapeId="0" xr:uid="{CDAA7C94-1AB4-4728-BE83-E5DDC1BAE9A9}">
      <text/>
    </comment>
    <comment ref="E83" authorId="0" shapeId="0" xr:uid="{CFBBC1DD-5C01-429B-83D7-F5F5F6140BE5}">
      <text/>
    </comment>
    <comment ref="E84" authorId="0" shapeId="0" xr:uid="{C239467D-A767-4B33-AD54-EC3AF8226389}">
      <text/>
    </comment>
    <comment ref="E85" authorId="0" shapeId="0" xr:uid="{34B040DD-0A21-4457-990B-E6987E0F3376}">
      <text/>
    </comment>
    <comment ref="E87" authorId="0" shapeId="0" xr:uid="{4E118EB6-6E80-40D6-9888-8BAB436B5160}">
      <text/>
    </comment>
    <comment ref="E88" authorId="0" shapeId="0" xr:uid="{12AD186A-AB14-4BC5-B477-BB6ECEB24D42}">
      <text/>
    </comment>
    <comment ref="E89" authorId="0" shapeId="0" xr:uid="{C7C6F94B-66EA-41DA-8125-45AE5E30989A}">
      <text/>
    </comment>
    <comment ref="E90" authorId="0" shapeId="0" xr:uid="{5A56148B-4521-4420-9C4A-819686CE3E21}">
      <text/>
    </comment>
    <comment ref="E91" authorId="0" shapeId="0" xr:uid="{047B004E-3E3F-4EF5-BC3D-F9160FD97858}">
      <text/>
    </comment>
    <comment ref="E92" authorId="0" shapeId="0" xr:uid="{26B2E27B-C799-4FAC-B931-2B3FCEB06860}">
      <text/>
    </comment>
    <comment ref="E93" authorId="0" shapeId="0" xr:uid="{36AE79CD-ABE6-4F8E-A61F-51DD0CEA7A41}">
      <text/>
    </comment>
    <comment ref="E94" authorId="0" shapeId="0" xr:uid="{1C70EE1E-EC79-4DEE-8666-5C11479D2D75}">
      <text/>
    </comment>
    <comment ref="E95" authorId="0" shapeId="0" xr:uid="{024A8040-3560-4714-B069-B01A8C795663}">
      <text/>
    </comment>
    <comment ref="E96" authorId="0" shapeId="0" xr:uid="{8C0D7FD1-9C5D-442B-8594-084F9B53462B}">
      <text/>
    </comment>
    <comment ref="E97" authorId="0" shapeId="0" xr:uid="{8B400F5D-C10F-46E1-B60D-A1C4A6E05F27}">
      <text/>
    </comment>
    <comment ref="E98" authorId="0" shapeId="0" xr:uid="{97A9F792-79D5-496D-9832-B04FD284A26D}">
      <text/>
    </comment>
    <comment ref="E99" authorId="0" shapeId="0" xr:uid="{EFB45176-A13E-44C5-BE35-2A8B127C79CD}">
      <text/>
    </comment>
    <comment ref="E100" authorId="0" shapeId="0" xr:uid="{7DD9982C-F4B7-4742-A441-473E35E4A03D}">
      <text/>
    </comment>
    <comment ref="E101" authorId="0" shapeId="0" xr:uid="{F326C503-67A2-4FE6-A466-7C4C2A3C5E6E}">
      <text/>
    </comment>
    <comment ref="E102" authorId="0" shapeId="0" xr:uid="{3D768404-01F3-4E53-A9F0-F8EEFD22730A}">
      <text/>
    </comment>
    <comment ref="E103" authorId="0" shapeId="0" xr:uid="{46DDA7D8-EDCC-4C83-B519-22AD4EECD8E5}">
      <text/>
    </comment>
    <comment ref="E104" authorId="0" shapeId="0" xr:uid="{227512F6-AD46-4B3A-9CCE-20B466C1609F}">
      <text/>
    </comment>
    <comment ref="E105" authorId="0" shapeId="0" xr:uid="{F55E530F-701D-4C0A-9D6E-F947A1616B15}">
      <text/>
    </comment>
    <comment ref="E106" authorId="0" shapeId="0" xr:uid="{A0D614C2-EA46-4C40-9104-3E522FB5FE92}">
      <text/>
    </comment>
    <comment ref="E107" authorId="0" shapeId="0" xr:uid="{85ED8D17-1426-4BAD-A087-EE2DC7C4C1A6}">
      <text/>
    </comment>
    <comment ref="E108" authorId="0" shapeId="0" xr:uid="{E9A8D722-F853-4727-AB48-2C5FDCD36713}">
      <text/>
    </comment>
    <comment ref="E109" authorId="0" shapeId="0" xr:uid="{2FAFD516-8330-4F40-9042-6E50F107BD66}">
      <text/>
    </comment>
    <comment ref="E110" authorId="0" shapeId="0" xr:uid="{8C966038-E71A-4EE6-BB02-02EA8E2E358A}">
      <text/>
    </comment>
    <comment ref="E111" authorId="0" shapeId="0" xr:uid="{02F29022-702F-4057-916D-887A7AF76EEC}">
      <text/>
    </comment>
    <comment ref="E112" authorId="0" shapeId="0" xr:uid="{F7575B35-16DA-4658-A506-662D98457BE0}">
      <text/>
    </comment>
    <comment ref="E113" authorId="0" shapeId="0" xr:uid="{341CD866-4C6B-4312-BBC9-31A0D7D15E47}">
      <text/>
    </comment>
    <comment ref="E114" authorId="0" shapeId="0" xr:uid="{C188BD2C-B523-4087-9928-DCAF3963E26C}">
      <text/>
    </comment>
    <comment ref="E115" authorId="0" shapeId="0" xr:uid="{9B77A876-DD2B-410A-AD3B-4CDD771990CF}">
      <text/>
    </comment>
    <comment ref="E116" authorId="0" shapeId="0" xr:uid="{3E277AD7-6E68-459B-AAFF-8EDCD4DAD627}">
      <text/>
    </comment>
    <comment ref="E117" authorId="0" shapeId="0" xr:uid="{50B2E69F-9201-4F03-966D-49A83AB44841}">
      <text/>
    </comment>
    <comment ref="E118" authorId="0" shapeId="0" xr:uid="{3F9FC164-0E85-41FB-9A7C-F7DF5C2B0D87}">
      <text/>
    </comment>
    <comment ref="E119" authorId="0" shapeId="0" xr:uid="{99616CA4-74F8-4615-8DE5-91F57D9B4EE4}">
      <text/>
    </comment>
    <comment ref="E120" authorId="0" shapeId="0" xr:uid="{4D5D2D2D-668E-4C80-BAD4-23663CD32694}">
      <text/>
    </comment>
    <comment ref="E121" authorId="0" shapeId="0" xr:uid="{51A23CDE-45D8-46BC-A66E-5AEA319F1E6D}">
      <text/>
    </comment>
    <comment ref="E122" authorId="0" shapeId="0" xr:uid="{23C73D1A-494F-479D-BE4F-BED4114CB59E}">
      <text/>
    </comment>
    <comment ref="E123" authorId="0" shapeId="0" xr:uid="{7503C94A-F565-40BD-A583-738D0778DE66}">
      <text/>
    </comment>
    <comment ref="E124" authorId="0" shapeId="0" xr:uid="{712DDA87-1AB1-4898-8644-53EA70A6875A}">
      <text/>
    </comment>
    <comment ref="E125" authorId="0" shapeId="0" xr:uid="{2C19076A-3FAC-466E-8693-0A45634F2933}">
      <text/>
    </comment>
    <comment ref="E126" authorId="0" shapeId="0" xr:uid="{8230322E-603F-43A3-A3CD-7F720E5CA373}">
      <text/>
    </comment>
    <comment ref="E127" authorId="0" shapeId="0" xr:uid="{6672003C-A337-40E8-AB48-DA81B63AA83C}">
      <text/>
    </comment>
    <comment ref="E128" authorId="0" shapeId="0" xr:uid="{8F6794DC-078E-4A7C-80E3-1FB52F2940B8}">
      <text/>
    </comment>
    <comment ref="E129" authorId="0" shapeId="0" xr:uid="{F92A099E-05C7-49FA-8E76-440AFDE4414D}">
      <text/>
    </comment>
    <comment ref="E131" authorId="0" shapeId="0" xr:uid="{53269867-9EB1-470A-8D3C-5FD47C71BAE4}">
      <text/>
    </comment>
    <comment ref="E132" authorId="0" shapeId="0" xr:uid="{125AFB71-E40A-496D-AA52-B1244090689A}">
      <text/>
    </comment>
    <comment ref="E133" authorId="0" shapeId="0" xr:uid="{8F8F66D8-18A5-438B-849B-30080A3A268A}">
      <text/>
    </comment>
    <comment ref="E134" authorId="0" shapeId="0" xr:uid="{AA2B150B-566B-4C24-BDB3-EF8C051569B3}">
      <text/>
    </comment>
    <comment ref="E135" authorId="0" shapeId="0" xr:uid="{F4CAA072-D07E-4F6B-B4CE-D1798AF51655}">
      <text/>
    </comment>
    <comment ref="E136" authorId="0" shapeId="0" xr:uid="{AD28E4E6-AD35-4FC9-83F5-A4E75FBA098A}">
      <text/>
    </comment>
    <comment ref="E137" authorId="0" shapeId="0" xr:uid="{B4705D14-CB3E-45E7-AA9E-D6302430BC1F}">
      <text/>
    </comment>
    <comment ref="E138" authorId="0" shapeId="0" xr:uid="{3856BDA9-D648-49B8-8904-378E5349D6B8}">
      <text/>
    </comment>
    <comment ref="E139" authorId="0" shapeId="0" xr:uid="{680D05C5-2CC2-41CF-9BE2-6178A2D8271A}">
      <text/>
    </comment>
    <comment ref="E140" authorId="0" shapeId="0" xr:uid="{95CAE50F-E60B-4390-9A40-E068C1B3EE86}">
      <text/>
    </comment>
    <comment ref="E141" authorId="0" shapeId="0" xr:uid="{3EAC1AF2-ABFF-4D93-830D-F6968FD2D17D}">
      <text/>
    </comment>
    <comment ref="E142" authorId="0" shapeId="0" xr:uid="{37D7BD07-187D-4B79-AEBC-0CFE5E8B3F0C}">
      <text/>
    </comment>
    <comment ref="E143" authorId="0" shapeId="0" xr:uid="{F86E2F9E-80F0-4526-BB86-64799777C3F8}">
      <text/>
    </comment>
    <comment ref="E144" authorId="0" shapeId="0" xr:uid="{BC380D2B-28A4-4BEA-B097-FCA478027AD3}">
      <text/>
    </comment>
    <comment ref="E145" authorId="0" shapeId="0" xr:uid="{904D3E82-5B55-45F5-8A1A-8E9E40C1D7AE}">
      <text/>
    </comment>
    <comment ref="E146" authorId="0" shapeId="0" xr:uid="{777716ED-944A-4FF4-B90C-12E33CCD04E7}">
      <text/>
    </comment>
    <comment ref="E147" authorId="0" shapeId="0" xr:uid="{974459F4-60A9-4C74-98EB-ECAE6BC509FF}">
      <text/>
    </comment>
    <comment ref="E148" authorId="0" shapeId="0" xr:uid="{BC50DEC2-9434-4C7B-A91D-097B46F50AE8}">
      <text/>
    </comment>
    <comment ref="E149" authorId="0" shapeId="0" xr:uid="{CB40CBEB-9F9D-417F-B2B1-AF9A68E588C5}">
      <text/>
    </comment>
    <comment ref="E150" authorId="0" shapeId="0" xr:uid="{FA3F6A82-CA13-4B8F-834D-A07B4F1AC472}">
      <text/>
    </comment>
    <comment ref="E151" authorId="0" shapeId="0" xr:uid="{6DB2FDCF-5053-4398-8908-9609A1CBDD6D}">
      <text/>
    </comment>
    <comment ref="E152" authorId="0" shapeId="0" xr:uid="{7A26360A-7D9D-4013-9B9F-AE85162F258F}">
      <text/>
    </comment>
    <comment ref="E153" authorId="0" shapeId="0" xr:uid="{D97E0095-D7C8-4C0E-8240-FA7056F2B52B}">
      <text/>
    </comment>
    <comment ref="E154" authorId="0" shapeId="0" xr:uid="{08C5B781-C463-4BAC-A04F-EF741B20EF6C}">
      <text/>
    </comment>
    <comment ref="E157" authorId="0" shapeId="0" xr:uid="{DF7581EB-C4C6-44E3-BFE1-AAA441314873}">
      <text/>
    </comment>
    <comment ref="E158" authorId="0" shapeId="0" xr:uid="{2144A63C-2038-4ECC-8363-2EF61624F505}">
      <text/>
    </comment>
    <comment ref="E159" authorId="0" shapeId="0" xr:uid="{853F4936-AE88-40E1-8B40-13A7250B9DBC}">
      <text/>
    </comment>
    <comment ref="E160" authorId="0" shapeId="0" xr:uid="{85C56070-AEC6-4872-B66B-D82203C93488}">
      <text/>
    </comment>
    <comment ref="E161" authorId="0" shapeId="0" xr:uid="{40A07BA3-B92F-4657-B609-6D08F52723DA}">
      <text/>
    </comment>
    <comment ref="E162" authorId="0" shapeId="0" xr:uid="{C82E91FC-DE67-4978-ABF9-44BBAB1A7E9C}">
      <text/>
    </comment>
    <comment ref="E163" authorId="0" shapeId="0" xr:uid="{F8841C94-967E-424F-8603-5BECFA8A6967}">
      <text/>
    </comment>
    <comment ref="E164" authorId="0" shapeId="0" xr:uid="{6C23511D-93C7-4902-A969-BF0840E17093}">
      <text/>
    </comment>
    <comment ref="E165" authorId="0" shapeId="0" xr:uid="{E5D6E5F4-73C0-41F8-9D8D-8D0B5B61D6C8}">
      <text/>
    </comment>
    <comment ref="E166" authorId="0" shapeId="0" xr:uid="{5CDAD67D-17D0-4B98-BF30-71DDF626D049}">
      <text/>
    </comment>
    <comment ref="E167" authorId="0" shapeId="0" xr:uid="{F9AB435A-864C-44A2-BBF2-C5D648CA1718}">
      <text/>
    </comment>
    <comment ref="E169" authorId="0" shapeId="0" xr:uid="{3B2D544C-E5B6-4E68-9C93-7F24A43203CA}">
      <text/>
    </comment>
    <comment ref="E170" authorId="0" shapeId="0" xr:uid="{B4702F49-A77F-437C-BBDF-4AFD3A1FED7F}">
      <text/>
    </comment>
    <comment ref="E171" authorId="0" shapeId="0" xr:uid="{864EA9F8-A0D4-4E5A-8B4E-66A9F5CA96E9}">
      <text/>
    </comment>
    <comment ref="E172" authorId="0" shapeId="0" xr:uid="{DDAD4338-4A56-4BB5-840B-1E3C2321C39D}">
      <text/>
    </comment>
    <comment ref="E173" authorId="0" shapeId="0" xr:uid="{F9E4C323-ED97-49FF-8908-B803F4E348F5}">
      <text/>
    </comment>
    <comment ref="E174" authorId="0" shapeId="0" xr:uid="{D32720CD-B9CE-4965-B7C0-D2D46B2EDD9A}">
      <text/>
    </comment>
    <comment ref="E175" authorId="0" shapeId="0" xr:uid="{C7F7F8DC-2625-4945-AD19-6770DB67A208}">
      <text/>
    </comment>
    <comment ref="E176" authorId="0" shapeId="0" xr:uid="{626F34DE-1225-4EE6-8DA4-ACE4090B86AF}">
      <text/>
    </comment>
    <comment ref="E177" authorId="0" shapeId="0" xr:uid="{44E0469E-F333-4D71-885F-6B431D45BD79}">
      <text/>
    </comment>
    <comment ref="E178" authorId="0" shapeId="0" xr:uid="{FDEC53B0-51CC-4DA5-B009-550ABB598626}">
      <text/>
    </comment>
    <comment ref="E179" authorId="0" shapeId="0" xr:uid="{5C0E5358-C652-4CEE-917F-C3E5871B2AB5}">
      <text/>
    </comment>
    <comment ref="E180" authorId="0" shapeId="0" xr:uid="{43BEC25A-62EB-4FEF-A99F-9242A7386D11}">
      <text/>
    </comment>
    <comment ref="E181" authorId="0" shapeId="0" xr:uid="{1E1D8C20-1E47-465F-9760-026379A5E241}">
      <text/>
    </comment>
    <comment ref="E182" authorId="0" shapeId="0" xr:uid="{4101F40F-3452-41B0-84B0-30B1CE08EEB9}">
      <text/>
    </comment>
    <comment ref="E183" authorId="0" shapeId="0" xr:uid="{BC6D5618-5576-43A8-8D8A-AD15B2AEE587}">
      <text/>
    </comment>
    <comment ref="E184" authorId="0" shapeId="0" xr:uid="{356FBA21-065B-4840-B5B4-7E35D2E9E328}">
      <text/>
    </comment>
    <comment ref="E185" authorId="0" shapeId="0" xr:uid="{05FCBA0C-ADF3-4F58-BC78-C7BF99B220F4}">
      <text/>
    </comment>
    <comment ref="E186" authorId="0" shapeId="0" xr:uid="{4E6C05DB-907A-4DA8-A764-CC5BF71BF4D3}">
      <text/>
    </comment>
    <comment ref="E187" authorId="0" shapeId="0" xr:uid="{FEC63CA4-680B-42C5-9782-F3EC8B9C69C2}">
      <text/>
    </comment>
    <comment ref="E188" authorId="0" shapeId="0" xr:uid="{0C8F5C3A-8715-43E8-BFC1-6927B7B03CF0}">
      <text/>
    </comment>
    <comment ref="E189" authorId="0" shapeId="0" xr:uid="{196D1D67-306F-4ED1-A1B4-5CA28BBFC8F8}">
      <text/>
    </comment>
    <comment ref="E190" authorId="0" shapeId="0" xr:uid="{29B1B3EA-633A-406E-BDB9-CDC7EB7FD2A5}">
      <text/>
    </comment>
    <comment ref="E191" authorId="0" shapeId="0" xr:uid="{D6D95A72-BA5F-4E5C-8E87-AFB3BE2FD65E}">
      <text/>
    </comment>
    <comment ref="E192" authorId="0" shapeId="0" xr:uid="{B45BE6C5-C08F-4D01-90E2-EBA4E368FB83}">
      <text/>
    </comment>
    <comment ref="E193" authorId="0" shapeId="0" xr:uid="{E68DD527-F497-42CE-8605-EFF1CF5E2A99}">
      <text/>
    </comment>
    <comment ref="E194" authorId="0" shapeId="0" xr:uid="{14ED062F-DCB7-4A11-9C07-ED583AF9567B}">
      <text/>
    </comment>
    <comment ref="E195" authorId="0" shapeId="0" xr:uid="{11DB4679-4E80-4162-B768-FD8A7D0A4782}">
      <text/>
    </comment>
    <comment ref="E196" authorId="0" shapeId="0" xr:uid="{7ADDC98D-5B14-4A8D-9718-F1D48C6F9913}">
      <text/>
    </comment>
    <comment ref="E197" authorId="0" shapeId="0" xr:uid="{5D6162DF-A9D6-4EFB-A03D-4E7E67B1C9F6}">
      <text/>
    </comment>
    <comment ref="E198" authorId="0" shapeId="0" xr:uid="{DB09E49A-4DA6-409A-BFA9-9876356D3088}">
      <text/>
    </comment>
    <comment ref="E199" authorId="0" shapeId="0" xr:uid="{C6399330-A0A1-40EB-81FB-18D28FE48F75}">
      <text/>
    </comment>
    <comment ref="E200" authorId="0" shapeId="0" xr:uid="{19A68BF8-6356-481B-A4DD-E30B6C0E96C8}">
      <text/>
    </comment>
    <comment ref="E201" authorId="0" shapeId="0" xr:uid="{84595631-C6EA-4CAB-A378-915B1B03DE70}">
      <text/>
    </comment>
    <comment ref="E202" authorId="0" shapeId="0" xr:uid="{911AB79B-0EF0-4EA5-BED4-F4AE8B27A8F9}">
      <text/>
    </comment>
    <comment ref="E203" authorId="0" shapeId="0" xr:uid="{954957B6-D0E5-4C30-9A4D-E056FDEE19BB}">
      <text/>
    </comment>
    <comment ref="E204" authorId="0" shapeId="0" xr:uid="{C22F80BF-BCAA-4FA8-9EA4-7B61F9BE1EAD}">
      <text/>
    </comment>
    <comment ref="E206" authorId="0" shapeId="0" xr:uid="{B9B511BA-ACE3-404B-B8BD-C70F9914BD05}">
      <text/>
    </comment>
    <comment ref="E209" authorId="0" shapeId="0" xr:uid="{BA92975E-777D-4CF8-AB87-46D3C37BBB04}">
      <text/>
    </comment>
    <comment ref="E210" authorId="0" shapeId="0" xr:uid="{D17155C9-38D2-4DD7-BCD4-FED0F18C1D16}">
      <text/>
    </comment>
    <comment ref="E211" authorId="0" shapeId="0" xr:uid="{92264ADF-9F63-40D3-AFEC-7DAFF5F6CA7D}">
      <text/>
    </comment>
    <comment ref="E212" authorId="0" shapeId="0" xr:uid="{1CCA3674-EFC7-4EF4-B16E-979D0C550392}">
      <text/>
    </comment>
    <comment ref="E213" authorId="0" shapeId="0" xr:uid="{6F9283AA-D7B1-4CEA-8D62-55E7405E38DA}">
      <text/>
    </comment>
    <comment ref="E214" authorId="0" shapeId="0" xr:uid="{933187E6-687E-497A-B59A-168AD5540393}">
      <text/>
    </comment>
    <comment ref="E215" authorId="0" shapeId="0" xr:uid="{A712C995-4FDC-4498-80B2-B8D61E1277DE}">
      <text/>
    </comment>
    <comment ref="E216" authorId="0" shapeId="0" xr:uid="{AB6BB580-0554-4724-A21C-B5D98CB19FE8}">
      <text/>
    </comment>
    <comment ref="E217" authorId="0" shapeId="0" xr:uid="{7FFF5A7A-8EF1-4800-96A0-2E6BDD927691}">
      <text/>
    </comment>
    <comment ref="E218" authorId="0" shapeId="0" xr:uid="{EFB6BC48-B835-4613-93A0-C2B42B30FFF3}">
      <text/>
    </comment>
    <comment ref="E219" authorId="0" shapeId="0" xr:uid="{61D62CB3-BE23-422E-BFA7-CD8FF0435014}">
      <text/>
    </comment>
    <comment ref="E220" authorId="0" shapeId="0" xr:uid="{DB97BAAE-932E-4327-A1F1-1CBE20EED16F}">
      <text/>
    </comment>
    <comment ref="E221" authorId="0" shapeId="0" xr:uid="{95293462-10F5-41F2-900D-3933009970DB}">
      <text/>
    </comment>
    <comment ref="E222" authorId="0" shapeId="0" xr:uid="{9DC5D30D-4E4D-4293-95D6-AE684B56CD87}">
      <text/>
    </comment>
    <comment ref="E223" authorId="0" shapeId="0" xr:uid="{BE093A0E-323B-4E5E-A298-CED696ED8F49}">
      <text/>
    </comment>
    <comment ref="E224" authorId="0" shapeId="0" xr:uid="{5F737375-4531-4D8C-BEAD-CF55AA694026}">
      <text/>
    </comment>
    <comment ref="E225" authorId="0" shapeId="0" xr:uid="{568B964C-6851-4054-9DE6-EDD139A63E53}">
      <text/>
    </comment>
    <comment ref="E226" authorId="0" shapeId="0" xr:uid="{979DACD3-082C-45AD-9DC7-925ABBC81691}">
      <text/>
    </comment>
    <comment ref="E227" authorId="0" shapeId="0" xr:uid="{4CA67C54-B82D-4DC4-96CF-1BDAC70C21D5}">
      <text/>
    </comment>
    <comment ref="E228" authorId="0" shapeId="0" xr:uid="{89D70FAC-9CEF-49E5-8EB2-515775ABFE89}">
      <text/>
    </comment>
    <comment ref="E229" authorId="0" shapeId="0" xr:uid="{989D5BCD-B974-44B4-85AA-31586DD1D239}">
      <text/>
    </comment>
    <comment ref="E230" authorId="0" shapeId="0" xr:uid="{A3B9A32D-C6D6-46DF-8D93-7F996793CDAD}">
      <text/>
    </comment>
    <comment ref="E231" authorId="0" shapeId="0" xr:uid="{22994E93-21B1-4222-90CD-84518785CA89}">
      <text/>
    </comment>
    <comment ref="E232" authorId="0" shapeId="0" xr:uid="{4E47EBDA-C764-4404-BBBD-6F6CF568FAE2}">
      <text/>
    </comment>
    <comment ref="E234" authorId="0" shapeId="0" xr:uid="{68D18E75-FDDF-49CB-92A1-D688AB4BD8AA}">
      <text/>
    </comment>
    <comment ref="E235" authorId="0" shapeId="0" xr:uid="{7B8628F3-94C8-4266-BEDC-837EA772F451}">
      <text/>
    </comment>
    <comment ref="E236" authorId="0" shapeId="0" xr:uid="{1DFD4FA5-1C7F-4C0F-ADF6-130D627F680E}">
      <text/>
    </comment>
    <comment ref="E237" authorId="0" shapeId="0" xr:uid="{30B4422C-54AA-42A0-BEBC-3B86F9188ADD}">
      <text/>
    </comment>
    <comment ref="E238" authorId="0" shapeId="0" xr:uid="{8E20EAC4-C3CF-4F5D-99CF-5B74E5B51D65}">
      <text/>
    </comment>
    <comment ref="E239" authorId="0" shapeId="0" xr:uid="{8E5AD81D-D28A-4C28-BA59-1C4C63856710}">
      <text/>
    </comment>
    <comment ref="E240" authorId="0" shapeId="0" xr:uid="{1B6EB748-AEAF-4A27-A8B1-C5004BB54B75}">
      <text/>
    </comment>
    <comment ref="E241" authorId="0" shapeId="0" xr:uid="{E979FE5D-2ADB-4FC3-A990-6E4836E4AC08}">
      <text/>
    </comment>
    <comment ref="E242" authorId="0" shapeId="0" xr:uid="{6CB4DDC5-F308-4F46-BF39-606E4BB8C287}">
      <text/>
    </comment>
    <comment ref="E243" authorId="0" shapeId="0" xr:uid="{D8B30FF0-E9FF-4A87-A4B1-79B17525AE35}">
      <text/>
    </comment>
    <comment ref="E244" authorId="0" shapeId="0" xr:uid="{043D3225-8E8B-4666-9E7B-2BFD9505A9B8}">
      <text/>
    </comment>
    <comment ref="E245" authorId="0" shapeId="0" xr:uid="{768A1C34-9749-4C44-A16D-76C48D830924}">
      <text/>
    </comment>
    <comment ref="E246" authorId="0" shapeId="0" xr:uid="{C297FFA6-2A89-4037-A0D3-D02350BCA0EF}">
      <text/>
    </comment>
    <comment ref="E247" authorId="0" shapeId="0" xr:uid="{F8B04748-C428-4016-8663-E69BE3162BF7}">
      <text/>
    </comment>
    <comment ref="E248" authorId="0" shapeId="0" xr:uid="{41E0D241-08F0-47D5-BAB5-3DA5BB06DC57}">
      <text/>
    </comment>
    <comment ref="E249" authorId="0" shapeId="0" xr:uid="{2FD80422-ACE7-45AE-82F3-13F7800C2C39}">
      <text/>
    </comment>
    <comment ref="E250" authorId="0" shapeId="0" xr:uid="{4C33FDC3-24A6-4727-833F-66D279F8A8D4}">
      <text/>
    </comment>
    <comment ref="E251" authorId="0" shapeId="0" xr:uid="{107FD513-CBCE-48B0-8FE9-55774DE85BCC}">
      <text/>
    </comment>
    <comment ref="E252" authorId="0" shapeId="0" xr:uid="{7D8E1456-0751-456E-A9AE-9B1FEE98AE0A}">
      <text/>
    </comment>
    <comment ref="E253" authorId="0" shapeId="0" xr:uid="{275ECEFF-649F-4EFD-8B59-D28F13A30F57}">
      <text/>
    </comment>
    <comment ref="E254" authorId="0" shapeId="0" xr:uid="{B51C2F48-0054-484D-A1E1-484085D15D55}">
      <text/>
    </comment>
    <comment ref="E255" authorId="0" shapeId="0" xr:uid="{248478A1-A7BC-4E29-92F2-39EBF5990D31}">
      <text/>
    </comment>
    <comment ref="E256" authorId="0" shapeId="0" xr:uid="{F4E184BF-4EE3-4CFF-82A1-DC0F85EFF407}">
      <text/>
    </comment>
    <comment ref="E257" authorId="0" shapeId="0" xr:uid="{517BD980-4F82-494F-BFA6-EB51FFA06348}">
      <text/>
    </comment>
    <comment ref="E258" authorId="0" shapeId="0" xr:uid="{E4AC05FA-835B-4AFE-9343-087AC2E46A14}">
      <text/>
    </comment>
    <comment ref="E259" authorId="0" shapeId="0" xr:uid="{3CE9B917-8F91-436B-BE8F-FA090E9321DB}">
      <text/>
    </comment>
    <comment ref="E260" authorId="0" shapeId="0" xr:uid="{C8B2593D-6BE1-4BEB-933E-EEB63F9CC9D0}">
      <text/>
    </comment>
    <comment ref="E261" authorId="0" shapeId="0" xr:uid="{0E2802D0-9867-4090-9860-E6581983B9A9}">
      <text/>
    </comment>
    <comment ref="E262" authorId="0" shapeId="0" xr:uid="{B378B4E9-EDC3-43D2-9F86-1EBA1FC5D4A6}">
      <text/>
    </comment>
    <comment ref="E263" authorId="0" shapeId="0" xr:uid="{75F363F4-2874-4721-A1E4-A454F57DE87A}">
      <text/>
    </comment>
    <comment ref="E264" authorId="0" shapeId="0" xr:uid="{FC31296F-1631-4041-8B2C-3F8F1C86BD17}">
      <text/>
    </comment>
    <comment ref="E265" authorId="0" shapeId="0" xr:uid="{8A0D430A-0760-4735-B668-73F6D2ECA620}">
      <text/>
    </comment>
    <comment ref="E266" authorId="0" shapeId="0" xr:uid="{B4F9715C-40B8-412E-9F77-ED24A3265145}">
      <text/>
    </comment>
    <comment ref="E267" authorId="0" shapeId="0" xr:uid="{34E357E3-07E7-487F-B900-11DD211A13FB}">
      <text/>
    </comment>
    <comment ref="E268" authorId="0" shapeId="0" xr:uid="{E355E93D-AFFB-425C-A3CE-A75F054EDC15}">
      <text/>
    </comment>
    <comment ref="E269" authorId="0" shapeId="0" xr:uid="{1E983967-939E-4602-86AA-1EA515CE30EA}">
      <text/>
    </comment>
    <comment ref="E270" authorId="0" shapeId="0" xr:uid="{B4CEF468-FA3C-4BA8-BE5F-4A43F8C27AE0}">
      <text/>
    </comment>
    <comment ref="E271" authorId="0" shapeId="0" xr:uid="{5DB0533A-63AD-4947-B943-9883FF1EB8AE}">
      <text/>
    </comment>
    <comment ref="E272" authorId="0" shapeId="0" xr:uid="{DCEBD68A-DC50-4ABD-8EDB-E235FC0C53FB}">
      <text/>
    </comment>
    <comment ref="E273" authorId="0" shapeId="0" xr:uid="{92397424-CF3C-43CF-AA42-61F7675655C8}">
      <text/>
    </comment>
    <comment ref="E274" authorId="0" shapeId="0" xr:uid="{F99C9F9B-DB38-4FDA-84C6-6A0FE82354FD}">
      <text/>
    </comment>
    <comment ref="E275" authorId="0" shapeId="0" xr:uid="{C77053D2-7DAB-4E77-84B4-E16D9C550389}">
      <text/>
    </comment>
    <comment ref="E276" authorId="0" shapeId="0" xr:uid="{A4160B6E-21A4-4C87-826E-9462F389EDA7}">
      <text/>
    </comment>
    <comment ref="E278" authorId="0" shapeId="0" xr:uid="{85AE50D9-08B7-4468-A355-CC7F467E6A19}">
      <text/>
    </comment>
    <comment ref="E279" authorId="0" shapeId="0" xr:uid="{7BE9D08C-19A6-4ACA-8FA0-388FB9B335DF}">
      <text/>
    </comment>
    <comment ref="E280" authorId="0" shapeId="0" xr:uid="{2CC758B1-2783-471B-BC31-AB02849AA9FC}">
      <text/>
    </comment>
    <comment ref="E281" authorId="0" shapeId="0" xr:uid="{5B440530-B1D7-4C9E-B528-737DAC3074CE}">
      <text/>
    </comment>
    <comment ref="E282" authorId="0" shapeId="0" xr:uid="{7E13D4D2-724A-4C24-814A-2103BECDE366}">
      <text/>
    </comment>
    <comment ref="E283" authorId="0" shapeId="0" xr:uid="{12D9C01B-3C6A-4AE7-A793-EFD74029F2A3}">
      <text/>
    </comment>
    <comment ref="E284" authorId="0" shapeId="0" xr:uid="{31302DF1-1B9B-4C1F-8D69-E79EAF42790E}">
      <text/>
    </comment>
    <comment ref="E287" authorId="0" shapeId="0" xr:uid="{D531B0B9-8184-4422-B4E6-5208E6C761C6}">
      <text/>
    </comment>
    <comment ref="E288" authorId="0" shapeId="0" xr:uid="{2326E1DA-E72E-4949-8724-3FCCF23681A9}">
      <text/>
    </comment>
    <comment ref="E289" authorId="0" shapeId="0" xr:uid="{1D661E2B-6D5A-4E88-80BF-04152A2DB219}">
      <text/>
    </comment>
    <comment ref="E290" authorId="0" shapeId="0" xr:uid="{01640920-D45C-4440-AF56-CB2F728EE45D}">
      <text/>
    </comment>
    <comment ref="E291" authorId="0" shapeId="0" xr:uid="{CFAC3858-3223-4BC5-9814-2A04A5EDAAAF}">
      <text/>
    </comment>
    <comment ref="E293" authorId="0" shapeId="0" xr:uid="{40AC671F-B7AF-4613-8009-D5DB75391D0B}">
      <text/>
    </comment>
    <comment ref="E294" authorId="0" shapeId="0" xr:uid="{07D7800E-90B7-4CD5-A0B2-12E3100932FF}">
      <text/>
    </comment>
    <comment ref="E295" authorId="0" shapeId="0" xr:uid="{9AEE7337-31AF-404C-B62B-6CF3896CCA7C}">
      <text/>
    </comment>
    <comment ref="E296" authorId="0" shapeId="0" xr:uid="{73640C7E-C66C-4B22-89CE-E0DB0B9D3BBD}">
      <text/>
    </comment>
    <comment ref="E297" authorId="0" shapeId="0" xr:uid="{526529B2-F24E-4CF6-A5F3-2D4AA583D56E}">
      <text/>
    </comment>
    <comment ref="E298" authorId="0" shapeId="0" xr:uid="{B534E4F0-1957-48B4-A20C-C0E4FF81504B}">
      <text/>
    </comment>
    <comment ref="E299" authorId="0" shapeId="0" xr:uid="{47C096AA-215E-4E0C-92DE-640720BDC32C}">
      <text/>
    </comment>
    <comment ref="E300" authorId="0" shapeId="0" xr:uid="{C7E58710-700A-4BE8-B169-49766FF886DA}">
      <text/>
    </comment>
    <comment ref="E301" authorId="0" shapeId="0" xr:uid="{7D4734DE-5C6C-40A1-BFF1-E64910C0FA7F}">
      <text/>
    </comment>
    <comment ref="E302" authorId="0" shapeId="0" xr:uid="{3437A7BB-CF4A-4B2C-B710-AD8A084A4BC0}">
      <text/>
    </comment>
    <comment ref="E303" authorId="0" shapeId="0" xr:uid="{F77ACBDA-A357-4AD4-ABE9-C0FC392E5B7A}">
      <text/>
    </comment>
    <comment ref="E304" authorId="0" shapeId="0" xr:uid="{8CCAD3CF-A08A-4BC7-B336-9EAA7B49E634}">
      <text/>
    </comment>
    <comment ref="E305" authorId="0" shapeId="0" xr:uid="{085C8C90-9F52-40F2-9470-AA08DA507928}">
      <text/>
    </comment>
    <comment ref="E306" authorId="0" shapeId="0" xr:uid="{2F5A8548-9E1B-4979-B7DF-B51639235B94}">
      <text/>
    </comment>
    <comment ref="E307" authorId="0" shapeId="0" xr:uid="{7AC952FC-8947-4E05-AF3D-33D6C23E51EA}">
      <text/>
    </comment>
    <comment ref="E308" authorId="0" shapeId="0" xr:uid="{AF2E15E1-CFA9-47F6-A37D-A4829FDB9524}">
      <text/>
    </comment>
    <comment ref="E309" authorId="0" shapeId="0" xr:uid="{3B972B76-BCF7-48FA-AE1A-145894311F9B}">
      <text/>
    </comment>
    <comment ref="E310" authorId="0" shapeId="0" xr:uid="{BBFD20D5-C062-40EE-AE25-384328632D1D}">
      <text/>
    </comment>
    <comment ref="E312" authorId="0" shapeId="0" xr:uid="{5620CA6B-AEE8-4A69-B89E-2ED90D8AA06E}">
      <text/>
    </comment>
    <comment ref="E313" authorId="0" shapeId="0" xr:uid="{1597B9DA-39CE-44B6-9CE0-8567F469E97C}">
      <text/>
    </comment>
    <comment ref="E314" authorId="0" shapeId="0" xr:uid="{E24BA9AA-6754-4DE5-AF90-42CE2AD82B8A}">
      <text/>
    </comment>
  </commentList>
</comments>
</file>

<file path=xl/sharedStrings.xml><?xml version="1.0" encoding="utf-8"?>
<sst xmlns="http://schemas.openxmlformats.org/spreadsheetml/2006/main" count="7108" uniqueCount="1526">
  <si>
    <t>Пион</t>
  </si>
  <si>
    <t>Alexander Fleming</t>
  </si>
  <si>
    <t>Bouquet Perfect</t>
  </si>
  <si>
    <t>Bowl of Cream</t>
  </si>
  <si>
    <t>Bridal Shower</t>
  </si>
  <si>
    <t>Brother Chuck</t>
  </si>
  <si>
    <t>Cherry Hill</t>
  </si>
  <si>
    <t>Chiffon Parfait</t>
  </si>
  <si>
    <t>Christmas Velvet</t>
  </si>
  <si>
    <t>Class Act</t>
  </si>
  <si>
    <t>Coral Charm</t>
  </si>
  <si>
    <t>Coral Sunset</t>
  </si>
  <si>
    <t>Eliza Lundy</t>
  </si>
  <si>
    <t>Elsa Sass</t>
  </si>
  <si>
    <t>Empire State</t>
  </si>
  <si>
    <t>Festiva Maxima</t>
  </si>
  <si>
    <t>Flame</t>
  </si>
  <si>
    <t>Florence Nicholls</t>
  </si>
  <si>
    <t>Garden Lace</t>
  </si>
  <si>
    <t>Gardenia</t>
  </si>
  <si>
    <t>Gay Paree</t>
  </si>
  <si>
    <t>Getrude Allen</t>
  </si>
  <si>
    <t>Henry Bockstoce</t>
  </si>
  <si>
    <t>Jan van Leeuwen</t>
  </si>
  <si>
    <t>Kansas</t>
  </si>
  <si>
    <t>Lois Choice</t>
  </si>
  <si>
    <t>Madame Claude Tain</t>
  </si>
  <si>
    <t>Moon over Barrington</t>
  </si>
  <si>
    <t>My Love</t>
  </si>
  <si>
    <t>Pastelegance</t>
  </si>
  <si>
    <t>Patio Peony  Athens</t>
  </si>
  <si>
    <t>Patio Peony Dublin</t>
  </si>
  <si>
    <t>Patio Peony London</t>
  </si>
  <si>
    <t>Patio Peony Madrid</t>
  </si>
  <si>
    <t>Patio Peony Moscow</t>
  </si>
  <si>
    <t>Patio Peony Oslo</t>
  </si>
  <si>
    <t>Red Charm</t>
  </si>
  <si>
    <t>Red Grace</t>
  </si>
  <si>
    <t>Sarah Bernhardt "Select"</t>
  </si>
  <si>
    <t>Sarah Bernhardt</t>
  </si>
  <si>
    <t>Snow Supreme</t>
  </si>
  <si>
    <t>Sunny Girl</t>
  </si>
  <si>
    <t>гибридный</t>
  </si>
  <si>
    <t>Claire de Lune</t>
  </si>
  <si>
    <t>древовидный</t>
  </si>
  <si>
    <t>Muramalusakura</t>
  </si>
  <si>
    <t>Nishiki No tuya</t>
  </si>
  <si>
    <t>Oukan</t>
  </si>
  <si>
    <t>Shimadaijn</t>
  </si>
  <si>
    <t>Taiyou</t>
  </si>
  <si>
    <t>Yachiyotsubaki</t>
  </si>
  <si>
    <t>Ито</t>
  </si>
  <si>
    <t>Border Charm</t>
  </si>
  <si>
    <t>Callies Memory</t>
  </si>
  <si>
    <t>First Arrival</t>
  </si>
  <si>
    <t>Garden treasure</t>
  </si>
  <si>
    <t>Old Rose Dandy</t>
  </si>
  <si>
    <t>Pink Ardour</t>
  </si>
  <si>
    <t>Scarlet Heaven</t>
  </si>
  <si>
    <t>Yellow Crown</t>
  </si>
  <si>
    <t>All That Jazz</t>
  </si>
  <si>
    <t>лекарственный</t>
  </si>
  <si>
    <t>Alba Plena</t>
  </si>
  <si>
    <t>Rosea Plena</t>
  </si>
  <si>
    <t>Rubra Plena</t>
  </si>
  <si>
    <t>молочноцветковый</t>
  </si>
  <si>
    <t>Boule de Neige</t>
  </si>
  <si>
    <t>Candy Stripe</t>
  </si>
  <si>
    <t>Evening Dream</t>
  </si>
  <si>
    <t>Lady Alexandra Duff</t>
  </si>
  <si>
    <t>Mrs. J.V. Edlund</t>
  </si>
  <si>
    <t>Peaches and Cream</t>
  </si>
  <si>
    <t>Pink Giant</t>
  </si>
  <si>
    <t>The Fawn</t>
  </si>
  <si>
    <t>Albert Crousse</t>
  </si>
  <si>
    <t>Alertie</t>
  </si>
  <si>
    <t>Allan Rogers</t>
  </si>
  <si>
    <t>Amabilis</t>
  </si>
  <si>
    <t>Angel Cheeks</t>
  </si>
  <si>
    <t>Belgravia</t>
  </si>
  <si>
    <t>Bella Donna</t>
  </si>
  <si>
    <t>Black Beauty</t>
  </si>
  <si>
    <t>Blaze</t>
  </si>
  <si>
    <t>Bowl of Beauty</t>
  </si>
  <si>
    <t>Bunker Hill</t>
  </si>
  <si>
    <t>Catharina Fontijn</t>
  </si>
  <si>
    <t>Celebrity</t>
  </si>
  <si>
    <t>Charle's White</t>
  </si>
  <si>
    <t>Command Performance</t>
  </si>
  <si>
    <t>Coral Supreme</t>
  </si>
  <si>
    <t>Cytherea</t>
  </si>
  <si>
    <t>Delaware Chief</t>
  </si>
  <si>
    <t>Diana Parks</t>
  </si>
  <si>
    <t>Dinner Plate</t>
  </si>
  <si>
    <t>Doreen</t>
  </si>
  <si>
    <t>Duchesse de Nemours "Select"</t>
  </si>
  <si>
    <t>Edulis Superba</t>
  </si>
  <si>
    <t>Etched Salmon</t>
  </si>
  <si>
    <t>Felix Supreme</t>
  </si>
  <si>
    <t>Francoise Ortegat</t>
  </si>
  <si>
    <t>Henry Sass</t>
  </si>
  <si>
    <t>Highlight</t>
  </si>
  <si>
    <t>Honey Gold</t>
  </si>
  <si>
    <t>Ivory Victory</t>
  </si>
  <si>
    <t>Jacorma</t>
  </si>
  <si>
    <t>Joker</t>
  </si>
  <si>
    <t>Jubilee</t>
  </si>
  <si>
    <t>Karl Rosenfield</t>
  </si>
  <si>
    <t>Kelway's Glorious</t>
  </si>
  <si>
    <t>Krinkled White</t>
  </si>
  <si>
    <t>Lemon Chiffon</t>
  </si>
  <si>
    <t>Lorelei</t>
  </si>
  <si>
    <t>Many Happy Returns</t>
  </si>
  <si>
    <t>Marie Lemoine</t>
  </si>
  <si>
    <t>Miss America</t>
  </si>
  <si>
    <t>Nice Gal</t>
  </si>
  <si>
    <t>Nick Shaylor</t>
  </si>
  <si>
    <t>Nippon Beauty</t>
  </si>
  <si>
    <t>Patio Peony Kiev</t>
  </si>
  <si>
    <t>Patio Peony Rome</t>
  </si>
  <si>
    <t>Paula Fay</t>
  </si>
  <si>
    <t>Peter Brand</t>
  </si>
  <si>
    <t>Pillow Talk</t>
  </si>
  <si>
    <t>Pink Hawaiian Coral</t>
  </si>
  <si>
    <t>Raspberry Sundae</t>
  </si>
  <si>
    <t>Red Magic</t>
  </si>
  <si>
    <t>Shirley Temple</t>
  </si>
  <si>
    <t>Sorbet</t>
  </si>
  <si>
    <t>Top Hat</t>
  </si>
  <si>
    <t>White Cap</t>
  </si>
  <si>
    <t>Bartzella</t>
  </si>
  <si>
    <t>America</t>
  </si>
  <si>
    <t>Athena</t>
  </si>
  <si>
    <t>Blushing Princess</t>
  </si>
  <si>
    <t>Buckeye Belle</t>
  </si>
  <si>
    <t>Carol</t>
  </si>
  <si>
    <t>Coral Magic</t>
  </si>
  <si>
    <t>Ellen Cowley</t>
  </si>
  <si>
    <t>Mackinac Grand</t>
  </si>
  <si>
    <t>Moonrise</t>
  </si>
  <si>
    <t>Nosegay</t>
  </si>
  <si>
    <t>Red Glory</t>
  </si>
  <si>
    <t>Salmon Chiffon</t>
  </si>
  <si>
    <t>Salmon Dream</t>
  </si>
  <si>
    <t>Summer Glow</t>
  </si>
  <si>
    <t>Ballerena de Saval</t>
  </si>
  <si>
    <t>Canary Brilliants</t>
  </si>
  <si>
    <t>Cora Louise</t>
  </si>
  <si>
    <t>Hillary</t>
  </si>
  <si>
    <t>Julia Rose</t>
  </si>
  <si>
    <t>Prairie Charm</t>
  </si>
  <si>
    <t>Belle Toulousaine</t>
  </si>
  <si>
    <t>Caroline Constabel</t>
  </si>
  <si>
    <t>Clouds of Colour</t>
  </si>
  <si>
    <t>Copper Kettle</t>
  </si>
  <si>
    <t>Duchesse de Lorraine</t>
  </si>
  <si>
    <t>Going Bananas</t>
  </si>
  <si>
    <t>Lollipop</t>
  </si>
  <si>
    <t>Magical Mystery Tour</t>
  </si>
  <si>
    <t>Morning Lilac</t>
  </si>
  <si>
    <t>Singing In The Rain</t>
  </si>
  <si>
    <t>Yellow Doodle Dandy</t>
  </si>
  <si>
    <t>Anemoniflora</t>
  </si>
  <si>
    <t>Adolphe Rousseau</t>
  </si>
  <si>
    <t>Alice Harding</t>
  </si>
  <si>
    <t>Antwerpen</t>
  </si>
  <si>
    <t>Armani</t>
  </si>
  <si>
    <t>Avalanche</t>
  </si>
  <si>
    <t>Barbara</t>
  </si>
  <si>
    <t>Big Ben</t>
  </si>
  <si>
    <t>Blush Queen</t>
  </si>
  <si>
    <t>Charles Burgess</t>
  </si>
  <si>
    <t>Cora Stubbs</t>
  </si>
  <si>
    <t>Couronne d'Or</t>
  </si>
  <si>
    <t>Do Tell</t>
  </si>
  <si>
    <t>Eden's Perfume</t>
  </si>
  <si>
    <t>Felix Crousse</t>
  </si>
  <si>
    <t>General Mc Mahon</t>
  </si>
  <si>
    <t>Gilbert Barthelot</t>
  </si>
  <si>
    <t>Green Halo</t>
  </si>
  <si>
    <t>Hot Chocolate</t>
  </si>
  <si>
    <t>Lady Kate</t>
  </si>
  <si>
    <t>Lady Liberty</t>
  </si>
  <si>
    <t>Laura Dessert</t>
  </si>
  <si>
    <t>Louis van Houtte</t>
  </si>
  <si>
    <t>Madame de Verneville</t>
  </si>
  <si>
    <t>Monsieur Jules Elie</t>
  </si>
  <si>
    <t>Monsieur Martin Cahuzac</t>
  </si>
  <si>
    <t>Moon of Nippon</t>
  </si>
  <si>
    <t>Moon River</t>
  </si>
  <si>
    <t>Moonstone</t>
  </si>
  <si>
    <t>Morning Kiss</t>
  </si>
  <si>
    <t>Mother's Choice</t>
  </si>
  <si>
    <t>Nancy Nora</t>
  </si>
  <si>
    <t>Neon</t>
  </si>
  <si>
    <t>Pecher</t>
  </si>
  <si>
    <t>Pietertje Vriend</t>
  </si>
  <si>
    <t>Pink Lemonade</t>
  </si>
  <si>
    <t>Pink Parfait</t>
  </si>
  <si>
    <t>Raspberry Ice</t>
  </si>
  <si>
    <t>Red Queen</t>
  </si>
  <si>
    <t>Red Sarah Bernhardt</t>
  </si>
  <si>
    <t>Red Spider</t>
  </si>
  <si>
    <t>Reine Hortense</t>
  </si>
  <si>
    <t>Snow Mountain</t>
  </si>
  <si>
    <t>Solange</t>
  </si>
  <si>
    <t>Suzie Q</t>
  </si>
  <si>
    <t>Sweet Sixteen</t>
  </si>
  <si>
    <t>Sword Dance</t>
  </si>
  <si>
    <t>Tom Cat</t>
  </si>
  <si>
    <t>Top Brass</t>
  </si>
  <si>
    <t>Vivid Rose</t>
  </si>
  <si>
    <t>Vogue</t>
  </si>
  <si>
    <t>White Sarah Bernhardt</t>
  </si>
  <si>
    <t>White Towers</t>
  </si>
  <si>
    <t>Whopper</t>
  </si>
  <si>
    <t>Belleville</t>
  </si>
  <si>
    <t>Lemon Dream</t>
  </si>
  <si>
    <t>Orange Victory</t>
  </si>
  <si>
    <t>Scrumdidleumptious</t>
  </si>
  <si>
    <t>Sonoma Halo</t>
  </si>
  <si>
    <t>Sonoma Kaleidoscope</t>
  </si>
  <si>
    <t>Sonoma Yedo</t>
  </si>
  <si>
    <t>Carl G. Klehm</t>
  </si>
  <si>
    <t>Cotton Candy</t>
  </si>
  <si>
    <t>Dr. F.G. Brethour</t>
  </si>
  <si>
    <t>Duchesse de Nemours</t>
  </si>
  <si>
    <t>Glory Hallelujah</t>
  </si>
  <si>
    <t>Inspecteur Lavergne</t>
  </si>
  <si>
    <t>Lady Alexander Duff</t>
  </si>
  <si>
    <t>Pink Luau</t>
  </si>
  <si>
    <t>President Wilson</t>
  </si>
  <si>
    <t>Princess Margaret</t>
  </si>
  <si>
    <t>Juliska</t>
  </si>
  <si>
    <t>Black</t>
  </si>
  <si>
    <t>White</t>
  </si>
  <si>
    <t>87-110-0008</t>
  </si>
  <si>
    <t>Joanna Marlene</t>
  </si>
  <si>
    <t>Emma Klehm</t>
  </si>
  <si>
    <t>Green Lotus</t>
  </si>
  <si>
    <t>Immaculee</t>
  </si>
  <si>
    <t>Jadwiga</t>
  </si>
  <si>
    <t>Koningin Wilhelmina</t>
  </si>
  <si>
    <t>Lady Anna</t>
  </si>
  <si>
    <t>Lancaster Imp</t>
  </si>
  <si>
    <t>Myrtle Gentry</t>
  </si>
  <si>
    <t>Primevere</t>
  </si>
  <si>
    <t>Victoire de la Marne</t>
  </si>
  <si>
    <t>Allegro</t>
  </si>
  <si>
    <t>Breath of Life</t>
  </si>
  <si>
    <t>Dream</t>
  </si>
  <si>
    <t>Eagle Wings</t>
  </si>
  <si>
    <t>Fellowship</t>
  </si>
  <si>
    <t>Good Looking</t>
  </si>
  <si>
    <t>Heritage</t>
  </si>
  <si>
    <t>Jingle Bells</t>
  </si>
  <si>
    <t>Noble Crown</t>
  </si>
  <si>
    <t>Penny Lane</t>
  </si>
  <si>
    <t>Renown</t>
  </si>
  <si>
    <t>Snow Star</t>
  </si>
  <si>
    <t>Symphony</t>
  </si>
  <si>
    <t>Tabledancer</t>
  </si>
  <si>
    <t>Velvet Ruby</t>
  </si>
  <si>
    <t>King's Day</t>
  </si>
  <si>
    <t>Vanilla Schnapps</t>
  </si>
  <si>
    <t>Bright Prince</t>
  </si>
  <si>
    <t>High Noon</t>
  </si>
  <si>
    <t>Yankee Doodle Dandy</t>
  </si>
  <si>
    <t>Independence Day</t>
  </si>
  <si>
    <t>Pink Charmer</t>
  </si>
  <si>
    <t>в ассортименте</t>
  </si>
  <si>
    <t>Apricot Queen</t>
  </si>
  <si>
    <t>Majestys Star</t>
  </si>
  <si>
    <t>Old Faithful</t>
  </si>
  <si>
    <t>Seidls Super</t>
  </si>
  <si>
    <t>Viking Valor</t>
  </si>
  <si>
    <t>Kinko</t>
  </si>
  <si>
    <t>Chief Black Hawk</t>
  </si>
  <si>
    <t>Dans du Feu</t>
  </si>
  <si>
    <t>Gordon E Simonson</t>
  </si>
  <si>
    <t>Little Edgy</t>
  </si>
  <si>
    <t>Luxuriant</t>
  </si>
  <si>
    <t>Oochigeas</t>
  </si>
  <si>
    <t>Out of Control</t>
  </si>
  <si>
    <t>Peekaboo Flash</t>
  </si>
  <si>
    <t>Purple Flash</t>
  </si>
  <si>
    <t>Raggedy Ann</t>
  </si>
  <si>
    <t>Royal Blush</t>
  </si>
  <si>
    <t>Sonoma Amethyst</t>
  </si>
  <si>
    <t>Strawberry Blush</t>
  </si>
  <si>
    <t>Avis Varner</t>
  </si>
  <si>
    <t>Baroness Schroeder</t>
  </si>
  <si>
    <t>Butter Bowl</t>
  </si>
  <si>
    <t>Lady Orchid</t>
  </si>
  <si>
    <t>Mr. Ed</t>
  </si>
  <si>
    <t>Barrington Belle</t>
  </si>
  <si>
    <t>Coral Scout</t>
  </si>
  <si>
    <t>Big Red Boomer Sooner</t>
  </si>
  <si>
    <t>Kirinmaru</t>
  </si>
  <si>
    <t>Mandarin's Coat</t>
  </si>
  <si>
    <t>Goldmine</t>
  </si>
  <si>
    <t>Berry Garcia</t>
  </si>
  <si>
    <t>Candy Heart</t>
  </si>
  <si>
    <t>Blonde Vision</t>
  </si>
  <si>
    <t>Coral Beach</t>
  </si>
  <si>
    <t>Petite Elegance</t>
  </si>
  <si>
    <t>Clemenceau</t>
  </si>
  <si>
    <t>Miss Eckhardt</t>
  </si>
  <si>
    <t>Mr. G.F. Hemerik</t>
  </si>
  <si>
    <t>Pink Dawn</t>
  </si>
  <si>
    <t>Sea Shell</t>
  </si>
  <si>
    <t>Sweet Harmony</t>
  </si>
  <si>
    <t>Surprise</t>
  </si>
  <si>
    <t>Hanaasobi</t>
  </si>
  <si>
    <t>Shiunden</t>
  </si>
  <si>
    <t>Hyakasen</t>
  </si>
  <si>
    <t>Kaou</t>
  </si>
  <si>
    <t>Hei Noon</t>
  </si>
  <si>
    <t>Kinkaku</t>
  </si>
  <si>
    <t>Yoshinogawa</t>
  </si>
  <si>
    <t>Hanakisoi</t>
  </si>
  <si>
    <t>Kamatanishiki</t>
  </si>
  <si>
    <t>Houki</t>
  </si>
  <si>
    <t>Kinshi</t>
  </si>
  <si>
    <t>Cheddar Cheese</t>
  </si>
  <si>
    <t>President Taft</t>
  </si>
  <si>
    <t>My Pal Rudy</t>
  </si>
  <si>
    <t>Sebastiaan Maas</t>
  </si>
  <si>
    <t>Daydream</t>
  </si>
  <si>
    <t>Colonel Owen Cousins</t>
  </si>
  <si>
    <t>New Millenium</t>
  </si>
  <si>
    <t>Хранение</t>
  </si>
  <si>
    <t>Ирис</t>
  </si>
  <si>
    <t>луизианский</t>
  </si>
  <si>
    <t>Andy Dandy</t>
  </si>
  <si>
    <t>Ann Chowning</t>
  </si>
  <si>
    <t>Black Gamecock</t>
  </si>
  <si>
    <t>мечевидный</t>
  </si>
  <si>
    <t>Blueberry Pie</t>
  </si>
  <si>
    <t>Harlequinesque</t>
  </si>
  <si>
    <t>Tim Tom Grob</t>
  </si>
  <si>
    <t>сибирский</t>
  </si>
  <si>
    <t>Ama No Hana</t>
  </si>
  <si>
    <t>Concord Crush</t>
  </si>
  <si>
    <t>Contrast in Styles</t>
  </si>
  <si>
    <t>I See Stars</t>
  </si>
  <si>
    <t>Sugar Rush</t>
  </si>
  <si>
    <t>Sun Grooves</t>
  </si>
  <si>
    <t>Tipped in Blue</t>
  </si>
  <si>
    <t>Yellow Tail</t>
  </si>
  <si>
    <t>германский</t>
  </si>
  <si>
    <t>Beverly Sills</t>
  </si>
  <si>
    <t>Orange Chariot</t>
  </si>
  <si>
    <t>карликовый</t>
  </si>
  <si>
    <t>Cherry Garden</t>
  </si>
  <si>
    <t>Laura Louise</t>
  </si>
  <si>
    <t>Greywoods Catrina</t>
  </si>
  <si>
    <t>Lady in Waiting</t>
  </si>
  <si>
    <t>Sugar Dome</t>
  </si>
  <si>
    <t>Dance Ballerina Dance</t>
  </si>
  <si>
    <t>Miss Apple</t>
  </si>
  <si>
    <t>Paprikash</t>
  </si>
  <si>
    <t>Tumble Bug</t>
  </si>
  <si>
    <t>Товарная категория (Растения)</t>
  </si>
  <si>
    <t>Артикул номенклатуры</t>
  </si>
  <si>
    <t>Род на латыни (Растения)</t>
  </si>
  <si>
    <t>Род растения (Растения)</t>
  </si>
  <si>
    <t>Вид на латыни (Растения)</t>
  </si>
  <si>
    <t>Вид растения (Растения)</t>
  </si>
  <si>
    <t>Сорт на латыни (Растения)</t>
  </si>
  <si>
    <t>Сорт растения (Растения)</t>
  </si>
  <si>
    <t>Многолетние растения, травы, злаки</t>
  </si>
  <si>
    <t>4-10-44-1-1</t>
  </si>
  <si>
    <t>Iris</t>
  </si>
  <si>
    <t>germanica</t>
  </si>
  <si>
    <t>4-10-44-1-2</t>
  </si>
  <si>
    <t>4-10-44-2-1</t>
  </si>
  <si>
    <t>pumila</t>
  </si>
  <si>
    <t>4-10-44-3-1</t>
  </si>
  <si>
    <t>louis</t>
  </si>
  <si>
    <t>4-10-44-3-2</t>
  </si>
  <si>
    <t>4-10-44-3-3</t>
  </si>
  <si>
    <t>4-10-44-4-1</t>
  </si>
  <si>
    <t>ensata</t>
  </si>
  <si>
    <t>2-10-71-7-6</t>
  </si>
  <si>
    <t>4-10-44-4-3</t>
  </si>
  <si>
    <t>4-10-44-5-1</t>
  </si>
  <si>
    <t>sibirica</t>
  </si>
  <si>
    <t>Bundle Of Joy</t>
  </si>
  <si>
    <t>2-10-71-9-17</t>
  </si>
  <si>
    <t>2-10-71-9-19</t>
  </si>
  <si>
    <t>4-10-44-5-4</t>
  </si>
  <si>
    <t>4-10-44-5-5</t>
  </si>
  <si>
    <t>4-10-44-5-6</t>
  </si>
  <si>
    <t>2-10-71-9-66</t>
  </si>
  <si>
    <t>4-10-44-5-8</t>
  </si>
  <si>
    <t>2-10-71-9-88</t>
  </si>
  <si>
    <t>4-10-44-5-10</t>
  </si>
  <si>
    <t>Пионы</t>
  </si>
  <si>
    <t>4-17-43-3-4</t>
  </si>
  <si>
    <t>Paeonia</t>
  </si>
  <si>
    <t>lactIflora</t>
  </si>
  <si>
    <t>2-17-129-5-34</t>
  </si>
  <si>
    <t>4-17-43-3-12</t>
  </si>
  <si>
    <t>2-17-129-5-60</t>
  </si>
  <si>
    <t>4-17-43-2-11</t>
  </si>
  <si>
    <t>hybrid</t>
  </si>
  <si>
    <t>межвидовой гибрид</t>
  </si>
  <si>
    <t>4-17-43-2-12</t>
  </si>
  <si>
    <t>4-17-43-2-13</t>
  </si>
  <si>
    <t>4-17-43-2-16</t>
  </si>
  <si>
    <t>4-17-43-2-22</t>
  </si>
  <si>
    <t>4-17-43-2-24</t>
  </si>
  <si>
    <t>2-17-129-5-134</t>
  </si>
  <si>
    <t>4-17-43-2-26</t>
  </si>
  <si>
    <t>4-17-43-2-27</t>
  </si>
  <si>
    <t>4-17-43-3-47</t>
  </si>
  <si>
    <t>2-17-129-5-9</t>
  </si>
  <si>
    <t>2-17-129-2-2</t>
  </si>
  <si>
    <t>hybrida</t>
  </si>
  <si>
    <t>4-17-43-2-1</t>
  </si>
  <si>
    <t>4-17-43-2-2</t>
  </si>
  <si>
    <t>4-17-43-2-3</t>
  </si>
  <si>
    <t>4-17-43-2-4</t>
  </si>
  <si>
    <t>4-17-43-2-5</t>
  </si>
  <si>
    <t>4-17-43-2-29</t>
  </si>
  <si>
    <t>4-17-43-2-6</t>
  </si>
  <si>
    <t>4-17-43-2-7</t>
  </si>
  <si>
    <t>4-17-43-2-8</t>
  </si>
  <si>
    <t>4-17-43-2-9</t>
  </si>
  <si>
    <t>4-17-43-2-10</t>
  </si>
  <si>
    <t>2-17-129-2-13</t>
  </si>
  <si>
    <t>4-17-43-3-14</t>
  </si>
  <si>
    <t>4-17-43-1-8</t>
  </si>
  <si>
    <t>itoh-hybrid</t>
  </si>
  <si>
    <t>Ито-гибрид</t>
  </si>
  <si>
    <t>4-17-43-2-14</t>
  </si>
  <si>
    <t>4-17-43-2-15</t>
  </si>
  <si>
    <t>4-17-43-2-17</t>
  </si>
  <si>
    <t>4-17-43-2-18</t>
  </si>
  <si>
    <t>4-17-43-2-31</t>
  </si>
  <si>
    <t>4-17-43-2-19</t>
  </si>
  <si>
    <t>4-17-43-2-20</t>
  </si>
  <si>
    <t>Mary Jo LeGare</t>
  </si>
  <si>
    <t>4-17-43-2-21</t>
  </si>
  <si>
    <t>2-17-129-2-22</t>
  </si>
  <si>
    <t>4-17-43-2-23</t>
  </si>
  <si>
    <t>4-17-43-2-25</t>
  </si>
  <si>
    <t>4-17-43-2-33</t>
  </si>
  <si>
    <t>4-17-43-2-28</t>
  </si>
  <si>
    <t>4-17-43-2-36</t>
  </si>
  <si>
    <t>4-17-43-4-2</t>
  </si>
  <si>
    <t>suffruticosa</t>
  </si>
  <si>
    <t>4-17-43-4-1</t>
  </si>
  <si>
    <t>4-17-43-5-1</t>
  </si>
  <si>
    <t>rockii-hybrid</t>
  </si>
  <si>
    <t>роки-гибрид</t>
  </si>
  <si>
    <t>Carte Blanche=Jing Yun Guan</t>
  </si>
  <si>
    <t>4-17-43-5-2</t>
  </si>
  <si>
    <t>Double Delight=Jing Yun Xiang</t>
  </si>
  <si>
    <t>4-17-43-5-3</t>
  </si>
  <si>
    <t>Heavenly Pink=Jing Ju Fen</t>
  </si>
  <si>
    <t>4-17-43-6-1</t>
  </si>
  <si>
    <t>lutea</t>
  </si>
  <si>
    <t>желтый</t>
  </si>
  <si>
    <t>4-17-43-4-10</t>
  </si>
  <si>
    <t>4-17-43-5-4</t>
  </si>
  <si>
    <t>Marvellous=Jing Xuan Hong</t>
  </si>
  <si>
    <t>4-17-43-5-5</t>
  </si>
  <si>
    <t>Pretty Lady=Jing Cheng Zi</t>
  </si>
  <si>
    <t>4-17-43-5-6</t>
  </si>
  <si>
    <t>Rebel=Gao Yuan Sheng Huo</t>
  </si>
  <si>
    <t>4-17-43-4-5</t>
  </si>
  <si>
    <t>Red</t>
  </si>
  <si>
    <t>4-17-43-5-7</t>
  </si>
  <si>
    <t>Sweet Magic=Jing Hong Fei He</t>
  </si>
  <si>
    <t>4-17-43-5-8</t>
  </si>
  <si>
    <t>Vintage=Jing He Lan</t>
  </si>
  <si>
    <t>4-17-43-1-1</t>
  </si>
  <si>
    <t>2-17-129-3-2</t>
  </si>
  <si>
    <t>Itoh</t>
  </si>
  <si>
    <t>2-17-129-3-3</t>
  </si>
  <si>
    <t>4-17-43-1-2</t>
  </si>
  <si>
    <t>4-17-43-1-3</t>
  </si>
  <si>
    <t>4-17-43-1-4</t>
  </si>
  <si>
    <t>2-17-129-3-6</t>
  </si>
  <si>
    <t>4-17-43-1-5</t>
  </si>
  <si>
    <t>4-17-43-1-7</t>
  </si>
  <si>
    <t>4-17-43-1-10</t>
  </si>
  <si>
    <t>4-17-43-1-20</t>
  </si>
  <si>
    <t>4-17-43-1-9</t>
  </si>
  <si>
    <t>4-17-43-1-35</t>
  </si>
  <si>
    <t>4-17-43-1-17</t>
  </si>
  <si>
    <t>4-17-43-1-18</t>
  </si>
  <si>
    <t>4-17-43-1-19</t>
  </si>
  <si>
    <t>4-17-43-1-21</t>
  </si>
  <si>
    <t>4-17-43-1-22</t>
  </si>
  <si>
    <t>4-17-43-1-6</t>
  </si>
  <si>
    <t>4-17-43-1-23</t>
  </si>
  <si>
    <t>4-17-43-1-24</t>
  </si>
  <si>
    <t>4-17-43-1-26</t>
  </si>
  <si>
    <t>4-17-43-1-27</t>
  </si>
  <si>
    <t>4-17-43-1-28</t>
  </si>
  <si>
    <t>4-17-43-1-11</t>
  </si>
  <si>
    <t>4-17-43-1-29</t>
  </si>
  <si>
    <t>4-17-43-1-30</t>
  </si>
  <si>
    <t>4-17-43-1-38</t>
  </si>
  <si>
    <t>4-17-43-1-31</t>
  </si>
  <si>
    <t>4-17-43-1-32</t>
  </si>
  <si>
    <t>4-17-43-1-33</t>
  </si>
  <si>
    <t>4-17-43-1-12</t>
  </si>
  <si>
    <t>4-17-43-1-13</t>
  </si>
  <si>
    <t>4-17-43-1-14</t>
  </si>
  <si>
    <t>4-17-43-1-34</t>
  </si>
  <si>
    <t>4-17-43-1-15</t>
  </si>
  <si>
    <t>4-17-43-1-36</t>
  </si>
  <si>
    <t>4-17-43-1-16</t>
  </si>
  <si>
    <t>2-17-129-5-2</t>
  </si>
  <si>
    <t>2-17-129-5-3</t>
  </si>
  <si>
    <t>4-17-43-3-2</t>
  </si>
  <si>
    <t>2-17-129-5-7</t>
  </si>
  <si>
    <t>2-17-129-5-8</t>
  </si>
  <si>
    <t>AnnCousins</t>
  </si>
  <si>
    <t>4-17-43-3-50</t>
  </si>
  <si>
    <t>2-17-129-5-13</t>
  </si>
  <si>
    <t>2-17-129-5-14</t>
  </si>
  <si>
    <t>2-17-129-5-16</t>
  </si>
  <si>
    <t>2-17-129-5-20</t>
  </si>
  <si>
    <t>2-17-129-5-22</t>
  </si>
  <si>
    <t>2-17-129-5-24</t>
  </si>
  <si>
    <t>2-17-129-5-28</t>
  </si>
  <si>
    <t>BridalShower</t>
  </si>
  <si>
    <t>4-17-43-3-59</t>
  </si>
  <si>
    <t>4-17-43-3-6</t>
  </si>
  <si>
    <t>2-17-129-5-33</t>
  </si>
  <si>
    <t>4-17-43-3-9</t>
  </si>
  <si>
    <t>4-17-43-3-10</t>
  </si>
  <si>
    <t>4-17-43-3-60</t>
  </si>
  <si>
    <t>4-17-43-3-11</t>
  </si>
  <si>
    <t>2-17-129-5-52</t>
  </si>
  <si>
    <t>4-17-43-3-52</t>
  </si>
  <si>
    <t>4-17-43-3-62</t>
  </si>
  <si>
    <t>2-17-129-5-55</t>
  </si>
  <si>
    <t>2-17-129-5-56</t>
  </si>
  <si>
    <t>4-17-43-3-17</t>
  </si>
  <si>
    <t>2-17-129-5-61</t>
  </si>
  <si>
    <t>2-17-129-5-62</t>
  </si>
  <si>
    <t>4-17-43-3-20</t>
  </si>
  <si>
    <t>4-17-43-3-21</t>
  </si>
  <si>
    <t>4-17-43-3-22</t>
  </si>
  <si>
    <t>4-17-43-3-23</t>
  </si>
  <si>
    <t>4-17-43-3-24</t>
  </si>
  <si>
    <t>2-17-129-5-67</t>
  </si>
  <si>
    <t>4-17-43-3-26</t>
  </si>
  <si>
    <t>4-17-43-3-27</t>
  </si>
  <si>
    <t>2-17-129-5-74</t>
  </si>
  <si>
    <t>2-17-129-5-75</t>
  </si>
  <si>
    <t>2-17-129-5-76</t>
  </si>
  <si>
    <t>2-17-129-5-78</t>
  </si>
  <si>
    <t>2-17-129-5-80</t>
  </si>
  <si>
    <t>2-17-129-5-82</t>
  </si>
  <si>
    <t>2-17-129-5-83</t>
  </si>
  <si>
    <t>2-17-129-5-84</t>
  </si>
  <si>
    <t>4-17-43-3-31</t>
  </si>
  <si>
    <t>4-17-43-3-32</t>
  </si>
  <si>
    <t>4-17-43-3-33</t>
  </si>
  <si>
    <t>2-17-129-5-109</t>
  </si>
  <si>
    <t>4-17-43-3-34</t>
  </si>
  <si>
    <t>2-17-129-5-111</t>
  </si>
  <si>
    <t>4-17-43-3-35</t>
  </si>
  <si>
    <t>2-17-129-5-115</t>
  </si>
  <si>
    <t>2-17-129-5-116</t>
  </si>
  <si>
    <t>4-17-43-3-36</t>
  </si>
  <si>
    <t>4-17-43-3-37</t>
  </si>
  <si>
    <t>4-17-43-3-55</t>
  </si>
  <si>
    <t>2-17-129-5-126</t>
  </si>
  <si>
    <t>4-17-43-3-38</t>
  </si>
  <si>
    <t>4-17-43-3-39</t>
  </si>
  <si>
    <t>4-17-43-3-63</t>
  </si>
  <si>
    <t>2-17-129-5-129</t>
  </si>
  <si>
    <t>2-17-129-5-130</t>
  </si>
  <si>
    <t>2-17-129-5-131</t>
  </si>
  <si>
    <t>4-17-43-3-41</t>
  </si>
  <si>
    <t>4-17-43-3-42</t>
  </si>
  <si>
    <t>4-17-43-3-43</t>
  </si>
  <si>
    <t>2-17-129-5-150</t>
  </si>
  <si>
    <t>2-17-129-5-151</t>
  </si>
  <si>
    <t>2-17-129-5-154</t>
  </si>
  <si>
    <t>2-17-129-5-157</t>
  </si>
  <si>
    <t>4-17-43-3-46</t>
  </si>
  <si>
    <t>2-17-129-5-164</t>
  </si>
  <si>
    <t>2-17-129-5-166</t>
  </si>
  <si>
    <t>2-17-129-5-167</t>
  </si>
  <si>
    <t>2-10-71-7-7</t>
  </si>
  <si>
    <t>2-10-71-9-18</t>
  </si>
  <si>
    <t>2-17-129-2-1</t>
  </si>
  <si>
    <t>2-17-129-2-3</t>
  </si>
  <si>
    <t>2-17-129-2-5</t>
  </si>
  <si>
    <t>2-17-129-2-7</t>
  </si>
  <si>
    <t>2-17-129-2-9</t>
  </si>
  <si>
    <t>2-17-129-2-21</t>
  </si>
  <si>
    <t>2-17-129-2-25</t>
  </si>
  <si>
    <t>2-17-129-2-28</t>
  </si>
  <si>
    <t>2-17-129-2-30</t>
  </si>
  <si>
    <t>4-17-43-4-8</t>
  </si>
  <si>
    <t>4-17-43-4-4</t>
  </si>
  <si>
    <t>4-17-43-4-6</t>
  </si>
  <si>
    <t>4-17-43-4-7</t>
  </si>
  <si>
    <t>2-17-129-3-12</t>
  </si>
  <si>
    <t>4-17-43-1-37</t>
  </si>
  <si>
    <t>2-17-129-4-1</t>
  </si>
  <si>
    <t>2-17-129-4-2</t>
  </si>
  <si>
    <t>2-17-129-4-5</t>
  </si>
  <si>
    <t>2-17-129-4-7</t>
  </si>
  <si>
    <t>2-17-129-5-1</t>
  </si>
  <si>
    <t>2-17-129-5-5</t>
  </si>
  <si>
    <t>2-17-129-5-12</t>
  </si>
  <si>
    <t>2-17-129-5-17</t>
  </si>
  <si>
    <t>2-17-129-5-19</t>
  </si>
  <si>
    <t>2-17-129-5-23</t>
  </si>
  <si>
    <t>2-17-129-5-29</t>
  </si>
  <si>
    <t>2-17-129-5-35</t>
  </si>
  <si>
    <t>2-17-129-5-39</t>
  </si>
  <si>
    <t>2-17-129-5-41</t>
  </si>
  <si>
    <t>4-17-43-3-51</t>
  </si>
  <si>
    <t>2-17-129-5-50</t>
  </si>
  <si>
    <t>2-17-129-5-63</t>
  </si>
  <si>
    <t>2-17-129-5-64</t>
  </si>
  <si>
    <t>2-17-129-5-66</t>
  </si>
  <si>
    <t>2-17-129-5-70</t>
  </si>
  <si>
    <t>2-17-129-5-77</t>
  </si>
  <si>
    <t>2-17-129-5-79</t>
  </si>
  <si>
    <t>4-17-43-3-53</t>
  </si>
  <si>
    <t>2-17-129-5-81</t>
  </si>
  <si>
    <t>2-17-129-5-90</t>
  </si>
  <si>
    <t>2-17-129-5-95</t>
  </si>
  <si>
    <t>2-17-129-5-97</t>
  </si>
  <si>
    <t>2-17-129-5-105</t>
  </si>
  <si>
    <t>2-17-129-5-106</t>
  </si>
  <si>
    <t>2-17-129-5-107</t>
  </si>
  <si>
    <t>2-17-129-5-108</t>
  </si>
  <si>
    <t>2-17-129-5-112</t>
  </si>
  <si>
    <t>4-17-43-3-54</t>
  </si>
  <si>
    <t>2-17-129-5-117</t>
  </si>
  <si>
    <t>4-17-43-3-56</t>
  </si>
  <si>
    <t>2-17-129-5-135</t>
  </si>
  <si>
    <t>2-17-129-5-137</t>
  </si>
  <si>
    <t>2-17-129-5-138</t>
  </si>
  <si>
    <t>2-17-129-5-144</t>
  </si>
  <si>
    <t>2-17-129-5-145</t>
  </si>
  <si>
    <t>2-17-129-5-153</t>
  </si>
  <si>
    <t>2-17-129-5-155</t>
  </si>
  <si>
    <t>2-17-129-5-158</t>
  </si>
  <si>
    <t>2-17-129-5-168</t>
  </si>
  <si>
    <t>2-17-129-5-170</t>
  </si>
  <si>
    <t>Light at Dawn</t>
  </si>
  <si>
    <t>Purple</t>
  </si>
  <si>
    <t>Yellow</t>
  </si>
  <si>
    <t>officinalis</t>
  </si>
  <si>
    <t>2-17-129-5-6</t>
  </si>
  <si>
    <t>2-17-129-5-31</t>
  </si>
  <si>
    <t>2-17-129-5-36</t>
  </si>
  <si>
    <t>2-17-129-5-38</t>
  </si>
  <si>
    <t>2-17-129-5-48</t>
  </si>
  <si>
    <t>2-17-129-5-58</t>
  </si>
  <si>
    <t>2-17-129-5-68</t>
  </si>
  <si>
    <t>2-17-129-5-113</t>
  </si>
  <si>
    <t>2-17-129-2-27</t>
  </si>
  <si>
    <t>2-17-129-5-37</t>
  </si>
  <si>
    <t>4-17-43-2-30</t>
  </si>
  <si>
    <t>4-17-43-2-35</t>
  </si>
  <si>
    <t>4-17-43-5-9</t>
  </si>
  <si>
    <t>2-17-129-3-7</t>
  </si>
  <si>
    <t>8-000341</t>
  </si>
  <si>
    <t>2-17-129-5-171</t>
  </si>
  <si>
    <t>2-17-129-3-11</t>
  </si>
  <si>
    <t>8-000340</t>
  </si>
  <si>
    <t>2-17-129-5-88</t>
  </si>
  <si>
    <t>2-17-129-5-101</t>
  </si>
  <si>
    <t>2-17-129-5-122</t>
  </si>
  <si>
    <t>2-17-129-5-165</t>
  </si>
  <si>
    <t>Gulls Wing</t>
  </si>
  <si>
    <t>Mary E Nicholls</t>
  </si>
  <si>
    <t>Wladyslawa</t>
  </si>
  <si>
    <t>Pastel Splendor</t>
  </si>
  <si>
    <t>Amalia Olson</t>
  </si>
  <si>
    <t>Lillian Wild</t>
  </si>
  <si>
    <t>Mme Calot</t>
  </si>
  <si>
    <t>Paul M Wild</t>
  </si>
  <si>
    <t>W.T. Turner</t>
  </si>
  <si>
    <t>НВНБ-0000001</t>
  </si>
  <si>
    <t>НВНБ-0000002</t>
  </si>
  <si>
    <t>НВНБ-0000003</t>
  </si>
  <si>
    <t>НВНБ-0000004</t>
  </si>
  <si>
    <t>НВНБ-0000005</t>
  </si>
  <si>
    <t>НВНБ-0000006</t>
  </si>
  <si>
    <t>НВНБ-0000007</t>
  </si>
  <si>
    <t>НВНБ-0000008</t>
  </si>
  <si>
    <t>НВНБ-0000009</t>
  </si>
  <si>
    <t>НВНБ-0000010</t>
  </si>
  <si>
    <t>НВНБ-0000011</t>
  </si>
  <si>
    <t>НВНБ-0000012</t>
  </si>
  <si>
    <t>НВНБ-0000013</t>
  </si>
  <si>
    <t>НВНБ-0000014</t>
  </si>
  <si>
    <t>НВНБ-0000015</t>
  </si>
  <si>
    <t>НВНБ-0000016</t>
  </si>
  <si>
    <t>НВНБ-0000017</t>
  </si>
  <si>
    <t>НВНБ-0000018</t>
  </si>
  <si>
    <t>НВНБ-0000019</t>
  </si>
  <si>
    <t>НВНБ-0000020</t>
  </si>
  <si>
    <t>НВНБ-0000021</t>
  </si>
  <si>
    <t>НВНБ-0000022</t>
  </si>
  <si>
    <t>НВНБ-0000023</t>
  </si>
  <si>
    <t>НВНБ-0000024</t>
  </si>
  <si>
    <t>НВНБ-0000025</t>
  </si>
  <si>
    <t>НВНБ-0000026</t>
  </si>
  <si>
    <t>НВНБ-0000027</t>
  </si>
  <si>
    <t>НВНБ-0000028</t>
  </si>
  <si>
    <t>НВНБ-0000029</t>
  </si>
  <si>
    <t>НВНБ-0000030</t>
  </si>
  <si>
    <t>НВНБ-0000031</t>
  </si>
  <si>
    <t>НВНБ-0000032</t>
  </si>
  <si>
    <t>НВНБ-0000033</t>
  </si>
  <si>
    <t>НВНБ-0000034</t>
  </si>
  <si>
    <t>НВНБ-0000035</t>
  </si>
  <si>
    <t>НВНБ-0000036</t>
  </si>
  <si>
    <t>НВНБ-0000037</t>
  </si>
  <si>
    <t>НВНБ-0000038</t>
  </si>
  <si>
    <t>НВНБ-0000039</t>
  </si>
  <si>
    <t>НВНБ-0000040</t>
  </si>
  <si>
    <t>НВНБ-0000041</t>
  </si>
  <si>
    <t>НВНБ-0000042</t>
  </si>
  <si>
    <t>НВНБ-0000043</t>
  </si>
  <si>
    <t>НВНБ-0000044</t>
  </si>
  <si>
    <t>НВНБ-0000045</t>
  </si>
  <si>
    <t>НВНБ-0000046</t>
  </si>
  <si>
    <t>НВНБ-0000047</t>
  </si>
  <si>
    <t>НВНБ-0000048</t>
  </si>
  <si>
    <t>НВНБ-0000049</t>
  </si>
  <si>
    <t>НВНБ-0000050</t>
  </si>
  <si>
    <t>НВНБ-0000051</t>
  </si>
  <si>
    <t>НВНБ-0000052</t>
  </si>
  <si>
    <t>НВНБ-0000053</t>
  </si>
  <si>
    <t>НВНБ-0000054</t>
  </si>
  <si>
    <t>НВНБ-0000055</t>
  </si>
  <si>
    <t>НВНБ-0000056</t>
  </si>
  <si>
    <t>НВНБ-0000057</t>
  </si>
  <si>
    <t>НВНБ-0000058</t>
  </si>
  <si>
    <t>НВНБ-0000059</t>
  </si>
  <si>
    <t>НВНБ-0000060</t>
  </si>
  <si>
    <t>НВНБ-0000061</t>
  </si>
  <si>
    <t>НВНБ-0000062</t>
  </si>
  <si>
    <t>НВНБ-0000063</t>
  </si>
  <si>
    <t>НВНБ-0000064</t>
  </si>
  <si>
    <t>НВНБ-0000065</t>
  </si>
  <si>
    <t>НВНБ-0000066</t>
  </si>
  <si>
    <t>НВНБ-0000067</t>
  </si>
  <si>
    <t>НВНБ-0000068</t>
  </si>
  <si>
    <t>НВНБ-0000069</t>
  </si>
  <si>
    <t>НВНБ-0000070</t>
  </si>
  <si>
    <t>НВНБ-0000071</t>
  </si>
  <si>
    <t>НВНБ-0000072</t>
  </si>
  <si>
    <t>НВНБ-0000073</t>
  </si>
  <si>
    <t>НВНБ-0000074</t>
  </si>
  <si>
    <t>НВНБ-0000075</t>
  </si>
  <si>
    <t>НВНБ-0000076</t>
  </si>
  <si>
    <t>НВНБ-0000077</t>
  </si>
  <si>
    <t>НВНБ-0000078</t>
  </si>
  <si>
    <t>НВНБ-0000079</t>
  </si>
  <si>
    <t>НВНБ-0000080</t>
  </si>
  <si>
    <t>НВНБ-0000081</t>
  </si>
  <si>
    <t>НВНБ-0000082</t>
  </si>
  <si>
    <t>НВНБ-0000083</t>
  </si>
  <si>
    <t>НВНБ-0000084</t>
  </si>
  <si>
    <t>НВНБ-0000085</t>
  </si>
  <si>
    <t>НВНБ-0000086</t>
  </si>
  <si>
    <t>НВНБ-0000087</t>
  </si>
  <si>
    <t>НВНБ-0000088</t>
  </si>
  <si>
    <t>НВНБ-0000089</t>
  </si>
  <si>
    <t>НВНБ-0000090</t>
  </si>
  <si>
    <t>НВНБ-0000091</t>
  </si>
  <si>
    <t>НВНБ-0000092</t>
  </si>
  <si>
    <t>НВНБ-0000093</t>
  </si>
  <si>
    <t>НВНБ-0000094</t>
  </si>
  <si>
    <t>НВНБ-0000095</t>
  </si>
  <si>
    <t>НВНБ-0000096</t>
  </si>
  <si>
    <t>НВНБ-0000097</t>
  </si>
  <si>
    <t>НВНБ-0000098</t>
  </si>
  <si>
    <t>НВНБ-0000099</t>
  </si>
  <si>
    <t>НВНБ-0000100</t>
  </si>
  <si>
    <t>НВНБ-0000101</t>
  </si>
  <si>
    <t>НВНБ-0000102</t>
  </si>
  <si>
    <t>НВНБ-0000103</t>
  </si>
  <si>
    <t>Sarah Bernhardt "Unique"</t>
  </si>
  <si>
    <t>in sort</t>
  </si>
  <si>
    <t>Itoh-hybrid</t>
  </si>
  <si>
    <t>Cornelia Shaylor</t>
  </si>
  <si>
    <t>Love Affair</t>
  </si>
  <si>
    <t>Rosy Prospect</t>
  </si>
  <si>
    <t>Strawberry Creme Brulee</t>
  </si>
  <si>
    <t>Вид</t>
  </si>
  <si>
    <t>Высота</t>
  </si>
  <si>
    <t>Тип цветка</t>
  </si>
  <si>
    <t>Аромат</t>
  </si>
  <si>
    <t>Селекция</t>
  </si>
  <si>
    <t>полумахровый</t>
  </si>
  <si>
    <t>15-20</t>
  </si>
  <si>
    <t>розовидный</t>
  </si>
  <si>
    <t>японской формы, анемовидный</t>
  </si>
  <si>
    <t>Madame Jules Dessert</t>
  </si>
  <si>
    <t>Сумма</t>
  </si>
  <si>
    <r>
      <t>Цена при заказе</t>
    </r>
    <r>
      <rPr>
        <b/>
        <sz val="10.5"/>
        <rFont val="Calibri"/>
        <family val="2"/>
        <charset val="204"/>
        <scheme val="minor"/>
      </rPr>
      <t xml:space="preserve"> от ящика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</si>
  <si>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от 15 шт до ящика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</si>
  <si>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10 шт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</si>
  <si>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5 шт</t>
    </r>
  </si>
  <si>
    <t xml:space="preserve"> </t>
  </si>
  <si>
    <t>евро</t>
  </si>
  <si>
    <t>шаровидный</t>
  </si>
  <si>
    <t>нет</t>
  </si>
  <si>
    <t>Количество корней</t>
  </si>
  <si>
    <t>Количество ящиков (ориентировочное)</t>
  </si>
  <si>
    <t>Cорт</t>
  </si>
  <si>
    <t>Размер (глазков)</t>
  </si>
  <si>
    <t>Кратность заказа</t>
  </si>
  <si>
    <t>Ящиков (рассчетно)</t>
  </si>
  <si>
    <t>Подтверждение</t>
  </si>
  <si>
    <t>Подпишитесь на наш телеграм-канал, чтобы всегда быть в курсе последних новостей, предложений и акций: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</si>
  <si>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</si>
  <si>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</si>
  <si>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</si>
  <si>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r>
      <t xml:space="preserve">Адрес склада: </t>
    </r>
    <r>
      <rPr>
        <sz val="11"/>
        <color indexed="8"/>
        <rFont val="Calibri"/>
        <family val="2"/>
        <charset val="204"/>
        <scheme val="minor"/>
      </rPr>
      <t>Владимирская область, Киржачский район, пос. Знаменское</t>
    </r>
  </si>
  <si>
    <t>не выбрано</t>
  </si>
  <si>
    <t>← Выберите период отгрузки</t>
  </si>
  <si>
    <r>
      <t xml:space="preserve">Общий минимальный заказ: 500 €. </t>
    </r>
    <r>
      <rPr>
        <sz val="11"/>
        <rFont val="Calibri"/>
        <family val="2"/>
        <charset val="204"/>
        <scheme val="minor"/>
      </rPr>
      <t>При заказе от 350-499 € действует торговая надбавка 15%</t>
    </r>
  </si>
  <si>
    <t>Сумма заказа Нидерланды</t>
  </si>
  <si>
    <t>Сумма заказа Россия</t>
  </si>
  <si>
    <t>Скидка/надбавка за объем</t>
  </si>
  <si>
    <t>Общая сумма заказа (евро)</t>
  </si>
  <si>
    <t>Общая сумма заказа (руб)</t>
  </si>
  <si>
    <t>Вместимость в ящик может измениться. В случае изменений, заказ повторно согласуется с покупателем.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</si>
  <si>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</si>
  <si>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 xml:space="preserve">Артикул </t>
  </si>
  <si>
    <t>Палитра оттенков</t>
  </si>
  <si>
    <t>Вместимость в ящик шт.</t>
  </si>
  <si>
    <r>
      <t>Заказ, шт.</t>
    </r>
    <r>
      <rPr>
        <b/>
        <sz val="10.5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↓</t>
    </r>
  </si>
  <si>
    <t>в теч. 3х дней</t>
  </si>
  <si>
    <t>Задаток при бронировании: 50%, доплата 50% до 4 сентября 2026 года</t>
  </si>
  <si>
    <t>Mock Orange Yellow</t>
  </si>
  <si>
    <t>Snow Princess</t>
  </si>
  <si>
    <t>Soft Salmon Saucer</t>
  </si>
  <si>
    <t>Dynasty</t>
  </si>
  <si>
    <t>Pastel Lilas</t>
  </si>
  <si>
    <t>Plum Flash</t>
  </si>
  <si>
    <t>Lunar Glow</t>
  </si>
  <si>
    <t>Сорта раннего срока цветения</t>
  </si>
  <si>
    <t>Сорта среднего срока цветения</t>
  </si>
  <si>
    <t>Сорта позднего срока цветения</t>
  </si>
  <si>
    <t>♪</t>
  </si>
  <si>
    <t>♫</t>
  </si>
  <si>
    <t>🎶</t>
  </si>
  <si>
    <t>Антибактериальная активность против золотистого стафилококка</t>
  </si>
  <si>
    <t>18-20</t>
  </si>
  <si>
    <t>15-18</t>
  </si>
  <si>
    <t>60-90</t>
  </si>
  <si>
    <t>70-75</t>
  </si>
  <si>
    <t>70-90</t>
  </si>
  <si>
    <t>Рекордная продуктивность — до 50 цветков за сезон</t>
  </si>
  <si>
    <t>"Голливудский хамелеон": розовый бутон → белый цветок</t>
  </si>
  <si>
    <t>Градиентная окраска: кремово-желтый → кораллово-розовый</t>
  </si>
  <si>
    <t>Хамелеон (розовый → белый), гофрированные лепестки, бордовая листва весной</t>
  </si>
  <si>
    <t>Название-бренд, цветы до 17 см, прочные стебли</t>
  </si>
  <si>
    <t>Трехцветный: желтый + кремовые края + малиновое свечение</t>
  </si>
  <si>
    <t>80-90</t>
  </si>
  <si>
    <t>Устойчив к дождю, трехцветный хамелеон (розовый→оранжевый→желтый), 2-3 боковых бутона</t>
  </si>
  <si>
    <t>Массивный во всех отношениях: окраска, толщина стеблей, внешний вид растения</t>
  </si>
  <si>
    <t>Бархатистые густомахровые шаровидные цветки алого оттенка</t>
  </si>
  <si>
    <t>Крупные шаровидные цветки насыщенного красного оттенка, не выгорает на солнце</t>
  </si>
  <si>
    <t>Уникальная пурпурная глубина цвета (purple tones)</t>
  </si>
  <si>
    <t>Контрастная окраска — белый с темно-розовым центром</t>
  </si>
  <si>
    <t>Многостадийная окраска: белый с розовым оттенком → раскрывает желтые лепестки</t>
  </si>
  <si>
    <t>80-85</t>
  </si>
  <si>
    <t>✂</t>
  </si>
  <si>
    <t>20-25</t>
  </si>
  <si>
    <t>14-18</t>
  </si>
  <si>
    <t>75-90</t>
  </si>
  <si>
    <t>50-100</t>
  </si>
  <si>
    <t>75-80</t>
  </si>
  <si>
    <t>70-80</t>
  </si>
  <si>
    <t>66-70</t>
  </si>
  <si>
    <t>15-16</t>
  </si>
  <si>
    <t>70-100</t>
  </si>
  <si>
    <t>18-19</t>
  </si>
  <si>
    <t>80-100</t>
  </si>
  <si>
    <t>18-25</t>
  </si>
  <si>
    <t>90-100</t>
  </si>
  <si>
    <t>60-70</t>
  </si>
  <si>
    <t>85-100</t>
  </si>
  <si>
    <t>60-80</t>
  </si>
  <si>
    <t>65-90</t>
  </si>
  <si>
    <t>10-11,5</t>
  </si>
  <si>
    <t>Курс ЦБ РФ+9</t>
  </si>
  <si>
    <t>Сумма за растения со скидкой Нидерланды</t>
  </si>
  <si>
    <t>Оплата производится в рублях по курсу = ЦБ РФ+9 на момент зачисления денежных средств на наш р/сч</t>
  </si>
  <si>
    <t>Сумма за растения со скидкой Россия</t>
  </si>
  <si>
    <r>
      <rPr>
        <b/>
        <sz val="11"/>
        <rFont val="Calibri"/>
        <family val="2"/>
        <charset val="204"/>
        <scheme val="minor"/>
      </rPr>
      <t>Система скидок:</t>
    </r>
    <r>
      <rPr>
        <sz val="11"/>
        <rFont val="Calibri"/>
        <family val="2"/>
        <charset val="204"/>
        <scheme val="minor"/>
      </rPr>
      <t xml:space="preserve"> при заказе растений более 1000 € - 1%, 1500 €  - 2%,   2000 € - 3%,   3000 € - 4%,  5000 € - 5%</t>
    </r>
  </si>
  <si>
    <t>46-38-14820</t>
  </si>
  <si>
    <t>руб</t>
  </si>
  <si>
    <t>Garden Treasure</t>
  </si>
  <si>
    <t>87-107-0222</t>
  </si>
  <si>
    <t>махровый</t>
  </si>
  <si>
    <t>87-110-0170</t>
  </si>
  <si>
    <t>87-110-0436</t>
  </si>
  <si>
    <t>12-15</t>
  </si>
  <si>
    <t>87-107-0256</t>
  </si>
  <si>
    <t>87-110-0317</t>
  </si>
  <si>
    <t>махровый розовидный</t>
  </si>
  <si>
    <t>87-110-0435</t>
  </si>
  <si>
    <t>87-110-0434</t>
  </si>
  <si>
    <t>87-110-0426</t>
  </si>
  <si>
    <t xml:space="preserve">2013, Seidl / Bremer, США </t>
  </si>
  <si>
    <t>46-38-15393</t>
  </si>
  <si>
    <t>87-107-0089</t>
  </si>
  <si>
    <t>87-110-0303</t>
  </si>
  <si>
    <t>махровый шаровидный</t>
  </si>
  <si>
    <t>2013, T. Rat, Франция</t>
  </si>
  <si>
    <t>87-110-0396</t>
  </si>
  <si>
    <t>16-18</t>
  </si>
  <si>
    <t>87-110-0057</t>
  </si>
  <si>
    <t>махровый бомбовидный</t>
  </si>
  <si>
    <t>87-110-0171</t>
  </si>
  <si>
    <t>87-110-0437</t>
  </si>
  <si>
    <t>87-110-0432</t>
  </si>
  <si>
    <t>87-110-0314</t>
  </si>
  <si>
    <t>46-38-50056</t>
  </si>
  <si>
    <t>простой</t>
  </si>
  <si>
    <t>46-38-14541</t>
  </si>
  <si>
    <t>100-120</t>
  </si>
  <si>
    <t>87-110-0028</t>
  </si>
  <si>
    <t>87-110-0029</t>
  </si>
  <si>
    <t>87-110-0036</t>
  </si>
  <si>
    <t>46-38-14821</t>
  </si>
  <si>
    <t>87-107-0101</t>
  </si>
  <si>
    <t>87-107-0105</t>
  </si>
  <si>
    <t>65-70</t>
  </si>
  <si>
    <t>15-23</t>
  </si>
  <si>
    <t>46-38-14854</t>
  </si>
  <si>
    <t>75-95</t>
  </si>
  <si>
    <t>87-107-0251</t>
  </si>
  <si>
    <t>87-110-0321</t>
  </si>
  <si>
    <t>87-110-0414</t>
  </si>
  <si>
    <t>87-110-0401</t>
  </si>
  <si>
    <t>87-110-0305</t>
  </si>
  <si>
    <t>87-110-0312</t>
  </si>
  <si>
    <t>87-110-0313</t>
  </si>
  <si>
    <t>87-110-0316</t>
  </si>
  <si>
    <t>10-15</t>
  </si>
  <si>
    <t>46-38-50053</t>
  </si>
  <si>
    <t>46-38-50050</t>
  </si>
  <si>
    <t>90-110</t>
  </si>
  <si>
    <t>46-38-14852</t>
  </si>
  <si>
    <t>87-107-0248</t>
  </si>
  <si>
    <t>46-38-14815</t>
  </si>
  <si>
    <t>87-110-0080</t>
  </si>
  <si>
    <t>87-110-0207</t>
  </si>
  <si>
    <t>87-110-0081</t>
  </si>
  <si>
    <t>87-110-0208</t>
  </si>
  <si>
    <t>87-107-0160</t>
  </si>
  <si>
    <t>87-110-0024</t>
  </si>
  <si>
    <t xml:space="preserve">махровый шаровидный </t>
  </si>
  <si>
    <t>46-38-14816</t>
  </si>
  <si>
    <t>46-38-14842</t>
  </si>
  <si>
    <t>87-107-0202</t>
  </si>
  <si>
    <t>46-38-15367</t>
  </si>
  <si>
    <t>87-110-0061</t>
  </si>
  <si>
    <t>87-110-0104</t>
  </si>
  <si>
    <t>46-38-15391</t>
  </si>
  <si>
    <t>1924, Doriat, Франция</t>
  </si>
  <si>
    <t>46-38-15369</t>
  </si>
  <si>
    <t>87-107-0214</t>
  </si>
  <si>
    <t>87-107-0243</t>
  </si>
  <si>
    <t>87-110-0082</t>
  </si>
  <si>
    <t>1980, Неизвестный, Китай</t>
  </si>
  <si>
    <t>46-38-14824</t>
  </si>
  <si>
    <t>1950, Blonk, Нидерланды</t>
  </si>
  <si>
    <t>87-107-0133</t>
  </si>
  <si>
    <t>87-110-0032</t>
  </si>
  <si>
    <t>46-38-15372</t>
  </si>
  <si>
    <t>87-110-0138</t>
  </si>
  <si>
    <t>46-38-50057</t>
  </si>
  <si>
    <t>87-107-0212</t>
  </si>
  <si>
    <t>46-38-50054</t>
  </si>
  <si>
    <t>46-38-14547</t>
  </si>
  <si>
    <t>46-38-50058</t>
  </si>
  <si>
    <t>87-107-0230</t>
  </si>
  <si>
    <t>87-110-0400</t>
  </si>
  <si>
    <t>87-107-0250</t>
  </si>
  <si>
    <t>87-110-0439</t>
  </si>
  <si>
    <t>46-38-14522</t>
  </si>
  <si>
    <t>95-110</t>
  </si>
  <si>
    <t>87-110-0085</t>
  </si>
  <si>
    <t>87-110-0213</t>
  </si>
  <si>
    <t>46-38-14810</t>
  </si>
  <si>
    <t>анемоновидный</t>
  </si>
  <si>
    <t>46-38-14825</t>
  </si>
  <si>
    <t>87-107-0138</t>
  </si>
  <si>
    <t>87-110-0231</t>
  </si>
  <si>
    <t xml:space="preserve">полумахровый </t>
  </si>
  <si>
    <t>87-110-0015</t>
  </si>
  <si>
    <t>87-107-0162</t>
  </si>
  <si>
    <t>87-107-0337</t>
  </si>
  <si>
    <t>1919, Shaylor, США</t>
  </si>
  <si>
    <t>46-38-14552</t>
  </si>
  <si>
    <t xml:space="preserve">1938, Nicholls, США </t>
  </si>
  <si>
    <t>1909, Dessert, Франция</t>
  </si>
  <si>
    <t>87-107-0235</t>
  </si>
  <si>
    <t>87-107-0246</t>
  </si>
  <si>
    <t>46-38-50060</t>
  </si>
  <si>
    <t>87-110-0217</t>
  </si>
  <si>
    <t>87-107-0282</t>
  </si>
  <si>
    <t>87-110-0428</t>
  </si>
  <si>
    <t>87-110-0128</t>
  </si>
  <si>
    <t>87-110-0094</t>
  </si>
  <si>
    <t>87-107-0338</t>
  </si>
  <si>
    <t>46-38-14543</t>
  </si>
  <si>
    <t>87-107-0177</t>
  </si>
  <si>
    <t>87-107-0178</t>
  </si>
  <si>
    <t>87-110-0035</t>
  </si>
  <si>
    <t>87-107-0193</t>
  </si>
  <si>
    <t>1851, Mieller, Франция</t>
  </si>
  <si>
    <t>розовидный – полушаровидный</t>
  </si>
  <si>
    <t>85-90</t>
  </si>
  <si>
    <t>87-107-0339</t>
  </si>
  <si>
    <t>махровый корончатый</t>
  </si>
  <si>
    <t>87-107-0126</t>
  </si>
  <si>
    <t>15-17</t>
  </si>
  <si>
    <t>87-110-0177</t>
  </si>
  <si>
    <t xml:space="preserve">1936, J. R. Mann / J. J. van Steen, США </t>
  </si>
  <si>
    <t>87-110-0429</t>
  </si>
  <si>
    <t>46-38-14835</t>
  </si>
  <si>
    <t>87-107-0200</t>
  </si>
  <si>
    <t>87-110-0042</t>
  </si>
  <si>
    <t>полумахровый кактусовидный</t>
  </si>
  <si>
    <t>46-38-15382</t>
  </si>
  <si>
    <t>87-107-0100</t>
  </si>
  <si>
    <t>87-110-0419</t>
  </si>
  <si>
    <t>87-110-0247</t>
  </si>
  <si>
    <t>87-107-0104</t>
  </si>
  <si>
    <t>2007, T. Rat, Франция</t>
  </si>
  <si>
    <t>46-38-15383</t>
  </si>
  <si>
    <t>46-38-15384</t>
  </si>
  <si>
    <t>13-17</t>
  </si>
  <si>
    <t>1987, Юж. Корея</t>
  </si>
  <si>
    <t>87-107-0129</t>
  </si>
  <si>
    <t>87-110-0430</t>
  </si>
  <si>
    <t>46-38-50052</t>
  </si>
  <si>
    <t>87-110-0092</t>
  </si>
  <si>
    <t>90-95</t>
  </si>
  <si>
    <t>УТ-00003772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</si>
  <si>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</si>
  <si>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</si>
  <si>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</si>
  <si>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</si>
  <si>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</si>
  <si>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</si>
  <si>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</si>
  <si>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</si>
  <si>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</si>
  <si>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</si>
  <si>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</si>
  <si>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</si>
  <si>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</si>
  <si>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</si>
  <si>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</si>
  <si>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</si>
  <si>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</si>
  <si>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</si>
  <si>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</si>
  <si>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</si>
  <si>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</si>
  <si>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</si>
  <si>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</si>
  <si>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</si>
  <si>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</si>
  <si>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</si>
  <si>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</si>
  <si>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</si>
  <si>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</si>
  <si>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</si>
  <si>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</si>
  <si>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</si>
  <si>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</si>
  <si>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</si>
  <si>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</si>
  <si>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</si>
  <si>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</si>
  <si>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</si>
  <si>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</si>
  <si>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</si>
  <si>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</si>
  <si>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</si>
  <si>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</si>
  <si>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эксклюзивную возможность хранения заказов на нашем складе от 3,5 до 5 месяцев</t>
  </si>
  <si>
    <t>●  При выборе услуги Хранения возможны отгрузки в периоды предложенные в Прайс-листе</t>
  </si>
  <si>
    <t>●  Выбор услуги Хранения не предполагает изменение условий и сроков оплаты заказа указанных в Прайс-листе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</si>
  <si>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</si>
  <si>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</si>
  <si>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</si>
  <si>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</si>
  <si>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</si>
  <si>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</si>
  <si>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</si>
  <si>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</si>
  <si>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</si>
  <si>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</si>
  <si>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</si>
  <si>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</si>
  <si>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</si>
  <si>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</si>
  <si>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</si>
  <si>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</si>
  <si>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</si>
  <si>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</si>
  <si>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</si>
  <si>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</si>
  <si>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</si>
  <si>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</si>
  <si>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</si>
  <si>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</si>
  <si>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Производство: Европа, Россия</t>
  </si>
  <si>
    <t>Приём заказов до 1 октября 2026</t>
  </si>
  <si>
    <t>87-77-1419</t>
  </si>
  <si>
    <t>87-77-1635</t>
  </si>
  <si>
    <t>87-110-0179</t>
  </si>
  <si>
    <t>87-77-1636</t>
  </si>
  <si>
    <t>87-107-0150</t>
  </si>
  <si>
    <t>87-110-0113</t>
  </si>
  <si>
    <t>87-110-0141</t>
  </si>
  <si>
    <t>87-110-0392</t>
  </si>
  <si>
    <t>87-77-1492</t>
  </si>
  <si>
    <t>87-77-1507</t>
  </si>
  <si>
    <t>87-110-0174</t>
  </si>
  <si>
    <t>87-77-1608</t>
  </si>
  <si>
    <t>46-38-15698</t>
  </si>
  <si>
    <t>87-107-0183</t>
  </si>
  <si>
    <t>87-77-1474</t>
  </si>
  <si>
    <t>87-77-1776</t>
  </si>
  <si>
    <t>87-110-0158</t>
  </si>
  <si>
    <t>87-77-1530</t>
  </si>
  <si>
    <t>87-110-0100</t>
  </si>
  <si>
    <t>87-107-0137</t>
  </si>
  <si>
    <t>87-110-0103</t>
  </si>
  <si>
    <t>46-38-15691</t>
  </si>
  <si>
    <t>87-110-0445</t>
  </si>
  <si>
    <t>87-110-0018</t>
  </si>
  <si>
    <t>87-77-1845</t>
  </si>
  <si>
    <t>87-77-1846</t>
  </si>
  <si>
    <t>87-77-1454</t>
  </si>
  <si>
    <t>87-77-1455</t>
  </si>
  <si>
    <t>87-110-0150</t>
  </si>
  <si>
    <t>87-77-1503</t>
  </si>
  <si>
    <t>87-110-0162</t>
  </si>
  <si>
    <t>46-38-15685</t>
  </si>
  <si>
    <t>87-77-1874</t>
  </si>
  <si>
    <t>87-77-2462</t>
  </si>
  <si>
    <t>87-77-1877</t>
  </si>
  <si>
    <t>46-38-15699</t>
  </si>
  <si>
    <t>87-110-0184</t>
  </si>
  <si>
    <t>87-77-1669</t>
  </si>
  <si>
    <t>46-38-15709</t>
  </si>
  <si>
    <t>87-110-0287</t>
  </si>
  <si>
    <t>87-77-2463</t>
  </si>
  <si>
    <t>87-110-0425</t>
  </si>
  <si>
    <t>87-107-0273</t>
  </si>
  <si>
    <t>46-38-15702</t>
  </si>
  <si>
    <t>46-38-15704</t>
  </si>
  <si>
    <t>87-107-0173</t>
  </si>
  <si>
    <t>87-77-1450</t>
  </si>
  <si>
    <t>46-38-14838</t>
  </si>
  <si>
    <t>87-77-1451</t>
  </si>
  <si>
    <t>46-38-15692</t>
  </si>
  <si>
    <t>46-38-15696</t>
  </si>
  <si>
    <t>87-77-1673</t>
  </si>
  <si>
    <t>87-77-1674</t>
  </si>
  <si>
    <t>87-110-0198</t>
  </si>
  <si>
    <t>87-77-1700</t>
  </si>
  <si>
    <t>87-77-1757</t>
  </si>
  <si>
    <t>87-77-1583</t>
  </si>
  <si>
    <t>87-77-1584</t>
  </si>
  <si>
    <t>87-110-0201</t>
  </si>
  <si>
    <t>87-77-2267</t>
  </si>
  <si>
    <t>87-107-0086</t>
  </si>
  <si>
    <t>46-38-15707</t>
  </si>
  <si>
    <t>87-107-0340</t>
  </si>
  <si>
    <t>87-110-0131</t>
  </si>
  <si>
    <t>46-38-14836</t>
  </si>
  <si>
    <t>87-77-1435</t>
  </si>
  <si>
    <t>46-38-15683</t>
  </si>
  <si>
    <t>87-77-1478</t>
  </si>
  <si>
    <t>87-77-1479</t>
  </si>
  <si>
    <t>87-110-0354</t>
  </si>
  <si>
    <t>87-107-0102</t>
  </si>
  <si>
    <t>87-77-0030</t>
  </si>
  <si>
    <t>87-77-2459</t>
  </si>
  <si>
    <t>87-110-0221</t>
  </si>
  <si>
    <t>87-110-0416</t>
  </si>
  <si>
    <t>87-77-1422</t>
  </si>
  <si>
    <t>46-38-15682</t>
  </si>
  <si>
    <t>46-38-15706</t>
  </si>
  <si>
    <t>87-107-0201</t>
  </si>
  <si>
    <t>87-77-1528</t>
  </si>
  <si>
    <t>46-38-15680</t>
  </si>
  <si>
    <t>87-110-0165</t>
  </si>
  <si>
    <t>87-107-0315</t>
  </si>
  <si>
    <t>46-38-15688</t>
  </si>
  <si>
    <t>87-77-1731</t>
  </si>
  <si>
    <t>87-77-1732</t>
  </si>
  <si>
    <t>87-110-0405</t>
  </si>
  <si>
    <t>87-77-2458</t>
  </si>
  <si>
    <t>87-77-1345</t>
  </si>
  <si>
    <t>87-77-1381</t>
  </si>
  <si>
    <t>87-77-1382</t>
  </si>
  <si>
    <t>87-77-2283</t>
  </si>
  <si>
    <t>87-110-0130</t>
  </si>
  <si>
    <t>87-110-0383</t>
  </si>
  <si>
    <t>46-38-15693</t>
  </si>
  <si>
    <t>87-77-1547</t>
  </si>
  <si>
    <t>87-110-0167</t>
  </si>
  <si>
    <t>87-77-1557</t>
  </si>
  <si>
    <t>46-38-15697</t>
  </si>
  <si>
    <t>87-107-0217</t>
  </si>
  <si>
    <t>46-38-15394</t>
  </si>
  <si>
    <t>46-38-15686</t>
  </si>
  <si>
    <t>87-77-2238</t>
  </si>
  <si>
    <t>87-77-1631</t>
  </si>
  <si>
    <t>87-77-1676</t>
  </si>
  <si>
    <t>87-77-1686</t>
  </si>
  <si>
    <t>87-110-0194</t>
  </si>
  <si>
    <t>87-107-0247</t>
  </si>
  <si>
    <t>87-77-1692</t>
  </si>
  <si>
    <t>46-38-15711</t>
  </si>
  <si>
    <t>87-77-2461</t>
  </si>
  <si>
    <t>87-107-0260</t>
  </si>
  <si>
    <t>87-110-0409</t>
  </si>
  <si>
    <t>87-77-1475</t>
  </si>
  <si>
    <t>87-110-0191</t>
  </si>
  <si>
    <t>87-77-1710</t>
  </si>
  <si>
    <t>46-38-15708</t>
  </si>
  <si>
    <t>87-77-1360</t>
  </si>
  <si>
    <t>46-38-15694</t>
  </si>
  <si>
    <t>46-38-15695</t>
  </si>
  <si>
    <t>87-77-1523</t>
  </si>
  <si>
    <t>87-77-1656</t>
  </si>
  <si>
    <t>87-77-2460</t>
  </si>
  <si>
    <t>87-77-1725</t>
  </si>
  <si>
    <t>87-110-0227</t>
  </si>
  <si>
    <t>87-107-0128</t>
  </si>
  <si>
    <t>МГ</t>
  </si>
  <si>
    <t>МЦв</t>
  </si>
  <si>
    <t>ИТО</t>
  </si>
  <si>
    <t>после 21.04.26</t>
  </si>
  <si>
    <t>10-12</t>
  </si>
  <si>
    <t>1972, Канада, Cousins L.</t>
  </si>
  <si>
    <t>1856, Jacques Calot, Франция</t>
  </si>
  <si>
    <t>1955, США, Lins E.</t>
  </si>
  <si>
    <t xml:space="preserve">1928, Archie Mack Brand, США </t>
  </si>
  <si>
    <t>1927, France, Doriat &amp; Son &amp; Debatene</t>
  </si>
  <si>
    <t xml:space="preserve">1930, Hans P. Sass, США </t>
  </si>
  <si>
    <t>1948, Sass, США</t>
  </si>
  <si>
    <t>1867, Jacques Calot, Франция</t>
  </si>
  <si>
    <t xml:space="preserve">1951, США, Kundred A. E. </t>
  </si>
  <si>
    <t>1959, Olson, C. / Nelson, США / Нидерланды</t>
  </si>
  <si>
    <t xml:space="preserve">1970, Carl G. Klehm, США </t>
  </si>
  <si>
    <t xml:space="preserve">1991, Saunders / Reath, США </t>
  </si>
  <si>
    <t xml:space="preserve">1999, Roger F. Anderson, США </t>
  </si>
  <si>
    <t>1952, Van der Valk/Van der Zwet, Нидерланды</t>
  </si>
  <si>
    <t>1873, Calot, Франция</t>
  </si>
  <si>
    <t xml:space="preserve">1946, Edward Auten, США </t>
  </si>
  <si>
    <t>1856,  Calot, Франция</t>
  </si>
  <si>
    <t>1993, Lanning C., США</t>
  </si>
  <si>
    <t>2005, Hollingsworth, США</t>
  </si>
  <si>
    <t>2002, Smith D., США</t>
  </si>
  <si>
    <t>1944, Nichols</t>
  </si>
  <si>
    <t>1888, Felix Crousse, Франция</t>
  </si>
  <si>
    <t xml:space="preserve">1950, Lyman D. Glasscock, США </t>
  </si>
  <si>
    <t>Bill Seidl, 1987</t>
  </si>
  <si>
    <t>Anderson R.F., США</t>
  </si>
  <si>
    <t xml:space="preserve">1948, Louis Smirnow, США </t>
  </si>
  <si>
    <t>1949, Aart Hoogendoorn, Нидерланды</t>
  </si>
  <si>
    <t xml:space="preserve">1968, Charles Klehm &amp; Son, США </t>
  </si>
  <si>
    <t>1977, De Vroomen, Польша</t>
  </si>
  <si>
    <t xml:space="preserve">1931, Francis H. Allison, США </t>
  </si>
  <si>
    <t>1996, США, Nicholas J. Friend</t>
  </si>
  <si>
    <t>1973, Klehm C. &amp; Son, США</t>
  </si>
  <si>
    <t>1906, Victor und Emile Lemoine, Франция</t>
  </si>
  <si>
    <t xml:space="preserve">1981, David Reath, США </t>
  </si>
  <si>
    <t xml:space="preserve">1981, Roy G. Klehm, США </t>
  </si>
  <si>
    <t xml:space="preserve">1986, Roger F. Anderson, США </t>
  </si>
  <si>
    <t>1991, Klehm, США</t>
  </si>
  <si>
    <t xml:space="preserve">1964, Samuel E. Wissing, США </t>
  </si>
  <si>
    <t xml:space="preserve">1964, Samuel Wissing/Charles Klehm, США </t>
  </si>
  <si>
    <t xml:space="preserve">1981, Cousins / Klehm, США </t>
  </si>
  <si>
    <t xml:space="preserve">1991, Roger F. Anderson, США </t>
  </si>
  <si>
    <t>1913, Dessert A., Франция</t>
  </si>
  <si>
    <t>2012, Anderson R.F., США</t>
  </si>
  <si>
    <t xml:space="preserve">1907, France, Lemoine V. And E. </t>
  </si>
  <si>
    <t>2002, США, Smith D.</t>
  </si>
  <si>
    <t>2006, Irene Tolomeo, США </t>
  </si>
  <si>
    <t xml:space="preserve">Chris, 1985, США </t>
  </si>
  <si>
    <t xml:space="preserve">1997, Don Hollingsworth, США </t>
  </si>
  <si>
    <t xml:space="preserve">1954, William S. BOCKSTOCE, США </t>
  </si>
  <si>
    <t xml:space="preserve">1968, Orville W. Fay, США </t>
  </si>
  <si>
    <t xml:space="preserve">1944, Lymon D. Glasscock, США </t>
  </si>
  <si>
    <t xml:space="preserve">1980, Lymon D. Glasscock, Charles Klehm, США </t>
  </si>
  <si>
    <t>1981, Varner S., США</t>
  </si>
  <si>
    <t>1995, Klehm, США</t>
  </si>
  <si>
    <t xml:space="preserve">1955, William S. BOCKSTOCE, США </t>
  </si>
  <si>
    <t>2008, Anderson R. F./Tim Kornder, США</t>
  </si>
  <si>
    <t xml:space="preserve">1992, Roger F. Anderson, США </t>
  </si>
  <si>
    <t>1881, Felix Crousse, Франция</t>
  </si>
  <si>
    <t>2010, Anderson R.F., США</t>
  </si>
  <si>
    <t xml:space="preserve">1940, Myron D. Bigger, США </t>
  </si>
  <si>
    <t>1908, Rosenfield J. F., США</t>
  </si>
  <si>
    <t xml:space="preserve">1996, Don Hollingsworth, США </t>
  </si>
  <si>
    <t xml:space="preserve">1986, Don Hollingsworth, США </t>
  </si>
  <si>
    <t>1937, Неизвестный, Нидерланды</t>
  </si>
  <si>
    <t>2001, Tolomeo I., США</t>
  </si>
  <si>
    <t>Tolomeo, 2010</t>
  </si>
  <si>
    <t>1964, США, Glasscock L. D./Falk E.</t>
  </si>
  <si>
    <t xml:space="preserve">1949, Aart Hoogendoorn, США </t>
  </si>
  <si>
    <t xml:space="preserve">1933, Edward Auten, США </t>
  </si>
  <si>
    <t xml:space="preserve">1999, Roy G. Klehm, США </t>
  </si>
  <si>
    <t>2018, Anderson R.F./Swenson Gardens, США</t>
  </si>
  <si>
    <t>1999, США, Anderson R.F.</t>
  </si>
  <si>
    <t xml:space="preserve">1956, George E. Winchell, США </t>
  </si>
  <si>
    <t xml:space="preserve"> 2-3</t>
  </si>
  <si>
    <t xml:space="preserve"> 5-8</t>
  </si>
  <si>
    <t xml:space="preserve"> 3-5</t>
  </si>
  <si>
    <t>Применение в срезке</t>
  </si>
  <si>
    <t>Соглашение</t>
  </si>
  <si>
    <t>*</t>
  </si>
  <si>
    <t>Кратность заказа на сорт: 5 шт (на некоторые сорта возможен заказ 1 / 3 шт на сорт)</t>
  </si>
  <si>
    <t>Справочная информация по сорту</t>
  </si>
  <si>
    <t>Производство</t>
  </si>
  <si>
    <t>EU</t>
  </si>
  <si>
    <t>RUS</t>
  </si>
  <si>
    <t xml:space="preserve">ПИОНЫ с ОКС - ОСЕНЬ 2026   </t>
  </si>
  <si>
    <t>Участвовал в создании гибрида 'Valkyrie' (согласно реестру APS)</t>
  </si>
  <si>
    <t>Цветок 20 см. в диаметре</t>
  </si>
  <si>
    <t>Наличие боковых бутонов продлевает период цветения</t>
  </si>
  <si>
    <t>Цветок кремового оттенка, в основании светло-розовый, полумахровый, крупный</t>
  </si>
  <si>
    <t>Стебель несёт 3–6 цветков с трёхстадийной хамелеонной окраской</t>
  </si>
  <si>
    <t>Окрас цветка- Глубокий розовый. Цветы в диаметре 18-19 см.</t>
  </si>
  <si>
    <t>Абсолютный коммерческий бестселлер</t>
  </si>
  <si>
    <t>Уникальный кораллово-розовый оттенок</t>
  </si>
  <si>
    <t>Исключительно длительный период цветения, имеет пряный аромат</t>
  </si>
  <si>
    <t>Анемоновидная форма, оттенок лимонно-желтый в центре</t>
  </si>
  <si>
    <t>Чашевидная форма цветка лососево-розоватого оттенка</t>
  </si>
  <si>
    <t>Один из самых темных пионов в мире</t>
  </si>
  <si>
    <t>Крупные цветы (до 20 см в диаметре). Исключительная прочность стеблей.</t>
  </si>
  <si>
    <t>Эффектный сорт, известный своими яркими розово-красными цветами и пышными, рюшистыми махровыми лепестками</t>
  </si>
  <si>
    <t>Необычная форма цветка с эффектной серединой из кремовых и красных лепестков</t>
  </si>
  <si>
    <t>«Аметистовая» окраска цветка — глубокая лавандово-пурпурная</t>
  </si>
  <si>
    <t>Красного оттенка гибрид с хорошей энергией роста</t>
  </si>
  <si>
    <t>87-110-0459</t>
  </si>
  <si>
    <t>87-110-0471</t>
  </si>
  <si>
    <t>87-110-0337</t>
  </si>
  <si>
    <t>87-110-0462</t>
  </si>
  <si>
    <t>87-110-0469</t>
  </si>
  <si>
    <t>87-110-0463</t>
  </si>
  <si>
    <t>87-110-0336</t>
  </si>
  <si>
    <t>87-110-0461</t>
  </si>
  <si>
    <t>87-110-0456</t>
  </si>
  <si>
    <t>87-110-0468</t>
  </si>
  <si>
    <t>87-110-0457</t>
  </si>
  <si>
    <t>87-110-0334</t>
  </si>
  <si>
    <t>87-110-0464</t>
  </si>
  <si>
    <t>87-110-0455</t>
  </si>
  <si>
    <t>87-110-0332</t>
  </si>
  <si>
    <t>87-110-0460</t>
  </si>
  <si>
    <t>87-110-0329</t>
  </si>
  <si>
    <t>87-110-0466</t>
  </si>
  <si>
    <t>87-110-0458</t>
  </si>
  <si>
    <t>87-110-0465</t>
  </si>
  <si>
    <t>87-110-0470</t>
  </si>
  <si>
    <t>87-110-0467</t>
  </si>
  <si>
    <t>УТ-00141262</t>
  </si>
  <si>
    <t>Поддон 120х80</t>
  </si>
  <si>
    <t>Ящик пластиковый</t>
  </si>
  <si>
    <r>
      <t>Доставка до ближайшего к нашему складу терминала ТК: ПЭК, ЖелДорЭкспедиция, Вера-1 -</t>
    </r>
    <r>
      <rPr>
        <b/>
        <sz val="11"/>
        <rFont val="Calibri"/>
        <family val="2"/>
        <charset val="204"/>
        <scheme val="minor"/>
      </rPr>
      <t xml:space="preserve"> бесплатно</t>
    </r>
  </si>
  <si>
    <r>
      <t>Упаковка: пластиковый ящик 60x40x30(25) -</t>
    </r>
    <r>
      <rPr>
        <b/>
        <sz val="11"/>
        <rFont val="Calibri"/>
        <family val="2"/>
        <charset val="204"/>
        <scheme val="minor"/>
      </rPr>
      <t xml:space="preserve"> бесплатно</t>
    </r>
  </si>
  <si>
    <r>
      <rPr>
        <b/>
        <sz val="11"/>
        <rFont val="Calibri"/>
        <family val="2"/>
        <charset val="204"/>
        <scheme val="minor"/>
      </rPr>
      <t xml:space="preserve">Новинка! </t>
    </r>
    <r>
      <rPr>
        <sz val="11"/>
        <rFont val="Calibri"/>
        <family val="2"/>
        <charset val="204"/>
        <scheme val="minor"/>
      </rPr>
      <t>На каждые 5 шт корней в заказе прилагается цветная этикетка с колышком</t>
    </r>
    <r>
      <rPr>
        <b/>
        <sz val="11"/>
        <rFont val="Calibri"/>
        <family val="2"/>
        <charset val="204"/>
        <scheme val="minor"/>
      </rPr>
      <t xml:space="preserve"> - бесплатно</t>
    </r>
  </si>
  <si>
    <t>Призер в общем зачете на выставке CNB Dutch Peony Awards 2026</t>
  </si>
  <si>
    <t>Медалист Американского общества пионов (APS США): 1956 и 1971 годы</t>
  </si>
  <si>
    <t>Призер на выставке CNB Dutch Peony Awards 1981. Эталон «пионовидной» (bomb) формы</t>
  </si>
  <si>
    <t>Король срезки с очень прочными стеблями</t>
  </si>
  <si>
    <t>Золотой медалист выставки Американского общества пионов (APS США) , 1956 г.</t>
  </si>
  <si>
    <t>Крепкие стебли не разваливаются под тяжестью цветов</t>
  </si>
  <si>
    <t>Золотой медалист Американского общества пионов (APS США) 1962г.</t>
  </si>
  <si>
    <t>Гафрированная текстура лепестка с рваным краем</t>
  </si>
  <si>
    <t>Медалист Американского общества пионов (APS США): 1931 года</t>
  </si>
  <si>
    <t>Крапчато-красныные стебли</t>
  </si>
  <si>
    <t>Козырь в стрехстадийной смене цвета</t>
  </si>
  <si>
    <t>Стебли крепкие не нуждаются в подвязке</t>
  </si>
  <si>
    <t>Золотой медалист выставки Американского общества пионов (APS США) , 2011 г.</t>
  </si>
  <si>
    <t>Японская форма с "хохолком"</t>
  </si>
  <si>
    <t>Признанный чемпион Королевского садоводческого общества Великобритании</t>
  </si>
  <si>
    <t>Хамелеон. Оттенок меняется от темно-розового до белого</t>
  </si>
  <si>
    <t>«Золотая корона» — кольцо желтых тычинок</t>
  </si>
  <si>
    <t>Золотой медалист выставки Американского общества пионов (APS США) , 2004 г.</t>
  </si>
  <si>
    <t xml:space="preserve">Французский аристократ-сорт с богатой историей и признанием в мире.
</t>
  </si>
  <si>
    <t>Входит в коллекцию Чикагского ботанического сада</t>
  </si>
  <si>
    <t>"Коронованная роза" строение цветка похожее на старинную корону.</t>
  </si>
  <si>
    <t>Чашевидная полумахровая форма</t>
  </si>
  <si>
    <t>"Воронка света": от нежно-телесно-розовых тонов до кремово-желтых оттенков</t>
  </si>
  <si>
    <t>Цветок диаметром 20 см, оттенок белый, чуть кремово-розоватый</t>
  </si>
  <si>
    <t>Окраска цветка розовая с серебристым отливом (silvery sheen)</t>
  </si>
  <si>
    <t>Оттенок шампанского и тонкий аромат с нотками мяты и мускуса</t>
  </si>
  <si>
    <t>Цветки имаеют "ситцевый" эффект (розовый с красными крапинками)</t>
  </si>
  <si>
    <t>"Святящаяся нежность"-визуальный эффект градиент и свечение</t>
  </si>
  <si>
    <t>Золотая медаль Американского общества пионов (APS США) (2003, 2006); Чемпион выставки «Цветоводы Москвы» (2008)</t>
  </si>
  <si>
    <t>Золотая медаль Американского общества пионов (APS США) 2003г.; Премия за ландшафтные заслуги (APS США) 2009г</t>
  </si>
  <si>
    <t>«Шоколадный рубин» с бархатным блеском</t>
  </si>
  <si>
    <t>Кораллово-оранжевый оттенок, цветы диаметром до 20 см</t>
  </si>
  <si>
    <t>Награжден от Королевского садоводческого общества Великобритании</t>
  </si>
  <si>
    <t>Снежно-белый оттенок, очень яркий белый</t>
  </si>
  <si>
    <t>Светло-жёлто-оранжевый оттенок цветка с винно-розовыми бликами</t>
  </si>
  <si>
    <t>Лимонный с абрикосовым румянцем оттенок цветка</t>
  </si>
  <si>
    <t>«Живой закат»- кораллово-карминовая окраска цветка с переходами в красно-алые оттенки</t>
  </si>
  <si>
    <t>Оранжево-красный оттенок цветка с рифлёным краем</t>
  </si>
  <si>
    <t>Пятирядные цветки, насыщенно-розовые с алым оттенком у основания внешних лепестков, снаружи светлые пятна</t>
  </si>
  <si>
    <t>Золотая медаль Американского общества пионов (APS США) 1956</t>
  </si>
  <si>
    <t>Золотая медаль Американского общества пионов (APS США) 1957</t>
  </si>
  <si>
    <t>Золотая медаль Американского общества пионов (APS США) 1958</t>
  </si>
  <si>
    <t>Золотая медаль Американского общества пионов (APS США) 1959</t>
  </si>
  <si>
    <t>Золотая медаль Американского общества пионов (APS США) 1960</t>
  </si>
  <si>
    <t>Чемпион выставки Клуба «Цветоводы Москвы» 2014г</t>
  </si>
  <si>
    <t>Окраска цветка зависит от погоды</t>
  </si>
  <si>
    <t>«Серебристый» отлив на розовых лепестках</t>
  </si>
  <si>
    <t>Золотая медаль Американского общества пионов (APS США) 1957.</t>
  </si>
  <si>
    <t>Яркие махровые цветки насыщенного розово-красного цвета</t>
  </si>
  <si>
    <t>Хамелеон (сиреневый - кремовый с розовыми вспышками)</t>
  </si>
  <si>
    <t>Один из лучших сортов красного, не выцветает</t>
  </si>
  <si>
    <t>Прочные стебли не требующие подвязки</t>
  </si>
  <si>
    <t>Насыщенно-розового цвета цветок</t>
  </si>
  <si>
    <t>«Рваные» (ragged) лепестки и красная листва весной</t>
  </si>
  <si>
    <t>Вишнево-фиолетовые (не совсем красные) махровые цветы</t>
  </si>
  <si>
    <t>Рекордсмен по плотности и количеству лепестков</t>
  </si>
  <si>
    <t>Тёмно-розового цвета цветки с пурпуровым пятном</t>
  </si>
  <si>
    <t>Уникальные красно-коричневые стебли</t>
  </si>
  <si>
    <t>Золотая медаль Американского общества пионов (APS США) 1997</t>
  </si>
  <si>
    <t>Серебристая кайма на розовых лепестках</t>
  </si>
  <si>
    <t>Золотая медаль Американского общества пионов (APS) 2020</t>
  </si>
  <si>
    <t>Эффект «Гало»: бледно-зеленые лепестки-стражи, нежно-розовый бутон → кремово-белый, золотистый центр</t>
  </si>
  <si>
    <t>Желтого оттенка цветок с лавандовыми крапинками, полосами и пикотированным краем</t>
  </si>
  <si>
    <t>Полосатый «леденец»: кремово-желтый с малиново-розовыми крапинками</t>
  </si>
  <si>
    <t>Хамелеон (желтый → кремово-зеленоватый), есть «рваные» лепестки</t>
  </si>
  <si>
    <t>Бордовая листва весной</t>
  </si>
  <si>
    <t>Назван в честь героини легенды Алгонкинов</t>
  </si>
  <si>
    <t>Трехцветный (малина, розовый, кремовый), темнеет к центру</t>
  </si>
  <si>
    <t>"Гвоздика в гнезде", цвет слоновой кости + бледно-желтый центр</t>
  </si>
  <si>
    <t>Золотая медаль Американского общества пионов (APS Gold Medal) 1991 г, Премия за ландшафтные заслуги (Award of Landscape Merit) — 2009 г</t>
  </si>
  <si>
    <t>«Трёхслойный десерт» -трёхъярусная структура цветка</t>
  </si>
  <si>
    <t>Хамелеон (кремовый с розовой каймой → белый с лавандовым кантом)</t>
  </si>
  <si>
    <t>В России Включен в Госреестр селекционных достижений РФ в 2001 году</t>
  </si>
  <si>
    <t>С эффектом «разбегающихся лент» (винно-красные вспышки)</t>
  </si>
  <si>
    <t>Потомок Kansas x Sarah Bernhardt, цветки имеют крапчатость, серебристый отлив</t>
  </si>
  <si>
    <t>Исключительная селекционная ценность: фертилен в обе стороны (донор желтого цвета)</t>
  </si>
  <si>
    <t>Премия в номинации Лучший гибрид (Beste Hybride) CNB Dutch Peony Awards 2025</t>
  </si>
  <si>
    <t>Интенсивный розово-пурпурный оттенок с желтыми тычинками в центре</t>
  </si>
  <si>
    <t>Крупный сиреневый цветок диаметром до 25 см</t>
  </si>
  <si>
    <t>«Хамелеон». Окраска меняется в процессе цветения</t>
  </si>
  <si>
    <t>Украшение цветка — золотое свечение в окружении алых атласных лепестков.</t>
  </si>
  <si>
    <t>Идеальный красный шар + стойкость цвета + транспортность</t>
  </si>
  <si>
    <t>"Жемчужная" чаша - двухцветность от нежно-розового до жемчужного</t>
  </si>
  <si>
    <t>Полосатая окраска (малиновые полосы на белом) цветка</t>
  </si>
  <si>
    <t>Высшее признание от Королевского садоводческого общества Великобритании</t>
  </si>
  <si>
    <t>«Богатырь» стебли крепкие и прямостоячие</t>
  </si>
  <si>
    <t>Уникальная особенность в «Серебряных кончиках» лепестков</t>
  </si>
  <si>
    <t>Окрас цветка: Кремово-белый с розовой каймой</t>
  </si>
  <si>
    <t>Большого размера цветок, очень мягкого розового цвета с серебристо-белым отражением</t>
  </si>
  <si>
    <t>Золотая медаль Американского общества пионов (APS США) 2006, Премия за ландшафтные заслуги (APS США) 2009г</t>
  </si>
  <si>
    <t>«Кремовый сюрприз»-бутоны имеют необычный бежевый, кремовый или даже «шампанский» оттенок</t>
  </si>
  <si>
    <t>Золотая медаль Американского общества пионов (APS США) 1996</t>
  </si>
  <si>
    <t>Кораллово-розовый оттенок цветка</t>
  </si>
  <si>
    <t>Обладатель премии lassic RHS Award of Garden Merit.</t>
  </si>
  <si>
    <t>Уникальные цветы, меняющие окраску, которые раскрываются по спирали</t>
  </si>
  <si>
    <t>Золотая медаль Американского общества пионов 2007г</t>
  </si>
  <si>
    <t>Трёхслойные цветки анемоновидно-японской форм диаметром -20 см.</t>
  </si>
  <si>
    <t>Фуксии оттенок цветка с бахромчатым центром</t>
  </si>
  <si>
    <t>«Двухцветное парфе» с японским типом цветка</t>
  </si>
  <si>
    <t>«Гавайский коралл», все цветы распускаются одновременно</t>
  </si>
  <si>
    <t>Пряный аромат и красноватая листва весной</t>
  </si>
  <si>
    <t>20-22</t>
  </si>
  <si>
    <t>Особенность сорта</t>
  </si>
  <si>
    <t>с условиями работы ознакомлен и принимаю их</t>
  </si>
  <si>
    <t>***</t>
  </si>
  <si>
    <t>Доступна услуга зимнего хранения пионов.</t>
  </si>
  <si>
    <t>Выдача заказов: 42-44 нед. (с 12 октября 2026), 7 нед. (08-14 февраля 2027) с зим. хранением, 11 нед. (08-14 марта 2027) с зим. хранением</t>
  </si>
  <si>
    <t>топ продаж</t>
  </si>
  <si>
    <t>Жемчужная коллекция  (белые, кремовые оттенки)</t>
  </si>
  <si>
    <t>Зефирная коллекция (розовые оттенки)</t>
  </si>
  <si>
    <t>Янтарная коллекция (желтые, оранжевые и коралловые оттенки)</t>
  </si>
  <si>
    <t>Рубиновая коллекция (красные, бордовые, малиновые и сиреневые оттенки)</t>
  </si>
  <si>
    <t>Акварельная коллекция (пёстрые, многоцветные оттенки)</t>
  </si>
  <si>
    <t>Диаметр цветка</t>
  </si>
  <si>
    <r>
      <rPr>
        <b/>
        <sz val="11"/>
        <rFont val="Calibri"/>
        <family val="2"/>
        <charset val="204"/>
        <scheme val="minor"/>
      </rPr>
      <t>Гарантия сохранности пионов,</t>
    </r>
    <r>
      <rPr>
        <sz val="11"/>
        <rFont val="Calibri"/>
        <family val="2"/>
        <charset val="204"/>
        <scheme val="minor"/>
      </rPr>
      <t xml:space="preserve"> в случае если на момент отгрузки корней, температурный режим в вашем регионе не будет подходить для посадки</t>
    </r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</si>
  <si>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</si>
  <si>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
</t>
  </si>
  <si>
    <t>Гарантия сохранности пионов, в случае если на момент отгрузки корней, температурный режим в вашем регионе не будет подходить для посадки</t>
  </si>
  <si>
    <t>Новинка! На каждые 5 шт корней в заказе прилагается цветная этикетка с колышком - бесплатно</t>
  </si>
  <si>
    <t>Цветовая коллекция</t>
  </si>
  <si>
    <t>#'2026'!G</t>
  </si>
  <si>
    <t>Столбец1</t>
  </si>
  <si>
    <t>💡</t>
  </si>
  <si>
    <t>★</t>
  </si>
  <si>
    <t>👍</t>
  </si>
  <si>
    <r>
      <rPr>
        <b/>
        <sz val="11"/>
        <color rgb="FF006600"/>
        <rFont val="Calibri"/>
        <family val="2"/>
        <charset val="204"/>
        <scheme val="minor"/>
      </rPr>
      <t>👍</t>
    </r>
    <r>
      <rPr>
        <b/>
        <sz val="14"/>
        <color theme="7"/>
        <rFont val="Calibri"/>
        <family val="2"/>
        <charset val="204"/>
        <scheme val="minor"/>
      </rPr>
      <t>★</t>
    </r>
  </si>
  <si>
    <r>
      <rPr>
        <b/>
        <sz val="11"/>
        <color rgb="FF006600"/>
        <rFont val="Calibri"/>
        <family val="2"/>
        <charset val="204"/>
        <scheme val="minor"/>
      </rPr>
      <t xml:space="preserve">👍 - лучшая цена!; </t>
    </r>
    <r>
      <rPr>
        <b/>
        <sz val="14"/>
        <color theme="7"/>
        <rFont val="Calibri"/>
        <family val="2"/>
        <charset val="204"/>
        <scheme val="minor"/>
      </rPr>
      <t xml:space="preserve">★ </t>
    </r>
    <r>
      <rPr>
        <b/>
        <sz val="11"/>
        <color theme="7"/>
        <rFont val="Calibri"/>
        <family val="2"/>
        <charset val="204"/>
        <scheme val="minor"/>
      </rPr>
      <t>- топ продаж;</t>
    </r>
    <r>
      <rPr>
        <b/>
        <sz val="14"/>
        <color rgb="FF0070C0"/>
        <rFont val="Calibri"/>
        <family val="2"/>
        <charset val="204"/>
        <scheme val="minor"/>
      </rPr>
      <t>💡</t>
    </r>
    <r>
      <rPr>
        <b/>
        <sz val="11"/>
        <color rgb="FF0070C0"/>
        <rFont val="Calibri"/>
        <family val="2"/>
        <charset val="204"/>
        <scheme val="minor"/>
      </rPr>
      <t>- новинка предложения</t>
    </r>
  </si>
  <si>
    <t>Виды пионов:</t>
  </si>
  <si>
    <t>ИТО-гибрид</t>
  </si>
  <si>
    <t>Алфавитный указатель</t>
  </si>
  <si>
    <t>Межвидовый гибрид</t>
  </si>
  <si>
    <t>Молочноцветковый</t>
  </si>
  <si>
    <t>Условные обозначения</t>
  </si>
  <si>
    <t>новинка предложения</t>
  </si>
  <si>
    <t>лучшая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</si>
</sst>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[$€-1]_-;\-* #,##0.00\ [$€-1]_-;_-* &quot;-&quot;??\ [$€-1]_-;_-@_-"/>
    <numFmt numFmtId="165" formatCode="0.0000"/>
    <numFmt numFmtId="166" formatCode="_-* #,##0.00\ [$₽-419]_-;\-* #,##0.00\ [$₽-419]_-;_-* &quot;-&quot;??\ [$₽-419]_-;_-@_-"/>
    <numFmt numFmtId="167" formatCode="#,##0.00\ [$€-1]"/>
    <numFmt numFmtId="168" formatCode="#,##0\ &quot;₽&quot;"/>
  </numFmts>
  <fonts count="7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63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vertAlign val="superscript"/>
      <sz val="11"/>
      <color rgb="FFFF0000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Courier"/>
      <family val="1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22"/>
      <color rgb="FF02392F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0"/>
      <name val="Arial"/>
      <family val="2"/>
    </font>
    <font>
      <b/>
      <sz val="16"/>
      <name val="Calibri"/>
      <family val="2"/>
      <charset val="204"/>
      <scheme val="minor"/>
    </font>
    <font>
      <sz val="10.5"/>
      <color rgb="FF0F1115"/>
      <name val="Calibri"/>
      <family val="2"/>
      <charset val="204"/>
      <scheme val="minor"/>
    </font>
    <font>
      <b/>
      <sz val="10.5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b/>
      <sz val="9"/>
      <color rgb="FF0070C0"/>
      <name val="Calibri"/>
      <family val="2"/>
      <charset val="204"/>
      <scheme val="minor"/>
    </font>
    <font>
      <b/>
      <sz val="9"/>
      <color rgb="FF0066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4"/>
      <color rgb="FF02392F"/>
      <name val="Arial"/>
      <family val="2"/>
    </font>
    <font>
      <sz val="11"/>
      <color rgb="FFFF0000"/>
      <name val="Calibri"/>
      <family val="2"/>
      <charset val="204"/>
      <scheme val="minor"/>
    </font>
    <font>
      <sz val="10.5"/>
      <color theme="9" tint="0.7999816888943144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b/>
      <sz val="26"/>
      <color rgb="FF02392F"/>
      <name val="Arial"/>
      <family val="2"/>
    </font>
    <font>
      <b/>
      <sz val="10.5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color rgb="FF0066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8"/>
      <color theme="7"/>
      <name val="Calibri"/>
      <family val="2"/>
      <charset val="204"/>
      <scheme val="minor"/>
    </font>
    <font>
      <b/>
      <sz val="11"/>
      <color rgb="FF006600"/>
      <name val="Calibri"/>
      <family val="2"/>
      <charset val="204"/>
      <scheme val="minor"/>
    </font>
    <font>
      <b/>
      <sz val="14"/>
      <color theme="7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1"/>
      <color theme="7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fgColor theme="0" tint="-0.499984740745262"/>
        <bgColor theme="0" tint="-4.9989318521683403E-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8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0" fontId="5" fillId="0" borderId="0"/>
    <xf numFmtId="0" fontId="13" fillId="0" borderId="0" applyNumberFormat="0" applyFill="0" applyBorder="0" applyAlignment="0" applyProtection="0"/>
    <xf numFmtId="0" fontId="15" fillId="0" borderId="0"/>
    <xf numFmtId="0" fontId="13" fillId="0" borderId="0" applyNumberFormat="0" applyFill="0" applyBorder="0" applyAlignment="0" applyProtection="0"/>
    <xf numFmtId="0" fontId="3" fillId="0" borderId="0"/>
    <xf numFmtId="0" fontId="14" fillId="0" borderId="0"/>
    <xf numFmtId="0" fontId="30" fillId="0" borderId="0"/>
    <xf numFmtId="0" fontId="3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13" fillId="0" borderId="0" applyNumberFormat="0" applyFill="0" applyBorder="0" applyAlignment="0" applyProtection="0"/>
  </cellStyleXfs>
  <cellXfs count="249">
    <xf numFmtId="0" fontId="0" fillId="0" borderId="0" xfId="0"/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7" fillId="0" borderId="3" xfId="4" applyFont="1" applyBorder="1" applyAlignment="1" applyProtection="1">
      <alignment horizontal="center" vertical="center"/>
      <protection locked="0"/>
    </xf>
    <xf numFmtId="14" fontId="18" fillId="0" borderId="0" xfId="3" applyNumberFormat="1" applyFont="1" applyAlignment="1" applyProtection="1">
      <alignment horizontal="left"/>
      <protection locked="0"/>
    </xf>
    <xf numFmtId="0" fontId="19" fillId="0" borderId="0" xfId="3" applyFont="1" applyProtection="1">
      <protection locked="0"/>
    </xf>
    <xf numFmtId="0" fontId="19" fillId="0" borderId="0" xfId="3" applyFont="1" applyAlignment="1" applyProtection="1">
      <alignment horizontal="center"/>
      <protection locked="0"/>
    </xf>
    <xf numFmtId="2" fontId="19" fillId="0" borderId="0" xfId="3" applyNumberFormat="1" applyFont="1" applyProtection="1">
      <protection locked="0"/>
    </xf>
    <xf numFmtId="49" fontId="19" fillId="0" borderId="0" xfId="3" applyNumberFormat="1" applyFont="1" applyAlignment="1" applyProtection="1">
      <alignment horizontal="center"/>
      <protection locked="0"/>
    </xf>
    <xf numFmtId="14" fontId="18" fillId="0" borderId="0" xfId="3" applyNumberFormat="1" applyFont="1" applyAlignment="1" applyProtection="1">
      <alignment horizontal="left" vertical="center"/>
      <protection locked="0"/>
    </xf>
    <xf numFmtId="0" fontId="19" fillId="0" borderId="0" xfId="3" applyFont="1" applyAlignment="1" applyProtection="1">
      <alignment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20" fillId="0" borderId="0" xfId="4" applyFont="1" applyProtection="1">
      <protection locked="0"/>
    </xf>
    <xf numFmtId="2" fontId="21" fillId="0" borderId="0" xfId="3" applyNumberFormat="1" applyFont="1" applyAlignment="1" applyProtection="1">
      <alignment vertical="center"/>
      <protection locked="0"/>
    </xf>
    <xf numFmtId="0" fontId="19" fillId="0" borderId="0" xfId="3" applyFont="1" applyAlignment="1" applyProtection="1">
      <alignment horizontal="left"/>
      <protection locked="0"/>
    </xf>
    <xf numFmtId="0" fontId="19" fillId="0" borderId="0" xfId="3" applyFont="1" applyAlignment="1" applyProtection="1">
      <alignment horizontal="left" vertical="center" indent="1"/>
      <protection locked="0"/>
    </xf>
    <xf numFmtId="0" fontId="22" fillId="0" borderId="0" xfId="3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2" fontId="21" fillId="0" borderId="0" xfId="3" applyNumberFormat="1" applyFont="1" applyAlignment="1" applyProtection="1">
      <alignment horizontal="center"/>
      <protection locked="0"/>
    </xf>
    <xf numFmtId="0" fontId="23" fillId="0" borderId="0" xfId="3" applyFont="1" applyProtection="1">
      <protection locked="0"/>
    </xf>
    <xf numFmtId="49" fontId="19" fillId="0" borderId="0" xfId="3" applyNumberFormat="1" applyFont="1" applyAlignment="1" applyProtection="1">
      <alignment horizontal="center" vertical="center"/>
      <protection locked="0"/>
    </xf>
    <xf numFmtId="0" fontId="6" fillId="0" borderId="0" xfId="4" applyFont="1" applyAlignment="1" applyProtection="1">
      <alignment horizontal="right" vertical="center" indent="1"/>
      <protection locked="0"/>
    </xf>
    <xf numFmtId="0" fontId="25" fillId="0" borderId="0" xfId="12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/>
      <protection locked="0"/>
    </xf>
    <xf numFmtId="0" fontId="26" fillId="0" borderId="0" xfId="3" applyFont="1" applyAlignment="1" applyProtection="1">
      <alignment horizontal="left" vertical="center" indent="1"/>
      <protection locked="0"/>
    </xf>
    <xf numFmtId="0" fontId="26" fillId="0" borderId="0" xfId="3" applyFont="1" applyAlignment="1" applyProtection="1">
      <alignment horizontal="center" vertical="center"/>
      <protection locked="0"/>
    </xf>
    <xf numFmtId="0" fontId="1" fillId="0" borderId="0" xfId="3" applyFont="1" applyProtection="1">
      <protection locked="0"/>
    </xf>
    <xf numFmtId="0" fontId="26" fillId="0" borderId="0" xfId="3" applyFont="1" applyAlignment="1" applyProtection="1">
      <alignment horizontal="left" vertical="center"/>
      <protection locked="0"/>
    </xf>
    <xf numFmtId="49" fontId="26" fillId="0" borderId="0" xfId="3" applyNumberFormat="1" applyFont="1" applyAlignment="1" applyProtection="1">
      <alignment horizontal="center" vertical="center"/>
      <protection locked="0"/>
    </xf>
    <xf numFmtId="0" fontId="8" fillId="0" borderId="0" xfId="7" applyFont="1" applyAlignment="1" applyProtection="1">
      <alignment horizontal="left" vertical="center" indent="1"/>
      <protection locked="0"/>
    </xf>
    <xf numFmtId="2" fontId="1" fillId="0" borderId="0" xfId="3" applyNumberFormat="1" applyFont="1" applyAlignment="1" applyProtection="1">
      <alignment horizontal="center" vertical="center"/>
      <protection locked="0"/>
    </xf>
    <xf numFmtId="0" fontId="8" fillId="0" borderId="0" xfId="7" applyFont="1" applyAlignment="1" applyProtection="1">
      <alignment horizontal="left" vertical="center"/>
      <protection locked="0"/>
    </xf>
    <xf numFmtId="0" fontId="1" fillId="3" borderId="0" xfId="3" applyFont="1" applyFill="1" applyProtection="1">
      <protection locked="0"/>
    </xf>
    <xf numFmtId="0" fontId="1" fillId="0" borderId="0" xfId="3" applyFont="1" applyAlignment="1" applyProtection="1">
      <alignment horizontal="center"/>
      <protection locked="0"/>
    </xf>
    <xf numFmtId="0" fontId="6" fillId="0" borderId="0" xfId="13" applyFont="1" applyAlignment="1" applyProtection="1">
      <alignment horizontal="left" vertical="center" indent="1"/>
      <protection locked="0"/>
    </xf>
    <xf numFmtId="0" fontId="6" fillId="0" borderId="0" xfId="3" applyFont="1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8" fillId="0" borderId="0" xfId="3" applyFont="1" applyAlignment="1" applyProtection="1">
      <alignment vertical="center"/>
      <protection locked="0"/>
    </xf>
    <xf numFmtId="165" fontId="1" fillId="0" borderId="0" xfId="3" applyNumberFormat="1" applyFont="1" applyProtection="1">
      <protection locked="0"/>
    </xf>
    <xf numFmtId="0" fontId="8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right"/>
      <protection locked="0"/>
    </xf>
    <xf numFmtId="0" fontId="1" fillId="0" borderId="0" xfId="3" applyFont="1" applyAlignment="1" applyProtection="1">
      <alignment horizontal="left" vertical="center" indent="1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49" fontId="1" fillId="0" borderId="0" xfId="3" applyNumberFormat="1" applyFont="1" applyAlignment="1" applyProtection="1">
      <alignment horizontal="center" vertical="center"/>
      <protection locked="0"/>
    </xf>
    <xf numFmtId="164" fontId="1" fillId="0" borderId="0" xfId="3" applyNumberFormat="1" applyFont="1" applyProtection="1">
      <protection locked="0"/>
    </xf>
    <xf numFmtId="2" fontId="6" fillId="0" borderId="0" xfId="3" applyNumberFormat="1" applyFont="1" applyAlignment="1" applyProtection="1">
      <alignment horizontal="center"/>
      <protection locked="0"/>
    </xf>
    <xf numFmtId="0" fontId="12" fillId="0" borderId="0" xfId="3" applyFont="1" applyProtection="1">
      <protection locked="0"/>
    </xf>
    <xf numFmtId="0" fontId="5" fillId="0" borderId="0" xfId="3" applyAlignment="1" applyProtection="1">
      <alignment horizontal="left"/>
      <protection locked="0"/>
    </xf>
    <xf numFmtId="0" fontId="5" fillId="0" borderId="0" xfId="3" applyProtection="1">
      <protection locked="0"/>
    </xf>
    <xf numFmtId="0" fontId="5" fillId="0" borderId="0" xfId="3" applyAlignment="1" applyProtection="1">
      <alignment horizontal="center"/>
      <protection locked="0"/>
    </xf>
    <xf numFmtId="49" fontId="5" fillId="0" borderId="0" xfId="3" applyNumberFormat="1" applyAlignment="1" applyProtection="1">
      <alignment horizontal="center"/>
      <protection locked="0"/>
    </xf>
    <xf numFmtId="2" fontId="5" fillId="0" borderId="0" xfId="3" applyNumberFormat="1" applyProtection="1">
      <protection locked="0"/>
    </xf>
    <xf numFmtId="0" fontId="1" fillId="0" borderId="0" xfId="3" applyFont="1" applyAlignment="1" applyProtection="1">
      <alignment vertical="top"/>
      <protection locked="0"/>
    </xf>
    <xf numFmtId="0" fontId="7" fillId="0" borderId="3" xfId="3" applyFont="1" applyBorder="1" applyAlignment="1">
      <alignment vertical="center"/>
    </xf>
    <xf numFmtId="49" fontId="7" fillId="0" borderId="3" xfId="4" applyNumberFormat="1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/>
      <protection locked="0"/>
    </xf>
    <xf numFmtId="2" fontId="7" fillId="0" borderId="3" xfId="3" applyNumberFormat="1" applyFont="1" applyBorder="1" applyAlignment="1">
      <alignment horizontal="center" vertical="center"/>
    </xf>
    <xf numFmtId="164" fontId="7" fillId="0" borderId="3" xfId="3" applyNumberFormat="1" applyFont="1" applyBorder="1" applyAlignment="1">
      <alignment horizontal="center" vertical="center"/>
    </xf>
    <xf numFmtId="0" fontId="17" fillId="0" borderId="0" xfId="8" applyFont="1" applyProtection="1">
      <protection locked="0"/>
    </xf>
    <xf numFmtId="0" fontId="7" fillId="2" borderId="3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vertical="top" wrapText="1"/>
    </xf>
    <xf numFmtId="0" fontId="7" fillId="2" borderId="6" xfId="4" applyFont="1" applyFill="1" applyBorder="1" applyAlignment="1" applyProtection="1">
      <alignment horizontal="center" vertical="top" wrapText="1"/>
      <protection locked="0"/>
    </xf>
    <xf numFmtId="0" fontId="7" fillId="2" borderId="6" xfId="4" applyFont="1" applyFill="1" applyBorder="1" applyAlignment="1">
      <alignment horizontal="center" vertical="top" wrapText="1"/>
    </xf>
    <xf numFmtId="0" fontId="7" fillId="0" borderId="3" xfId="4" applyFont="1" applyBorder="1" applyAlignment="1" applyProtection="1">
      <alignment horizontal="left" vertical="center"/>
      <protection locked="0"/>
    </xf>
    <xf numFmtId="0" fontId="2" fillId="0" borderId="0" xfId="3" applyFont="1" applyProtection="1">
      <protection locked="0"/>
    </xf>
    <xf numFmtId="44" fontId="7" fillId="0" borderId="3" xfId="3" applyNumberFormat="1" applyFont="1" applyBorder="1" applyAlignment="1">
      <alignment horizontal="center" vertical="center"/>
    </xf>
    <xf numFmtId="2" fontId="35" fillId="5" borderId="3" xfId="4" applyNumberFormat="1" applyFont="1" applyFill="1" applyBorder="1" applyAlignment="1">
      <alignment horizontal="left" vertical="center"/>
    </xf>
    <xf numFmtId="2" fontId="35" fillId="5" borderId="4" xfId="4" applyNumberFormat="1" applyFont="1" applyFill="1" applyBorder="1" applyAlignment="1">
      <alignment horizontal="left" vertical="center"/>
    </xf>
    <xf numFmtId="2" fontId="35" fillId="5" borderId="12" xfId="4" applyNumberFormat="1" applyFont="1" applyFill="1" applyBorder="1" applyAlignment="1">
      <alignment horizontal="left" vertical="center"/>
    </xf>
    <xf numFmtId="0" fontId="1" fillId="5" borderId="12" xfId="4" applyFill="1" applyBorder="1" applyAlignment="1">
      <alignment vertical="center"/>
    </xf>
    <xf numFmtId="2" fontId="35" fillId="5" borderId="5" xfId="4" applyNumberFormat="1" applyFont="1" applyFill="1" applyBorder="1" applyAlignment="1">
      <alignment horizontal="left" vertical="center"/>
    </xf>
    <xf numFmtId="2" fontId="35" fillId="5" borderId="3" xfId="4" applyNumberFormat="1" applyFont="1" applyFill="1" applyBorder="1" applyAlignment="1">
      <alignment horizontal="center" vertical="center"/>
    </xf>
    <xf numFmtId="0" fontId="5" fillId="0" borderId="0" xfId="3" applyAlignment="1" applyProtection="1">
      <alignment vertical="center"/>
      <protection locked="0"/>
    </xf>
    <xf numFmtId="0" fontId="1" fillId="0" borderId="13" xfId="20" applyBorder="1"/>
    <xf numFmtId="0" fontId="1" fillId="0" borderId="14" xfId="20" applyBorder="1"/>
    <xf numFmtId="0" fontId="1" fillId="0" borderId="15" xfId="20" applyBorder="1"/>
    <xf numFmtId="0" fontId="1" fillId="0" borderId="0" xfId="20"/>
    <xf numFmtId="0" fontId="1" fillId="0" borderId="16" xfId="20" applyBorder="1"/>
    <xf numFmtId="0" fontId="1" fillId="0" borderId="17" xfId="20" applyBorder="1"/>
    <xf numFmtId="0" fontId="36" fillId="0" borderId="16" xfId="20" applyFont="1" applyBorder="1"/>
    <xf numFmtId="0" fontId="36" fillId="0" borderId="0" xfId="20" applyFont="1"/>
    <xf numFmtId="0" fontId="37" fillId="0" borderId="0" xfId="20" applyFont="1"/>
    <xf numFmtId="0" fontId="37" fillId="0" borderId="17" xfId="20" applyFont="1" applyBorder="1"/>
    <xf numFmtId="0" fontId="38" fillId="0" borderId="0" xfId="20" applyFont="1"/>
    <xf numFmtId="0" fontId="38" fillId="0" borderId="17" xfId="20" applyFont="1" applyBorder="1"/>
    <xf numFmtId="0" fontId="39" fillId="0" borderId="16" xfId="20" applyFont="1" applyBorder="1"/>
    <xf numFmtId="0" fontId="40" fillId="6" borderId="16" xfId="20" applyFont="1" applyFill="1" applyBorder="1" applyAlignment="1">
      <alignment horizontal="right"/>
    </xf>
    <xf numFmtId="0" fontId="40" fillId="0" borderId="0" xfId="20" applyFont="1"/>
    <xf numFmtId="0" fontId="41" fillId="0" borderId="0" xfId="20" applyFont="1"/>
    <xf numFmtId="0" fontId="41" fillId="0" borderId="17" xfId="20" applyFont="1" applyBorder="1"/>
    <xf numFmtId="0" fontId="42" fillId="6" borderId="16" xfId="20" applyFont="1" applyFill="1" applyBorder="1" applyAlignment="1">
      <alignment horizontal="left"/>
    </xf>
    <xf numFmtId="0" fontId="44" fillId="0" borderId="0" xfId="20" applyFont="1"/>
    <xf numFmtId="0" fontId="45" fillId="0" borderId="0" xfId="20" applyFont="1"/>
    <xf numFmtId="0" fontId="42" fillId="0" borderId="0" xfId="20" applyFont="1" applyAlignment="1">
      <alignment horizontal="left"/>
    </xf>
    <xf numFmtId="0" fontId="46" fillId="0" borderId="0" xfId="20" applyFont="1"/>
    <xf numFmtId="0" fontId="46" fillId="0" borderId="17" xfId="20" applyFont="1" applyBorder="1"/>
    <xf numFmtId="0" fontId="45" fillId="6" borderId="16" xfId="20" applyFont="1" applyFill="1" applyBorder="1"/>
    <xf numFmtId="0" fontId="47" fillId="0" borderId="0" xfId="20" applyFont="1" applyAlignment="1">
      <alignment horizontal="left" indent="2"/>
    </xf>
    <xf numFmtId="0" fontId="48" fillId="0" borderId="0" xfId="20" applyFont="1" applyAlignment="1">
      <alignment horizontal="right"/>
    </xf>
    <xf numFmtId="0" fontId="47" fillId="0" borderId="0" xfId="20" applyFont="1" applyAlignment="1">
      <alignment horizontal="left"/>
    </xf>
    <xf numFmtId="0" fontId="49" fillId="0" borderId="0" xfId="20" applyFont="1" applyAlignment="1">
      <alignment vertical="center"/>
    </xf>
    <xf numFmtId="0" fontId="50" fillId="6" borderId="16" xfId="20" applyFont="1" applyFill="1" applyBorder="1"/>
    <xf numFmtId="0" fontId="50" fillId="0" borderId="0" xfId="20" applyFont="1"/>
    <xf numFmtId="0" fontId="1" fillId="6" borderId="16" xfId="20" applyFill="1" applyBorder="1"/>
    <xf numFmtId="0" fontId="41" fillId="6" borderId="16" xfId="20" applyFont="1" applyFill="1" applyBorder="1" applyAlignment="1">
      <alignment horizontal="right"/>
    </xf>
    <xf numFmtId="0" fontId="51" fillId="0" borderId="0" xfId="20" applyFont="1" applyAlignment="1">
      <alignment horizontal="left"/>
    </xf>
    <xf numFmtId="0" fontId="2" fillId="0" borderId="0" xfId="20" applyFont="1"/>
    <xf numFmtId="0" fontId="2" fillId="0" borderId="17" xfId="20" applyFont="1" applyBorder="1"/>
    <xf numFmtId="0" fontId="41" fillId="6" borderId="16" xfId="20" applyFont="1" applyFill="1" applyBorder="1" applyAlignment="1">
      <alignment horizontal="right" vertical="top"/>
    </xf>
    <xf numFmtId="0" fontId="2" fillId="0" borderId="17" xfId="20" applyFont="1" applyBorder="1" applyAlignment="1">
      <alignment vertical="top"/>
    </xf>
    <xf numFmtId="0" fontId="2" fillId="0" borderId="0" xfId="20" applyFont="1" applyAlignment="1">
      <alignment vertical="top"/>
    </xf>
    <xf numFmtId="0" fontId="47" fillId="0" borderId="0" xfId="20" applyFont="1" applyAlignment="1">
      <alignment horizontal="left" vertical="top" wrapText="1" indent="2"/>
    </xf>
    <xf numFmtId="0" fontId="52" fillId="0" borderId="0" xfId="11" applyFont="1" applyAlignment="1">
      <alignment horizontal="left" vertical="top" wrapText="1"/>
    </xf>
    <xf numFmtId="0" fontId="1" fillId="0" borderId="18" xfId="20" applyBorder="1"/>
    <xf numFmtId="0" fontId="1" fillId="0" borderId="19" xfId="20" applyBorder="1"/>
    <xf numFmtId="0" fontId="1" fillId="0" borderId="20" xfId="20" applyBorder="1"/>
    <xf numFmtId="0" fontId="7" fillId="0" borderId="3" xfId="4" applyFont="1" applyBorder="1" applyAlignment="1">
      <alignment horizontal="left" vertical="center"/>
    </xf>
    <xf numFmtId="0" fontId="19" fillId="0" borderId="0" xfId="3" applyFont="1" applyAlignment="1" applyProtection="1">
      <alignment horizontal="left" vertical="center"/>
      <protection locked="0"/>
    </xf>
    <xf numFmtId="2" fontId="21" fillId="0" borderId="0" xfId="3" applyNumberFormat="1" applyFont="1" applyAlignment="1" applyProtection="1">
      <alignment horizontal="center" vertical="center"/>
      <protection locked="0"/>
    </xf>
    <xf numFmtId="0" fontId="19" fillId="3" borderId="0" xfId="3" applyFont="1" applyFill="1" applyAlignment="1" applyProtection="1">
      <alignment horizontal="center"/>
      <protection locked="0"/>
    </xf>
    <xf numFmtId="0" fontId="8" fillId="0" borderId="0" xfId="7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164" fontId="54" fillId="0" borderId="3" xfId="3" applyNumberFormat="1" applyFont="1" applyBorder="1" applyAlignment="1">
      <alignment horizontal="left" vertical="center"/>
    </xf>
    <xf numFmtId="2" fontId="35" fillId="5" borderId="8" xfId="4" applyNumberFormat="1" applyFont="1" applyFill="1" applyBorder="1" applyAlignment="1">
      <alignment horizontal="left" vertical="center"/>
    </xf>
    <xf numFmtId="2" fontId="35" fillId="5" borderId="9" xfId="4" applyNumberFormat="1" applyFont="1" applyFill="1" applyBorder="1" applyAlignment="1">
      <alignment horizontal="left" vertical="center"/>
    </xf>
    <xf numFmtId="2" fontId="35" fillId="5" borderId="10" xfId="4" applyNumberFormat="1" applyFont="1" applyFill="1" applyBorder="1" applyAlignment="1">
      <alignment horizontal="left" vertical="center"/>
    </xf>
    <xf numFmtId="2" fontId="35" fillId="5" borderId="11" xfId="4" applyNumberFormat="1" applyFont="1" applyFill="1" applyBorder="1" applyAlignment="1">
      <alignment horizontal="left" vertical="center"/>
    </xf>
    <xf numFmtId="0" fontId="1" fillId="5" borderId="11" xfId="4" applyFill="1" applyBorder="1" applyAlignment="1">
      <alignment vertical="center"/>
    </xf>
    <xf numFmtId="2" fontId="35" fillId="5" borderId="9" xfId="4" applyNumberFormat="1" applyFont="1" applyFill="1" applyBorder="1" applyAlignment="1">
      <alignment horizontal="center" vertical="center"/>
    </xf>
    <xf numFmtId="168" fontId="11" fillId="0" borderId="3" xfId="3" applyNumberFormat="1" applyFont="1" applyBorder="1" applyAlignment="1">
      <alignment horizontal="center" vertical="center"/>
    </xf>
    <xf numFmtId="167" fontId="11" fillId="0" borderId="3" xfId="3" applyNumberFormat="1" applyFont="1" applyBorder="1" applyAlignment="1">
      <alignment horizontal="center" vertical="center"/>
    </xf>
    <xf numFmtId="0" fontId="24" fillId="0" borderId="0" xfId="10" applyFont="1" applyFill="1" applyAlignment="1" applyProtection="1">
      <alignment vertical="center"/>
      <protection locked="0"/>
    </xf>
    <xf numFmtId="164" fontId="53" fillId="0" borderId="3" xfId="3" applyNumberFormat="1" applyFont="1" applyBorder="1" applyAlignment="1">
      <alignment horizontal="left" vertical="center"/>
    </xf>
    <xf numFmtId="0" fontId="34" fillId="2" borderId="12" xfId="4" applyFont="1" applyFill="1" applyBorder="1" applyAlignment="1">
      <alignment horizontal="center" vertical="top" wrapText="1"/>
    </xf>
    <xf numFmtId="0" fontId="11" fillId="2" borderId="12" xfId="4" applyFont="1" applyFill="1" applyBorder="1" applyAlignment="1">
      <alignment vertical="top" wrapText="1"/>
    </xf>
    <xf numFmtId="0" fontId="11" fillId="2" borderId="12" xfId="4" applyFont="1" applyFill="1" applyBorder="1" applyAlignment="1">
      <alignment horizontal="center" vertical="top" wrapText="1"/>
    </xf>
    <xf numFmtId="0" fontId="29" fillId="7" borderId="4" xfId="4" applyFont="1" applyFill="1" applyBorder="1" applyAlignment="1">
      <alignment horizontal="left" vertical="top"/>
    </xf>
    <xf numFmtId="0" fontId="11" fillId="7" borderId="12" xfId="4" applyFont="1" applyFill="1" applyBorder="1" applyAlignment="1">
      <alignment horizontal="center" vertical="top" wrapText="1"/>
    </xf>
    <xf numFmtId="0" fontId="11" fillId="7" borderId="5" xfId="4" applyFont="1" applyFill="1" applyBorder="1" applyAlignment="1">
      <alignment horizontal="center" vertical="top" wrapText="1"/>
    </xf>
    <xf numFmtId="0" fontId="7" fillId="7" borderId="6" xfId="4" applyFont="1" applyFill="1" applyBorder="1" applyAlignment="1" applyProtection="1">
      <alignment horizontal="center" vertical="top" wrapText="1"/>
      <protection locked="0"/>
    </xf>
    <xf numFmtId="0" fontId="7" fillId="7" borderId="7" xfId="4" applyFont="1" applyFill="1" applyBorder="1" applyAlignment="1" applyProtection="1">
      <alignment horizontal="center" vertical="top" wrapText="1"/>
      <protection locked="0"/>
    </xf>
    <xf numFmtId="0" fontId="7" fillId="2" borderId="12" xfId="4" applyFont="1" applyFill="1" applyBorder="1" applyAlignment="1">
      <alignment horizontal="left" vertical="center"/>
    </xf>
    <xf numFmtId="0" fontId="7" fillId="2" borderId="12" xfId="3" applyFont="1" applyFill="1" applyBorder="1" applyAlignment="1">
      <alignment vertical="center"/>
    </xf>
    <xf numFmtId="49" fontId="10" fillId="2" borderId="12" xfId="4" applyNumberFormat="1" applyFont="1" applyFill="1" applyBorder="1" applyAlignment="1" applyProtection="1">
      <alignment horizontal="left" vertical="center"/>
      <protection locked="0"/>
    </xf>
    <xf numFmtId="49" fontId="7" fillId="2" borderId="12" xfId="4" applyNumberFormat="1" applyFont="1" applyFill="1" applyBorder="1" applyAlignment="1" applyProtection="1">
      <alignment horizontal="center" vertical="center"/>
      <protection locked="0"/>
    </xf>
    <xf numFmtId="0" fontId="7" fillId="2" borderId="12" xfId="3" applyFont="1" applyFill="1" applyBorder="1" applyAlignment="1" applyProtection="1">
      <alignment horizontal="center" vertical="center"/>
      <protection locked="0"/>
    </xf>
    <xf numFmtId="164" fontId="11" fillId="2" borderId="12" xfId="3" applyNumberFormat="1" applyFont="1" applyFill="1" applyBorder="1" applyAlignment="1">
      <alignment horizontal="center" vertical="center"/>
    </xf>
    <xf numFmtId="2" fontId="7" fillId="2" borderId="12" xfId="3" applyNumberFormat="1" applyFont="1" applyFill="1" applyBorder="1" applyAlignment="1">
      <alignment horizontal="center" vertical="center"/>
    </xf>
    <xf numFmtId="164" fontId="7" fillId="2" borderId="12" xfId="3" applyNumberFormat="1" applyFont="1" applyFill="1" applyBorder="1" applyAlignment="1">
      <alignment horizontal="center" vertical="center"/>
    </xf>
    <xf numFmtId="164" fontId="54" fillId="2" borderId="12" xfId="3" applyNumberFormat="1" applyFont="1" applyFill="1" applyBorder="1" applyAlignment="1">
      <alignment horizontal="left" vertical="center"/>
    </xf>
    <xf numFmtId="0" fontId="7" fillId="2" borderId="12" xfId="4" applyFont="1" applyFill="1" applyBorder="1" applyAlignment="1" applyProtection="1">
      <alignment horizontal="left" vertical="center"/>
      <protection locked="0"/>
    </xf>
    <xf numFmtId="0" fontId="7" fillId="2" borderId="12" xfId="4" applyFont="1" applyFill="1" applyBorder="1" applyAlignment="1" applyProtection="1">
      <alignment horizontal="center" vertical="center"/>
      <protection locked="0"/>
    </xf>
    <xf numFmtId="0" fontId="7" fillId="2" borderId="4" xfId="4" applyFont="1" applyFill="1" applyBorder="1" applyAlignment="1">
      <alignment horizontal="center" vertical="center"/>
    </xf>
    <xf numFmtId="0" fontId="32" fillId="2" borderId="12" xfId="4" applyFont="1" applyFill="1" applyBorder="1" applyAlignment="1" applyProtection="1">
      <alignment horizontal="left" vertical="center" indent="1"/>
      <protection locked="0"/>
    </xf>
    <xf numFmtId="0" fontId="7" fillId="7" borderId="12" xfId="4" applyFont="1" applyFill="1" applyBorder="1" applyAlignment="1">
      <alignment horizontal="left" vertical="center"/>
    </xf>
    <xf numFmtId="0" fontId="7" fillId="7" borderId="12" xfId="3" applyFont="1" applyFill="1" applyBorder="1" applyAlignment="1">
      <alignment vertical="center"/>
    </xf>
    <xf numFmtId="0" fontId="7" fillId="7" borderId="4" xfId="4" applyFont="1" applyFill="1" applyBorder="1" applyAlignment="1">
      <alignment horizontal="center" vertical="center"/>
    </xf>
    <xf numFmtId="49" fontId="10" fillId="7" borderId="12" xfId="4" applyNumberFormat="1" applyFont="1" applyFill="1" applyBorder="1" applyAlignment="1" applyProtection="1">
      <alignment horizontal="left" vertical="center"/>
      <protection locked="0"/>
    </xf>
    <xf numFmtId="49" fontId="7" fillId="7" borderId="12" xfId="4" applyNumberFormat="1" applyFont="1" applyFill="1" applyBorder="1" applyAlignment="1" applyProtection="1">
      <alignment horizontal="center" vertical="center"/>
      <protection locked="0"/>
    </xf>
    <xf numFmtId="0" fontId="7" fillId="7" borderId="12" xfId="3" applyFont="1" applyFill="1" applyBorder="1" applyAlignment="1" applyProtection="1">
      <alignment horizontal="center" vertical="center"/>
      <protection locked="0"/>
    </xf>
    <xf numFmtId="164" fontId="11" fillId="7" borderId="12" xfId="3" applyNumberFormat="1" applyFont="1" applyFill="1" applyBorder="1" applyAlignment="1">
      <alignment horizontal="center" vertical="center"/>
    </xf>
    <xf numFmtId="2" fontId="7" fillId="7" borderId="12" xfId="3" applyNumberFormat="1" applyFont="1" applyFill="1" applyBorder="1" applyAlignment="1">
      <alignment horizontal="center" vertical="center"/>
    </xf>
    <xf numFmtId="164" fontId="7" fillId="7" borderId="12" xfId="3" applyNumberFormat="1" applyFont="1" applyFill="1" applyBorder="1" applyAlignment="1">
      <alignment horizontal="center" vertical="center"/>
    </xf>
    <xf numFmtId="164" fontId="54" fillId="7" borderId="12" xfId="3" applyNumberFormat="1" applyFont="1" applyFill="1" applyBorder="1" applyAlignment="1">
      <alignment horizontal="left" vertical="center"/>
    </xf>
    <xf numFmtId="0" fontId="7" fillId="7" borderId="12" xfId="4" applyFont="1" applyFill="1" applyBorder="1" applyAlignment="1" applyProtection="1">
      <alignment horizontal="left" vertical="center"/>
      <protection locked="0"/>
    </xf>
    <xf numFmtId="0" fontId="7" fillId="7" borderId="12" xfId="4" applyFont="1" applyFill="1" applyBorder="1" applyAlignment="1" applyProtection="1">
      <alignment horizontal="center" vertical="center"/>
      <protection locked="0"/>
    </xf>
    <xf numFmtId="0" fontId="56" fillId="0" borderId="0" xfId="4" applyFont="1" applyAlignment="1" applyProtection="1">
      <alignment horizontal="center"/>
      <protection locked="0"/>
    </xf>
    <xf numFmtId="0" fontId="11" fillId="2" borderId="12" xfId="4" applyFont="1" applyFill="1" applyBorder="1" applyAlignment="1" applyProtection="1">
      <alignment horizontal="left" vertical="center"/>
      <protection locked="0"/>
    </xf>
    <xf numFmtId="1" fontId="7" fillId="2" borderId="12" xfId="8" applyNumberFormat="1" applyFont="1" applyFill="1" applyBorder="1" applyAlignment="1" applyProtection="1">
      <alignment horizontal="center" vertical="center" wrapText="1"/>
      <protection locked="0"/>
    </xf>
    <xf numFmtId="0" fontId="55" fillId="7" borderId="12" xfId="4" applyFont="1" applyFill="1" applyBorder="1" applyAlignment="1" applyProtection="1">
      <alignment horizontal="left" vertical="center"/>
      <protection locked="0"/>
    </xf>
    <xf numFmtId="0" fontId="11" fillId="7" borderId="12" xfId="4" applyFont="1" applyFill="1" applyBorder="1" applyAlignment="1" applyProtection="1">
      <alignment horizontal="left" vertical="center"/>
      <protection locked="0"/>
    </xf>
    <xf numFmtId="1" fontId="7" fillId="7" borderId="12" xfId="8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left" vertical="center"/>
    </xf>
    <xf numFmtId="2" fontId="35" fillId="5" borderId="4" xfId="4" applyNumberFormat="1" applyFont="1" applyFill="1" applyBorder="1" applyAlignment="1">
      <alignment horizontal="center" vertical="center"/>
    </xf>
    <xf numFmtId="2" fontId="35" fillId="5" borderId="10" xfId="4" applyNumberFormat="1" applyFont="1" applyFill="1" applyBorder="1" applyAlignment="1">
      <alignment horizontal="center" vertical="center"/>
    </xf>
    <xf numFmtId="0" fontId="57" fillId="0" borderId="0" xfId="3" applyFont="1" applyAlignment="1" applyProtection="1">
      <alignment horizontal="left" vertical="center"/>
      <protection locked="0"/>
    </xf>
    <xf numFmtId="49" fontId="7" fillId="0" borderId="3" xfId="4" applyNumberFormat="1" applyFont="1" applyBorder="1" applyAlignment="1" applyProtection="1">
      <alignment horizontal="left" vertical="center"/>
      <protection locked="0"/>
    </xf>
    <xf numFmtId="49" fontId="7" fillId="7" borderId="12" xfId="4" applyNumberFormat="1" applyFont="1" applyFill="1" applyBorder="1" applyAlignment="1" applyProtection="1">
      <alignment horizontal="left" vertical="center"/>
      <protection locked="0"/>
    </xf>
    <xf numFmtId="49" fontId="7" fillId="2" borderId="12" xfId="4" applyNumberFormat="1" applyFont="1" applyFill="1" applyBorder="1" applyAlignment="1" applyProtection="1">
      <alignment horizontal="left" vertical="center"/>
      <protection locked="0"/>
    </xf>
    <xf numFmtId="0" fontId="7" fillId="2" borderId="4" xfId="4" applyFont="1" applyFill="1" applyBorder="1" applyAlignment="1" applyProtection="1">
      <alignment horizontal="center" vertical="top" wrapText="1"/>
      <protection locked="0"/>
    </xf>
    <xf numFmtId="0" fontId="58" fillId="2" borderId="5" xfId="4" applyFont="1" applyFill="1" applyBorder="1" applyAlignment="1" applyProtection="1">
      <alignment horizontal="center" vertical="top" wrapText="1"/>
      <protection locked="0"/>
    </xf>
    <xf numFmtId="0" fontId="11" fillId="0" borderId="4" xfId="4" applyFont="1" applyBorder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59" fillId="0" borderId="0" xfId="3" applyFont="1" applyProtection="1">
      <protection locked="0"/>
    </xf>
    <xf numFmtId="0" fontId="31" fillId="8" borderId="5" xfId="26" applyFont="1" applyFill="1" applyBorder="1" applyAlignment="1" applyProtection="1">
      <alignment horizontal="center" vertical="center"/>
      <protection locked="0"/>
    </xf>
    <xf numFmtId="1" fontId="2" fillId="4" borderId="3" xfId="11" applyNumberFormat="1" applyFont="1" applyFill="1" applyBorder="1" applyAlignment="1" applyProtection="1">
      <alignment horizontal="center" vertical="center"/>
      <protection locked="0"/>
    </xf>
    <xf numFmtId="0" fontId="7" fillId="0" borderId="4" xfId="3" applyFont="1" applyBorder="1" applyAlignment="1">
      <alignment vertical="center"/>
    </xf>
    <xf numFmtId="0" fontId="11" fillId="0" borderId="3" xfId="4" applyFont="1" applyBorder="1" applyAlignment="1">
      <alignment horizontal="left" vertical="center"/>
    </xf>
    <xf numFmtId="0" fontId="7" fillId="0" borderId="3" xfId="4" applyFont="1" applyBorder="1" applyAlignment="1">
      <alignment horizontal="center" vertical="center"/>
    </xf>
    <xf numFmtId="0" fontId="9" fillId="0" borderId="5" xfId="4" applyFont="1" applyBorder="1" applyAlignment="1" applyProtection="1">
      <alignment horizontal="left" vertical="center"/>
      <protection locked="0"/>
    </xf>
    <xf numFmtId="0" fontId="7" fillId="7" borderId="3" xfId="4" applyFont="1" applyFill="1" applyBorder="1" applyAlignment="1">
      <alignment horizontal="center" vertical="center"/>
    </xf>
    <xf numFmtId="0" fontId="16" fillId="0" borderId="0" xfId="9" applyFont="1" applyAlignment="1" applyProtection="1">
      <alignment vertical="top" wrapText="1"/>
      <protection locked="0"/>
    </xf>
    <xf numFmtId="0" fontId="11" fillId="0" borderId="4" xfId="4" applyFont="1" applyBorder="1" applyAlignment="1">
      <alignment horizontal="left" vertical="center"/>
    </xf>
    <xf numFmtId="0" fontId="25" fillId="0" borderId="0" xfId="12" applyFont="1" applyAlignment="1" applyProtection="1">
      <alignment horizontal="left" vertical="center"/>
      <protection locked="0"/>
    </xf>
    <xf numFmtId="0" fontId="60" fillId="0" borderId="16" xfId="20" applyFont="1" applyBorder="1"/>
    <xf numFmtId="0" fontId="62" fillId="0" borderId="0" xfId="4" applyFont="1" applyAlignment="1" applyProtection="1">
      <alignment horizontal="center"/>
      <protection locked="0"/>
    </xf>
    <xf numFmtId="0" fontId="9" fillId="0" borderId="3" xfId="4" applyFont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3" fillId="0" borderId="3" xfId="27" applyBorder="1"/>
    <xf numFmtId="0" fontId="7" fillId="9" borderId="6" xfId="4" applyFont="1" applyFill="1" applyBorder="1" applyAlignment="1" applyProtection="1">
      <alignment horizontal="center" vertical="top" wrapText="1"/>
      <protection locked="0"/>
    </xf>
    <xf numFmtId="164" fontId="2" fillId="2" borderId="4" xfId="4" applyNumberFormat="1" applyFont="1" applyFill="1" applyBorder="1" applyAlignment="1">
      <alignment horizontal="right"/>
    </xf>
    <xf numFmtId="164" fontId="2" fillId="2" borderId="5" xfId="4" applyNumberFormat="1" applyFont="1" applyFill="1" applyBorder="1" applyAlignment="1">
      <alignment horizontal="right"/>
    </xf>
    <xf numFmtId="44" fontId="2" fillId="2" borderId="4" xfId="4" applyNumberFormat="1" applyFont="1" applyFill="1" applyBorder="1" applyAlignment="1">
      <alignment horizontal="right"/>
    </xf>
    <xf numFmtId="44" fontId="2" fillId="2" borderId="5" xfId="4" applyNumberFormat="1" applyFont="1" applyFill="1" applyBorder="1" applyAlignment="1">
      <alignment horizontal="right"/>
    </xf>
    <xf numFmtId="0" fontId="16" fillId="2" borderId="0" xfId="14" applyFont="1" applyFill="1" applyAlignment="1" applyProtection="1">
      <alignment horizontal="left" vertical="top" wrapText="1"/>
      <protection locked="0"/>
    </xf>
    <xf numFmtId="164" fontId="1" fillId="0" borderId="4" xfId="4" applyNumberFormat="1" applyBorder="1" applyAlignment="1">
      <alignment horizontal="right"/>
    </xf>
    <xf numFmtId="164" fontId="1" fillId="0" borderId="5" xfId="4" applyNumberFormat="1" applyBorder="1" applyAlignment="1">
      <alignment horizontal="right"/>
    </xf>
    <xf numFmtId="44" fontId="1" fillId="0" borderId="4" xfId="4" applyNumberFormat="1" applyBorder="1" applyAlignment="1">
      <alignment horizontal="center"/>
    </xf>
    <xf numFmtId="44" fontId="1" fillId="0" borderId="5" xfId="4" applyNumberFormat="1" applyBorder="1" applyAlignment="1">
      <alignment horizontal="center"/>
    </xf>
    <xf numFmtId="9" fontId="1" fillId="0" borderId="4" xfId="4" applyNumberFormat="1" applyBorder="1" applyAlignment="1">
      <alignment horizontal="right"/>
    </xf>
    <xf numFmtId="9" fontId="1" fillId="0" borderId="5" xfId="4" applyNumberFormat="1" applyBorder="1" applyAlignment="1">
      <alignment horizontal="right"/>
    </xf>
    <xf numFmtId="44" fontId="1" fillId="0" borderId="4" xfId="4" applyNumberFormat="1" applyBorder="1" applyAlignment="1">
      <alignment horizontal="right"/>
    </xf>
    <xf numFmtId="44" fontId="1" fillId="0" borderId="5" xfId="4" applyNumberFormat="1" applyBorder="1" applyAlignment="1">
      <alignment horizontal="right"/>
    </xf>
    <xf numFmtId="0" fontId="16" fillId="0" borderId="0" xfId="9" applyFont="1" applyAlignment="1" applyProtection="1">
      <alignment horizontal="left" vertical="top" wrapText="1"/>
      <protection locked="0"/>
    </xf>
    <xf numFmtId="2" fontId="1" fillId="0" borderId="4" xfId="4" applyNumberFormat="1" applyBorder="1" applyAlignment="1">
      <alignment horizontal="right"/>
    </xf>
    <xf numFmtId="2" fontId="1" fillId="0" borderId="5" xfId="4" applyNumberFormat="1" applyBorder="1" applyAlignment="1">
      <alignment horizontal="right"/>
    </xf>
    <xf numFmtId="0" fontId="24" fillId="0" borderId="0" xfId="10" applyFont="1" applyFill="1" applyAlignment="1" applyProtection="1">
      <alignment horizontal="center" vertical="center"/>
      <protection locked="0"/>
    </xf>
    <xf numFmtId="166" fontId="2" fillId="2" borderId="4" xfId="4" applyNumberFormat="1" applyFont="1" applyFill="1" applyBorder="1" applyAlignment="1" applyProtection="1">
      <alignment horizontal="right"/>
      <protection locked="0"/>
    </xf>
    <xf numFmtId="166" fontId="2" fillId="2" borderId="5" xfId="4" applyNumberFormat="1" applyFont="1" applyFill="1" applyBorder="1" applyAlignment="1" applyProtection="1">
      <alignment horizontal="right"/>
      <protection locked="0"/>
    </xf>
    <xf numFmtId="0" fontId="28" fillId="4" borderId="4" xfId="13" applyFont="1" applyFill="1" applyBorder="1" applyAlignment="1" applyProtection="1">
      <alignment horizontal="left" vertical="center"/>
      <protection locked="0"/>
    </xf>
    <xf numFmtId="0" fontId="28" fillId="4" borderId="5" xfId="13" applyFont="1" applyFill="1" applyBorder="1" applyAlignment="1" applyProtection="1">
      <alignment horizontal="left" vertical="center"/>
      <protection locked="0"/>
    </xf>
    <xf numFmtId="0" fontId="51" fillId="0" borderId="0" xfId="20" applyFont="1" applyAlignment="1">
      <alignment horizontal="left" vertical="top" wrapText="1"/>
    </xf>
    <xf numFmtId="0" fontId="47" fillId="0" borderId="0" xfId="20" applyFont="1" applyAlignment="1">
      <alignment horizontal="left" vertical="top" wrapText="1" indent="2"/>
    </xf>
    <xf numFmtId="0" fontId="52" fillId="0" borderId="0" xfId="11" applyFont="1" applyAlignment="1">
      <alignment horizontal="left" vertical="top" wrapText="1"/>
    </xf>
    <xf numFmtId="0" fontId="47" fillId="0" borderId="0" xfId="20" applyFont="1" applyAlignment="1">
      <alignment horizontal="left" vertical="top" wrapText="1" indent="3"/>
    </xf>
    <xf numFmtId="0" fontId="47" fillId="0" borderId="0" xfId="20" quotePrefix="1" applyFont="1" applyAlignment="1">
      <alignment horizontal="left" vertical="top" wrapText="1" indent="4"/>
    </xf>
    <xf numFmtId="0" fontId="47" fillId="0" borderId="0" xfId="20" applyFont="1" applyAlignment="1">
      <alignment horizontal="left" vertical="top" wrapText="1" indent="4"/>
    </xf>
    <xf numFmtId="0" fontId="47" fillId="0" borderId="0" xfId="21" applyFont="1" applyAlignment="1">
      <alignment horizontal="left" vertical="top" wrapText="1" indent="2"/>
    </xf>
    <xf numFmtId="0" fontId="51" fillId="0" borderId="0" xfId="21" applyFont="1" applyAlignment="1">
      <alignment horizontal="left" vertical="top" wrapText="1"/>
    </xf>
    <xf numFmtId="49" fontId="67" fillId="0" borderId="5" xfId="4" applyNumberFormat="1" applyFont="1" applyBorder="1" applyAlignment="1" applyProtection="1">
      <alignment horizontal="center" vertical="center"/>
      <protection locked="0"/>
    </xf>
    <xf numFmtId="49" fontId="64" fillId="0" borderId="5" xfId="4" applyNumberFormat="1" applyFont="1" applyBorder="1" applyAlignment="1" applyProtection="1">
      <alignment horizontal="center" vertical="center"/>
      <protection locked="0"/>
    </xf>
    <xf numFmtId="49" fontId="66" fillId="0" borderId="5" xfId="4" applyNumberFormat="1" applyFont="1" applyBorder="1" applyAlignment="1" applyProtection="1">
      <alignment horizontal="center" vertical="center"/>
      <protection locked="0"/>
    </xf>
    <xf numFmtId="49" fontId="10" fillId="7" borderId="12" xfId="4" applyNumberFormat="1" applyFont="1" applyFill="1" applyBorder="1" applyAlignment="1" applyProtection="1">
      <alignment horizontal="center" vertical="center"/>
      <protection locked="0"/>
    </xf>
    <xf numFmtId="49" fontId="10" fillId="0" borderId="5" xfId="4" applyNumberFormat="1" applyFont="1" applyBorder="1" applyAlignment="1" applyProtection="1">
      <alignment horizontal="center" vertical="center"/>
      <protection locked="0"/>
    </xf>
    <xf numFmtId="49" fontId="65" fillId="0" borderId="5" xfId="4" applyNumberFormat="1" applyFont="1" applyBorder="1" applyAlignment="1" applyProtection="1">
      <alignment horizontal="center"/>
      <protection locked="0"/>
    </xf>
    <xf numFmtId="49" fontId="10" fillId="2" borderId="12" xfId="4" applyNumberFormat="1" applyFont="1" applyFill="1" applyBorder="1" applyAlignment="1" applyProtection="1">
      <alignment horizontal="center" vertical="center"/>
      <protection locked="0"/>
    </xf>
    <xf numFmtId="49" fontId="65" fillId="2" borderId="5" xfId="4" applyNumberFormat="1" applyFont="1" applyFill="1" applyBorder="1" applyAlignment="1">
      <alignment horizontal="left"/>
    </xf>
    <xf numFmtId="0" fontId="73" fillId="0" borderId="3" xfId="4" applyFont="1" applyBorder="1" applyAlignment="1">
      <alignment horizontal="left" vertical="center"/>
    </xf>
    <xf numFmtId="0" fontId="32" fillId="2" borderId="12" xfId="4" applyNumberFormat="1" applyFont="1" applyFill="1" applyBorder="1" applyAlignment="1">
      <alignment horizontal="left" vertical="center" indent="1"/>
    </xf>
    <xf numFmtId="0" fontId="63" fillId="2" borderId="6" xfId="4" applyFont="1" applyFill="1" applyBorder="1" applyAlignment="1" applyProtection="1">
      <alignment horizontal="center" vertical="top" wrapText="1"/>
      <protection locked="0"/>
    </xf>
    <xf numFmtId="0" fontId="63" fillId="2" borderId="6" xfId="4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32" fillId="2" borderId="4" xfId="4" applyNumberFormat="1" applyFont="1" applyFill="1" applyBorder="1" applyAlignment="1">
      <alignment horizontal="left" vertical="center" indent="1"/>
    </xf>
    <xf numFmtId="0" fontId="32" fillId="2" borderId="5" xfId="4" applyNumberFormat="1" applyFont="1" applyFill="1" applyBorder="1" applyAlignment="1">
      <alignment horizontal="left" vertical="center" indent="1"/>
    </xf>
    <xf numFmtId="49" fontId="66" fillId="0" borderId="3" xfId="4" applyNumberFormat="1" applyFont="1" applyBorder="1" applyAlignment="1">
      <alignment horizontal="center" vertical="center"/>
    </xf>
    <xf numFmtId="49" fontId="67" fillId="0" borderId="3" xfId="4" applyNumberFormat="1" applyFont="1" applyBorder="1" applyAlignment="1">
      <alignment horizontal="center" vertical="center"/>
    </xf>
    <xf numFmtId="49" fontId="68" fillId="0" borderId="3" xfId="4" applyNumberFormat="1" applyFont="1" applyBorder="1" applyAlignment="1">
      <alignment horizontal="center"/>
    </xf>
  </cellXfs>
  <cellStyles count="28">
    <cellStyle name="Heading 4" xfId="2" xr:uid="{418B248F-A85A-4D0A-8F38-3AD60F03B145}"/>
    <cellStyle name="Standaard 2 2" xfId="16" xr:uid="{A96F9E92-263F-469C-AFF8-3B723C6E1527}"/>
    <cellStyle name="Гиперссылка" xfId="27" builtinId="8"/>
    <cellStyle name="Гиперссылка 2" xfId="10" xr:uid="{CB4B1C55-574D-494F-9C9A-F2BC81B551DA}"/>
    <cellStyle name="Гиперссылка 3" xfId="12" xr:uid="{71A3D076-3BA6-459E-89B5-B81323D630AD}"/>
    <cellStyle name="Денежный 2" xfId="5" xr:uid="{F52C469C-CE00-4E1F-9DB2-14B72063D301}"/>
    <cellStyle name="Денежный 2 2" xfId="18" xr:uid="{27FE60C6-26F8-40C9-9860-9364ED2BF841}"/>
    <cellStyle name="Денежный 2 2 2" xfId="24" xr:uid="{B32C8F5D-6C2F-476A-9792-6E740A859835}"/>
    <cellStyle name="Денежный 2 3" xfId="22" xr:uid="{6F7F0141-F346-4FEB-8442-88CE1F58B686}"/>
    <cellStyle name="Денежный 3" xfId="17" xr:uid="{B4E4B11B-A664-4F42-BB15-6B6B94F93B0A}"/>
    <cellStyle name="Денежный 3 2" xfId="23" xr:uid="{4E71F5FA-3E98-4D52-B7D4-58E872B92475}"/>
    <cellStyle name="Обычный" xfId="0" builtinId="0"/>
    <cellStyle name="Обычный 11" xfId="20" xr:uid="{5CDE1012-416E-4B61-96F6-1F37B4253F73}"/>
    <cellStyle name="Обычный 2 2" xfId="6" xr:uid="{F8341D30-C666-4B95-A097-A38A4E595703}"/>
    <cellStyle name="Обычный 2 2 2" xfId="9" xr:uid="{320E49A7-60C6-489A-BABB-173B84B7433C}"/>
    <cellStyle name="Обычный 2 2 2 2" xfId="13" xr:uid="{0E79DFC7-FC2D-4030-9D9C-2239B05E8609}"/>
    <cellStyle name="Обычный 2 3" xfId="3" xr:uid="{DACF53B8-1E44-49DA-A856-9CEA469657E4}"/>
    <cellStyle name="Обычный 2 4" xfId="4" xr:uid="{6BFB54DE-9D49-47E5-A83B-9FA44282AC5A}"/>
    <cellStyle name="Обычный 3 2" xfId="11" xr:uid="{246ADCA7-4644-4A0D-AF72-C6AAFD9863C1}"/>
    <cellStyle name="Обычный 3 2 2 2" xfId="21" xr:uid="{CE5E20F8-3A58-4700-BB04-2BBBDA3E0D89}"/>
    <cellStyle name="Обычный 4 2" xfId="8" xr:uid="{D4C1B6C0-C727-4161-826F-8CA0C58A6DED}"/>
    <cellStyle name="Обычный 5" xfId="15" xr:uid="{20EF6F62-CE3F-4123-8A64-FDCF7640F35C}"/>
    <cellStyle name="Обычный 5 2 3" xfId="26" xr:uid="{B1020B38-5D2E-4C40-A11D-C2FCFBAE6DC3}"/>
    <cellStyle name="Обычный_Лист1 2" xfId="7" xr:uid="{E7DF9588-5D91-49A6-A513-1683EBD6148A}"/>
    <cellStyle name="Обычный_Лист1 2 2" xfId="14" xr:uid="{5BFC54E6-7E16-4372-9118-E368FF68CD48}"/>
    <cellStyle name="Обычный_характеристики" xfId="1" xr:uid="{E6D40E5B-1F9F-41A8-9D2E-786FD86930AD}"/>
    <cellStyle name="Финансовый 2" xfId="19" xr:uid="{9DD71EDE-957C-439C-BF4D-71AA1D2590D1}"/>
    <cellStyle name="Финансовый 2 2" xfId="25" xr:uid="{718A6B4E-3EA4-4B6D-BD52-6CA119F8AC33}"/>
  </cellStyles>
  <dxfs count="38"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border outline="0">
        <top style="thin">
          <color indexed="55"/>
        </top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6600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164" formatCode="_-* #,##0.00\ [$€-1]_-;\-* #,##0.00\ [$€-1]_-;_-* &quot;-&quot;??\ [$€-1]_-;_-@_-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superscript"/>
        <sz val="11"/>
        <color rgb="FFFF0000"/>
        <name val="Calibri"/>
        <family val="2"/>
        <charset val="204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charset val="204"/>
        <scheme val="minor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006600"/>
      <color rgb="FF005400"/>
      <color rgb="FF003300"/>
      <color rgb="FFFF3300"/>
      <color rgb="FFF1F7E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94.png"/><Relationship Id="rId21" Type="http://schemas.openxmlformats.org/officeDocument/2006/relationships/image" Target="../media/image16.png"/><Relationship Id="rId42" Type="http://schemas.openxmlformats.org/officeDocument/2006/relationships/image" Target="../media/image30.png"/><Relationship Id="rId63" Type="http://schemas.openxmlformats.org/officeDocument/2006/relationships/image" Target="../media/image46.jpeg"/><Relationship Id="rId84" Type="http://schemas.openxmlformats.org/officeDocument/2006/relationships/image" Target="../media/image66.jpeg"/><Relationship Id="rId138" Type="http://schemas.openxmlformats.org/officeDocument/2006/relationships/image" Target="../media/image113.jpeg"/><Relationship Id="rId159" Type="http://schemas.openxmlformats.org/officeDocument/2006/relationships/image" Target="../media/image134.jpeg"/><Relationship Id="rId107" Type="http://schemas.openxmlformats.org/officeDocument/2006/relationships/image" Target="../media/image86.jpeg"/><Relationship Id="rId11" Type="http://schemas.openxmlformats.org/officeDocument/2006/relationships/image" Target="../media/image10.jpeg"/><Relationship Id="rId32" Type="http://schemas.openxmlformats.org/officeDocument/2006/relationships/image" Target="../media/image23.jpeg"/><Relationship Id="rId53" Type="http://schemas.openxmlformats.org/officeDocument/2006/relationships/image" Target="../media/image39.png"/><Relationship Id="rId74" Type="http://schemas.openxmlformats.org/officeDocument/2006/relationships/image" Target="../media/image56.png"/><Relationship Id="rId128" Type="http://schemas.openxmlformats.org/officeDocument/2006/relationships/image" Target="../media/image103.jpeg"/><Relationship Id="rId149" Type="http://schemas.openxmlformats.org/officeDocument/2006/relationships/image" Target="../media/image124.jpeg"/><Relationship Id="rId5" Type="http://schemas.openxmlformats.org/officeDocument/2006/relationships/image" Target="../media/image4.png"/><Relationship Id="rId95" Type="http://schemas.openxmlformats.org/officeDocument/2006/relationships/image" Target="../media/image76.jpeg"/><Relationship Id="rId160" Type="http://schemas.openxmlformats.org/officeDocument/2006/relationships/image" Target="../media/image135.jpeg"/><Relationship Id="rId22" Type="http://schemas.microsoft.com/office/2007/relationships/hdphoto" Target="../media/hdphoto6.wdp"/><Relationship Id="rId43" Type="http://schemas.microsoft.com/office/2007/relationships/hdphoto" Target="../media/hdphoto13.wdp"/><Relationship Id="rId64" Type="http://schemas.openxmlformats.org/officeDocument/2006/relationships/image" Target="../media/image47.jpeg"/><Relationship Id="rId118" Type="http://schemas.microsoft.com/office/2007/relationships/hdphoto" Target="../media/hdphoto24.wdp"/><Relationship Id="rId139" Type="http://schemas.openxmlformats.org/officeDocument/2006/relationships/image" Target="../media/image114.jpeg"/><Relationship Id="rId85" Type="http://schemas.openxmlformats.org/officeDocument/2006/relationships/image" Target="../media/image67.jpeg"/><Relationship Id="rId150" Type="http://schemas.openxmlformats.org/officeDocument/2006/relationships/image" Target="../media/image125.jpeg"/><Relationship Id="rId12" Type="http://schemas.openxmlformats.org/officeDocument/2006/relationships/image" Target="../media/image11.jpeg"/><Relationship Id="rId17" Type="http://schemas.openxmlformats.org/officeDocument/2006/relationships/image" Target="../media/image14.png"/><Relationship Id="rId33" Type="http://schemas.openxmlformats.org/officeDocument/2006/relationships/image" Target="../media/image24.png"/><Relationship Id="rId38" Type="http://schemas.openxmlformats.org/officeDocument/2006/relationships/image" Target="../media/image27.png"/><Relationship Id="rId59" Type="http://schemas.openxmlformats.org/officeDocument/2006/relationships/image" Target="../media/image43.jpeg"/><Relationship Id="rId103" Type="http://schemas.openxmlformats.org/officeDocument/2006/relationships/image" Target="../media/image83.jpeg"/><Relationship Id="rId108" Type="http://schemas.openxmlformats.org/officeDocument/2006/relationships/image" Target="../media/image87.jpeg"/><Relationship Id="rId124" Type="http://schemas.openxmlformats.org/officeDocument/2006/relationships/image" Target="../media/image100.jpeg"/><Relationship Id="rId129" Type="http://schemas.openxmlformats.org/officeDocument/2006/relationships/image" Target="../media/image104.jpeg"/><Relationship Id="rId54" Type="http://schemas.microsoft.com/office/2007/relationships/hdphoto" Target="../media/hdphoto15.wdp"/><Relationship Id="rId70" Type="http://schemas.microsoft.com/office/2007/relationships/hdphoto" Target="../media/hdphoto18.wdp"/><Relationship Id="rId75" Type="http://schemas.openxmlformats.org/officeDocument/2006/relationships/image" Target="../media/image57.jpeg"/><Relationship Id="rId91" Type="http://schemas.microsoft.com/office/2007/relationships/hdphoto" Target="../media/hdphoto19.wdp"/><Relationship Id="rId96" Type="http://schemas.openxmlformats.org/officeDocument/2006/relationships/image" Target="../media/image77.png"/><Relationship Id="rId140" Type="http://schemas.openxmlformats.org/officeDocument/2006/relationships/image" Target="../media/image115.jpeg"/><Relationship Id="rId145" Type="http://schemas.openxmlformats.org/officeDocument/2006/relationships/image" Target="../media/image120.jpeg"/><Relationship Id="rId161" Type="http://schemas.openxmlformats.org/officeDocument/2006/relationships/image" Target="../media/image136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23" Type="http://schemas.openxmlformats.org/officeDocument/2006/relationships/image" Target="../media/image17.png"/><Relationship Id="rId28" Type="http://schemas.openxmlformats.org/officeDocument/2006/relationships/image" Target="../media/image20.jpeg"/><Relationship Id="rId49" Type="http://schemas.openxmlformats.org/officeDocument/2006/relationships/image" Target="../media/image35.jpeg"/><Relationship Id="rId114" Type="http://schemas.openxmlformats.org/officeDocument/2006/relationships/image" Target="../media/image92.png"/><Relationship Id="rId119" Type="http://schemas.openxmlformats.org/officeDocument/2006/relationships/image" Target="../media/image95.jpeg"/><Relationship Id="rId44" Type="http://schemas.openxmlformats.org/officeDocument/2006/relationships/image" Target="../media/image31.png"/><Relationship Id="rId60" Type="http://schemas.openxmlformats.org/officeDocument/2006/relationships/image" Target="../media/image44.jpeg"/><Relationship Id="rId65" Type="http://schemas.openxmlformats.org/officeDocument/2006/relationships/image" Target="../media/image48.jpeg"/><Relationship Id="rId81" Type="http://schemas.openxmlformats.org/officeDocument/2006/relationships/image" Target="../media/image63.jpeg"/><Relationship Id="rId86" Type="http://schemas.openxmlformats.org/officeDocument/2006/relationships/image" Target="../media/image68.jpeg"/><Relationship Id="rId130" Type="http://schemas.openxmlformats.org/officeDocument/2006/relationships/image" Target="../media/image105.jpeg"/><Relationship Id="rId135" Type="http://schemas.openxmlformats.org/officeDocument/2006/relationships/image" Target="../media/image110.jpeg"/><Relationship Id="rId151" Type="http://schemas.openxmlformats.org/officeDocument/2006/relationships/image" Target="../media/image126.jpeg"/><Relationship Id="rId156" Type="http://schemas.openxmlformats.org/officeDocument/2006/relationships/image" Target="../media/image131.jpeg"/><Relationship Id="rId13" Type="http://schemas.openxmlformats.org/officeDocument/2006/relationships/image" Target="../media/image12.png"/><Relationship Id="rId18" Type="http://schemas.microsoft.com/office/2007/relationships/hdphoto" Target="../media/hdphoto4.wdp"/><Relationship Id="rId39" Type="http://schemas.openxmlformats.org/officeDocument/2006/relationships/image" Target="../media/image28.jpeg"/><Relationship Id="rId109" Type="http://schemas.openxmlformats.org/officeDocument/2006/relationships/image" Target="../media/image88.jpeg"/><Relationship Id="rId34" Type="http://schemas.microsoft.com/office/2007/relationships/hdphoto" Target="../media/hdphoto10.wdp"/><Relationship Id="rId50" Type="http://schemas.openxmlformats.org/officeDocument/2006/relationships/image" Target="../media/image36.jpeg"/><Relationship Id="rId55" Type="http://schemas.openxmlformats.org/officeDocument/2006/relationships/image" Target="../media/image40.jpeg"/><Relationship Id="rId76" Type="http://schemas.openxmlformats.org/officeDocument/2006/relationships/image" Target="../media/image58.jpeg"/><Relationship Id="rId97" Type="http://schemas.microsoft.com/office/2007/relationships/hdphoto" Target="../media/hdphoto20.wdp"/><Relationship Id="rId104" Type="http://schemas.openxmlformats.org/officeDocument/2006/relationships/image" Target="../media/image84.jpeg"/><Relationship Id="rId120" Type="http://schemas.openxmlformats.org/officeDocument/2006/relationships/image" Target="../media/image96.jpeg"/><Relationship Id="rId125" Type="http://schemas.openxmlformats.org/officeDocument/2006/relationships/image" Target="../media/image101.jpeg"/><Relationship Id="rId141" Type="http://schemas.openxmlformats.org/officeDocument/2006/relationships/image" Target="../media/image116.jpeg"/><Relationship Id="rId146" Type="http://schemas.openxmlformats.org/officeDocument/2006/relationships/image" Target="../media/image121.jpeg"/><Relationship Id="rId7" Type="http://schemas.openxmlformats.org/officeDocument/2006/relationships/image" Target="../media/image6.png"/><Relationship Id="rId71" Type="http://schemas.openxmlformats.org/officeDocument/2006/relationships/image" Target="../media/image53.jpeg"/><Relationship Id="rId92" Type="http://schemas.openxmlformats.org/officeDocument/2006/relationships/image" Target="../media/image73.jpeg"/><Relationship Id="rId162" Type="http://schemas.openxmlformats.org/officeDocument/2006/relationships/image" Target="../media/image137.jpeg"/><Relationship Id="rId2" Type="http://schemas.openxmlformats.org/officeDocument/2006/relationships/image" Target="../media/image2.png"/><Relationship Id="rId29" Type="http://schemas.openxmlformats.org/officeDocument/2006/relationships/image" Target="../media/image21.png"/><Relationship Id="rId24" Type="http://schemas.microsoft.com/office/2007/relationships/hdphoto" Target="../media/hdphoto7.wdp"/><Relationship Id="rId40" Type="http://schemas.openxmlformats.org/officeDocument/2006/relationships/image" Target="../media/image29.png"/><Relationship Id="rId45" Type="http://schemas.microsoft.com/office/2007/relationships/hdphoto" Target="../media/hdphoto14.wdp"/><Relationship Id="rId66" Type="http://schemas.openxmlformats.org/officeDocument/2006/relationships/image" Target="../media/image49.jpeg"/><Relationship Id="rId87" Type="http://schemas.openxmlformats.org/officeDocument/2006/relationships/image" Target="../media/image69.jpeg"/><Relationship Id="rId110" Type="http://schemas.openxmlformats.org/officeDocument/2006/relationships/image" Target="../media/image89.jpeg"/><Relationship Id="rId115" Type="http://schemas.microsoft.com/office/2007/relationships/hdphoto" Target="../media/hdphoto23.wdp"/><Relationship Id="rId131" Type="http://schemas.openxmlformats.org/officeDocument/2006/relationships/image" Target="../media/image106.jpeg"/><Relationship Id="rId136" Type="http://schemas.openxmlformats.org/officeDocument/2006/relationships/image" Target="../media/image111.jpeg"/><Relationship Id="rId157" Type="http://schemas.openxmlformats.org/officeDocument/2006/relationships/image" Target="../media/image132.jpeg"/><Relationship Id="rId61" Type="http://schemas.openxmlformats.org/officeDocument/2006/relationships/image" Target="../media/image45.png"/><Relationship Id="rId82" Type="http://schemas.openxmlformats.org/officeDocument/2006/relationships/image" Target="../media/image64.png"/><Relationship Id="rId152" Type="http://schemas.openxmlformats.org/officeDocument/2006/relationships/image" Target="../media/image127.jpeg"/><Relationship Id="rId19" Type="http://schemas.openxmlformats.org/officeDocument/2006/relationships/image" Target="../media/image15.png"/><Relationship Id="rId14" Type="http://schemas.microsoft.com/office/2007/relationships/hdphoto" Target="../media/hdphoto2.wdp"/><Relationship Id="rId30" Type="http://schemas.microsoft.com/office/2007/relationships/hdphoto" Target="../media/hdphoto9.wdp"/><Relationship Id="rId35" Type="http://schemas.openxmlformats.org/officeDocument/2006/relationships/image" Target="../media/image25.jpeg"/><Relationship Id="rId56" Type="http://schemas.openxmlformats.org/officeDocument/2006/relationships/image" Target="../media/image41.jpeg"/><Relationship Id="rId77" Type="http://schemas.openxmlformats.org/officeDocument/2006/relationships/image" Target="../media/image59.jpeg"/><Relationship Id="rId100" Type="http://schemas.openxmlformats.org/officeDocument/2006/relationships/image" Target="../media/image80.jpeg"/><Relationship Id="rId105" Type="http://schemas.openxmlformats.org/officeDocument/2006/relationships/image" Target="../media/image85.png"/><Relationship Id="rId126" Type="http://schemas.openxmlformats.org/officeDocument/2006/relationships/image" Target="../media/image102.png"/><Relationship Id="rId147" Type="http://schemas.openxmlformats.org/officeDocument/2006/relationships/image" Target="../media/image122.jpeg"/><Relationship Id="rId8" Type="http://schemas.openxmlformats.org/officeDocument/2006/relationships/image" Target="../media/image7.png"/><Relationship Id="rId51" Type="http://schemas.openxmlformats.org/officeDocument/2006/relationships/image" Target="../media/image37.jpeg"/><Relationship Id="rId72" Type="http://schemas.openxmlformats.org/officeDocument/2006/relationships/image" Target="../media/image54.jpeg"/><Relationship Id="rId93" Type="http://schemas.openxmlformats.org/officeDocument/2006/relationships/image" Target="../media/image74.jpeg"/><Relationship Id="rId98" Type="http://schemas.openxmlformats.org/officeDocument/2006/relationships/image" Target="../media/image78.jpeg"/><Relationship Id="rId121" Type="http://schemas.openxmlformats.org/officeDocument/2006/relationships/image" Target="../media/image97.jpeg"/><Relationship Id="rId142" Type="http://schemas.openxmlformats.org/officeDocument/2006/relationships/image" Target="../media/image117.jpeg"/><Relationship Id="rId163" Type="http://schemas.openxmlformats.org/officeDocument/2006/relationships/image" Target="../media/image138.png"/><Relationship Id="rId3" Type="http://schemas.microsoft.com/office/2007/relationships/hdphoto" Target="../media/hdphoto1.wdp"/><Relationship Id="rId25" Type="http://schemas.openxmlformats.org/officeDocument/2006/relationships/image" Target="../media/image18.png"/><Relationship Id="rId46" Type="http://schemas.openxmlformats.org/officeDocument/2006/relationships/image" Target="../media/image32.jpeg"/><Relationship Id="rId67" Type="http://schemas.openxmlformats.org/officeDocument/2006/relationships/image" Target="../media/image50.jpeg"/><Relationship Id="rId116" Type="http://schemas.openxmlformats.org/officeDocument/2006/relationships/image" Target="../media/image93.jpeg"/><Relationship Id="rId137" Type="http://schemas.openxmlformats.org/officeDocument/2006/relationships/image" Target="../media/image112.jpeg"/><Relationship Id="rId158" Type="http://schemas.openxmlformats.org/officeDocument/2006/relationships/image" Target="../media/image133.png"/><Relationship Id="rId20" Type="http://schemas.microsoft.com/office/2007/relationships/hdphoto" Target="../media/hdphoto5.wdp"/><Relationship Id="rId41" Type="http://schemas.microsoft.com/office/2007/relationships/hdphoto" Target="../media/hdphoto12.wdp"/><Relationship Id="rId62" Type="http://schemas.microsoft.com/office/2007/relationships/hdphoto" Target="../media/hdphoto17.wdp"/><Relationship Id="rId83" Type="http://schemas.openxmlformats.org/officeDocument/2006/relationships/image" Target="../media/image65.svg"/><Relationship Id="rId88" Type="http://schemas.openxmlformats.org/officeDocument/2006/relationships/image" Target="../media/image70.jpeg"/><Relationship Id="rId111" Type="http://schemas.openxmlformats.org/officeDocument/2006/relationships/image" Target="../media/image90.png"/><Relationship Id="rId132" Type="http://schemas.openxmlformats.org/officeDocument/2006/relationships/image" Target="../media/image107.jpeg"/><Relationship Id="rId153" Type="http://schemas.openxmlformats.org/officeDocument/2006/relationships/image" Target="../media/image128.jpeg"/><Relationship Id="rId15" Type="http://schemas.openxmlformats.org/officeDocument/2006/relationships/image" Target="../media/image13.png"/><Relationship Id="rId36" Type="http://schemas.openxmlformats.org/officeDocument/2006/relationships/image" Target="../media/image26.png"/><Relationship Id="rId57" Type="http://schemas.openxmlformats.org/officeDocument/2006/relationships/image" Target="../media/image42.png"/><Relationship Id="rId106" Type="http://schemas.microsoft.com/office/2007/relationships/hdphoto" Target="../media/hdphoto21.wdp"/><Relationship Id="rId127" Type="http://schemas.microsoft.com/office/2007/relationships/hdphoto" Target="../media/hdphoto25.wdp"/><Relationship Id="rId10" Type="http://schemas.openxmlformats.org/officeDocument/2006/relationships/image" Target="../media/image9.jpeg"/><Relationship Id="rId31" Type="http://schemas.openxmlformats.org/officeDocument/2006/relationships/image" Target="../media/image22.jpeg"/><Relationship Id="rId52" Type="http://schemas.openxmlformats.org/officeDocument/2006/relationships/image" Target="../media/image38.jpeg"/><Relationship Id="rId73" Type="http://schemas.openxmlformats.org/officeDocument/2006/relationships/image" Target="../media/image55.png"/><Relationship Id="rId78" Type="http://schemas.openxmlformats.org/officeDocument/2006/relationships/image" Target="../media/image60.jpeg"/><Relationship Id="rId94" Type="http://schemas.openxmlformats.org/officeDocument/2006/relationships/image" Target="../media/image75.jpeg"/><Relationship Id="rId99" Type="http://schemas.openxmlformats.org/officeDocument/2006/relationships/image" Target="../media/image79.jpeg"/><Relationship Id="rId101" Type="http://schemas.openxmlformats.org/officeDocument/2006/relationships/image" Target="../media/image81.jpeg"/><Relationship Id="rId122" Type="http://schemas.openxmlformats.org/officeDocument/2006/relationships/image" Target="../media/image98.png"/><Relationship Id="rId143" Type="http://schemas.openxmlformats.org/officeDocument/2006/relationships/image" Target="../media/image118.jpeg"/><Relationship Id="rId148" Type="http://schemas.openxmlformats.org/officeDocument/2006/relationships/image" Target="../media/image123.jpeg"/><Relationship Id="rId164" Type="http://schemas.microsoft.com/office/2007/relationships/hdphoto" Target="../media/hdphoto26.wdp"/><Relationship Id="rId4" Type="http://schemas.openxmlformats.org/officeDocument/2006/relationships/image" Target="../media/image3.png"/><Relationship Id="rId9" Type="http://schemas.openxmlformats.org/officeDocument/2006/relationships/image" Target="../media/image8.jpeg"/><Relationship Id="rId26" Type="http://schemas.microsoft.com/office/2007/relationships/hdphoto" Target="../media/hdphoto8.wdp"/><Relationship Id="rId47" Type="http://schemas.openxmlformats.org/officeDocument/2006/relationships/image" Target="../media/image33.jpeg"/><Relationship Id="rId68" Type="http://schemas.openxmlformats.org/officeDocument/2006/relationships/image" Target="../media/image51.jpeg"/><Relationship Id="rId89" Type="http://schemas.openxmlformats.org/officeDocument/2006/relationships/image" Target="../media/image71.jpeg"/><Relationship Id="rId112" Type="http://schemas.microsoft.com/office/2007/relationships/hdphoto" Target="../media/hdphoto22.wdp"/><Relationship Id="rId133" Type="http://schemas.openxmlformats.org/officeDocument/2006/relationships/image" Target="../media/image108.jpeg"/><Relationship Id="rId154" Type="http://schemas.openxmlformats.org/officeDocument/2006/relationships/image" Target="../media/image129.jpeg"/><Relationship Id="rId16" Type="http://schemas.microsoft.com/office/2007/relationships/hdphoto" Target="../media/hdphoto3.wdp"/><Relationship Id="rId37" Type="http://schemas.microsoft.com/office/2007/relationships/hdphoto" Target="../media/hdphoto11.wdp"/><Relationship Id="rId58" Type="http://schemas.microsoft.com/office/2007/relationships/hdphoto" Target="../media/hdphoto16.wdp"/><Relationship Id="rId79" Type="http://schemas.openxmlformats.org/officeDocument/2006/relationships/image" Target="../media/image61.jpeg"/><Relationship Id="rId102" Type="http://schemas.openxmlformats.org/officeDocument/2006/relationships/image" Target="../media/image82.jpeg"/><Relationship Id="rId123" Type="http://schemas.openxmlformats.org/officeDocument/2006/relationships/image" Target="../media/image99.jpeg"/><Relationship Id="rId144" Type="http://schemas.openxmlformats.org/officeDocument/2006/relationships/image" Target="../media/image119.jpeg"/><Relationship Id="rId90" Type="http://schemas.openxmlformats.org/officeDocument/2006/relationships/image" Target="../media/image72.png"/><Relationship Id="rId165" Type="http://schemas.openxmlformats.org/officeDocument/2006/relationships/image" Target="../media/image139.png"/><Relationship Id="rId27" Type="http://schemas.openxmlformats.org/officeDocument/2006/relationships/image" Target="../media/image19.png"/><Relationship Id="rId48" Type="http://schemas.openxmlformats.org/officeDocument/2006/relationships/image" Target="../media/image34.png"/><Relationship Id="rId69" Type="http://schemas.openxmlformats.org/officeDocument/2006/relationships/image" Target="../media/image52.png"/><Relationship Id="rId113" Type="http://schemas.openxmlformats.org/officeDocument/2006/relationships/image" Target="../media/image91.jpeg"/><Relationship Id="rId134" Type="http://schemas.openxmlformats.org/officeDocument/2006/relationships/image" Target="../media/image109.jpeg"/><Relationship Id="rId80" Type="http://schemas.openxmlformats.org/officeDocument/2006/relationships/image" Target="../media/image62.png"/><Relationship Id="rId155" Type="http://schemas.openxmlformats.org/officeDocument/2006/relationships/image" Target="../media/image130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jpeg"/><Relationship Id="rId21" Type="http://schemas.openxmlformats.org/officeDocument/2006/relationships/image" Target="../media/image26.png"/><Relationship Id="rId42" Type="http://schemas.openxmlformats.org/officeDocument/2006/relationships/image" Target="../media/image43.jpeg"/><Relationship Id="rId63" Type="http://schemas.openxmlformats.org/officeDocument/2006/relationships/image" Target="../media/image63.jpeg"/><Relationship Id="rId84" Type="http://schemas.openxmlformats.org/officeDocument/2006/relationships/image" Target="../media/image82.jpeg"/><Relationship Id="rId16" Type="http://schemas.openxmlformats.org/officeDocument/2006/relationships/image" Target="../media/image22.jpeg"/><Relationship Id="rId107" Type="http://schemas.openxmlformats.org/officeDocument/2006/relationships/image" Target="../media/image104.jpeg"/><Relationship Id="rId11" Type="http://schemas.openxmlformats.org/officeDocument/2006/relationships/image" Target="../media/image15.pn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53" Type="http://schemas.microsoft.com/office/2007/relationships/hdphoto" Target="../media/hdphoto18.wdp"/><Relationship Id="rId58" Type="http://schemas.openxmlformats.org/officeDocument/2006/relationships/image" Target="../media/image57.jpeg"/><Relationship Id="rId74" Type="http://schemas.openxmlformats.org/officeDocument/2006/relationships/image" Target="../media/image73.jpeg"/><Relationship Id="rId79" Type="http://schemas.microsoft.com/office/2007/relationships/hdphoto" Target="../media/hdphoto20.wdp"/><Relationship Id="rId102" Type="http://schemas.openxmlformats.org/officeDocument/2006/relationships/image" Target="../media/image100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12.png"/><Relationship Id="rId90" Type="http://schemas.openxmlformats.org/officeDocument/2006/relationships/image" Target="../media/image87.jpeg"/><Relationship Id="rId95" Type="http://schemas.openxmlformats.org/officeDocument/2006/relationships/image" Target="../media/image94.png"/><Relationship Id="rId22" Type="http://schemas.microsoft.com/office/2007/relationships/hdphoto" Target="../media/hdphoto11.wdp"/><Relationship Id="rId27" Type="http://schemas.openxmlformats.org/officeDocument/2006/relationships/image" Target="../media/image30.png"/><Relationship Id="rId43" Type="http://schemas.openxmlformats.org/officeDocument/2006/relationships/image" Target="../media/image44.jpe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1.jpeg"/><Relationship Id="rId118" Type="http://schemas.openxmlformats.org/officeDocument/2006/relationships/image" Target="../media/image117.jpeg"/><Relationship Id="rId80" Type="http://schemas.openxmlformats.org/officeDocument/2006/relationships/image" Target="../media/image78.jpeg"/><Relationship Id="rId85" Type="http://schemas.openxmlformats.org/officeDocument/2006/relationships/image" Target="../media/image83.jpeg"/><Relationship Id="rId12" Type="http://schemas.microsoft.com/office/2007/relationships/hdphoto" Target="../media/hdphoto5.wdp"/><Relationship Id="rId17" Type="http://schemas.openxmlformats.org/officeDocument/2006/relationships/image" Target="../media/image23.jpeg"/><Relationship Id="rId33" Type="http://schemas.openxmlformats.org/officeDocument/2006/relationships/image" Target="../media/image34.png"/><Relationship Id="rId38" Type="http://schemas.openxmlformats.org/officeDocument/2006/relationships/image" Target="../media/image40.jpeg"/><Relationship Id="rId59" Type="http://schemas.openxmlformats.org/officeDocument/2006/relationships/image" Target="../media/image58.jpeg"/><Relationship Id="rId103" Type="http://schemas.openxmlformats.org/officeDocument/2006/relationships/image" Target="../media/image101.jpeg"/><Relationship Id="rId108" Type="http://schemas.openxmlformats.org/officeDocument/2006/relationships/image" Target="../media/image105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3.jpeg"/><Relationship Id="rId70" Type="http://schemas.openxmlformats.org/officeDocument/2006/relationships/image" Target="../media/image70.jpeg"/><Relationship Id="rId75" Type="http://schemas.openxmlformats.org/officeDocument/2006/relationships/image" Target="../media/image74.jpeg"/><Relationship Id="rId91" Type="http://schemas.openxmlformats.org/officeDocument/2006/relationships/image" Target="../media/image88.jpeg"/><Relationship Id="rId96" Type="http://schemas.microsoft.com/office/2007/relationships/hdphoto" Target="../media/hdphoto24.wdp"/><Relationship Id="rId1" Type="http://schemas.openxmlformats.org/officeDocument/2006/relationships/image" Target="../media/image8.jpeg"/><Relationship Id="rId6" Type="http://schemas.microsoft.com/office/2007/relationships/hdphoto" Target="../media/hdphoto2.wdp"/><Relationship Id="rId23" Type="http://schemas.openxmlformats.org/officeDocument/2006/relationships/image" Target="../media/image27.png"/><Relationship Id="rId28" Type="http://schemas.microsoft.com/office/2007/relationships/hdphoto" Target="../media/hdphoto13.wdp"/><Relationship Id="rId49" Type="http://schemas.openxmlformats.org/officeDocument/2006/relationships/image" Target="../media/image49.jpeg"/><Relationship Id="rId114" Type="http://schemas.openxmlformats.org/officeDocument/2006/relationships/image" Target="../media/image112.jpeg"/><Relationship Id="rId119" Type="http://schemas.openxmlformats.org/officeDocument/2006/relationships/image" Target="../media/image118.jpeg"/><Relationship Id="rId44" Type="http://schemas.openxmlformats.org/officeDocument/2006/relationships/image" Target="../media/image45.png"/><Relationship Id="rId60" Type="http://schemas.openxmlformats.org/officeDocument/2006/relationships/image" Target="../media/image59.jpeg"/><Relationship Id="rId65" Type="http://schemas.openxmlformats.org/officeDocument/2006/relationships/image" Target="../media/image65.svg"/><Relationship Id="rId81" Type="http://schemas.openxmlformats.org/officeDocument/2006/relationships/image" Target="../media/image79.jpeg"/><Relationship Id="rId86" Type="http://schemas.openxmlformats.org/officeDocument/2006/relationships/image" Target="../media/image84.jpeg"/><Relationship Id="rId130" Type="http://schemas.openxmlformats.org/officeDocument/2006/relationships/image" Target="../media/image92.png"/><Relationship Id="rId13" Type="http://schemas.openxmlformats.org/officeDocument/2006/relationships/image" Target="../media/image20.jpeg"/><Relationship Id="rId18" Type="http://schemas.openxmlformats.org/officeDocument/2006/relationships/image" Target="../media/image24.png"/><Relationship Id="rId39" Type="http://schemas.openxmlformats.org/officeDocument/2006/relationships/image" Target="../media/image41.jpeg"/><Relationship Id="rId109" Type="http://schemas.openxmlformats.org/officeDocument/2006/relationships/image" Target="../media/image106.jpeg"/><Relationship Id="rId34" Type="http://schemas.openxmlformats.org/officeDocument/2006/relationships/image" Target="../media/image35.jpeg"/><Relationship Id="rId50" Type="http://schemas.openxmlformats.org/officeDocument/2006/relationships/image" Target="../media/image50.jpeg"/><Relationship Id="rId55" Type="http://schemas.openxmlformats.org/officeDocument/2006/relationships/image" Target="../media/image54.jpeg"/><Relationship Id="rId76" Type="http://schemas.openxmlformats.org/officeDocument/2006/relationships/image" Target="../media/image75.jpeg"/><Relationship Id="rId97" Type="http://schemas.openxmlformats.org/officeDocument/2006/relationships/image" Target="../media/image95.jpeg"/><Relationship Id="rId104" Type="http://schemas.openxmlformats.org/officeDocument/2006/relationships/image" Target="../media/image102.png"/><Relationship Id="rId120" Type="http://schemas.openxmlformats.org/officeDocument/2006/relationships/image" Target="../media/image119.jpeg"/><Relationship Id="rId125" Type="http://schemas.openxmlformats.org/officeDocument/2006/relationships/image" Target="../media/image125.jpeg"/><Relationship Id="rId7" Type="http://schemas.openxmlformats.org/officeDocument/2006/relationships/image" Target="../media/image13.png"/><Relationship Id="rId71" Type="http://schemas.openxmlformats.org/officeDocument/2006/relationships/image" Target="../media/image71.jpeg"/><Relationship Id="rId92" Type="http://schemas.openxmlformats.org/officeDocument/2006/relationships/image" Target="../media/image89.jpeg"/><Relationship Id="rId2" Type="http://schemas.openxmlformats.org/officeDocument/2006/relationships/image" Target="../media/image9.jpeg"/><Relationship Id="rId29" Type="http://schemas.openxmlformats.org/officeDocument/2006/relationships/image" Target="../media/image31.png"/><Relationship Id="rId24" Type="http://schemas.openxmlformats.org/officeDocument/2006/relationships/image" Target="../media/image28.jpeg"/><Relationship Id="rId40" Type="http://schemas.openxmlformats.org/officeDocument/2006/relationships/image" Target="../media/image42.png"/><Relationship Id="rId45" Type="http://schemas.microsoft.com/office/2007/relationships/hdphoto" Target="../media/hdphoto17.wdp"/><Relationship Id="rId66" Type="http://schemas.openxmlformats.org/officeDocument/2006/relationships/image" Target="../media/image66.jpeg"/><Relationship Id="rId87" Type="http://schemas.openxmlformats.org/officeDocument/2006/relationships/image" Target="../media/image85.png"/><Relationship Id="rId110" Type="http://schemas.openxmlformats.org/officeDocument/2006/relationships/image" Target="../media/image108.jpeg"/><Relationship Id="rId115" Type="http://schemas.openxmlformats.org/officeDocument/2006/relationships/image" Target="../media/image113.jpeg"/><Relationship Id="rId131" Type="http://schemas.microsoft.com/office/2007/relationships/hdphoto" Target="../media/hdphoto23.wdp"/><Relationship Id="rId61" Type="http://schemas.openxmlformats.org/officeDocument/2006/relationships/image" Target="../media/image60.jpeg"/><Relationship Id="rId82" Type="http://schemas.openxmlformats.org/officeDocument/2006/relationships/image" Target="../media/image80.jpeg"/><Relationship Id="rId19" Type="http://schemas.microsoft.com/office/2007/relationships/hdphoto" Target="../media/hdphoto10.wdp"/><Relationship Id="rId14" Type="http://schemas.openxmlformats.org/officeDocument/2006/relationships/image" Target="../media/image21.png"/><Relationship Id="rId30" Type="http://schemas.microsoft.com/office/2007/relationships/hdphoto" Target="../media/hdphoto14.wdp"/><Relationship Id="rId35" Type="http://schemas.openxmlformats.org/officeDocument/2006/relationships/image" Target="../media/image36.jpeg"/><Relationship Id="rId56" Type="http://schemas.openxmlformats.org/officeDocument/2006/relationships/image" Target="../media/image55.png"/><Relationship Id="rId77" Type="http://schemas.openxmlformats.org/officeDocument/2006/relationships/image" Target="../media/image76.jpeg"/><Relationship Id="rId100" Type="http://schemas.openxmlformats.org/officeDocument/2006/relationships/image" Target="../media/image98.png"/><Relationship Id="rId105" Type="http://schemas.microsoft.com/office/2007/relationships/hdphoto" Target="../media/hdphoto25.wdp"/><Relationship Id="rId126" Type="http://schemas.openxmlformats.org/officeDocument/2006/relationships/image" Target="../media/image126.jpeg"/><Relationship Id="rId8" Type="http://schemas.microsoft.com/office/2007/relationships/hdphoto" Target="../media/hdphoto3.wdp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1.jpeg"/><Relationship Id="rId98" Type="http://schemas.openxmlformats.org/officeDocument/2006/relationships/image" Target="../media/image96.jpeg"/><Relationship Id="rId121" Type="http://schemas.openxmlformats.org/officeDocument/2006/relationships/image" Target="../media/image120.jpeg"/><Relationship Id="rId3" Type="http://schemas.openxmlformats.org/officeDocument/2006/relationships/image" Target="../media/image10.jpeg"/><Relationship Id="rId25" Type="http://schemas.openxmlformats.org/officeDocument/2006/relationships/image" Target="../media/image29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5.jpeg"/><Relationship Id="rId20" Type="http://schemas.openxmlformats.org/officeDocument/2006/relationships/image" Target="../media/image25.jpeg"/><Relationship Id="rId41" Type="http://schemas.microsoft.com/office/2007/relationships/hdphoto" Target="../media/hdphoto16.wdp"/><Relationship Id="rId62" Type="http://schemas.openxmlformats.org/officeDocument/2006/relationships/image" Target="../media/image61.jpeg"/><Relationship Id="rId83" Type="http://schemas.openxmlformats.org/officeDocument/2006/relationships/image" Target="../media/image81.jpeg"/><Relationship Id="rId88" Type="http://schemas.microsoft.com/office/2007/relationships/hdphoto" Target="../media/hdphoto21.wdp"/><Relationship Id="rId111" Type="http://schemas.openxmlformats.org/officeDocument/2006/relationships/image" Target="../media/image109.jpeg"/><Relationship Id="rId132" Type="http://schemas.openxmlformats.org/officeDocument/2006/relationships/image" Target="../media/image133.png"/><Relationship Id="rId15" Type="http://schemas.microsoft.com/office/2007/relationships/hdphoto" Target="../media/hdphoto9.wdp"/><Relationship Id="rId36" Type="http://schemas.openxmlformats.org/officeDocument/2006/relationships/image" Target="../media/image37.jpeg"/><Relationship Id="rId57" Type="http://schemas.openxmlformats.org/officeDocument/2006/relationships/image" Target="../media/image56.png"/><Relationship Id="rId106" Type="http://schemas.openxmlformats.org/officeDocument/2006/relationships/image" Target="../media/image103.jpeg"/><Relationship Id="rId127" Type="http://schemas.openxmlformats.org/officeDocument/2006/relationships/image" Target="../media/image127.jpeg"/><Relationship Id="rId10" Type="http://schemas.microsoft.com/office/2007/relationships/hdphoto" Target="../media/hdphoto4.wdp"/><Relationship Id="rId31" Type="http://schemas.openxmlformats.org/officeDocument/2006/relationships/image" Target="../media/image32.jpeg"/><Relationship Id="rId52" Type="http://schemas.openxmlformats.org/officeDocument/2006/relationships/image" Target="../media/image52.png"/><Relationship Id="rId73" Type="http://schemas.microsoft.com/office/2007/relationships/hdphoto" Target="../media/hdphoto19.wdp"/><Relationship Id="rId78" Type="http://schemas.openxmlformats.org/officeDocument/2006/relationships/image" Target="../media/image77.png"/><Relationship Id="rId94" Type="http://schemas.openxmlformats.org/officeDocument/2006/relationships/image" Target="../media/image93.jpeg"/><Relationship Id="rId99" Type="http://schemas.openxmlformats.org/officeDocument/2006/relationships/image" Target="../media/image97.jpeg"/><Relationship Id="rId101" Type="http://schemas.openxmlformats.org/officeDocument/2006/relationships/image" Target="../media/image99.jpeg"/><Relationship Id="rId122" Type="http://schemas.openxmlformats.org/officeDocument/2006/relationships/image" Target="../media/image121.jpeg"/><Relationship Id="rId4" Type="http://schemas.openxmlformats.org/officeDocument/2006/relationships/image" Target="../media/image11.jpeg"/><Relationship Id="rId9" Type="http://schemas.openxmlformats.org/officeDocument/2006/relationships/image" Target="../media/image14.png"/><Relationship Id="rId26" Type="http://schemas.microsoft.com/office/2007/relationships/hdphoto" Target="../media/hdphoto12.wdp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6.jpeg"/><Relationship Id="rId112" Type="http://schemas.openxmlformats.org/officeDocument/2006/relationships/image" Target="../media/image110.jpeg"/><Relationship Id="rId133" Type="http://schemas.openxmlformats.org/officeDocument/2006/relationships/image" Target="../media/image13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8.png"/><Relationship Id="rId3" Type="http://schemas.openxmlformats.org/officeDocument/2006/relationships/image" Target="../media/image273.png"/><Relationship Id="rId7" Type="http://schemas.openxmlformats.org/officeDocument/2006/relationships/image" Target="../media/image277.png"/><Relationship Id="rId2" Type="http://schemas.openxmlformats.org/officeDocument/2006/relationships/image" Target="../media/image272.png"/><Relationship Id="rId1" Type="http://schemas.openxmlformats.org/officeDocument/2006/relationships/image" Target="../media/image271.png"/><Relationship Id="rId6" Type="http://schemas.openxmlformats.org/officeDocument/2006/relationships/image" Target="../media/image276.png"/><Relationship Id="rId5" Type="http://schemas.openxmlformats.org/officeDocument/2006/relationships/image" Target="../media/image275.png"/><Relationship Id="rId10" Type="http://schemas.openxmlformats.org/officeDocument/2006/relationships/image" Target="../media/image279.png"/><Relationship Id="rId4" Type="http://schemas.openxmlformats.org/officeDocument/2006/relationships/image" Target="../media/image274.png"/><Relationship Id="rId9" Type="http://schemas.microsoft.com/office/2007/relationships/hdphoto" Target="../media/hdphoto27.wdp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256.jpeg"/><Relationship Id="rId21" Type="http://schemas.openxmlformats.org/officeDocument/2006/relationships/image" Target="../media/image160.jpeg"/><Relationship Id="rId42" Type="http://schemas.openxmlformats.org/officeDocument/2006/relationships/image" Target="../media/image181.jpeg"/><Relationship Id="rId47" Type="http://schemas.openxmlformats.org/officeDocument/2006/relationships/image" Target="../media/image186.jpeg"/><Relationship Id="rId63" Type="http://schemas.openxmlformats.org/officeDocument/2006/relationships/image" Target="../media/image202.jpeg"/><Relationship Id="rId68" Type="http://schemas.openxmlformats.org/officeDocument/2006/relationships/image" Target="../media/image207.jpeg"/><Relationship Id="rId84" Type="http://schemas.openxmlformats.org/officeDocument/2006/relationships/image" Target="../media/image223.jpeg"/><Relationship Id="rId89" Type="http://schemas.openxmlformats.org/officeDocument/2006/relationships/image" Target="../media/image228.jpeg"/><Relationship Id="rId112" Type="http://schemas.openxmlformats.org/officeDocument/2006/relationships/image" Target="../media/image251.jpeg"/><Relationship Id="rId16" Type="http://schemas.openxmlformats.org/officeDocument/2006/relationships/image" Target="../media/image155.jpeg"/><Relationship Id="rId107" Type="http://schemas.openxmlformats.org/officeDocument/2006/relationships/image" Target="../media/image246.jpeg"/><Relationship Id="rId11" Type="http://schemas.openxmlformats.org/officeDocument/2006/relationships/image" Target="../media/image150.jpeg"/><Relationship Id="rId32" Type="http://schemas.openxmlformats.org/officeDocument/2006/relationships/image" Target="../media/image171.jpeg"/><Relationship Id="rId37" Type="http://schemas.openxmlformats.org/officeDocument/2006/relationships/image" Target="../media/image176.jpeg"/><Relationship Id="rId53" Type="http://schemas.openxmlformats.org/officeDocument/2006/relationships/image" Target="../media/image192.jpeg"/><Relationship Id="rId58" Type="http://schemas.openxmlformats.org/officeDocument/2006/relationships/image" Target="../media/image197.jpeg"/><Relationship Id="rId74" Type="http://schemas.openxmlformats.org/officeDocument/2006/relationships/image" Target="../media/image213.jpeg"/><Relationship Id="rId79" Type="http://schemas.openxmlformats.org/officeDocument/2006/relationships/image" Target="../media/image218.jpeg"/><Relationship Id="rId102" Type="http://schemas.openxmlformats.org/officeDocument/2006/relationships/image" Target="../media/image241.jpeg"/><Relationship Id="rId123" Type="http://schemas.openxmlformats.org/officeDocument/2006/relationships/image" Target="../media/image262.jpeg"/><Relationship Id="rId128" Type="http://schemas.openxmlformats.org/officeDocument/2006/relationships/image" Target="../media/image267.jpeg"/><Relationship Id="rId5" Type="http://schemas.openxmlformats.org/officeDocument/2006/relationships/image" Target="../media/image144.jpeg"/><Relationship Id="rId90" Type="http://schemas.openxmlformats.org/officeDocument/2006/relationships/image" Target="../media/image229.jpeg"/><Relationship Id="rId95" Type="http://schemas.openxmlformats.org/officeDocument/2006/relationships/image" Target="../media/image234.jpeg"/><Relationship Id="rId22" Type="http://schemas.openxmlformats.org/officeDocument/2006/relationships/image" Target="../media/image161.jpeg"/><Relationship Id="rId27" Type="http://schemas.openxmlformats.org/officeDocument/2006/relationships/image" Target="../media/image166.jpeg"/><Relationship Id="rId43" Type="http://schemas.openxmlformats.org/officeDocument/2006/relationships/image" Target="../media/image182.jpeg"/><Relationship Id="rId48" Type="http://schemas.openxmlformats.org/officeDocument/2006/relationships/image" Target="../media/image187.jpeg"/><Relationship Id="rId64" Type="http://schemas.openxmlformats.org/officeDocument/2006/relationships/image" Target="../media/image203.jpeg"/><Relationship Id="rId69" Type="http://schemas.openxmlformats.org/officeDocument/2006/relationships/image" Target="../media/image208.jpeg"/><Relationship Id="rId113" Type="http://schemas.openxmlformats.org/officeDocument/2006/relationships/image" Target="../media/image252.jpeg"/><Relationship Id="rId118" Type="http://schemas.openxmlformats.org/officeDocument/2006/relationships/image" Target="../media/image257.jpeg"/><Relationship Id="rId80" Type="http://schemas.openxmlformats.org/officeDocument/2006/relationships/image" Target="../media/image219.jpeg"/><Relationship Id="rId85" Type="http://schemas.openxmlformats.org/officeDocument/2006/relationships/image" Target="../media/image224.jpeg"/><Relationship Id="rId12" Type="http://schemas.openxmlformats.org/officeDocument/2006/relationships/image" Target="../media/image151.jpeg"/><Relationship Id="rId17" Type="http://schemas.openxmlformats.org/officeDocument/2006/relationships/image" Target="../media/image156.jpeg"/><Relationship Id="rId33" Type="http://schemas.openxmlformats.org/officeDocument/2006/relationships/image" Target="../media/image172.jpeg"/><Relationship Id="rId38" Type="http://schemas.openxmlformats.org/officeDocument/2006/relationships/image" Target="../media/image177.jpeg"/><Relationship Id="rId59" Type="http://schemas.openxmlformats.org/officeDocument/2006/relationships/image" Target="../media/image198.jpeg"/><Relationship Id="rId103" Type="http://schemas.openxmlformats.org/officeDocument/2006/relationships/image" Target="../media/image242.jpeg"/><Relationship Id="rId108" Type="http://schemas.openxmlformats.org/officeDocument/2006/relationships/image" Target="../media/image247.jpeg"/><Relationship Id="rId124" Type="http://schemas.openxmlformats.org/officeDocument/2006/relationships/image" Target="../media/image263.jpeg"/><Relationship Id="rId129" Type="http://schemas.openxmlformats.org/officeDocument/2006/relationships/image" Target="../media/image268.jpeg"/><Relationship Id="rId54" Type="http://schemas.openxmlformats.org/officeDocument/2006/relationships/image" Target="../media/image193.jpeg"/><Relationship Id="rId70" Type="http://schemas.openxmlformats.org/officeDocument/2006/relationships/image" Target="../media/image209.jpeg"/><Relationship Id="rId75" Type="http://schemas.openxmlformats.org/officeDocument/2006/relationships/image" Target="../media/image214.jpeg"/><Relationship Id="rId91" Type="http://schemas.openxmlformats.org/officeDocument/2006/relationships/image" Target="../media/image230.jpeg"/><Relationship Id="rId96" Type="http://schemas.openxmlformats.org/officeDocument/2006/relationships/image" Target="../media/image235.jpeg"/><Relationship Id="rId1" Type="http://schemas.openxmlformats.org/officeDocument/2006/relationships/image" Target="../media/image140.jpeg"/><Relationship Id="rId6" Type="http://schemas.openxmlformats.org/officeDocument/2006/relationships/image" Target="../media/image145.jpeg"/><Relationship Id="rId23" Type="http://schemas.openxmlformats.org/officeDocument/2006/relationships/image" Target="../media/image162.jpeg"/><Relationship Id="rId28" Type="http://schemas.openxmlformats.org/officeDocument/2006/relationships/image" Target="../media/image167.jpeg"/><Relationship Id="rId49" Type="http://schemas.openxmlformats.org/officeDocument/2006/relationships/image" Target="../media/image188.jpeg"/><Relationship Id="rId114" Type="http://schemas.openxmlformats.org/officeDocument/2006/relationships/image" Target="../media/image253.jpeg"/><Relationship Id="rId119" Type="http://schemas.openxmlformats.org/officeDocument/2006/relationships/image" Target="../media/image258.jpeg"/><Relationship Id="rId44" Type="http://schemas.openxmlformats.org/officeDocument/2006/relationships/image" Target="../media/image183.jpeg"/><Relationship Id="rId60" Type="http://schemas.openxmlformats.org/officeDocument/2006/relationships/image" Target="../media/image199.jpeg"/><Relationship Id="rId65" Type="http://schemas.openxmlformats.org/officeDocument/2006/relationships/image" Target="../media/image204.jpeg"/><Relationship Id="rId81" Type="http://schemas.openxmlformats.org/officeDocument/2006/relationships/image" Target="../media/image220.jpeg"/><Relationship Id="rId86" Type="http://schemas.openxmlformats.org/officeDocument/2006/relationships/image" Target="../media/image225.jpeg"/><Relationship Id="rId130" Type="http://schemas.openxmlformats.org/officeDocument/2006/relationships/image" Target="../media/image269.jpeg"/><Relationship Id="rId13" Type="http://schemas.openxmlformats.org/officeDocument/2006/relationships/image" Target="../media/image152.jpeg"/><Relationship Id="rId18" Type="http://schemas.openxmlformats.org/officeDocument/2006/relationships/image" Target="../media/image157.jpeg"/><Relationship Id="rId39" Type="http://schemas.openxmlformats.org/officeDocument/2006/relationships/image" Target="../media/image178.jpeg"/><Relationship Id="rId109" Type="http://schemas.openxmlformats.org/officeDocument/2006/relationships/image" Target="../media/image248.jpeg"/><Relationship Id="rId34" Type="http://schemas.openxmlformats.org/officeDocument/2006/relationships/image" Target="../media/image173.jpeg"/><Relationship Id="rId50" Type="http://schemas.openxmlformats.org/officeDocument/2006/relationships/image" Target="../media/image189.jpeg"/><Relationship Id="rId55" Type="http://schemas.openxmlformats.org/officeDocument/2006/relationships/image" Target="../media/image194.jpeg"/><Relationship Id="rId76" Type="http://schemas.openxmlformats.org/officeDocument/2006/relationships/image" Target="../media/image215.jpeg"/><Relationship Id="rId97" Type="http://schemas.openxmlformats.org/officeDocument/2006/relationships/image" Target="../media/image236.jpeg"/><Relationship Id="rId104" Type="http://schemas.openxmlformats.org/officeDocument/2006/relationships/image" Target="../media/image243.jpeg"/><Relationship Id="rId120" Type="http://schemas.openxmlformats.org/officeDocument/2006/relationships/image" Target="../media/image259.jpeg"/><Relationship Id="rId125" Type="http://schemas.openxmlformats.org/officeDocument/2006/relationships/image" Target="../media/image264.jpeg"/><Relationship Id="rId7" Type="http://schemas.openxmlformats.org/officeDocument/2006/relationships/image" Target="../media/image146.jpeg"/><Relationship Id="rId71" Type="http://schemas.openxmlformats.org/officeDocument/2006/relationships/image" Target="../media/image210.jpeg"/><Relationship Id="rId92" Type="http://schemas.openxmlformats.org/officeDocument/2006/relationships/image" Target="../media/image231.jpeg"/><Relationship Id="rId2" Type="http://schemas.openxmlformats.org/officeDocument/2006/relationships/image" Target="../media/image141.jpeg"/><Relationship Id="rId29" Type="http://schemas.openxmlformats.org/officeDocument/2006/relationships/image" Target="../media/image168.jpeg"/><Relationship Id="rId24" Type="http://schemas.openxmlformats.org/officeDocument/2006/relationships/image" Target="../media/image163.jpeg"/><Relationship Id="rId40" Type="http://schemas.openxmlformats.org/officeDocument/2006/relationships/image" Target="../media/image179.jpeg"/><Relationship Id="rId45" Type="http://schemas.openxmlformats.org/officeDocument/2006/relationships/image" Target="../media/image184.jpeg"/><Relationship Id="rId66" Type="http://schemas.openxmlformats.org/officeDocument/2006/relationships/image" Target="../media/image205.jpeg"/><Relationship Id="rId87" Type="http://schemas.openxmlformats.org/officeDocument/2006/relationships/image" Target="../media/image226.jpeg"/><Relationship Id="rId110" Type="http://schemas.openxmlformats.org/officeDocument/2006/relationships/image" Target="../media/image249.jpeg"/><Relationship Id="rId115" Type="http://schemas.openxmlformats.org/officeDocument/2006/relationships/image" Target="../media/image254.jpeg"/><Relationship Id="rId131" Type="http://schemas.openxmlformats.org/officeDocument/2006/relationships/image" Target="../media/image270.jpeg"/><Relationship Id="rId61" Type="http://schemas.openxmlformats.org/officeDocument/2006/relationships/image" Target="../media/image200.jpeg"/><Relationship Id="rId82" Type="http://schemas.openxmlformats.org/officeDocument/2006/relationships/image" Target="../media/image221.jpeg"/><Relationship Id="rId19" Type="http://schemas.openxmlformats.org/officeDocument/2006/relationships/image" Target="../media/image158.jpeg"/><Relationship Id="rId14" Type="http://schemas.openxmlformats.org/officeDocument/2006/relationships/image" Target="../media/image153.jpeg"/><Relationship Id="rId30" Type="http://schemas.openxmlformats.org/officeDocument/2006/relationships/image" Target="../media/image169.jpeg"/><Relationship Id="rId35" Type="http://schemas.openxmlformats.org/officeDocument/2006/relationships/image" Target="../media/image174.jpeg"/><Relationship Id="rId56" Type="http://schemas.openxmlformats.org/officeDocument/2006/relationships/image" Target="../media/image195.jpeg"/><Relationship Id="rId77" Type="http://schemas.openxmlformats.org/officeDocument/2006/relationships/image" Target="../media/image216.jpeg"/><Relationship Id="rId100" Type="http://schemas.openxmlformats.org/officeDocument/2006/relationships/image" Target="../media/image239.jpeg"/><Relationship Id="rId105" Type="http://schemas.openxmlformats.org/officeDocument/2006/relationships/image" Target="../media/image244.jpeg"/><Relationship Id="rId126" Type="http://schemas.openxmlformats.org/officeDocument/2006/relationships/image" Target="../media/image265.jpeg"/><Relationship Id="rId8" Type="http://schemas.openxmlformats.org/officeDocument/2006/relationships/image" Target="../media/image147.jpeg"/><Relationship Id="rId51" Type="http://schemas.openxmlformats.org/officeDocument/2006/relationships/image" Target="../media/image190.jpeg"/><Relationship Id="rId72" Type="http://schemas.openxmlformats.org/officeDocument/2006/relationships/image" Target="../media/image211.jpeg"/><Relationship Id="rId93" Type="http://schemas.openxmlformats.org/officeDocument/2006/relationships/image" Target="../media/image232.jpeg"/><Relationship Id="rId98" Type="http://schemas.openxmlformats.org/officeDocument/2006/relationships/image" Target="../media/image237.jpeg"/><Relationship Id="rId121" Type="http://schemas.openxmlformats.org/officeDocument/2006/relationships/image" Target="../media/image260.jpeg"/><Relationship Id="rId3" Type="http://schemas.openxmlformats.org/officeDocument/2006/relationships/image" Target="../media/image142.jpeg"/><Relationship Id="rId25" Type="http://schemas.openxmlformats.org/officeDocument/2006/relationships/image" Target="../media/image164.jpeg"/><Relationship Id="rId46" Type="http://schemas.openxmlformats.org/officeDocument/2006/relationships/image" Target="../media/image185.jpeg"/><Relationship Id="rId67" Type="http://schemas.openxmlformats.org/officeDocument/2006/relationships/image" Target="../media/image206.jpeg"/><Relationship Id="rId116" Type="http://schemas.openxmlformats.org/officeDocument/2006/relationships/image" Target="../media/image255.jpeg"/><Relationship Id="rId20" Type="http://schemas.openxmlformats.org/officeDocument/2006/relationships/image" Target="../media/image159.jpeg"/><Relationship Id="rId41" Type="http://schemas.openxmlformats.org/officeDocument/2006/relationships/image" Target="../media/image180.jpeg"/><Relationship Id="rId62" Type="http://schemas.openxmlformats.org/officeDocument/2006/relationships/image" Target="../media/image201.jpeg"/><Relationship Id="rId83" Type="http://schemas.openxmlformats.org/officeDocument/2006/relationships/image" Target="../media/image222.jpeg"/><Relationship Id="rId88" Type="http://schemas.openxmlformats.org/officeDocument/2006/relationships/image" Target="../media/image227.jpeg"/><Relationship Id="rId111" Type="http://schemas.openxmlformats.org/officeDocument/2006/relationships/image" Target="../media/image250.jpeg"/><Relationship Id="rId15" Type="http://schemas.openxmlformats.org/officeDocument/2006/relationships/image" Target="../media/image154.jpeg"/><Relationship Id="rId36" Type="http://schemas.openxmlformats.org/officeDocument/2006/relationships/image" Target="../media/image175.jpeg"/><Relationship Id="rId57" Type="http://schemas.openxmlformats.org/officeDocument/2006/relationships/image" Target="../media/image196.jpeg"/><Relationship Id="rId106" Type="http://schemas.openxmlformats.org/officeDocument/2006/relationships/image" Target="../media/image245.jpeg"/><Relationship Id="rId127" Type="http://schemas.openxmlformats.org/officeDocument/2006/relationships/image" Target="../media/image266.jpeg"/><Relationship Id="rId10" Type="http://schemas.openxmlformats.org/officeDocument/2006/relationships/image" Target="../media/image149.jpeg"/><Relationship Id="rId31" Type="http://schemas.openxmlformats.org/officeDocument/2006/relationships/image" Target="../media/image170.jpeg"/><Relationship Id="rId52" Type="http://schemas.openxmlformats.org/officeDocument/2006/relationships/image" Target="../media/image191.jpeg"/><Relationship Id="rId73" Type="http://schemas.openxmlformats.org/officeDocument/2006/relationships/image" Target="../media/image212.jpeg"/><Relationship Id="rId78" Type="http://schemas.openxmlformats.org/officeDocument/2006/relationships/image" Target="../media/image217.jpeg"/><Relationship Id="rId94" Type="http://schemas.openxmlformats.org/officeDocument/2006/relationships/image" Target="../media/image233.jpeg"/><Relationship Id="rId99" Type="http://schemas.openxmlformats.org/officeDocument/2006/relationships/image" Target="../media/image238.jpeg"/><Relationship Id="rId101" Type="http://schemas.openxmlformats.org/officeDocument/2006/relationships/image" Target="../media/image240.jpeg"/><Relationship Id="rId122" Type="http://schemas.openxmlformats.org/officeDocument/2006/relationships/image" Target="../media/image261.jpeg"/><Relationship Id="rId4" Type="http://schemas.openxmlformats.org/officeDocument/2006/relationships/image" Target="../media/image143.jpeg"/><Relationship Id="rId9" Type="http://schemas.openxmlformats.org/officeDocument/2006/relationships/image" Target="../media/image148.jpeg"/><Relationship Id="rId26" Type="http://schemas.openxmlformats.org/officeDocument/2006/relationships/image" Target="../media/image16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730707</xdr:colOff>
      <xdr:row>0</xdr:row>
      <xdr:rowOff>177725</xdr:rowOff>
    </xdr:from>
    <xdr:to>
      <xdr:col>19</xdr:col>
      <xdr:colOff>0</xdr:colOff>
      <xdr:row>3</xdr:row>
      <xdr:rowOff>145566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24A59A5-76A9-44DD-8C23-62186DDB4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16158" y="177725"/>
          <a:ext cx="1077321" cy="1147976"/>
        </a:xfrm>
        <a:prstGeom prst="rect">
          <a:avLst/>
        </a:prstGeom>
      </xdr:spPr>
    </xdr:pic>
    <xdr:clientData/>
  </xdr:twoCellAnchor>
  <xdr:twoCellAnchor editAs="oneCell">
    <xdr:from>
      <xdr:col>4</xdr:col>
      <xdr:colOff>223158</xdr:colOff>
      <xdr:row>1</xdr:row>
      <xdr:rowOff>208525</xdr:rowOff>
    </xdr:from>
    <xdr:to>
      <xdr:col>6</xdr:col>
      <xdr:colOff>978395</xdr:colOff>
      <xdr:row>2</xdr:row>
      <xdr:rowOff>266701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7B1FC0D-3703-4743-81C8-D9E017E1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958" y="426239"/>
          <a:ext cx="1751257" cy="591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74841</xdr:colOff>
      <xdr:row>8</xdr:row>
      <xdr:rowOff>2720</xdr:rowOff>
    </xdr:from>
    <xdr:to>
      <xdr:col>5</xdr:col>
      <xdr:colOff>8223</xdr:colOff>
      <xdr:row>23</xdr:row>
      <xdr:rowOff>114299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id="{E6CE5DD8-DE9D-4D21-B293-B82291B32A11}"/>
            </a:ext>
          </a:extLst>
        </xdr:cNvPr>
        <xdr:cNvGrpSpPr/>
      </xdr:nvGrpSpPr>
      <xdr:grpSpPr>
        <a:xfrm>
          <a:off x="379641" y="2196191"/>
          <a:ext cx="472225" cy="2958194"/>
          <a:chOff x="379641" y="1445077"/>
          <a:chExt cx="472248" cy="2958194"/>
        </a:xfrm>
      </xdr:grpSpPr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4853E151-5426-3FAD-145D-7DA71C26F4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screen">
            <a:duotone>
              <a:prstClr val="black"/>
              <a:schemeClr val="accent6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30541" r="31280"/>
          <a:stretch>
            <a:fillRect/>
          </a:stretch>
        </xdr:blipFill>
        <xdr:spPr bwMode="auto">
          <a:xfrm>
            <a:off x="465407" y="1445077"/>
            <a:ext cx="289831" cy="3283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6893B861-1EC7-7378-9D19-DC9DBDB8C4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duotone>
              <a:prstClr val="black"/>
              <a:schemeClr val="accent6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6065" y="1870984"/>
            <a:ext cx="319401" cy="3224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050A1C92-8215-EFB6-C29B-8EA7DC911C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duotone>
              <a:prstClr val="black"/>
              <a:schemeClr val="accent6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3365" y="2472977"/>
            <a:ext cx="304800" cy="3409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6ECF5CA3-AC99-183D-1CFF-71652ECADF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duotone>
              <a:prstClr val="black"/>
              <a:schemeClr val="accent6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2561" y="3177268"/>
            <a:ext cx="366408" cy="3728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id="{7EFBB8F8-D31C-41C0-7130-8954E10DC5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duotone>
              <a:prstClr val="black"/>
              <a:schemeClr val="accent6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9641" y="3995058"/>
            <a:ext cx="472248" cy="40821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59258</xdr:colOff>
      <xdr:row>33</xdr:row>
      <xdr:rowOff>21385</xdr:rowOff>
    </xdr:from>
    <xdr:to>
      <xdr:col>5</xdr:col>
      <xdr:colOff>1936</xdr:colOff>
      <xdr:row>34</xdr:row>
      <xdr:rowOff>8646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E64DD31C-FADB-454C-A13A-FE68E0E59B51}"/>
            </a:ext>
          </a:extLst>
        </xdr:cNvPr>
        <xdr:cNvSpPr>
          <a:spLocks/>
        </xdr:cNvSpPr>
      </xdr:nvSpPr>
      <xdr:spPr>
        <a:xfrm>
          <a:off x="364058" y="8593885"/>
          <a:ext cx="485603" cy="177761"/>
        </a:xfrm>
        <a:prstGeom prst="rect">
          <a:avLst/>
        </a:prstGeom>
        <a:blipFill dpi="0" rotWithShape="1"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34</xdr:row>
      <xdr:rowOff>26442</xdr:rowOff>
    </xdr:from>
    <xdr:to>
      <xdr:col>5</xdr:col>
      <xdr:colOff>1936</xdr:colOff>
      <xdr:row>35</xdr:row>
      <xdr:rowOff>12342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BB4400ED-3820-4DC8-84C2-B40484471145}"/>
            </a:ext>
          </a:extLst>
        </xdr:cNvPr>
        <xdr:cNvSpPr>
          <a:spLocks/>
        </xdr:cNvSpPr>
      </xdr:nvSpPr>
      <xdr:spPr>
        <a:xfrm>
          <a:off x="2636450" y="8060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35</xdr:row>
      <xdr:rowOff>26442</xdr:rowOff>
    </xdr:from>
    <xdr:to>
      <xdr:col>5</xdr:col>
      <xdr:colOff>1936</xdr:colOff>
      <xdr:row>36</xdr:row>
      <xdr:rowOff>12342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0873873B-B416-40D8-B712-E9BD307AC379}"/>
            </a:ext>
          </a:extLst>
        </xdr:cNvPr>
        <xdr:cNvSpPr>
          <a:spLocks/>
        </xdr:cNvSpPr>
      </xdr:nvSpPr>
      <xdr:spPr>
        <a:xfrm>
          <a:off x="2636450" y="8250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36</xdr:row>
      <xdr:rowOff>26442</xdr:rowOff>
    </xdr:from>
    <xdr:to>
      <xdr:col>5</xdr:col>
      <xdr:colOff>1936</xdr:colOff>
      <xdr:row>37</xdr:row>
      <xdr:rowOff>12342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838413A8-E8F7-43A0-9DB2-89642EB7660A}"/>
            </a:ext>
          </a:extLst>
        </xdr:cNvPr>
        <xdr:cNvSpPr>
          <a:spLocks/>
        </xdr:cNvSpPr>
      </xdr:nvSpPr>
      <xdr:spPr>
        <a:xfrm>
          <a:off x="2636450" y="8441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37</xdr:row>
      <xdr:rowOff>26442</xdr:rowOff>
    </xdr:from>
    <xdr:to>
      <xdr:col>5</xdr:col>
      <xdr:colOff>1936</xdr:colOff>
      <xdr:row>38</xdr:row>
      <xdr:rowOff>12342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0CFB47E6-43BF-4307-BE8D-1F3C1D64DF6C}"/>
            </a:ext>
          </a:extLst>
        </xdr:cNvPr>
        <xdr:cNvSpPr>
          <a:spLocks/>
        </xdr:cNvSpPr>
      </xdr:nvSpPr>
      <xdr:spPr>
        <a:xfrm>
          <a:off x="2636450" y="8631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38</xdr:row>
      <xdr:rowOff>26442</xdr:rowOff>
    </xdr:from>
    <xdr:to>
      <xdr:col>5</xdr:col>
      <xdr:colOff>1936</xdr:colOff>
      <xdr:row>39</xdr:row>
      <xdr:rowOff>12342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id="{F251C4B7-13C3-4255-97A7-A8A9525D4B0B}"/>
            </a:ext>
          </a:extLst>
        </xdr:cNvPr>
        <xdr:cNvSpPr>
          <a:spLocks/>
        </xdr:cNvSpPr>
      </xdr:nvSpPr>
      <xdr:spPr>
        <a:xfrm>
          <a:off x="2636450" y="8822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39</xdr:row>
      <xdr:rowOff>26442</xdr:rowOff>
    </xdr:from>
    <xdr:to>
      <xdr:col>5</xdr:col>
      <xdr:colOff>1936</xdr:colOff>
      <xdr:row>40</xdr:row>
      <xdr:rowOff>12342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id="{6C4C43F6-EECB-4841-ADFF-8A6A33EBC340}"/>
            </a:ext>
          </a:extLst>
        </xdr:cNvPr>
        <xdr:cNvSpPr>
          <a:spLocks/>
        </xdr:cNvSpPr>
      </xdr:nvSpPr>
      <xdr:spPr>
        <a:xfrm>
          <a:off x="2636450" y="9012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51</xdr:row>
      <xdr:rowOff>26442</xdr:rowOff>
    </xdr:from>
    <xdr:to>
      <xdr:col>5</xdr:col>
      <xdr:colOff>1936</xdr:colOff>
      <xdr:row>52</xdr:row>
      <xdr:rowOff>12342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id="{BACDC62F-BA27-43B4-B7F4-E15294266228}"/>
            </a:ext>
          </a:extLst>
        </xdr:cNvPr>
        <xdr:cNvSpPr>
          <a:spLocks/>
        </xdr:cNvSpPr>
      </xdr:nvSpPr>
      <xdr:spPr>
        <a:xfrm>
          <a:off x="2636450" y="11374799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52</xdr:row>
      <xdr:rowOff>26442</xdr:rowOff>
    </xdr:from>
    <xdr:to>
      <xdr:col>5</xdr:col>
      <xdr:colOff>1936</xdr:colOff>
      <xdr:row>53</xdr:row>
      <xdr:rowOff>12342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3773634D-D6C1-403F-BC66-725127F1EBC5}"/>
            </a:ext>
          </a:extLst>
        </xdr:cNvPr>
        <xdr:cNvSpPr>
          <a:spLocks/>
        </xdr:cNvSpPr>
      </xdr:nvSpPr>
      <xdr:spPr>
        <a:xfrm>
          <a:off x="2636450" y="11565299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53</xdr:row>
      <xdr:rowOff>26442</xdr:rowOff>
    </xdr:from>
    <xdr:to>
      <xdr:col>5</xdr:col>
      <xdr:colOff>1936</xdr:colOff>
      <xdr:row>54</xdr:row>
      <xdr:rowOff>12342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id="{3CBA065D-337B-4CC3-9D07-02864E759135}"/>
            </a:ext>
          </a:extLst>
        </xdr:cNvPr>
        <xdr:cNvSpPr>
          <a:spLocks/>
        </xdr:cNvSpPr>
      </xdr:nvSpPr>
      <xdr:spPr>
        <a:xfrm>
          <a:off x="2636450" y="11755799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54</xdr:row>
      <xdr:rowOff>26442</xdr:rowOff>
    </xdr:from>
    <xdr:to>
      <xdr:col>5</xdr:col>
      <xdr:colOff>1936</xdr:colOff>
      <xdr:row>55</xdr:row>
      <xdr:rowOff>12342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id="{9E7DE254-9839-42D3-83FE-737914C770B4}"/>
            </a:ext>
          </a:extLst>
        </xdr:cNvPr>
        <xdr:cNvSpPr>
          <a:spLocks/>
        </xdr:cNvSpPr>
      </xdr:nvSpPr>
      <xdr:spPr>
        <a:xfrm>
          <a:off x="2636450" y="11946299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55</xdr:row>
      <xdr:rowOff>26442</xdr:rowOff>
    </xdr:from>
    <xdr:to>
      <xdr:col>5</xdr:col>
      <xdr:colOff>1936</xdr:colOff>
      <xdr:row>56</xdr:row>
      <xdr:rowOff>12342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0607E0F7-2E32-4E74-8E00-FE6D6FB69234}"/>
            </a:ext>
          </a:extLst>
        </xdr:cNvPr>
        <xdr:cNvSpPr>
          <a:spLocks/>
        </xdr:cNvSpPr>
      </xdr:nvSpPr>
      <xdr:spPr>
        <a:xfrm>
          <a:off x="2636450" y="12136799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56</xdr:row>
      <xdr:rowOff>20999</xdr:rowOff>
    </xdr:from>
    <xdr:to>
      <xdr:col>5</xdr:col>
      <xdr:colOff>1936</xdr:colOff>
      <xdr:row>57</xdr:row>
      <xdr:rowOff>6899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id="{F86EDA4A-4C88-43CB-8988-A7BB88DA783E}"/>
            </a:ext>
          </a:extLst>
        </xdr:cNvPr>
        <xdr:cNvSpPr>
          <a:spLocks/>
        </xdr:cNvSpPr>
      </xdr:nvSpPr>
      <xdr:spPr>
        <a:xfrm>
          <a:off x="2636450" y="12321856"/>
          <a:ext cx="478800" cy="176400"/>
        </a:xfrm>
        <a:prstGeom prst="rect">
          <a:avLst/>
        </a:prstGeom>
        <a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57</xdr:row>
      <xdr:rowOff>20999</xdr:rowOff>
    </xdr:from>
    <xdr:to>
      <xdr:col>5</xdr:col>
      <xdr:colOff>1936</xdr:colOff>
      <xdr:row>58</xdr:row>
      <xdr:rowOff>6899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id="{0447524B-A986-4ED8-9F32-93919025AE3C}"/>
            </a:ext>
          </a:extLst>
        </xdr:cNvPr>
        <xdr:cNvSpPr>
          <a:spLocks/>
        </xdr:cNvSpPr>
      </xdr:nvSpPr>
      <xdr:spPr>
        <a:xfrm>
          <a:off x="2636450" y="12512356"/>
          <a:ext cx="478800" cy="176400"/>
        </a:xfrm>
        <a:prstGeom prst="rect">
          <a:avLst/>
        </a:prstGeom>
        <a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58</xdr:row>
      <xdr:rowOff>20999</xdr:rowOff>
    </xdr:from>
    <xdr:to>
      <xdr:col>5</xdr:col>
      <xdr:colOff>1936</xdr:colOff>
      <xdr:row>59</xdr:row>
      <xdr:rowOff>6899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D41D3D4D-E83E-4542-BC2F-01666E871EF2}"/>
            </a:ext>
          </a:extLst>
        </xdr:cNvPr>
        <xdr:cNvSpPr>
          <a:spLocks/>
        </xdr:cNvSpPr>
      </xdr:nvSpPr>
      <xdr:spPr>
        <a:xfrm>
          <a:off x="2636450" y="12702856"/>
          <a:ext cx="478800" cy="176400"/>
        </a:xfrm>
        <a:prstGeom prst="rect">
          <a:avLst/>
        </a:prstGeom>
        <a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59</xdr:row>
      <xdr:rowOff>26442</xdr:rowOff>
    </xdr:from>
    <xdr:to>
      <xdr:col>5</xdr:col>
      <xdr:colOff>1936</xdr:colOff>
      <xdr:row>60</xdr:row>
      <xdr:rowOff>12342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id="{2FB583EC-54BC-44B6-95E3-EDF6EB9C25C4}"/>
            </a:ext>
          </a:extLst>
        </xdr:cNvPr>
        <xdr:cNvSpPr>
          <a:spLocks/>
        </xdr:cNvSpPr>
      </xdr:nvSpPr>
      <xdr:spPr>
        <a:xfrm>
          <a:off x="2636450" y="12898799"/>
          <a:ext cx="478800" cy="176400"/>
        </a:xfrm>
        <a:prstGeom prst="rect">
          <a:avLst/>
        </a:prstGeom>
        <a:blipFill>
          <a:blip xmlns:r="http://schemas.openxmlformats.org/officeDocument/2006/relationships" r:embed="rId13" cstate="screen">
            <a:extLst>
              <a:ext uri="{BEBA8EAE-BF5A-486C-A8C5-ECC9F3942E4B}">
                <a14:imgProps xmlns:a14="http://schemas.microsoft.com/office/drawing/2010/main">
                  <a14:imgLayer r:embed="rId1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61</xdr:row>
      <xdr:rowOff>26442</xdr:rowOff>
    </xdr:from>
    <xdr:to>
      <xdr:col>5</xdr:col>
      <xdr:colOff>1936</xdr:colOff>
      <xdr:row>62</xdr:row>
      <xdr:rowOff>12342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id="{FC0C9079-466B-4456-85E8-91E10B506050}"/>
            </a:ext>
          </a:extLst>
        </xdr:cNvPr>
        <xdr:cNvSpPr>
          <a:spLocks/>
        </xdr:cNvSpPr>
      </xdr:nvSpPr>
      <xdr:spPr>
        <a:xfrm>
          <a:off x="2636450" y="13279799"/>
          <a:ext cx="478800" cy="176400"/>
        </a:xfrm>
        <a:prstGeom prst="rect">
          <a:avLst/>
        </a:prstGeom>
        <a:blipFill>
          <a:blip xmlns:r="http://schemas.openxmlformats.org/officeDocument/2006/relationships" r:embed="rId15" cstate="screen">
            <a:extLst>
              <a:ext uri="{BEBA8EAE-BF5A-486C-A8C5-ECC9F3942E4B}">
                <a14:imgProps xmlns:a14="http://schemas.microsoft.com/office/drawing/2010/main">
                  <a14:imgLayer r:embed="rId16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62</xdr:row>
      <xdr:rowOff>26442</xdr:rowOff>
    </xdr:from>
    <xdr:to>
      <xdr:col>5</xdr:col>
      <xdr:colOff>1936</xdr:colOff>
      <xdr:row>63</xdr:row>
      <xdr:rowOff>12342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id="{F03CABB6-BAF1-4927-94DC-17EF0146343C}"/>
            </a:ext>
          </a:extLst>
        </xdr:cNvPr>
        <xdr:cNvSpPr>
          <a:spLocks/>
        </xdr:cNvSpPr>
      </xdr:nvSpPr>
      <xdr:spPr>
        <a:xfrm>
          <a:off x="2636450" y="13470299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BEBA8EAE-BF5A-486C-A8C5-ECC9F3942E4B}">
                <a14:imgProps xmlns:a14="http://schemas.microsoft.com/office/drawing/2010/main">
                  <a14:imgLayer r:embed="rId18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63</xdr:row>
      <xdr:rowOff>26442</xdr:rowOff>
    </xdr:from>
    <xdr:to>
      <xdr:col>5</xdr:col>
      <xdr:colOff>1936</xdr:colOff>
      <xdr:row>64</xdr:row>
      <xdr:rowOff>12342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id="{2E719EC0-05E0-41DC-BBA3-D576C2174A32}"/>
            </a:ext>
          </a:extLst>
        </xdr:cNvPr>
        <xdr:cNvSpPr>
          <a:spLocks/>
        </xdr:cNvSpPr>
      </xdr:nvSpPr>
      <xdr:spPr>
        <a:xfrm>
          <a:off x="2636450" y="13660799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BEBA8EAE-BF5A-486C-A8C5-ECC9F3942E4B}">
                <a14:imgProps xmlns:a14="http://schemas.microsoft.com/office/drawing/2010/main">
                  <a14:imgLayer r:embed="rId18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64</xdr:row>
      <xdr:rowOff>0</xdr:rowOff>
    </xdr:from>
    <xdr:to>
      <xdr:col>5</xdr:col>
      <xdr:colOff>1936</xdr:colOff>
      <xdr:row>64</xdr:row>
      <xdr:rowOff>176400</xdr:rowOff>
    </xdr:to>
    <xdr:sp macro="" textlink="">
      <xdr:nvSpPr>
        <xdr:cNvPr id="30" name="Прямоугольник 29">
          <a:extLst>
            <a:ext uri="{FF2B5EF4-FFF2-40B4-BE49-F238E27FC236}">
              <a16:creationId xmlns:a16="http://schemas.microsoft.com/office/drawing/2014/main" id="{E59EE00F-A948-4EFC-B291-46CAD5DB2AC1}"/>
            </a:ext>
          </a:extLst>
        </xdr:cNvPr>
        <xdr:cNvSpPr>
          <a:spLocks/>
        </xdr:cNvSpPr>
      </xdr:nvSpPr>
      <xdr:spPr>
        <a:xfrm>
          <a:off x="2636450" y="13824857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BEBA8EAE-BF5A-486C-A8C5-ECC9F3942E4B}">
                <a14:imgProps xmlns:a14="http://schemas.microsoft.com/office/drawing/2010/main">
                  <a14:imgLayer r:embed="rId18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69</xdr:row>
      <xdr:rowOff>26442</xdr:rowOff>
    </xdr:from>
    <xdr:to>
      <xdr:col>5</xdr:col>
      <xdr:colOff>1936</xdr:colOff>
      <xdr:row>70</xdr:row>
      <xdr:rowOff>12342</xdr:rowOff>
    </xdr:to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6C36620A-F946-4EB2-A0A2-7ADAC61F5677}"/>
            </a:ext>
          </a:extLst>
        </xdr:cNvPr>
        <xdr:cNvSpPr>
          <a:spLocks/>
        </xdr:cNvSpPr>
      </xdr:nvSpPr>
      <xdr:spPr>
        <a:xfrm>
          <a:off x="2636450" y="14879999"/>
          <a:ext cx="478800" cy="176400"/>
        </a:xfrm>
        <a:prstGeom prst="rect">
          <a:avLst/>
        </a:prstGeom>
        <a:blipFill>
          <a:blip xmlns:r="http://schemas.openxmlformats.org/officeDocument/2006/relationships" r:embed="rId19" cstate="screen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70</xdr:row>
      <xdr:rowOff>26442</xdr:rowOff>
    </xdr:from>
    <xdr:to>
      <xdr:col>5</xdr:col>
      <xdr:colOff>1936</xdr:colOff>
      <xdr:row>71</xdr:row>
      <xdr:rowOff>12342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id="{D4E94C36-08C4-4A0F-A796-BD8FB8B786A5}"/>
            </a:ext>
          </a:extLst>
        </xdr:cNvPr>
        <xdr:cNvSpPr>
          <a:spLocks/>
        </xdr:cNvSpPr>
      </xdr:nvSpPr>
      <xdr:spPr>
        <a:xfrm>
          <a:off x="2636450" y="15070499"/>
          <a:ext cx="478800" cy="176400"/>
        </a:xfrm>
        <a:prstGeom prst="rect">
          <a:avLst/>
        </a:prstGeom>
        <a:blipFill>
          <a:blip xmlns:r="http://schemas.openxmlformats.org/officeDocument/2006/relationships" r:embed="rId19" cstate="screen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71</xdr:row>
      <xdr:rowOff>26442</xdr:rowOff>
    </xdr:from>
    <xdr:to>
      <xdr:col>5</xdr:col>
      <xdr:colOff>1936</xdr:colOff>
      <xdr:row>72</xdr:row>
      <xdr:rowOff>12342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id="{98158D12-640B-420A-B3FF-A4B242FD486D}"/>
            </a:ext>
          </a:extLst>
        </xdr:cNvPr>
        <xdr:cNvSpPr>
          <a:spLocks/>
        </xdr:cNvSpPr>
      </xdr:nvSpPr>
      <xdr:spPr>
        <a:xfrm>
          <a:off x="2636450" y="15260999"/>
          <a:ext cx="478800" cy="176400"/>
        </a:xfrm>
        <a:prstGeom prst="rect">
          <a:avLst/>
        </a:prstGeom>
        <a:blipFill>
          <a:blip xmlns:r="http://schemas.openxmlformats.org/officeDocument/2006/relationships" r:embed="rId19" cstate="screen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72</xdr:row>
      <xdr:rowOff>26442</xdr:rowOff>
    </xdr:from>
    <xdr:to>
      <xdr:col>5</xdr:col>
      <xdr:colOff>1936</xdr:colOff>
      <xdr:row>73</xdr:row>
      <xdr:rowOff>12342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id="{F5AC2318-7E4D-44B3-89FA-F6CB79078239}"/>
            </a:ext>
          </a:extLst>
        </xdr:cNvPr>
        <xdr:cNvSpPr>
          <a:spLocks/>
        </xdr:cNvSpPr>
      </xdr:nvSpPr>
      <xdr:spPr>
        <a:xfrm>
          <a:off x="2636450" y="15451499"/>
          <a:ext cx="478800" cy="176400"/>
        </a:xfrm>
        <a:prstGeom prst="rect">
          <a:avLst/>
        </a:prstGeom>
        <a:blipFill>
          <a:blip xmlns:r="http://schemas.openxmlformats.org/officeDocument/2006/relationships" r:embed="rId19" cstate="screen">
            <a:extLst>
              <a:ext uri="{BEBA8EAE-BF5A-486C-A8C5-ECC9F3942E4B}">
                <a14:imgProps xmlns:a14="http://schemas.microsoft.com/office/drawing/2010/main">
                  <a14:imgLayer r:embed="rId20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81</xdr:row>
      <xdr:rowOff>14100</xdr:rowOff>
    </xdr:from>
    <xdr:to>
      <xdr:col>5</xdr:col>
      <xdr:colOff>0</xdr:colOff>
      <xdr:row>82</xdr:row>
      <xdr:rowOff>0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id="{C66507A2-6B88-4503-94C2-FCCC141B7221}"/>
            </a:ext>
          </a:extLst>
        </xdr:cNvPr>
        <xdr:cNvSpPr>
          <a:spLocks/>
        </xdr:cNvSpPr>
      </xdr:nvSpPr>
      <xdr:spPr>
        <a:xfrm>
          <a:off x="364843" y="18057171"/>
          <a:ext cx="478800" cy="176400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48986</xdr:colOff>
      <xdr:row>82</xdr:row>
      <xdr:rowOff>14100</xdr:rowOff>
    </xdr:from>
    <xdr:to>
      <xdr:col>4</xdr:col>
      <xdr:colOff>527786</xdr:colOff>
      <xdr:row>83</xdr:row>
      <xdr:rowOff>0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27C8CD75-169D-4E04-9DF5-25D56C1F8387}"/>
            </a:ext>
          </a:extLst>
        </xdr:cNvPr>
        <xdr:cNvSpPr>
          <a:spLocks/>
        </xdr:cNvSpPr>
      </xdr:nvSpPr>
      <xdr:spPr>
        <a:xfrm>
          <a:off x="353786" y="18247671"/>
          <a:ext cx="478800" cy="176400"/>
        </a:xfrm>
        <a:prstGeom prst="rect">
          <a:avLst/>
        </a:prstGeom>
        <a:blipFill>
          <a:blip xmlns:r="http://schemas.openxmlformats.org/officeDocument/2006/relationships" r:embed="rId23" cstate="screen">
            <a:extLst>
              <a:ext uri="{BEBA8EAE-BF5A-486C-A8C5-ECC9F3942E4B}">
                <a14:imgProps xmlns:a14="http://schemas.microsoft.com/office/drawing/2010/main">
                  <a14:imgLayer r:embed="rId2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83</xdr:row>
      <xdr:rowOff>14100</xdr:rowOff>
    </xdr:from>
    <xdr:to>
      <xdr:col>5</xdr:col>
      <xdr:colOff>0</xdr:colOff>
      <xdr:row>84</xdr:row>
      <xdr:rowOff>0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BEA5EA56-AF9D-456F-B9FC-DBC9CEE6A7D2}"/>
            </a:ext>
          </a:extLst>
        </xdr:cNvPr>
        <xdr:cNvSpPr>
          <a:spLocks/>
        </xdr:cNvSpPr>
      </xdr:nvSpPr>
      <xdr:spPr>
        <a:xfrm>
          <a:off x="364843" y="18438171"/>
          <a:ext cx="478800" cy="176400"/>
        </a:xfrm>
        <a:prstGeom prst="rect">
          <a:avLst/>
        </a:prstGeom>
        <a:blipFill>
          <a:blip xmlns:r="http://schemas.openxmlformats.org/officeDocument/2006/relationships" r:embed="rId25" cstate="screen">
            <a:extLst>
              <a:ext uri="{BEBA8EAE-BF5A-486C-A8C5-ECC9F3942E4B}">
                <a14:imgProps xmlns:a14="http://schemas.microsoft.com/office/drawing/2010/main">
                  <a14:imgLayer r:embed="rId2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86</xdr:row>
      <xdr:rowOff>14100</xdr:rowOff>
    </xdr:from>
    <xdr:to>
      <xdr:col>5</xdr:col>
      <xdr:colOff>0</xdr:colOff>
      <xdr:row>87</xdr:row>
      <xdr:rowOff>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F7F0D8A-8E3A-4B91-9221-42BCCC53778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843" y="1908587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87</xdr:row>
      <xdr:rowOff>25564</xdr:rowOff>
    </xdr:from>
    <xdr:to>
      <xdr:col>5</xdr:col>
      <xdr:colOff>3298</xdr:colOff>
      <xdr:row>88</xdr:row>
      <xdr:rowOff>11464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31D01BFB-E4A3-4410-A4AA-7A9A65F4131E}"/>
            </a:ext>
          </a:extLst>
        </xdr:cNvPr>
        <xdr:cNvSpPr>
          <a:spLocks/>
        </xdr:cNvSpPr>
      </xdr:nvSpPr>
      <xdr:spPr>
        <a:xfrm>
          <a:off x="2637812" y="18536721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88</xdr:row>
      <xdr:rowOff>25564</xdr:rowOff>
    </xdr:from>
    <xdr:to>
      <xdr:col>5</xdr:col>
      <xdr:colOff>3298</xdr:colOff>
      <xdr:row>89</xdr:row>
      <xdr:rowOff>11464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28F2BC9C-D7A2-49DE-8EB9-7E9990B8B886}"/>
            </a:ext>
          </a:extLst>
        </xdr:cNvPr>
        <xdr:cNvSpPr>
          <a:spLocks/>
        </xdr:cNvSpPr>
      </xdr:nvSpPr>
      <xdr:spPr>
        <a:xfrm>
          <a:off x="2637812" y="18727221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41</xdr:row>
      <xdr:rowOff>0</xdr:rowOff>
    </xdr:from>
    <xdr:to>
      <xdr:col>5</xdr:col>
      <xdr:colOff>1936</xdr:colOff>
      <xdr:row>41</xdr:row>
      <xdr:rowOff>176400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C89D980-C280-44D8-88A1-9F11336B3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9443357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90</xdr:row>
      <xdr:rowOff>26442</xdr:rowOff>
    </xdr:from>
    <xdr:to>
      <xdr:col>5</xdr:col>
      <xdr:colOff>1936</xdr:colOff>
      <xdr:row>91</xdr:row>
      <xdr:rowOff>12342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id="{20BBFC62-822C-404A-82D7-2D7F9228E00D}"/>
            </a:ext>
          </a:extLst>
        </xdr:cNvPr>
        <xdr:cNvSpPr>
          <a:spLocks/>
        </xdr:cNvSpPr>
      </xdr:nvSpPr>
      <xdr:spPr>
        <a:xfrm>
          <a:off x="2636450" y="19109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91</xdr:row>
      <xdr:rowOff>26442</xdr:rowOff>
    </xdr:from>
    <xdr:to>
      <xdr:col>5</xdr:col>
      <xdr:colOff>1936</xdr:colOff>
      <xdr:row>92</xdr:row>
      <xdr:rowOff>12342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E52E1B81-3B1F-4E53-A706-4B77F6E704EA}"/>
            </a:ext>
          </a:extLst>
        </xdr:cNvPr>
        <xdr:cNvSpPr>
          <a:spLocks/>
        </xdr:cNvSpPr>
      </xdr:nvSpPr>
      <xdr:spPr>
        <a:xfrm>
          <a:off x="2636450" y="19299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92</xdr:row>
      <xdr:rowOff>26442</xdr:rowOff>
    </xdr:from>
    <xdr:to>
      <xdr:col>5</xdr:col>
      <xdr:colOff>1936</xdr:colOff>
      <xdr:row>93</xdr:row>
      <xdr:rowOff>12342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B9040DCD-84A2-4636-A656-6BF59234800C}"/>
            </a:ext>
          </a:extLst>
        </xdr:cNvPr>
        <xdr:cNvSpPr>
          <a:spLocks/>
        </xdr:cNvSpPr>
      </xdr:nvSpPr>
      <xdr:spPr>
        <a:xfrm>
          <a:off x="2636450" y="19490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93</xdr:row>
      <xdr:rowOff>26442</xdr:rowOff>
    </xdr:from>
    <xdr:to>
      <xdr:col>5</xdr:col>
      <xdr:colOff>1936</xdr:colOff>
      <xdr:row>94</xdr:row>
      <xdr:rowOff>12342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FC8BE96C-E3BD-4ACD-83AC-4A3EE3D6DB7F}"/>
            </a:ext>
          </a:extLst>
        </xdr:cNvPr>
        <xdr:cNvSpPr>
          <a:spLocks/>
        </xdr:cNvSpPr>
      </xdr:nvSpPr>
      <xdr:spPr>
        <a:xfrm>
          <a:off x="2636450" y="19680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94</xdr:row>
      <xdr:rowOff>26442</xdr:rowOff>
    </xdr:from>
    <xdr:to>
      <xdr:col>5</xdr:col>
      <xdr:colOff>1936</xdr:colOff>
      <xdr:row>95</xdr:row>
      <xdr:rowOff>12342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ECE259BD-7152-4574-B532-8BF3EAEDF303}"/>
            </a:ext>
          </a:extLst>
        </xdr:cNvPr>
        <xdr:cNvSpPr>
          <a:spLocks/>
        </xdr:cNvSpPr>
      </xdr:nvSpPr>
      <xdr:spPr>
        <a:xfrm>
          <a:off x="2636450" y="19871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171</xdr:row>
      <xdr:rowOff>13221</xdr:rowOff>
    </xdr:from>
    <xdr:to>
      <xdr:col>5</xdr:col>
      <xdr:colOff>1936</xdr:colOff>
      <xdr:row>171</xdr:row>
      <xdr:rowOff>189621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3643121C-680C-4D6C-B806-11889AAD6778}"/>
            </a:ext>
          </a:extLst>
        </xdr:cNvPr>
        <xdr:cNvSpPr>
          <a:spLocks/>
        </xdr:cNvSpPr>
      </xdr:nvSpPr>
      <xdr:spPr>
        <a:xfrm>
          <a:off x="2636450" y="34831178"/>
          <a:ext cx="478800" cy="176400"/>
        </a:xfrm>
        <a:prstGeom prst="rect">
          <a:avLst/>
        </a:prstGeom>
        <a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172</xdr:row>
      <xdr:rowOff>26442</xdr:rowOff>
    </xdr:from>
    <xdr:to>
      <xdr:col>5</xdr:col>
      <xdr:colOff>1936</xdr:colOff>
      <xdr:row>173</xdr:row>
      <xdr:rowOff>12342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A933AB14-8977-4934-94F3-3632AE4DFFDD}"/>
            </a:ext>
          </a:extLst>
        </xdr:cNvPr>
        <xdr:cNvSpPr>
          <a:spLocks/>
        </xdr:cNvSpPr>
      </xdr:nvSpPr>
      <xdr:spPr>
        <a:xfrm>
          <a:off x="2636450" y="35034899"/>
          <a:ext cx="478800" cy="176400"/>
        </a:xfrm>
        <a:prstGeom prst="rect">
          <a:avLst/>
        </a:prstGeom>
        <a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173</xdr:row>
      <xdr:rowOff>26442</xdr:rowOff>
    </xdr:from>
    <xdr:to>
      <xdr:col>5</xdr:col>
      <xdr:colOff>1936</xdr:colOff>
      <xdr:row>174</xdr:row>
      <xdr:rowOff>12342</xdr:rowOff>
    </xdr:to>
    <xdr:sp macro="" textlink="">
      <xdr:nvSpPr>
        <xdr:cNvPr id="50" name="Прямоугольник 49">
          <a:extLst>
            <a:ext uri="{FF2B5EF4-FFF2-40B4-BE49-F238E27FC236}">
              <a16:creationId xmlns:a16="http://schemas.microsoft.com/office/drawing/2014/main" id="{388F5E29-F3F6-4E4B-8346-B04E47974978}"/>
            </a:ext>
          </a:extLst>
        </xdr:cNvPr>
        <xdr:cNvSpPr>
          <a:spLocks/>
        </xdr:cNvSpPr>
      </xdr:nvSpPr>
      <xdr:spPr>
        <a:xfrm>
          <a:off x="2636450" y="35225399"/>
          <a:ext cx="478800" cy="176400"/>
        </a:xfrm>
        <a:prstGeom prst="rect">
          <a:avLst/>
        </a:prstGeom>
        <a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174</xdr:row>
      <xdr:rowOff>26442</xdr:rowOff>
    </xdr:from>
    <xdr:to>
      <xdr:col>5</xdr:col>
      <xdr:colOff>1936</xdr:colOff>
      <xdr:row>175</xdr:row>
      <xdr:rowOff>12342</xdr:rowOff>
    </xdr:to>
    <xdr:sp macro="" textlink="">
      <xdr:nvSpPr>
        <xdr:cNvPr id="51" name="Прямоугольник 50">
          <a:extLst>
            <a:ext uri="{FF2B5EF4-FFF2-40B4-BE49-F238E27FC236}">
              <a16:creationId xmlns:a16="http://schemas.microsoft.com/office/drawing/2014/main" id="{150A20F7-8592-41B4-86C4-26F6C33DBB39}"/>
            </a:ext>
          </a:extLst>
        </xdr:cNvPr>
        <xdr:cNvSpPr>
          <a:spLocks/>
        </xdr:cNvSpPr>
      </xdr:nvSpPr>
      <xdr:spPr>
        <a:xfrm>
          <a:off x="2636450" y="35415899"/>
          <a:ext cx="478800" cy="176400"/>
        </a:xfrm>
        <a:prstGeom prst="rect">
          <a:avLst/>
        </a:prstGeom>
        <a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68</xdr:row>
      <xdr:rowOff>26442</xdr:rowOff>
    </xdr:from>
    <xdr:to>
      <xdr:col>5</xdr:col>
      <xdr:colOff>1936</xdr:colOff>
      <xdr:row>69</xdr:row>
      <xdr:rowOff>12342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6A583C2-9050-4DC5-9269-553512C99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146894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97</xdr:row>
      <xdr:rowOff>26442</xdr:rowOff>
    </xdr:from>
    <xdr:to>
      <xdr:col>5</xdr:col>
      <xdr:colOff>1936</xdr:colOff>
      <xdr:row>98</xdr:row>
      <xdr:rowOff>12342</xdr:rowOff>
    </xdr:to>
    <xdr:sp macro="" textlink="">
      <xdr:nvSpPr>
        <xdr:cNvPr id="55" name="Прямоугольник 54">
          <a:extLst>
            <a:ext uri="{FF2B5EF4-FFF2-40B4-BE49-F238E27FC236}">
              <a16:creationId xmlns:a16="http://schemas.microsoft.com/office/drawing/2014/main" id="{F3E54E9B-1826-4800-B9A9-872D81C6D279}"/>
            </a:ext>
          </a:extLst>
        </xdr:cNvPr>
        <xdr:cNvSpPr>
          <a:spLocks/>
        </xdr:cNvSpPr>
      </xdr:nvSpPr>
      <xdr:spPr>
        <a:xfrm>
          <a:off x="2636450" y="20442599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98</xdr:row>
      <xdr:rowOff>26442</xdr:rowOff>
    </xdr:from>
    <xdr:to>
      <xdr:col>5</xdr:col>
      <xdr:colOff>1936</xdr:colOff>
      <xdr:row>99</xdr:row>
      <xdr:rowOff>12342</xdr:rowOff>
    </xdr:to>
    <xdr:sp macro="" textlink="">
      <xdr:nvSpPr>
        <xdr:cNvPr id="56" name="Прямоугольник 55">
          <a:extLst>
            <a:ext uri="{FF2B5EF4-FFF2-40B4-BE49-F238E27FC236}">
              <a16:creationId xmlns:a16="http://schemas.microsoft.com/office/drawing/2014/main" id="{AEFE4D30-3DB4-4B32-87EA-901376650C5C}"/>
            </a:ext>
          </a:extLst>
        </xdr:cNvPr>
        <xdr:cNvSpPr>
          <a:spLocks/>
        </xdr:cNvSpPr>
      </xdr:nvSpPr>
      <xdr:spPr>
        <a:xfrm>
          <a:off x="2636450" y="20633099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99</xdr:row>
      <xdr:rowOff>26442</xdr:rowOff>
    </xdr:from>
    <xdr:to>
      <xdr:col>5</xdr:col>
      <xdr:colOff>1936</xdr:colOff>
      <xdr:row>100</xdr:row>
      <xdr:rowOff>12342</xdr:rowOff>
    </xdr:to>
    <xdr:sp macro="" textlink="">
      <xdr:nvSpPr>
        <xdr:cNvPr id="57" name="Прямоугольник 56">
          <a:extLst>
            <a:ext uri="{FF2B5EF4-FFF2-40B4-BE49-F238E27FC236}">
              <a16:creationId xmlns:a16="http://schemas.microsoft.com/office/drawing/2014/main" id="{F7D59BBE-3B31-464E-8C9E-6DE684F7B0BA}"/>
            </a:ext>
          </a:extLst>
        </xdr:cNvPr>
        <xdr:cNvSpPr>
          <a:spLocks/>
        </xdr:cNvSpPr>
      </xdr:nvSpPr>
      <xdr:spPr>
        <a:xfrm>
          <a:off x="2636450" y="20823599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100</xdr:row>
      <xdr:rowOff>26442</xdr:rowOff>
    </xdr:from>
    <xdr:to>
      <xdr:col>5</xdr:col>
      <xdr:colOff>1936</xdr:colOff>
      <xdr:row>101</xdr:row>
      <xdr:rowOff>12342</xdr:rowOff>
    </xdr:to>
    <xdr:sp macro="" textlink="">
      <xdr:nvSpPr>
        <xdr:cNvPr id="58" name="Прямоугольник 57">
          <a:extLst>
            <a:ext uri="{FF2B5EF4-FFF2-40B4-BE49-F238E27FC236}">
              <a16:creationId xmlns:a16="http://schemas.microsoft.com/office/drawing/2014/main" id="{6B9DA306-69D2-4024-82B9-C6BD5CAF5796}"/>
            </a:ext>
          </a:extLst>
        </xdr:cNvPr>
        <xdr:cNvSpPr>
          <a:spLocks/>
        </xdr:cNvSpPr>
      </xdr:nvSpPr>
      <xdr:spPr>
        <a:xfrm>
          <a:off x="2636450" y="21014099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101</xdr:row>
      <xdr:rowOff>26442</xdr:rowOff>
    </xdr:from>
    <xdr:to>
      <xdr:col>5</xdr:col>
      <xdr:colOff>1936</xdr:colOff>
      <xdr:row>102</xdr:row>
      <xdr:rowOff>12342</xdr:rowOff>
    </xdr:to>
    <xdr:sp macro="" textlink="">
      <xdr:nvSpPr>
        <xdr:cNvPr id="59" name="Прямоугольник 58">
          <a:extLst>
            <a:ext uri="{FF2B5EF4-FFF2-40B4-BE49-F238E27FC236}">
              <a16:creationId xmlns:a16="http://schemas.microsoft.com/office/drawing/2014/main" id="{D1342FFE-6174-4D79-9DF5-343C5E8F04B4}"/>
            </a:ext>
          </a:extLst>
        </xdr:cNvPr>
        <xdr:cNvSpPr>
          <a:spLocks/>
        </xdr:cNvSpPr>
      </xdr:nvSpPr>
      <xdr:spPr>
        <a:xfrm>
          <a:off x="2636450" y="21204599"/>
          <a:ext cx="478800" cy="176400"/>
        </a:xfrm>
        <a:prstGeom prst="rect">
          <a:avLst/>
        </a:prstGeom>
        <a:blipFill>
          <a:blip xmlns:r="http://schemas.openxmlformats.org/officeDocument/2006/relationships" r:embed="rId36" cstate="screen">
            <a:extLst>
              <a:ext uri="{BEBA8EAE-BF5A-486C-A8C5-ECC9F3942E4B}">
                <a14:imgProps xmlns:a14="http://schemas.microsoft.com/office/drawing/2010/main">
                  <a14:imgLayer r:embed="rId37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102</xdr:row>
      <xdr:rowOff>26442</xdr:rowOff>
    </xdr:from>
    <xdr:to>
      <xdr:col>5</xdr:col>
      <xdr:colOff>1936</xdr:colOff>
      <xdr:row>103</xdr:row>
      <xdr:rowOff>12342</xdr:rowOff>
    </xdr:to>
    <xdr:sp macro="" textlink="">
      <xdr:nvSpPr>
        <xdr:cNvPr id="60" name="Прямоугольник 59">
          <a:extLst>
            <a:ext uri="{FF2B5EF4-FFF2-40B4-BE49-F238E27FC236}">
              <a16:creationId xmlns:a16="http://schemas.microsoft.com/office/drawing/2014/main" id="{FFDBE368-54C2-403C-96EE-333C09102C7F}"/>
            </a:ext>
          </a:extLst>
        </xdr:cNvPr>
        <xdr:cNvSpPr>
          <a:spLocks/>
        </xdr:cNvSpPr>
      </xdr:nvSpPr>
      <xdr:spPr>
        <a:xfrm>
          <a:off x="2636450" y="21395099"/>
          <a:ext cx="478800" cy="176400"/>
        </a:xfrm>
        <a:prstGeom prst="rect">
          <a:avLst/>
        </a:prstGeom>
        <a:blipFill>
          <a:blip xmlns:r="http://schemas.openxmlformats.org/officeDocument/2006/relationships" r:embed="rId36" cstate="screen">
            <a:extLst>
              <a:ext uri="{BEBA8EAE-BF5A-486C-A8C5-ECC9F3942E4B}">
                <a14:imgProps xmlns:a14="http://schemas.microsoft.com/office/drawing/2010/main">
                  <a14:imgLayer r:embed="rId37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103</xdr:row>
      <xdr:rowOff>26442</xdr:rowOff>
    </xdr:from>
    <xdr:to>
      <xdr:col>5</xdr:col>
      <xdr:colOff>1936</xdr:colOff>
      <xdr:row>104</xdr:row>
      <xdr:rowOff>12342</xdr:rowOff>
    </xdr:to>
    <xdr:sp macro="" textlink="">
      <xdr:nvSpPr>
        <xdr:cNvPr id="61" name="Прямоугольник 60">
          <a:extLst>
            <a:ext uri="{FF2B5EF4-FFF2-40B4-BE49-F238E27FC236}">
              <a16:creationId xmlns:a16="http://schemas.microsoft.com/office/drawing/2014/main" id="{3F6277F4-D32F-43F0-9B13-9A637083D3DB}"/>
            </a:ext>
          </a:extLst>
        </xdr:cNvPr>
        <xdr:cNvSpPr>
          <a:spLocks/>
        </xdr:cNvSpPr>
      </xdr:nvSpPr>
      <xdr:spPr>
        <a:xfrm>
          <a:off x="2636450" y="21585599"/>
          <a:ext cx="478800" cy="176400"/>
        </a:xfrm>
        <a:prstGeom prst="rect">
          <a:avLst/>
        </a:prstGeom>
        <a:blipFill>
          <a:blip xmlns:r="http://schemas.openxmlformats.org/officeDocument/2006/relationships" r:embed="rId36" cstate="screen">
            <a:extLst>
              <a:ext uri="{BEBA8EAE-BF5A-486C-A8C5-ECC9F3942E4B}">
                <a14:imgProps xmlns:a14="http://schemas.microsoft.com/office/drawing/2010/main">
                  <a14:imgLayer r:embed="rId37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289</xdr:row>
      <xdr:rowOff>20999</xdr:rowOff>
    </xdr:from>
    <xdr:to>
      <xdr:col>5</xdr:col>
      <xdr:colOff>1936</xdr:colOff>
      <xdr:row>290</xdr:row>
      <xdr:rowOff>6899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682CD5E6-5971-4024-A651-011633849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57851356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290</xdr:row>
      <xdr:rowOff>20999</xdr:rowOff>
    </xdr:from>
    <xdr:to>
      <xdr:col>5</xdr:col>
      <xdr:colOff>1936</xdr:colOff>
      <xdr:row>291</xdr:row>
      <xdr:rowOff>6899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1DB971A5-54B5-41F6-8397-DB3AA42D9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58041856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108</xdr:row>
      <xdr:rowOff>26442</xdr:rowOff>
    </xdr:from>
    <xdr:to>
      <xdr:col>5</xdr:col>
      <xdr:colOff>1936</xdr:colOff>
      <xdr:row>109</xdr:row>
      <xdr:rowOff>12342</xdr:rowOff>
    </xdr:to>
    <xdr:sp macro="" textlink="">
      <xdr:nvSpPr>
        <xdr:cNvPr id="65" name="Прямоугольник 64">
          <a:extLst>
            <a:ext uri="{FF2B5EF4-FFF2-40B4-BE49-F238E27FC236}">
              <a16:creationId xmlns:a16="http://schemas.microsoft.com/office/drawing/2014/main" id="{B0EEE420-BE6C-4FF6-B3AB-084DA98BC0E8}"/>
            </a:ext>
          </a:extLst>
        </xdr:cNvPr>
        <xdr:cNvSpPr>
          <a:spLocks/>
        </xdr:cNvSpPr>
      </xdr:nvSpPr>
      <xdr:spPr>
        <a:xfrm>
          <a:off x="2636450" y="22538099"/>
          <a:ext cx="478800" cy="176400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109</xdr:row>
      <xdr:rowOff>26442</xdr:rowOff>
    </xdr:from>
    <xdr:to>
      <xdr:col>5</xdr:col>
      <xdr:colOff>1936</xdr:colOff>
      <xdr:row>110</xdr:row>
      <xdr:rowOff>12342</xdr:rowOff>
    </xdr:to>
    <xdr:sp macro="" textlink="">
      <xdr:nvSpPr>
        <xdr:cNvPr id="66" name="Прямоугольник 65">
          <a:extLst>
            <a:ext uri="{FF2B5EF4-FFF2-40B4-BE49-F238E27FC236}">
              <a16:creationId xmlns:a16="http://schemas.microsoft.com/office/drawing/2014/main" id="{237F373B-3BAB-4878-8619-BB7086E5CCAE}"/>
            </a:ext>
          </a:extLst>
        </xdr:cNvPr>
        <xdr:cNvSpPr>
          <a:spLocks/>
        </xdr:cNvSpPr>
      </xdr:nvSpPr>
      <xdr:spPr>
        <a:xfrm>
          <a:off x="2636450" y="22728599"/>
          <a:ext cx="478800" cy="176400"/>
        </a:xfrm>
        <a:prstGeom prst="rect">
          <a:avLst/>
        </a:prstGeom>
        <a:blipFill>
          <a:blip xmlns:r="http://schemas.openxmlformats.org/officeDocument/2006/relationships" r:embed="rId40" cstate="screen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110</xdr:row>
      <xdr:rowOff>26442</xdr:rowOff>
    </xdr:from>
    <xdr:to>
      <xdr:col>5</xdr:col>
      <xdr:colOff>1936</xdr:colOff>
      <xdr:row>111</xdr:row>
      <xdr:rowOff>12342</xdr:rowOff>
    </xdr:to>
    <xdr:sp macro="" textlink="">
      <xdr:nvSpPr>
        <xdr:cNvPr id="67" name="Прямоугольник 66">
          <a:extLst>
            <a:ext uri="{FF2B5EF4-FFF2-40B4-BE49-F238E27FC236}">
              <a16:creationId xmlns:a16="http://schemas.microsoft.com/office/drawing/2014/main" id="{F7AEC590-A916-4A88-8395-8A73179A2198}"/>
            </a:ext>
          </a:extLst>
        </xdr:cNvPr>
        <xdr:cNvSpPr>
          <a:spLocks/>
        </xdr:cNvSpPr>
      </xdr:nvSpPr>
      <xdr:spPr>
        <a:xfrm>
          <a:off x="2636450" y="22919099"/>
          <a:ext cx="478800" cy="176400"/>
        </a:xfrm>
        <a:prstGeom prst="rect">
          <a:avLst/>
        </a:prstGeom>
        <a:blipFill>
          <a:blip xmlns:r="http://schemas.openxmlformats.org/officeDocument/2006/relationships" r:embed="rId42" cstate="screen">
            <a:extLst>
              <a:ext uri="{BEBA8EAE-BF5A-486C-A8C5-ECC9F3942E4B}">
                <a14:imgProps xmlns:a14="http://schemas.microsoft.com/office/drawing/2010/main">
                  <a14:imgLayer r:embed="rId43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111</xdr:row>
      <xdr:rowOff>0</xdr:rowOff>
    </xdr:from>
    <xdr:to>
      <xdr:col>5</xdr:col>
      <xdr:colOff>1936</xdr:colOff>
      <xdr:row>111</xdr:row>
      <xdr:rowOff>176400</xdr:rowOff>
    </xdr:to>
    <xdr:sp macro="" textlink="">
      <xdr:nvSpPr>
        <xdr:cNvPr id="68" name="Прямоугольник 67">
          <a:extLst>
            <a:ext uri="{FF2B5EF4-FFF2-40B4-BE49-F238E27FC236}">
              <a16:creationId xmlns:a16="http://schemas.microsoft.com/office/drawing/2014/main" id="{C1BF2290-850E-41FD-B963-B0A2155DC65C}"/>
            </a:ext>
          </a:extLst>
        </xdr:cNvPr>
        <xdr:cNvSpPr>
          <a:spLocks/>
        </xdr:cNvSpPr>
      </xdr:nvSpPr>
      <xdr:spPr>
        <a:xfrm>
          <a:off x="2636450" y="23083157"/>
          <a:ext cx="478800" cy="176400"/>
        </a:xfrm>
        <a:prstGeom prst="rect">
          <a:avLst/>
        </a:prstGeom>
        <a:blipFill>
          <a:blip xmlns:r="http://schemas.openxmlformats.org/officeDocument/2006/relationships" r:embed="rId42" cstate="screen">
            <a:extLst>
              <a:ext uri="{BEBA8EAE-BF5A-486C-A8C5-ECC9F3942E4B}">
                <a14:imgProps xmlns:a14="http://schemas.microsoft.com/office/drawing/2010/main">
                  <a14:imgLayer r:embed="rId43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77</xdr:row>
      <xdr:rowOff>26441</xdr:rowOff>
    </xdr:from>
    <xdr:to>
      <xdr:col>5</xdr:col>
      <xdr:colOff>1936</xdr:colOff>
      <xdr:row>78</xdr:row>
      <xdr:rowOff>12341</xdr:rowOff>
    </xdr:to>
    <xdr:sp macro="" textlink="">
      <xdr:nvSpPr>
        <xdr:cNvPr id="69" name="Прямоугольник 68">
          <a:extLst>
            <a:ext uri="{FF2B5EF4-FFF2-40B4-BE49-F238E27FC236}">
              <a16:creationId xmlns:a16="http://schemas.microsoft.com/office/drawing/2014/main" id="{6C86B4BB-D9D7-4BB0-B1E5-0DD0FA248D53}"/>
            </a:ext>
          </a:extLst>
        </xdr:cNvPr>
        <xdr:cNvSpPr>
          <a:spLocks/>
        </xdr:cNvSpPr>
      </xdr:nvSpPr>
      <xdr:spPr>
        <a:xfrm>
          <a:off x="2636450" y="16403998"/>
          <a:ext cx="478800" cy="176400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112</xdr:row>
      <xdr:rowOff>26442</xdr:rowOff>
    </xdr:from>
    <xdr:to>
      <xdr:col>5</xdr:col>
      <xdr:colOff>1936</xdr:colOff>
      <xdr:row>113</xdr:row>
      <xdr:rowOff>12342</xdr:rowOff>
    </xdr:to>
    <xdr:sp macro="" textlink="">
      <xdr:nvSpPr>
        <xdr:cNvPr id="70" name="Прямоугольник 69">
          <a:extLst>
            <a:ext uri="{FF2B5EF4-FFF2-40B4-BE49-F238E27FC236}">
              <a16:creationId xmlns:a16="http://schemas.microsoft.com/office/drawing/2014/main" id="{6C434094-3ACA-4BAE-9E5A-4E07D247610D}"/>
            </a:ext>
          </a:extLst>
        </xdr:cNvPr>
        <xdr:cNvSpPr>
          <a:spLocks/>
        </xdr:cNvSpPr>
      </xdr:nvSpPr>
      <xdr:spPr>
        <a:xfrm>
          <a:off x="2636450" y="23300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113</xdr:row>
      <xdr:rowOff>26442</xdr:rowOff>
    </xdr:from>
    <xdr:to>
      <xdr:col>5</xdr:col>
      <xdr:colOff>1936</xdr:colOff>
      <xdr:row>114</xdr:row>
      <xdr:rowOff>12342</xdr:rowOff>
    </xdr:to>
    <xdr:sp macro="" textlink="">
      <xdr:nvSpPr>
        <xdr:cNvPr id="71" name="Прямоугольник 70">
          <a:extLst>
            <a:ext uri="{FF2B5EF4-FFF2-40B4-BE49-F238E27FC236}">
              <a16:creationId xmlns:a16="http://schemas.microsoft.com/office/drawing/2014/main" id="{31644328-C8EA-445E-AE5B-27589174A83E}"/>
            </a:ext>
          </a:extLst>
        </xdr:cNvPr>
        <xdr:cNvSpPr>
          <a:spLocks/>
        </xdr:cNvSpPr>
      </xdr:nvSpPr>
      <xdr:spPr>
        <a:xfrm>
          <a:off x="2636450" y="23490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114</xdr:row>
      <xdr:rowOff>26442</xdr:rowOff>
    </xdr:from>
    <xdr:to>
      <xdr:col>5</xdr:col>
      <xdr:colOff>1936</xdr:colOff>
      <xdr:row>115</xdr:row>
      <xdr:rowOff>12342</xdr:rowOff>
    </xdr:to>
    <xdr:sp macro="" textlink="">
      <xdr:nvSpPr>
        <xdr:cNvPr id="72" name="Прямоугольник 71">
          <a:extLst>
            <a:ext uri="{FF2B5EF4-FFF2-40B4-BE49-F238E27FC236}">
              <a16:creationId xmlns:a16="http://schemas.microsoft.com/office/drawing/2014/main" id="{FCC0CA01-4100-4F49-8394-E5646290B9F9}"/>
            </a:ext>
          </a:extLst>
        </xdr:cNvPr>
        <xdr:cNvSpPr>
          <a:spLocks/>
        </xdr:cNvSpPr>
      </xdr:nvSpPr>
      <xdr:spPr>
        <a:xfrm>
          <a:off x="2636450" y="23681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115</xdr:row>
      <xdr:rowOff>26442</xdr:rowOff>
    </xdr:from>
    <xdr:to>
      <xdr:col>5</xdr:col>
      <xdr:colOff>1936</xdr:colOff>
      <xdr:row>116</xdr:row>
      <xdr:rowOff>12342</xdr:rowOff>
    </xdr:to>
    <xdr:sp macro="" textlink="">
      <xdr:nvSpPr>
        <xdr:cNvPr id="73" name="Прямоугольник 72">
          <a:extLst>
            <a:ext uri="{FF2B5EF4-FFF2-40B4-BE49-F238E27FC236}">
              <a16:creationId xmlns:a16="http://schemas.microsoft.com/office/drawing/2014/main" id="{9A5A63B1-195B-4843-BCAF-66BE089902AF}"/>
            </a:ext>
          </a:extLst>
        </xdr:cNvPr>
        <xdr:cNvSpPr>
          <a:spLocks/>
        </xdr:cNvSpPr>
      </xdr:nvSpPr>
      <xdr:spPr>
        <a:xfrm>
          <a:off x="2636450" y="238715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116</xdr:row>
      <xdr:rowOff>26442</xdr:rowOff>
    </xdr:from>
    <xdr:to>
      <xdr:col>5</xdr:col>
      <xdr:colOff>1936</xdr:colOff>
      <xdr:row>117</xdr:row>
      <xdr:rowOff>12342</xdr:rowOff>
    </xdr:to>
    <xdr:sp macro="" textlink="">
      <xdr:nvSpPr>
        <xdr:cNvPr id="74" name="Прямоугольник 73">
          <a:extLst>
            <a:ext uri="{FF2B5EF4-FFF2-40B4-BE49-F238E27FC236}">
              <a16:creationId xmlns:a16="http://schemas.microsoft.com/office/drawing/2014/main" id="{27163D42-444E-41D3-AF5D-1DFFE71624B8}"/>
            </a:ext>
          </a:extLst>
        </xdr:cNvPr>
        <xdr:cNvSpPr>
          <a:spLocks/>
        </xdr:cNvSpPr>
      </xdr:nvSpPr>
      <xdr:spPr>
        <a:xfrm>
          <a:off x="2636450" y="240620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196</xdr:row>
      <xdr:rowOff>26442</xdr:rowOff>
    </xdr:from>
    <xdr:to>
      <xdr:col>5</xdr:col>
      <xdr:colOff>1936</xdr:colOff>
      <xdr:row>197</xdr:row>
      <xdr:rowOff>12342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55C12E9F-ABF8-4A53-B2BD-DC447F451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396068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197</xdr:row>
      <xdr:rowOff>26442</xdr:rowOff>
    </xdr:from>
    <xdr:to>
      <xdr:col>5</xdr:col>
      <xdr:colOff>1936</xdr:colOff>
      <xdr:row>198</xdr:row>
      <xdr:rowOff>12342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53E4C0A4-3C4A-4325-AA50-5BE569EA0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397973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199</xdr:row>
      <xdr:rowOff>26442</xdr:rowOff>
    </xdr:from>
    <xdr:to>
      <xdr:col>5</xdr:col>
      <xdr:colOff>1936</xdr:colOff>
      <xdr:row>200</xdr:row>
      <xdr:rowOff>12342</xdr:rowOff>
    </xdr:to>
    <xdr:sp macro="" textlink="">
      <xdr:nvSpPr>
        <xdr:cNvPr id="78" name="Прямоугольник 77">
          <a:extLst>
            <a:ext uri="{FF2B5EF4-FFF2-40B4-BE49-F238E27FC236}">
              <a16:creationId xmlns:a16="http://schemas.microsoft.com/office/drawing/2014/main" id="{B9F731D7-582E-48FF-AAFD-2D49E34D6919}"/>
            </a:ext>
          </a:extLst>
        </xdr:cNvPr>
        <xdr:cNvSpPr>
          <a:spLocks/>
        </xdr:cNvSpPr>
      </xdr:nvSpPr>
      <xdr:spPr>
        <a:xfrm>
          <a:off x="2636450" y="40178399"/>
          <a:ext cx="478800" cy="176400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122</xdr:row>
      <xdr:rowOff>20999</xdr:rowOff>
    </xdr:from>
    <xdr:to>
      <xdr:col>5</xdr:col>
      <xdr:colOff>1936</xdr:colOff>
      <xdr:row>123</xdr:row>
      <xdr:rowOff>6899</xdr:rowOff>
    </xdr:to>
    <xdr:sp macro="" textlink="">
      <xdr:nvSpPr>
        <xdr:cNvPr id="79" name="Прямоугольник 78">
          <a:extLst>
            <a:ext uri="{FF2B5EF4-FFF2-40B4-BE49-F238E27FC236}">
              <a16:creationId xmlns:a16="http://schemas.microsoft.com/office/drawing/2014/main" id="{979DF4F2-6AD2-4972-9B16-205657A36EBE}"/>
            </a:ext>
          </a:extLst>
        </xdr:cNvPr>
        <xdr:cNvSpPr>
          <a:spLocks/>
        </xdr:cNvSpPr>
      </xdr:nvSpPr>
      <xdr:spPr>
        <a:xfrm>
          <a:off x="2636450" y="25199656"/>
          <a:ext cx="478800" cy="176400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123</xdr:row>
      <xdr:rowOff>20999</xdr:rowOff>
    </xdr:from>
    <xdr:to>
      <xdr:col>5</xdr:col>
      <xdr:colOff>1936</xdr:colOff>
      <xdr:row>124</xdr:row>
      <xdr:rowOff>6899</xdr:rowOff>
    </xdr:to>
    <xdr:sp macro="" textlink="">
      <xdr:nvSpPr>
        <xdr:cNvPr id="80" name="Прямоугольник 79">
          <a:extLst>
            <a:ext uri="{FF2B5EF4-FFF2-40B4-BE49-F238E27FC236}">
              <a16:creationId xmlns:a16="http://schemas.microsoft.com/office/drawing/2014/main" id="{C810AED6-A7C8-417F-9745-9DA9F5127C7E}"/>
            </a:ext>
          </a:extLst>
        </xdr:cNvPr>
        <xdr:cNvSpPr>
          <a:spLocks/>
        </xdr:cNvSpPr>
      </xdr:nvSpPr>
      <xdr:spPr>
        <a:xfrm>
          <a:off x="2636450" y="25390156"/>
          <a:ext cx="478800" cy="176400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124</xdr:row>
      <xdr:rowOff>20999</xdr:rowOff>
    </xdr:from>
    <xdr:to>
      <xdr:col>5</xdr:col>
      <xdr:colOff>1936</xdr:colOff>
      <xdr:row>125</xdr:row>
      <xdr:rowOff>6899</xdr:rowOff>
    </xdr:to>
    <xdr:sp macro="" textlink="">
      <xdr:nvSpPr>
        <xdr:cNvPr id="81" name="Прямоугольник 80">
          <a:extLst>
            <a:ext uri="{FF2B5EF4-FFF2-40B4-BE49-F238E27FC236}">
              <a16:creationId xmlns:a16="http://schemas.microsoft.com/office/drawing/2014/main" id="{C9AEF609-FCF7-4AA8-9FA6-4367BA5409B1}"/>
            </a:ext>
          </a:extLst>
        </xdr:cNvPr>
        <xdr:cNvSpPr>
          <a:spLocks/>
        </xdr:cNvSpPr>
      </xdr:nvSpPr>
      <xdr:spPr>
        <a:xfrm>
          <a:off x="2636450" y="25580656"/>
          <a:ext cx="478800" cy="176400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125</xdr:row>
      <xdr:rowOff>20999</xdr:rowOff>
    </xdr:from>
    <xdr:to>
      <xdr:col>5</xdr:col>
      <xdr:colOff>1936</xdr:colOff>
      <xdr:row>126</xdr:row>
      <xdr:rowOff>6899</xdr:rowOff>
    </xdr:to>
    <xdr:sp macro="" textlink="">
      <xdr:nvSpPr>
        <xdr:cNvPr id="82" name="Прямоугольник 81">
          <a:extLst>
            <a:ext uri="{FF2B5EF4-FFF2-40B4-BE49-F238E27FC236}">
              <a16:creationId xmlns:a16="http://schemas.microsoft.com/office/drawing/2014/main" id="{FBB6E357-B099-4973-A77B-7CD70CCC794A}"/>
            </a:ext>
          </a:extLst>
        </xdr:cNvPr>
        <xdr:cNvSpPr>
          <a:spLocks/>
        </xdr:cNvSpPr>
      </xdr:nvSpPr>
      <xdr:spPr>
        <a:xfrm>
          <a:off x="2636450" y="25771156"/>
          <a:ext cx="478800" cy="176400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126</xdr:row>
      <xdr:rowOff>26442</xdr:rowOff>
    </xdr:from>
    <xdr:to>
      <xdr:col>5</xdr:col>
      <xdr:colOff>1936</xdr:colOff>
      <xdr:row>127</xdr:row>
      <xdr:rowOff>12342</xdr:rowOff>
    </xdr:to>
    <xdr:sp macro="" textlink="">
      <xdr:nvSpPr>
        <xdr:cNvPr id="83" name="Прямоугольник 82">
          <a:extLst>
            <a:ext uri="{FF2B5EF4-FFF2-40B4-BE49-F238E27FC236}">
              <a16:creationId xmlns:a16="http://schemas.microsoft.com/office/drawing/2014/main" id="{21ADB2A8-4FAA-404F-BD6D-FD3545807AAB}"/>
            </a:ext>
          </a:extLst>
        </xdr:cNvPr>
        <xdr:cNvSpPr>
          <a:spLocks/>
        </xdr:cNvSpPr>
      </xdr:nvSpPr>
      <xdr:spPr>
        <a:xfrm>
          <a:off x="2636450" y="25967099"/>
          <a:ext cx="478800" cy="176400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127</xdr:row>
      <xdr:rowOff>20999</xdr:rowOff>
    </xdr:from>
    <xdr:to>
      <xdr:col>5</xdr:col>
      <xdr:colOff>1936</xdr:colOff>
      <xdr:row>128</xdr:row>
      <xdr:rowOff>6899</xdr:rowOff>
    </xdr:to>
    <xdr:sp macro="" textlink="">
      <xdr:nvSpPr>
        <xdr:cNvPr id="84" name="Прямоугольник 83">
          <a:extLst>
            <a:ext uri="{FF2B5EF4-FFF2-40B4-BE49-F238E27FC236}">
              <a16:creationId xmlns:a16="http://schemas.microsoft.com/office/drawing/2014/main" id="{3CEA39DC-EA73-4204-879C-429D052F5ECA}"/>
            </a:ext>
          </a:extLst>
        </xdr:cNvPr>
        <xdr:cNvSpPr>
          <a:spLocks/>
        </xdr:cNvSpPr>
      </xdr:nvSpPr>
      <xdr:spPr>
        <a:xfrm>
          <a:off x="2636450" y="26152156"/>
          <a:ext cx="478800" cy="176400"/>
        </a:xfrm>
        <a:prstGeom prst="rect">
          <a:avLst/>
        </a:prstGeom>
        <a:blipFill>
          <a:blip xmlns:r="http://schemas.openxmlformats.org/officeDocument/2006/relationships" r:embed="rId5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128</xdr:row>
      <xdr:rowOff>20999</xdr:rowOff>
    </xdr:from>
    <xdr:to>
      <xdr:col>5</xdr:col>
      <xdr:colOff>1936</xdr:colOff>
      <xdr:row>129</xdr:row>
      <xdr:rowOff>6899</xdr:rowOff>
    </xdr:to>
    <xdr:sp macro="" textlink="">
      <xdr:nvSpPr>
        <xdr:cNvPr id="85" name="Прямоугольник 84">
          <a:extLst>
            <a:ext uri="{FF2B5EF4-FFF2-40B4-BE49-F238E27FC236}">
              <a16:creationId xmlns:a16="http://schemas.microsoft.com/office/drawing/2014/main" id="{07F30C9D-9BBF-40A2-8CD1-527A8A135F28}"/>
            </a:ext>
          </a:extLst>
        </xdr:cNvPr>
        <xdr:cNvSpPr>
          <a:spLocks/>
        </xdr:cNvSpPr>
      </xdr:nvSpPr>
      <xdr:spPr>
        <a:xfrm>
          <a:off x="2636450" y="26342656"/>
          <a:ext cx="478800" cy="176400"/>
        </a:xfrm>
        <a:prstGeom prst="rect">
          <a:avLst/>
        </a:prstGeom>
        <a:blipFill>
          <a:blip xmlns:r="http://schemas.openxmlformats.org/officeDocument/2006/relationships" r:embed="rId5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130</xdr:row>
      <xdr:rowOff>14100</xdr:rowOff>
    </xdr:from>
    <xdr:to>
      <xdr:col>5</xdr:col>
      <xdr:colOff>0</xdr:colOff>
      <xdr:row>131</xdr:row>
      <xdr:rowOff>0</xdr:rowOff>
    </xdr:to>
    <xdr:sp macro="" textlink="">
      <xdr:nvSpPr>
        <xdr:cNvPr id="86" name="Прямоугольник 85">
          <a:extLst>
            <a:ext uri="{FF2B5EF4-FFF2-40B4-BE49-F238E27FC236}">
              <a16:creationId xmlns:a16="http://schemas.microsoft.com/office/drawing/2014/main" id="{616FA3DB-7F49-46C0-92C0-C7A3DD4AC703}"/>
            </a:ext>
          </a:extLst>
        </xdr:cNvPr>
        <xdr:cNvSpPr>
          <a:spLocks/>
        </xdr:cNvSpPr>
      </xdr:nvSpPr>
      <xdr:spPr>
        <a:xfrm>
          <a:off x="364843" y="27544071"/>
          <a:ext cx="478800" cy="176400"/>
        </a:xfrm>
        <a:prstGeom prst="rect">
          <a:avLst/>
        </a:prstGeom>
        <a:blipFill>
          <a:blip xmlns:r="http://schemas.openxmlformats.org/officeDocument/2006/relationships" r:embed="rId53" cstate="screen">
            <a:extLst>
              <a:ext uri="{BEBA8EAE-BF5A-486C-A8C5-ECC9F3942E4B}">
                <a14:imgProps xmlns:a14="http://schemas.microsoft.com/office/drawing/2010/main">
                  <a14:imgLayer r:embed="rId5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132</xdr:row>
      <xdr:rowOff>25564</xdr:rowOff>
    </xdr:from>
    <xdr:to>
      <xdr:col>5</xdr:col>
      <xdr:colOff>3298</xdr:colOff>
      <xdr:row>133</xdr:row>
      <xdr:rowOff>11464</xdr:rowOff>
    </xdr:to>
    <xdr:sp macro="" textlink="">
      <xdr:nvSpPr>
        <xdr:cNvPr id="87" name="Прямоугольник 86">
          <a:extLst>
            <a:ext uri="{FF2B5EF4-FFF2-40B4-BE49-F238E27FC236}">
              <a16:creationId xmlns:a16="http://schemas.microsoft.com/office/drawing/2014/main" id="{F37CB6D8-5F6F-4BBA-94CD-12BC4014FCE0}"/>
            </a:ext>
          </a:extLst>
        </xdr:cNvPr>
        <xdr:cNvSpPr>
          <a:spLocks/>
        </xdr:cNvSpPr>
      </xdr:nvSpPr>
      <xdr:spPr>
        <a:xfrm>
          <a:off x="2637812" y="271854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133</xdr:row>
      <xdr:rowOff>25564</xdr:rowOff>
    </xdr:from>
    <xdr:to>
      <xdr:col>5</xdr:col>
      <xdr:colOff>3298</xdr:colOff>
      <xdr:row>134</xdr:row>
      <xdr:rowOff>11464</xdr:rowOff>
    </xdr:to>
    <xdr:sp macro="" textlink="">
      <xdr:nvSpPr>
        <xdr:cNvPr id="88" name="Прямоугольник 87">
          <a:extLst>
            <a:ext uri="{FF2B5EF4-FFF2-40B4-BE49-F238E27FC236}">
              <a16:creationId xmlns:a16="http://schemas.microsoft.com/office/drawing/2014/main" id="{85A0CD29-625D-4C6B-A443-5E17ADC1C527}"/>
            </a:ext>
          </a:extLst>
        </xdr:cNvPr>
        <xdr:cNvSpPr>
          <a:spLocks/>
        </xdr:cNvSpPr>
      </xdr:nvSpPr>
      <xdr:spPr>
        <a:xfrm>
          <a:off x="2637812" y="273759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134</xdr:row>
      <xdr:rowOff>25564</xdr:rowOff>
    </xdr:from>
    <xdr:to>
      <xdr:col>5</xdr:col>
      <xdr:colOff>3298</xdr:colOff>
      <xdr:row>135</xdr:row>
      <xdr:rowOff>11464</xdr:rowOff>
    </xdr:to>
    <xdr:sp macro="" textlink="">
      <xdr:nvSpPr>
        <xdr:cNvPr id="89" name="Прямоугольник 88">
          <a:extLst>
            <a:ext uri="{FF2B5EF4-FFF2-40B4-BE49-F238E27FC236}">
              <a16:creationId xmlns:a16="http://schemas.microsoft.com/office/drawing/2014/main" id="{D623D2AF-E410-4037-87A6-FED7522A9F8D}"/>
            </a:ext>
          </a:extLst>
        </xdr:cNvPr>
        <xdr:cNvSpPr>
          <a:spLocks/>
        </xdr:cNvSpPr>
      </xdr:nvSpPr>
      <xdr:spPr>
        <a:xfrm>
          <a:off x="2637812" y="275664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135</xdr:row>
      <xdr:rowOff>25564</xdr:rowOff>
    </xdr:from>
    <xdr:to>
      <xdr:col>5</xdr:col>
      <xdr:colOff>3298</xdr:colOff>
      <xdr:row>136</xdr:row>
      <xdr:rowOff>11464</xdr:rowOff>
    </xdr:to>
    <xdr:sp macro="" textlink="">
      <xdr:nvSpPr>
        <xdr:cNvPr id="90" name="Прямоугольник 89">
          <a:extLst>
            <a:ext uri="{FF2B5EF4-FFF2-40B4-BE49-F238E27FC236}">
              <a16:creationId xmlns:a16="http://schemas.microsoft.com/office/drawing/2014/main" id="{6F3DDA3F-78A4-4C34-B32F-C12574A2C788}"/>
            </a:ext>
          </a:extLst>
        </xdr:cNvPr>
        <xdr:cNvSpPr>
          <a:spLocks/>
        </xdr:cNvSpPr>
      </xdr:nvSpPr>
      <xdr:spPr>
        <a:xfrm>
          <a:off x="2637812" y="277569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136</xdr:row>
      <xdr:rowOff>25564</xdr:rowOff>
    </xdr:from>
    <xdr:to>
      <xdr:col>5</xdr:col>
      <xdr:colOff>3298</xdr:colOff>
      <xdr:row>137</xdr:row>
      <xdr:rowOff>11464</xdr:rowOff>
    </xdr:to>
    <xdr:sp macro="" textlink="">
      <xdr:nvSpPr>
        <xdr:cNvPr id="91" name="Прямоугольник 90">
          <a:extLst>
            <a:ext uri="{FF2B5EF4-FFF2-40B4-BE49-F238E27FC236}">
              <a16:creationId xmlns:a16="http://schemas.microsoft.com/office/drawing/2014/main" id="{CEF90510-6059-4380-9E4C-7975730BBA58}"/>
            </a:ext>
          </a:extLst>
        </xdr:cNvPr>
        <xdr:cNvSpPr>
          <a:spLocks/>
        </xdr:cNvSpPr>
      </xdr:nvSpPr>
      <xdr:spPr>
        <a:xfrm>
          <a:off x="2637812" y="279474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137</xdr:row>
      <xdr:rowOff>25564</xdr:rowOff>
    </xdr:from>
    <xdr:to>
      <xdr:col>5</xdr:col>
      <xdr:colOff>3298</xdr:colOff>
      <xdr:row>138</xdr:row>
      <xdr:rowOff>11464</xdr:rowOff>
    </xdr:to>
    <xdr:sp macro="" textlink="">
      <xdr:nvSpPr>
        <xdr:cNvPr id="92" name="Прямоугольник 91">
          <a:extLst>
            <a:ext uri="{FF2B5EF4-FFF2-40B4-BE49-F238E27FC236}">
              <a16:creationId xmlns:a16="http://schemas.microsoft.com/office/drawing/2014/main" id="{9D52405C-E031-4459-A225-E5542AC9B5AB}"/>
            </a:ext>
          </a:extLst>
        </xdr:cNvPr>
        <xdr:cNvSpPr>
          <a:spLocks/>
        </xdr:cNvSpPr>
      </xdr:nvSpPr>
      <xdr:spPr>
        <a:xfrm>
          <a:off x="2637812" y="28137921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73</xdr:row>
      <xdr:rowOff>26442</xdr:rowOff>
    </xdr:from>
    <xdr:to>
      <xdr:col>5</xdr:col>
      <xdr:colOff>1936</xdr:colOff>
      <xdr:row>74</xdr:row>
      <xdr:rowOff>12342</xdr:rowOff>
    </xdr:to>
    <xdr:sp macro="" textlink="">
      <xdr:nvSpPr>
        <xdr:cNvPr id="94" name="Прямоугольник 93">
          <a:extLst>
            <a:ext uri="{FF2B5EF4-FFF2-40B4-BE49-F238E27FC236}">
              <a16:creationId xmlns:a16="http://schemas.microsoft.com/office/drawing/2014/main" id="{B26E1E1E-7ADE-405D-95AA-1178A6FA782A}"/>
            </a:ext>
          </a:extLst>
        </xdr:cNvPr>
        <xdr:cNvSpPr>
          <a:spLocks/>
        </xdr:cNvSpPr>
      </xdr:nvSpPr>
      <xdr:spPr>
        <a:xfrm>
          <a:off x="2636450" y="15641999"/>
          <a:ext cx="478800" cy="176400"/>
        </a:xfrm>
        <a:prstGeom prst="rect">
          <a:avLst/>
        </a:prstGeom>
        <a:blipFill>
          <a:blip xmlns:r="http://schemas.openxmlformats.org/officeDocument/2006/relationships" r:embed="rId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74</xdr:row>
      <xdr:rowOff>26442</xdr:rowOff>
    </xdr:from>
    <xdr:to>
      <xdr:col>5</xdr:col>
      <xdr:colOff>1936</xdr:colOff>
      <xdr:row>75</xdr:row>
      <xdr:rowOff>12342</xdr:rowOff>
    </xdr:to>
    <xdr:sp macro="" textlink="">
      <xdr:nvSpPr>
        <xdr:cNvPr id="95" name="Прямоугольник 94">
          <a:extLst>
            <a:ext uri="{FF2B5EF4-FFF2-40B4-BE49-F238E27FC236}">
              <a16:creationId xmlns:a16="http://schemas.microsoft.com/office/drawing/2014/main" id="{8C6B37B4-2C8C-4F5A-AB56-62F0FBA82163}"/>
            </a:ext>
          </a:extLst>
        </xdr:cNvPr>
        <xdr:cNvSpPr>
          <a:spLocks/>
        </xdr:cNvSpPr>
      </xdr:nvSpPr>
      <xdr:spPr>
        <a:xfrm>
          <a:off x="2636450" y="15832499"/>
          <a:ext cx="478800" cy="176400"/>
        </a:xfrm>
        <a:prstGeom prst="rect">
          <a:avLst/>
        </a:prstGeom>
        <a:blipFill>
          <a:blip xmlns:r="http://schemas.openxmlformats.org/officeDocument/2006/relationships" r:embed="rId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75</xdr:row>
      <xdr:rowOff>26442</xdr:rowOff>
    </xdr:from>
    <xdr:to>
      <xdr:col>5</xdr:col>
      <xdr:colOff>1936</xdr:colOff>
      <xdr:row>76</xdr:row>
      <xdr:rowOff>12342</xdr:rowOff>
    </xdr:to>
    <xdr:sp macro="" textlink="">
      <xdr:nvSpPr>
        <xdr:cNvPr id="96" name="Прямоугольник 95">
          <a:extLst>
            <a:ext uri="{FF2B5EF4-FFF2-40B4-BE49-F238E27FC236}">
              <a16:creationId xmlns:a16="http://schemas.microsoft.com/office/drawing/2014/main" id="{256E8F15-0881-4167-A4DB-CC4FFF33BAB2}"/>
            </a:ext>
          </a:extLst>
        </xdr:cNvPr>
        <xdr:cNvSpPr>
          <a:spLocks/>
        </xdr:cNvSpPr>
      </xdr:nvSpPr>
      <xdr:spPr>
        <a:xfrm>
          <a:off x="2636450" y="16022999"/>
          <a:ext cx="478800" cy="176400"/>
        </a:xfrm>
        <a:prstGeom prst="rect">
          <a:avLst/>
        </a:prstGeom>
        <a:blipFill>
          <a:blip xmlns:r="http://schemas.openxmlformats.org/officeDocument/2006/relationships" r:embed="rId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139</xdr:row>
      <xdr:rowOff>26442</xdr:rowOff>
    </xdr:from>
    <xdr:to>
      <xdr:col>5</xdr:col>
      <xdr:colOff>1936</xdr:colOff>
      <xdr:row>140</xdr:row>
      <xdr:rowOff>12342</xdr:rowOff>
    </xdr:to>
    <xdr:sp macro="" textlink="">
      <xdr:nvSpPr>
        <xdr:cNvPr id="97" name="Прямоугольник 96">
          <a:extLst>
            <a:ext uri="{FF2B5EF4-FFF2-40B4-BE49-F238E27FC236}">
              <a16:creationId xmlns:a16="http://schemas.microsoft.com/office/drawing/2014/main" id="{08AD7C21-4048-4791-926B-9DECD965A559}"/>
            </a:ext>
          </a:extLst>
        </xdr:cNvPr>
        <xdr:cNvSpPr>
          <a:spLocks/>
        </xdr:cNvSpPr>
      </xdr:nvSpPr>
      <xdr:spPr>
        <a:xfrm>
          <a:off x="2636450" y="28519799"/>
          <a:ext cx="478800" cy="176400"/>
        </a:xfrm>
        <a:prstGeom prst="rect">
          <a:avLst/>
        </a:prstGeom>
        <a:blipFill>
          <a:blip xmlns:r="http://schemas.openxmlformats.org/officeDocument/2006/relationships" r:embed="rId57" cstate="screen">
            <a:extLst>
              <a:ext uri="{BEBA8EAE-BF5A-486C-A8C5-ECC9F3942E4B}">
                <a14:imgProps xmlns:a14="http://schemas.microsoft.com/office/drawing/2010/main">
                  <a14:imgLayer r:embed="rId58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140</xdr:row>
      <xdr:rowOff>26442</xdr:rowOff>
    </xdr:from>
    <xdr:to>
      <xdr:col>5</xdr:col>
      <xdr:colOff>1936</xdr:colOff>
      <xdr:row>141</xdr:row>
      <xdr:rowOff>12342</xdr:rowOff>
    </xdr:to>
    <xdr:sp macro="" textlink="">
      <xdr:nvSpPr>
        <xdr:cNvPr id="98" name="Прямоугольник 97">
          <a:extLst>
            <a:ext uri="{FF2B5EF4-FFF2-40B4-BE49-F238E27FC236}">
              <a16:creationId xmlns:a16="http://schemas.microsoft.com/office/drawing/2014/main" id="{6D7F97A5-2821-47F2-B1C8-43ADA7DF0E52}"/>
            </a:ext>
          </a:extLst>
        </xdr:cNvPr>
        <xdr:cNvSpPr>
          <a:spLocks/>
        </xdr:cNvSpPr>
      </xdr:nvSpPr>
      <xdr:spPr>
        <a:xfrm>
          <a:off x="2636450" y="28710299"/>
          <a:ext cx="478800" cy="176400"/>
        </a:xfrm>
        <a:prstGeom prst="rect">
          <a:avLst/>
        </a:prstGeom>
        <a:blipFill>
          <a:blip xmlns:r="http://schemas.openxmlformats.org/officeDocument/2006/relationships" r:embed="rId57" cstate="screen">
            <a:extLst>
              <a:ext uri="{BEBA8EAE-BF5A-486C-A8C5-ECC9F3942E4B}">
                <a14:imgProps xmlns:a14="http://schemas.microsoft.com/office/drawing/2010/main">
                  <a14:imgLayer r:embed="rId58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143</xdr:row>
      <xdr:rowOff>26442</xdr:rowOff>
    </xdr:from>
    <xdr:to>
      <xdr:col>5</xdr:col>
      <xdr:colOff>1936</xdr:colOff>
      <xdr:row>144</xdr:row>
      <xdr:rowOff>12342</xdr:rowOff>
    </xdr:to>
    <xdr:sp macro="" textlink="">
      <xdr:nvSpPr>
        <xdr:cNvPr id="99" name="Прямоугольник 98">
          <a:extLst>
            <a:ext uri="{FF2B5EF4-FFF2-40B4-BE49-F238E27FC236}">
              <a16:creationId xmlns:a16="http://schemas.microsoft.com/office/drawing/2014/main" id="{66FA09F9-4076-4040-B335-5EF0612AB32D}"/>
            </a:ext>
          </a:extLst>
        </xdr:cNvPr>
        <xdr:cNvSpPr>
          <a:spLocks/>
        </xdr:cNvSpPr>
      </xdr:nvSpPr>
      <xdr:spPr>
        <a:xfrm>
          <a:off x="2636450" y="29281799"/>
          <a:ext cx="478800" cy="176400"/>
        </a:xfrm>
        <a:prstGeom prst="rect">
          <a:avLst/>
        </a:prstGeom>
        <a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145</xdr:row>
      <xdr:rowOff>26442</xdr:rowOff>
    </xdr:from>
    <xdr:to>
      <xdr:col>5</xdr:col>
      <xdr:colOff>1936</xdr:colOff>
      <xdr:row>146</xdr:row>
      <xdr:rowOff>12342</xdr:rowOff>
    </xdr:to>
    <xdr:sp macro="" textlink="">
      <xdr:nvSpPr>
        <xdr:cNvPr id="100" name="Прямоугольник 99">
          <a:extLst>
            <a:ext uri="{FF2B5EF4-FFF2-40B4-BE49-F238E27FC236}">
              <a16:creationId xmlns:a16="http://schemas.microsoft.com/office/drawing/2014/main" id="{B6666533-124E-458D-BC5F-FD7BD96707E0}"/>
            </a:ext>
          </a:extLst>
        </xdr:cNvPr>
        <xdr:cNvSpPr>
          <a:spLocks/>
        </xdr:cNvSpPr>
      </xdr:nvSpPr>
      <xdr:spPr>
        <a:xfrm>
          <a:off x="2636450" y="29662799"/>
          <a:ext cx="478800" cy="176400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146</xdr:row>
      <xdr:rowOff>26442</xdr:rowOff>
    </xdr:from>
    <xdr:to>
      <xdr:col>5</xdr:col>
      <xdr:colOff>1936</xdr:colOff>
      <xdr:row>147</xdr:row>
      <xdr:rowOff>12342</xdr:rowOff>
    </xdr:to>
    <xdr:sp macro="" textlink="">
      <xdr:nvSpPr>
        <xdr:cNvPr id="101" name="Прямоугольник 100">
          <a:extLst>
            <a:ext uri="{FF2B5EF4-FFF2-40B4-BE49-F238E27FC236}">
              <a16:creationId xmlns:a16="http://schemas.microsoft.com/office/drawing/2014/main" id="{A877CA03-D6BE-4D7A-BC36-47293B7E2C4E}"/>
            </a:ext>
          </a:extLst>
        </xdr:cNvPr>
        <xdr:cNvSpPr>
          <a:spLocks/>
        </xdr:cNvSpPr>
      </xdr:nvSpPr>
      <xdr:spPr>
        <a:xfrm>
          <a:off x="2636450" y="29853299"/>
          <a:ext cx="478800" cy="176400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147</xdr:row>
      <xdr:rowOff>26442</xdr:rowOff>
    </xdr:from>
    <xdr:to>
      <xdr:col>5</xdr:col>
      <xdr:colOff>1936</xdr:colOff>
      <xdr:row>148</xdr:row>
      <xdr:rowOff>12342</xdr:rowOff>
    </xdr:to>
    <xdr:sp macro="" textlink="">
      <xdr:nvSpPr>
        <xdr:cNvPr id="102" name="Прямоугольник 101">
          <a:extLst>
            <a:ext uri="{FF2B5EF4-FFF2-40B4-BE49-F238E27FC236}">
              <a16:creationId xmlns:a16="http://schemas.microsoft.com/office/drawing/2014/main" id="{BC2455FF-34B8-4779-A574-EC233CFFF298}"/>
            </a:ext>
          </a:extLst>
        </xdr:cNvPr>
        <xdr:cNvSpPr>
          <a:spLocks/>
        </xdr:cNvSpPr>
      </xdr:nvSpPr>
      <xdr:spPr>
        <a:xfrm>
          <a:off x="2636450" y="30043799"/>
          <a:ext cx="478800" cy="176400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148</xdr:row>
      <xdr:rowOff>26442</xdr:rowOff>
    </xdr:from>
    <xdr:to>
      <xdr:col>5</xdr:col>
      <xdr:colOff>1936</xdr:colOff>
      <xdr:row>149</xdr:row>
      <xdr:rowOff>12342</xdr:rowOff>
    </xdr:to>
    <xdr:sp macro="" textlink="">
      <xdr:nvSpPr>
        <xdr:cNvPr id="103" name="Прямоугольник 102">
          <a:extLst>
            <a:ext uri="{FF2B5EF4-FFF2-40B4-BE49-F238E27FC236}">
              <a16:creationId xmlns:a16="http://schemas.microsoft.com/office/drawing/2014/main" id="{625E02A3-EE9F-4A13-AABB-CE51E4366252}"/>
            </a:ext>
          </a:extLst>
        </xdr:cNvPr>
        <xdr:cNvSpPr>
          <a:spLocks/>
        </xdr:cNvSpPr>
      </xdr:nvSpPr>
      <xdr:spPr>
        <a:xfrm>
          <a:off x="2636450" y="30234299"/>
          <a:ext cx="478800" cy="176400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149</xdr:row>
      <xdr:rowOff>26442</xdr:rowOff>
    </xdr:from>
    <xdr:to>
      <xdr:col>5</xdr:col>
      <xdr:colOff>1936</xdr:colOff>
      <xdr:row>150</xdr:row>
      <xdr:rowOff>12342</xdr:rowOff>
    </xdr:to>
    <xdr:sp macro="" textlink="">
      <xdr:nvSpPr>
        <xdr:cNvPr id="104" name="Прямоугольник 103">
          <a:extLst>
            <a:ext uri="{FF2B5EF4-FFF2-40B4-BE49-F238E27FC236}">
              <a16:creationId xmlns:a16="http://schemas.microsoft.com/office/drawing/2014/main" id="{3C9A7ED9-008C-4A63-A780-B30B75E1F40C}"/>
            </a:ext>
          </a:extLst>
        </xdr:cNvPr>
        <xdr:cNvSpPr>
          <a:spLocks/>
        </xdr:cNvSpPr>
      </xdr:nvSpPr>
      <xdr:spPr>
        <a:xfrm>
          <a:off x="2636450" y="30424799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150</xdr:row>
      <xdr:rowOff>26442</xdr:rowOff>
    </xdr:from>
    <xdr:to>
      <xdr:col>5</xdr:col>
      <xdr:colOff>1936</xdr:colOff>
      <xdr:row>151</xdr:row>
      <xdr:rowOff>12342</xdr:rowOff>
    </xdr:to>
    <xdr:sp macro="" textlink="">
      <xdr:nvSpPr>
        <xdr:cNvPr id="105" name="Прямоугольник 104">
          <a:extLst>
            <a:ext uri="{FF2B5EF4-FFF2-40B4-BE49-F238E27FC236}">
              <a16:creationId xmlns:a16="http://schemas.microsoft.com/office/drawing/2014/main" id="{EC82F2F9-33C5-4602-A8D9-D1FB0AE66422}"/>
            </a:ext>
          </a:extLst>
        </xdr:cNvPr>
        <xdr:cNvSpPr>
          <a:spLocks/>
        </xdr:cNvSpPr>
      </xdr:nvSpPr>
      <xdr:spPr>
        <a:xfrm>
          <a:off x="2636450" y="30615299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151</xdr:row>
      <xdr:rowOff>26442</xdr:rowOff>
    </xdr:from>
    <xdr:to>
      <xdr:col>5</xdr:col>
      <xdr:colOff>1936</xdr:colOff>
      <xdr:row>152</xdr:row>
      <xdr:rowOff>12342</xdr:rowOff>
    </xdr:to>
    <xdr:sp macro="" textlink="">
      <xdr:nvSpPr>
        <xdr:cNvPr id="106" name="Прямоугольник 105">
          <a:extLst>
            <a:ext uri="{FF2B5EF4-FFF2-40B4-BE49-F238E27FC236}">
              <a16:creationId xmlns:a16="http://schemas.microsoft.com/office/drawing/2014/main" id="{2DC7B445-82AB-4AE8-8698-520792EBA248}"/>
            </a:ext>
          </a:extLst>
        </xdr:cNvPr>
        <xdr:cNvSpPr>
          <a:spLocks/>
        </xdr:cNvSpPr>
      </xdr:nvSpPr>
      <xdr:spPr>
        <a:xfrm>
          <a:off x="2636450" y="30805799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152</xdr:row>
      <xdr:rowOff>26442</xdr:rowOff>
    </xdr:from>
    <xdr:to>
      <xdr:col>5</xdr:col>
      <xdr:colOff>1936</xdr:colOff>
      <xdr:row>153</xdr:row>
      <xdr:rowOff>12342</xdr:rowOff>
    </xdr:to>
    <xdr:sp macro="" textlink="">
      <xdr:nvSpPr>
        <xdr:cNvPr id="107" name="Прямоугольник 106">
          <a:extLst>
            <a:ext uri="{FF2B5EF4-FFF2-40B4-BE49-F238E27FC236}">
              <a16:creationId xmlns:a16="http://schemas.microsoft.com/office/drawing/2014/main" id="{D1B7214E-5844-4312-85BC-DEB94354C44C}"/>
            </a:ext>
          </a:extLst>
        </xdr:cNvPr>
        <xdr:cNvSpPr>
          <a:spLocks/>
        </xdr:cNvSpPr>
      </xdr:nvSpPr>
      <xdr:spPr>
        <a:xfrm>
          <a:off x="2636450" y="30996299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153</xdr:row>
      <xdr:rowOff>26442</xdr:rowOff>
    </xdr:from>
    <xdr:to>
      <xdr:col>5</xdr:col>
      <xdr:colOff>1936</xdr:colOff>
      <xdr:row>154</xdr:row>
      <xdr:rowOff>12342</xdr:rowOff>
    </xdr:to>
    <xdr:sp macro="" textlink="">
      <xdr:nvSpPr>
        <xdr:cNvPr id="108" name="Прямоугольник 107">
          <a:extLst>
            <a:ext uri="{FF2B5EF4-FFF2-40B4-BE49-F238E27FC236}">
              <a16:creationId xmlns:a16="http://schemas.microsoft.com/office/drawing/2014/main" id="{72790EE4-81C6-42FC-B746-D3D3FE35271F}"/>
            </a:ext>
          </a:extLst>
        </xdr:cNvPr>
        <xdr:cNvSpPr>
          <a:spLocks/>
        </xdr:cNvSpPr>
      </xdr:nvSpPr>
      <xdr:spPr>
        <a:xfrm>
          <a:off x="2636450" y="31186799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BEBA8EAE-BF5A-486C-A8C5-ECC9F3942E4B}">
                <a14:imgProps xmlns:a14="http://schemas.microsoft.com/office/drawing/2010/main">
                  <a14:imgLayer r:embed="rId6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141</xdr:row>
      <xdr:rowOff>26442</xdr:rowOff>
    </xdr:from>
    <xdr:to>
      <xdr:col>5</xdr:col>
      <xdr:colOff>1936</xdr:colOff>
      <xdr:row>142</xdr:row>
      <xdr:rowOff>12342</xdr:rowOff>
    </xdr:to>
    <xdr:sp macro="" textlink="">
      <xdr:nvSpPr>
        <xdr:cNvPr id="109" name="Прямоугольник 108">
          <a:extLst>
            <a:ext uri="{FF2B5EF4-FFF2-40B4-BE49-F238E27FC236}">
              <a16:creationId xmlns:a16="http://schemas.microsoft.com/office/drawing/2014/main" id="{8832B9C3-A206-4DA7-9D38-003F46EE1010}"/>
            </a:ext>
          </a:extLst>
        </xdr:cNvPr>
        <xdr:cNvSpPr>
          <a:spLocks/>
        </xdr:cNvSpPr>
      </xdr:nvSpPr>
      <xdr:spPr>
        <a:xfrm>
          <a:off x="2636450" y="28900799"/>
          <a:ext cx="478800" cy="176400"/>
        </a:xfrm>
        <a:prstGeom prst="rect">
          <a:avLst/>
        </a:prstGeom>
        <a:blipFill>
          <a:blip xmlns:r="http://schemas.openxmlformats.org/officeDocument/2006/relationships" r:embed="rId6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142</xdr:row>
      <xdr:rowOff>26442</xdr:rowOff>
    </xdr:from>
    <xdr:to>
      <xdr:col>5</xdr:col>
      <xdr:colOff>1936</xdr:colOff>
      <xdr:row>143</xdr:row>
      <xdr:rowOff>12342</xdr:rowOff>
    </xdr:to>
    <xdr:sp macro="" textlink="">
      <xdr:nvSpPr>
        <xdr:cNvPr id="110" name="Прямоугольник 109">
          <a:extLst>
            <a:ext uri="{FF2B5EF4-FFF2-40B4-BE49-F238E27FC236}">
              <a16:creationId xmlns:a16="http://schemas.microsoft.com/office/drawing/2014/main" id="{51247753-F7C1-4E2B-B6CA-34AA4EA5D7A8}"/>
            </a:ext>
          </a:extLst>
        </xdr:cNvPr>
        <xdr:cNvSpPr>
          <a:spLocks/>
        </xdr:cNvSpPr>
      </xdr:nvSpPr>
      <xdr:spPr>
        <a:xfrm>
          <a:off x="2636450" y="29091299"/>
          <a:ext cx="478800" cy="176400"/>
        </a:xfrm>
        <a:prstGeom prst="rect">
          <a:avLst/>
        </a:prstGeom>
        <a:blipFill>
          <a:blip xmlns:r="http://schemas.openxmlformats.org/officeDocument/2006/relationships" r:embed="rId6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156</xdr:row>
      <xdr:rowOff>14100</xdr:rowOff>
    </xdr:from>
    <xdr:to>
      <xdr:col>5</xdr:col>
      <xdr:colOff>0</xdr:colOff>
      <xdr:row>157</xdr:row>
      <xdr:rowOff>0</xdr:rowOff>
    </xdr:to>
    <xdr:sp macro="" textlink="">
      <xdr:nvSpPr>
        <xdr:cNvPr id="111" name="Прямоугольник 110">
          <a:extLst>
            <a:ext uri="{FF2B5EF4-FFF2-40B4-BE49-F238E27FC236}">
              <a16:creationId xmlns:a16="http://schemas.microsoft.com/office/drawing/2014/main" id="{DB26B9C8-038C-4233-ADE3-84DDE368E850}"/>
            </a:ext>
          </a:extLst>
        </xdr:cNvPr>
        <xdr:cNvSpPr>
          <a:spLocks/>
        </xdr:cNvSpPr>
      </xdr:nvSpPr>
      <xdr:spPr>
        <a:xfrm>
          <a:off x="364843" y="32649471"/>
          <a:ext cx="478800" cy="176400"/>
        </a:xfrm>
        <a:prstGeom prst="rect">
          <a:avLst/>
        </a:prstGeom>
        <a:blipFill>
          <a:blip xmlns:r="http://schemas.openxmlformats.org/officeDocument/2006/relationships" r:embed="rId6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157</xdr:row>
      <xdr:rowOff>26442</xdr:rowOff>
    </xdr:from>
    <xdr:to>
      <xdr:col>5</xdr:col>
      <xdr:colOff>1936</xdr:colOff>
      <xdr:row>158</xdr:row>
      <xdr:rowOff>12342</xdr:rowOff>
    </xdr:to>
    <xdr:sp macro="" textlink="">
      <xdr:nvSpPr>
        <xdr:cNvPr id="112" name="Прямоугольник 111">
          <a:extLst>
            <a:ext uri="{FF2B5EF4-FFF2-40B4-BE49-F238E27FC236}">
              <a16:creationId xmlns:a16="http://schemas.microsoft.com/office/drawing/2014/main" id="{E9026FFB-CE29-47D4-9E4F-F88E943E5A77}"/>
            </a:ext>
          </a:extLst>
        </xdr:cNvPr>
        <xdr:cNvSpPr>
          <a:spLocks/>
        </xdr:cNvSpPr>
      </xdr:nvSpPr>
      <xdr:spPr>
        <a:xfrm>
          <a:off x="2636450" y="32101199"/>
          <a:ext cx="478800" cy="176400"/>
        </a:xfrm>
        <a:prstGeom prst="rect">
          <a:avLst/>
        </a:prstGeom>
        <a:blipFill>
          <a:blip xmlns:r="http://schemas.openxmlformats.org/officeDocument/2006/relationships" r:embed="rId6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158</xdr:row>
      <xdr:rowOff>26442</xdr:rowOff>
    </xdr:from>
    <xdr:to>
      <xdr:col>5</xdr:col>
      <xdr:colOff>1936</xdr:colOff>
      <xdr:row>159</xdr:row>
      <xdr:rowOff>12342</xdr:rowOff>
    </xdr:to>
    <xdr:sp macro="" textlink="">
      <xdr:nvSpPr>
        <xdr:cNvPr id="113" name="Прямоугольник 112">
          <a:extLst>
            <a:ext uri="{FF2B5EF4-FFF2-40B4-BE49-F238E27FC236}">
              <a16:creationId xmlns:a16="http://schemas.microsoft.com/office/drawing/2014/main" id="{BE674914-5EDD-4139-B460-B160F2CB57F6}"/>
            </a:ext>
          </a:extLst>
        </xdr:cNvPr>
        <xdr:cNvSpPr>
          <a:spLocks/>
        </xdr:cNvSpPr>
      </xdr:nvSpPr>
      <xdr:spPr>
        <a:xfrm>
          <a:off x="2636450" y="32291699"/>
          <a:ext cx="478800" cy="176400"/>
        </a:xfrm>
        <a:prstGeom prst="rect">
          <a:avLst/>
        </a:prstGeom>
        <a:blipFill>
          <a:blip xmlns:r="http://schemas.openxmlformats.org/officeDocument/2006/relationships" r:embed="rId6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159</xdr:row>
      <xdr:rowOff>26442</xdr:rowOff>
    </xdr:from>
    <xdr:to>
      <xdr:col>5</xdr:col>
      <xdr:colOff>1936</xdr:colOff>
      <xdr:row>160</xdr:row>
      <xdr:rowOff>12342</xdr:rowOff>
    </xdr:to>
    <xdr:sp macro="" textlink="">
      <xdr:nvSpPr>
        <xdr:cNvPr id="114" name="Прямоугольник 113">
          <a:extLst>
            <a:ext uri="{FF2B5EF4-FFF2-40B4-BE49-F238E27FC236}">
              <a16:creationId xmlns:a16="http://schemas.microsoft.com/office/drawing/2014/main" id="{2802A861-91C8-49F8-9D4F-D3919FAC5AD1}"/>
            </a:ext>
          </a:extLst>
        </xdr:cNvPr>
        <xdr:cNvSpPr>
          <a:spLocks/>
        </xdr:cNvSpPr>
      </xdr:nvSpPr>
      <xdr:spPr>
        <a:xfrm>
          <a:off x="2636450" y="32482199"/>
          <a:ext cx="478800" cy="176400"/>
        </a:xfrm>
        <a:prstGeom prst="rect">
          <a:avLst/>
        </a:prstGeom>
        <a:blipFill>
          <a:blip xmlns:r="http://schemas.openxmlformats.org/officeDocument/2006/relationships" r:embed="rId6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160</xdr:row>
      <xdr:rowOff>26442</xdr:rowOff>
    </xdr:from>
    <xdr:to>
      <xdr:col>5</xdr:col>
      <xdr:colOff>1936</xdr:colOff>
      <xdr:row>161</xdr:row>
      <xdr:rowOff>12342</xdr:rowOff>
    </xdr:to>
    <xdr:sp macro="" textlink="">
      <xdr:nvSpPr>
        <xdr:cNvPr id="115" name="Прямоугольник 114">
          <a:extLst>
            <a:ext uri="{FF2B5EF4-FFF2-40B4-BE49-F238E27FC236}">
              <a16:creationId xmlns:a16="http://schemas.microsoft.com/office/drawing/2014/main" id="{D2C6CE4E-334A-4557-8B64-16A98B06E8B4}"/>
            </a:ext>
          </a:extLst>
        </xdr:cNvPr>
        <xdr:cNvSpPr>
          <a:spLocks/>
        </xdr:cNvSpPr>
      </xdr:nvSpPr>
      <xdr:spPr>
        <a:xfrm>
          <a:off x="2636450" y="32672699"/>
          <a:ext cx="478800" cy="176400"/>
        </a:xfrm>
        <a:prstGeom prst="rect">
          <a:avLst/>
        </a:prstGeom>
        <a:blipFill>
          <a:blip xmlns:r="http://schemas.openxmlformats.org/officeDocument/2006/relationships" r:embed="rId6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161</xdr:row>
      <xdr:rowOff>26442</xdr:rowOff>
    </xdr:from>
    <xdr:to>
      <xdr:col>5</xdr:col>
      <xdr:colOff>1936</xdr:colOff>
      <xdr:row>162</xdr:row>
      <xdr:rowOff>12342</xdr:rowOff>
    </xdr:to>
    <xdr:sp macro="" textlink="">
      <xdr:nvSpPr>
        <xdr:cNvPr id="116" name="Прямоугольник 115">
          <a:extLst>
            <a:ext uri="{FF2B5EF4-FFF2-40B4-BE49-F238E27FC236}">
              <a16:creationId xmlns:a16="http://schemas.microsoft.com/office/drawing/2014/main" id="{7228BA46-604B-405F-B122-7F0FF2A53B0B}"/>
            </a:ext>
          </a:extLst>
        </xdr:cNvPr>
        <xdr:cNvSpPr>
          <a:spLocks/>
        </xdr:cNvSpPr>
      </xdr:nvSpPr>
      <xdr:spPr>
        <a:xfrm>
          <a:off x="2636450" y="32863199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162</xdr:row>
      <xdr:rowOff>26442</xdr:rowOff>
    </xdr:from>
    <xdr:to>
      <xdr:col>5</xdr:col>
      <xdr:colOff>1936</xdr:colOff>
      <xdr:row>163</xdr:row>
      <xdr:rowOff>12342</xdr:rowOff>
    </xdr:to>
    <xdr:sp macro="" textlink="">
      <xdr:nvSpPr>
        <xdr:cNvPr id="117" name="Прямоугольник 116">
          <a:extLst>
            <a:ext uri="{FF2B5EF4-FFF2-40B4-BE49-F238E27FC236}">
              <a16:creationId xmlns:a16="http://schemas.microsoft.com/office/drawing/2014/main" id="{458B9F30-2975-4AC5-9C04-B498DF1460AE}"/>
            </a:ext>
          </a:extLst>
        </xdr:cNvPr>
        <xdr:cNvSpPr>
          <a:spLocks/>
        </xdr:cNvSpPr>
      </xdr:nvSpPr>
      <xdr:spPr>
        <a:xfrm>
          <a:off x="2636450" y="33053699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163</xdr:row>
      <xdr:rowOff>26442</xdr:rowOff>
    </xdr:from>
    <xdr:to>
      <xdr:col>5</xdr:col>
      <xdr:colOff>1936</xdr:colOff>
      <xdr:row>164</xdr:row>
      <xdr:rowOff>12342</xdr:rowOff>
    </xdr:to>
    <xdr:sp macro="" textlink="">
      <xdr:nvSpPr>
        <xdr:cNvPr id="118" name="Прямоугольник 117">
          <a:extLst>
            <a:ext uri="{FF2B5EF4-FFF2-40B4-BE49-F238E27FC236}">
              <a16:creationId xmlns:a16="http://schemas.microsoft.com/office/drawing/2014/main" id="{6C9F2C90-ABD9-4AF9-B43C-F77DD7BD1737}"/>
            </a:ext>
          </a:extLst>
        </xdr:cNvPr>
        <xdr:cNvSpPr>
          <a:spLocks/>
        </xdr:cNvSpPr>
      </xdr:nvSpPr>
      <xdr:spPr>
        <a:xfrm>
          <a:off x="2636450" y="33244199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165</xdr:row>
      <xdr:rowOff>26442</xdr:rowOff>
    </xdr:from>
    <xdr:to>
      <xdr:col>5</xdr:col>
      <xdr:colOff>1936</xdr:colOff>
      <xdr:row>166</xdr:row>
      <xdr:rowOff>12342</xdr:rowOff>
    </xdr:to>
    <xdr:sp macro="" textlink="">
      <xdr:nvSpPr>
        <xdr:cNvPr id="119" name="Прямоугольник 118">
          <a:extLst>
            <a:ext uri="{FF2B5EF4-FFF2-40B4-BE49-F238E27FC236}">
              <a16:creationId xmlns:a16="http://schemas.microsoft.com/office/drawing/2014/main" id="{D614B4F5-60FA-4794-8223-C7567C2030F2}"/>
            </a:ext>
          </a:extLst>
        </xdr:cNvPr>
        <xdr:cNvSpPr>
          <a:spLocks/>
        </xdr:cNvSpPr>
      </xdr:nvSpPr>
      <xdr:spPr>
        <a:xfrm>
          <a:off x="2636450" y="33625199"/>
          <a:ext cx="478800" cy="176400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166</xdr:row>
      <xdr:rowOff>26442</xdr:rowOff>
    </xdr:from>
    <xdr:to>
      <xdr:col>5</xdr:col>
      <xdr:colOff>1936</xdr:colOff>
      <xdr:row>167</xdr:row>
      <xdr:rowOff>12342</xdr:rowOff>
    </xdr:to>
    <xdr:sp macro="" textlink="">
      <xdr:nvSpPr>
        <xdr:cNvPr id="120" name="Прямоугольник 119">
          <a:extLst>
            <a:ext uri="{FF2B5EF4-FFF2-40B4-BE49-F238E27FC236}">
              <a16:creationId xmlns:a16="http://schemas.microsoft.com/office/drawing/2014/main" id="{9DBDA56E-EC63-4AB1-ACA3-41404F834C83}"/>
            </a:ext>
          </a:extLst>
        </xdr:cNvPr>
        <xdr:cNvSpPr>
          <a:spLocks/>
        </xdr:cNvSpPr>
      </xdr:nvSpPr>
      <xdr:spPr>
        <a:xfrm>
          <a:off x="2636450" y="33815699"/>
          <a:ext cx="478800" cy="176400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168</xdr:row>
      <xdr:rowOff>29163</xdr:rowOff>
    </xdr:from>
    <xdr:to>
      <xdr:col>5</xdr:col>
      <xdr:colOff>3298</xdr:colOff>
      <xdr:row>169</xdr:row>
      <xdr:rowOff>15063</xdr:rowOff>
    </xdr:to>
    <xdr:sp macro="" textlink="">
      <xdr:nvSpPr>
        <xdr:cNvPr id="121" name="Прямоугольник 120">
          <a:extLst>
            <a:ext uri="{FF2B5EF4-FFF2-40B4-BE49-F238E27FC236}">
              <a16:creationId xmlns:a16="http://schemas.microsoft.com/office/drawing/2014/main" id="{E5906AE5-BE2E-4782-8258-99ECA4AAF11F}"/>
            </a:ext>
          </a:extLst>
        </xdr:cNvPr>
        <xdr:cNvSpPr>
          <a:spLocks/>
        </xdr:cNvSpPr>
      </xdr:nvSpPr>
      <xdr:spPr>
        <a:xfrm>
          <a:off x="2637812" y="34275620"/>
          <a:ext cx="478800" cy="176400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169</xdr:row>
      <xdr:rowOff>29163</xdr:rowOff>
    </xdr:from>
    <xdr:to>
      <xdr:col>5</xdr:col>
      <xdr:colOff>3298</xdr:colOff>
      <xdr:row>170</xdr:row>
      <xdr:rowOff>15063</xdr:rowOff>
    </xdr:to>
    <xdr:sp macro="" textlink="">
      <xdr:nvSpPr>
        <xdr:cNvPr id="122" name="Прямоугольник 121">
          <a:extLst>
            <a:ext uri="{FF2B5EF4-FFF2-40B4-BE49-F238E27FC236}">
              <a16:creationId xmlns:a16="http://schemas.microsoft.com/office/drawing/2014/main" id="{30946641-FE0A-49BF-9B5D-83FEF5C018A8}"/>
            </a:ext>
          </a:extLst>
        </xdr:cNvPr>
        <xdr:cNvSpPr>
          <a:spLocks/>
        </xdr:cNvSpPr>
      </xdr:nvSpPr>
      <xdr:spPr>
        <a:xfrm>
          <a:off x="2637812" y="34466120"/>
          <a:ext cx="478800" cy="176400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170</xdr:row>
      <xdr:rowOff>29163</xdr:rowOff>
    </xdr:from>
    <xdr:to>
      <xdr:col>5</xdr:col>
      <xdr:colOff>3298</xdr:colOff>
      <xdr:row>171</xdr:row>
      <xdr:rowOff>15063</xdr:rowOff>
    </xdr:to>
    <xdr:sp macro="" textlink="">
      <xdr:nvSpPr>
        <xdr:cNvPr id="123" name="Прямоугольник 122">
          <a:extLst>
            <a:ext uri="{FF2B5EF4-FFF2-40B4-BE49-F238E27FC236}">
              <a16:creationId xmlns:a16="http://schemas.microsoft.com/office/drawing/2014/main" id="{C3E1B077-20BB-4632-992A-E0B41473C24C}"/>
            </a:ext>
          </a:extLst>
        </xdr:cNvPr>
        <xdr:cNvSpPr>
          <a:spLocks/>
        </xdr:cNvSpPr>
      </xdr:nvSpPr>
      <xdr:spPr>
        <a:xfrm>
          <a:off x="2637812" y="34656620"/>
          <a:ext cx="478800" cy="176400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48</xdr:row>
      <xdr:rowOff>25564</xdr:rowOff>
    </xdr:from>
    <xdr:to>
      <xdr:col>5</xdr:col>
      <xdr:colOff>3298</xdr:colOff>
      <xdr:row>49</xdr:row>
      <xdr:rowOff>11464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DECB584-B688-4DB2-8665-F0CB1250E1A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9" cstate="screen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1080242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49</xdr:row>
      <xdr:rowOff>25564</xdr:rowOff>
    </xdr:from>
    <xdr:to>
      <xdr:col>5</xdr:col>
      <xdr:colOff>3298</xdr:colOff>
      <xdr:row>50</xdr:row>
      <xdr:rowOff>11464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E10F0C66-CB5D-4704-89C2-D148501C27A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9" cstate="screen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1099292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50</xdr:row>
      <xdr:rowOff>25564</xdr:rowOff>
    </xdr:from>
    <xdr:to>
      <xdr:col>5</xdr:col>
      <xdr:colOff>3298</xdr:colOff>
      <xdr:row>51</xdr:row>
      <xdr:rowOff>11464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A0725521-69B3-4EB3-9B67-CC2F319955B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9" cstate="screen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1118342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176</xdr:row>
      <xdr:rowOff>26442</xdr:rowOff>
    </xdr:from>
    <xdr:to>
      <xdr:col>5</xdr:col>
      <xdr:colOff>1936</xdr:colOff>
      <xdr:row>177</xdr:row>
      <xdr:rowOff>12342</xdr:rowOff>
    </xdr:to>
    <xdr:sp macro="" textlink="">
      <xdr:nvSpPr>
        <xdr:cNvPr id="127" name="Прямоугольник 126">
          <a:extLst>
            <a:ext uri="{FF2B5EF4-FFF2-40B4-BE49-F238E27FC236}">
              <a16:creationId xmlns:a16="http://schemas.microsoft.com/office/drawing/2014/main" id="{886DE581-A3E8-49B2-8F6E-4ACE310D9920}"/>
            </a:ext>
          </a:extLst>
        </xdr:cNvPr>
        <xdr:cNvSpPr>
          <a:spLocks/>
        </xdr:cNvSpPr>
      </xdr:nvSpPr>
      <xdr:spPr>
        <a:xfrm>
          <a:off x="2636450" y="35796899"/>
          <a:ext cx="478800" cy="176400"/>
        </a:xfrm>
        <a:prstGeom prst="rect">
          <a:avLst/>
        </a:prstGeom>
        <a:blipFill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177</xdr:row>
      <xdr:rowOff>26442</xdr:rowOff>
    </xdr:from>
    <xdr:to>
      <xdr:col>5</xdr:col>
      <xdr:colOff>1936</xdr:colOff>
      <xdr:row>178</xdr:row>
      <xdr:rowOff>12342</xdr:rowOff>
    </xdr:to>
    <xdr:sp macro="" textlink="">
      <xdr:nvSpPr>
        <xdr:cNvPr id="128" name="Прямоугольник 127">
          <a:extLst>
            <a:ext uri="{FF2B5EF4-FFF2-40B4-BE49-F238E27FC236}">
              <a16:creationId xmlns:a16="http://schemas.microsoft.com/office/drawing/2014/main" id="{EDC4B4AF-98B5-4A22-AA3E-C487A4552D2E}"/>
            </a:ext>
          </a:extLst>
        </xdr:cNvPr>
        <xdr:cNvSpPr>
          <a:spLocks/>
        </xdr:cNvSpPr>
      </xdr:nvSpPr>
      <xdr:spPr>
        <a:xfrm>
          <a:off x="2636450" y="35987399"/>
          <a:ext cx="478800" cy="176400"/>
        </a:xfrm>
        <a:prstGeom prst="rect">
          <a:avLst/>
        </a:prstGeom>
        <a:blipFill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178</xdr:row>
      <xdr:rowOff>26442</xdr:rowOff>
    </xdr:from>
    <xdr:to>
      <xdr:col>5</xdr:col>
      <xdr:colOff>1936</xdr:colOff>
      <xdr:row>179</xdr:row>
      <xdr:rowOff>12342</xdr:rowOff>
    </xdr:to>
    <xdr:sp macro="" textlink="">
      <xdr:nvSpPr>
        <xdr:cNvPr id="129" name="Прямоугольник 128">
          <a:extLst>
            <a:ext uri="{FF2B5EF4-FFF2-40B4-BE49-F238E27FC236}">
              <a16:creationId xmlns:a16="http://schemas.microsoft.com/office/drawing/2014/main" id="{64F74293-EDEF-4B0E-915C-F9B0FE80F614}"/>
            </a:ext>
          </a:extLst>
        </xdr:cNvPr>
        <xdr:cNvSpPr>
          <a:spLocks/>
        </xdr:cNvSpPr>
      </xdr:nvSpPr>
      <xdr:spPr>
        <a:xfrm>
          <a:off x="2636450" y="36177899"/>
          <a:ext cx="478800" cy="176400"/>
        </a:xfrm>
        <a:prstGeom prst="rect">
          <a:avLst/>
        </a:prstGeom>
        <a:blipFill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179</xdr:row>
      <xdr:rowOff>26442</xdr:rowOff>
    </xdr:from>
    <xdr:to>
      <xdr:col>5</xdr:col>
      <xdr:colOff>1936</xdr:colOff>
      <xdr:row>180</xdr:row>
      <xdr:rowOff>12342</xdr:rowOff>
    </xdr:to>
    <xdr:sp macro="" textlink="">
      <xdr:nvSpPr>
        <xdr:cNvPr id="130" name="Прямоугольник 129">
          <a:extLst>
            <a:ext uri="{FF2B5EF4-FFF2-40B4-BE49-F238E27FC236}">
              <a16:creationId xmlns:a16="http://schemas.microsoft.com/office/drawing/2014/main" id="{A582CBE2-AAA5-4560-9516-CB560E6CC2B4}"/>
            </a:ext>
          </a:extLst>
        </xdr:cNvPr>
        <xdr:cNvSpPr>
          <a:spLocks/>
        </xdr:cNvSpPr>
      </xdr:nvSpPr>
      <xdr:spPr>
        <a:xfrm>
          <a:off x="2636450" y="36368399"/>
          <a:ext cx="478800" cy="176400"/>
        </a:xfrm>
        <a:prstGeom prst="rect">
          <a:avLst/>
        </a:prstGeom>
        <a:blipFill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180</xdr:row>
      <xdr:rowOff>20999</xdr:rowOff>
    </xdr:from>
    <xdr:to>
      <xdr:col>5</xdr:col>
      <xdr:colOff>1936</xdr:colOff>
      <xdr:row>181</xdr:row>
      <xdr:rowOff>6899</xdr:rowOff>
    </xdr:to>
    <xdr:sp macro="" textlink="">
      <xdr:nvSpPr>
        <xdr:cNvPr id="131" name="Прямоугольник 130">
          <a:extLst>
            <a:ext uri="{FF2B5EF4-FFF2-40B4-BE49-F238E27FC236}">
              <a16:creationId xmlns:a16="http://schemas.microsoft.com/office/drawing/2014/main" id="{E59C2BDA-A391-4A4A-A25B-C4D57E3F768B}"/>
            </a:ext>
          </a:extLst>
        </xdr:cNvPr>
        <xdr:cNvSpPr>
          <a:spLocks/>
        </xdr:cNvSpPr>
      </xdr:nvSpPr>
      <xdr:spPr>
        <a:xfrm>
          <a:off x="2636450" y="36553456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181</xdr:row>
      <xdr:rowOff>20999</xdr:rowOff>
    </xdr:from>
    <xdr:to>
      <xdr:col>5</xdr:col>
      <xdr:colOff>1936</xdr:colOff>
      <xdr:row>182</xdr:row>
      <xdr:rowOff>6899</xdr:rowOff>
    </xdr:to>
    <xdr:sp macro="" textlink="">
      <xdr:nvSpPr>
        <xdr:cNvPr id="132" name="Прямоугольник 131">
          <a:extLst>
            <a:ext uri="{FF2B5EF4-FFF2-40B4-BE49-F238E27FC236}">
              <a16:creationId xmlns:a16="http://schemas.microsoft.com/office/drawing/2014/main" id="{CB99D564-916F-4B0E-ABD4-E0D6A1720DC8}"/>
            </a:ext>
          </a:extLst>
        </xdr:cNvPr>
        <xdr:cNvSpPr>
          <a:spLocks/>
        </xdr:cNvSpPr>
      </xdr:nvSpPr>
      <xdr:spPr>
        <a:xfrm>
          <a:off x="2636450" y="36743956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182</xdr:row>
      <xdr:rowOff>20999</xdr:rowOff>
    </xdr:from>
    <xdr:to>
      <xdr:col>5</xdr:col>
      <xdr:colOff>1936</xdr:colOff>
      <xdr:row>183</xdr:row>
      <xdr:rowOff>6899</xdr:rowOff>
    </xdr:to>
    <xdr:sp macro="" textlink="">
      <xdr:nvSpPr>
        <xdr:cNvPr id="133" name="Прямоугольник 132">
          <a:extLst>
            <a:ext uri="{FF2B5EF4-FFF2-40B4-BE49-F238E27FC236}">
              <a16:creationId xmlns:a16="http://schemas.microsoft.com/office/drawing/2014/main" id="{F8C59E23-7C1A-4EA5-AF96-FAB6BE787933}"/>
            </a:ext>
          </a:extLst>
        </xdr:cNvPr>
        <xdr:cNvSpPr>
          <a:spLocks/>
        </xdr:cNvSpPr>
      </xdr:nvSpPr>
      <xdr:spPr>
        <a:xfrm>
          <a:off x="2636450" y="36934456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183</xdr:row>
      <xdr:rowOff>20999</xdr:rowOff>
    </xdr:from>
    <xdr:to>
      <xdr:col>5</xdr:col>
      <xdr:colOff>1936</xdr:colOff>
      <xdr:row>184</xdr:row>
      <xdr:rowOff>6899</xdr:rowOff>
    </xdr:to>
    <xdr:sp macro="" textlink="">
      <xdr:nvSpPr>
        <xdr:cNvPr id="134" name="Прямоугольник 133">
          <a:extLst>
            <a:ext uri="{FF2B5EF4-FFF2-40B4-BE49-F238E27FC236}">
              <a16:creationId xmlns:a16="http://schemas.microsoft.com/office/drawing/2014/main" id="{1BA344A3-DC37-45A3-BB95-98FAE20A648B}"/>
            </a:ext>
          </a:extLst>
        </xdr:cNvPr>
        <xdr:cNvSpPr>
          <a:spLocks/>
        </xdr:cNvSpPr>
      </xdr:nvSpPr>
      <xdr:spPr>
        <a:xfrm>
          <a:off x="2636450" y="37124956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184</xdr:row>
      <xdr:rowOff>20999</xdr:rowOff>
    </xdr:from>
    <xdr:to>
      <xdr:col>5</xdr:col>
      <xdr:colOff>1936</xdr:colOff>
      <xdr:row>185</xdr:row>
      <xdr:rowOff>6899</xdr:rowOff>
    </xdr:to>
    <xdr:sp macro="" textlink="">
      <xdr:nvSpPr>
        <xdr:cNvPr id="135" name="Прямоугольник 134">
          <a:extLst>
            <a:ext uri="{FF2B5EF4-FFF2-40B4-BE49-F238E27FC236}">
              <a16:creationId xmlns:a16="http://schemas.microsoft.com/office/drawing/2014/main" id="{C6B47461-2C8F-4D9F-A73F-16ABE76456CD}"/>
            </a:ext>
          </a:extLst>
        </xdr:cNvPr>
        <xdr:cNvSpPr>
          <a:spLocks/>
        </xdr:cNvSpPr>
      </xdr:nvSpPr>
      <xdr:spPr>
        <a:xfrm>
          <a:off x="2636450" y="37315456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185</xdr:row>
      <xdr:rowOff>26442</xdr:rowOff>
    </xdr:from>
    <xdr:to>
      <xdr:col>5</xdr:col>
      <xdr:colOff>1936</xdr:colOff>
      <xdr:row>186</xdr:row>
      <xdr:rowOff>12342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914211DF-3F12-4AF0-8A3C-64A9CB3E7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375113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186</xdr:row>
      <xdr:rowOff>26442</xdr:rowOff>
    </xdr:from>
    <xdr:to>
      <xdr:col>5</xdr:col>
      <xdr:colOff>1936</xdr:colOff>
      <xdr:row>187</xdr:row>
      <xdr:rowOff>12342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38F8FB20-C157-4838-BFF5-656542BBA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377018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187</xdr:row>
      <xdr:rowOff>26442</xdr:rowOff>
    </xdr:from>
    <xdr:to>
      <xdr:col>5</xdr:col>
      <xdr:colOff>1936</xdr:colOff>
      <xdr:row>188</xdr:row>
      <xdr:rowOff>12342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3B30BA16-C30D-46DA-8539-812DFFAB9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378923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281</xdr:row>
      <xdr:rowOff>23808</xdr:rowOff>
    </xdr:from>
    <xdr:to>
      <xdr:col>5</xdr:col>
      <xdr:colOff>3298</xdr:colOff>
      <xdr:row>282</xdr:row>
      <xdr:rowOff>9708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B786F6F8-1AA1-40A0-87BB-D9C1116C7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56177765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189</xdr:row>
      <xdr:rowOff>26442</xdr:rowOff>
    </xdr:from>
    <xdr:to>
      <xdr:col>5</xdr:col>
      <xdr:colOff>1936</xdr:colOff>
      <xdr:row>190</xdr:row>
      <xdr:rowOff>12342</xdr:rowOff>
    </xdr:to>
    <xdr:sp macro="" textlink="">
      <xdr:nvSpPr>
        <xdr:cNvPr id="140" name="Прямоугольник 139">
          <a:extLst>
            <a:ext uri="{FF2B5EF4-FFF2-40B4-BE49-F238E27FC236}">
              <a16:creationId xmlns:a16="http://schemas.microsoft.com/office/drawing/2014/main" id="{D68B7B0F-3D1A-4C6D-B0DD-E73F6D3506E0}"/>
            </a:ext>
          </a:extLst>
        </xdr:cNvPr>
        <xdr:cNvSpPr>
          <a:spLocks/>
        </xdr:cNvSpPr>
      </xdr:nvSpPr>
      <xdr:spPr>
        <a:xfrm>
          <a:off x="2636450" y="38273399"/>
          <a:ext cx="478800" cy="176400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190</xdr:row>
      <xdr:rowOff>26442</xdr:rowOff>
    </xdr:from>
    <xdr:to>
      <xdr:col>5</xdr:col>
      <xdr:colOff>1936</xdr:colOff>
      <xdr:row>191</xdr:row>
      <xdr:rowOff>12342</xdr:rowOff>
    </xdr:to>
    <xdr:sp macro="" textlink="">
      <xdr:nvSpPr>
        <xdr:cNvPr id="141" name="Прямоугольник 140">
          <a:extLst>
            <a:ext uri="{FF2B5EF4-FFF2-40B4-BE49-F238E27FC236}">
              <a16:creationId xmlns:a16="http://schemas.microsoft.com/office/drawing/2014/main" id="{7B03D03B-14C3-49CF-A30C-8F14C1FDB078}"/>
            </a:ext>
          </a:extLst>
        </xdr:cNvPr>
        <xdr:cNvSpPr>
          <a:spLocks/>
        </xdr:cNvSpPr>
      </xdr:nvSpPr>
      <xdr:spPr>
        <a:xfrm>
          <a:off x="2636450" y="38463899"/>
          <a:ext cx="478800" cy="176400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191</xdr:row>
      <xdr:rowOff>26442</xdr:rowOff>
    </xdr:from>
    <xdr:to>
      <xdr:col>5</xdr:col>
      <xdr:colOff>1936</xdr:colOff>
      <xdr:row>192</xdr:row>
      <xdr:rowOff>12342</xdr:rowOff>
    </xdr:to>
    <xdr:sp macro="" textlink="">
      <xdr:nvSpPr>
        <xdr:cNvPr id="142" name="Прямоугольник 141">
          <a:extLst>
            <a:ext uri="{FF2B5EF4-FFF2-40B4-BE49-F238E27FC236}">
              <a16:creationId xmlns:a16="http://schemas.microsoft.com/office/drawing/2014/main" id="{88F46F2C-3AB8-4839-A855-5D3BE3ECC32A}"/>
            </a:ext>
          </a:extLst>
        </xdr:cNvPr>
        <xdr:cNvSpPr>
          <a:spLocks/>
        </xdr:cNvSpPr>
      </xdr:nvSpPr>
      <xdr:spPr>
        <a:xfrm>
          <a:off x="2636450" y="38654399"/>
          <a:ext cx="478800" cy="176400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192</xdr:row>
      <xdr:rowOff>29163</xdr:rowOff>
    </xdr:from>
    <xdr:to>
      <xdr:col>5</xdr:col>
      <xdr:colOff>3298</xdr:colOff>
      <xdr:row>193</xdr:row>
      <xdr:rowOff>15063</xdr:rowOff>
    </xdr:to>
    <xdr:sp macro="" textlink="">
      <xdr:nvSpPr>
        <xdr:cNvPr id="143" name="Прямоугольник 142">
          <a:extLst>
            <a:ext uri="{FF2B5EF4-FFF2-40B4-BE49-F238E27FC236}">
              <a16:creationId xmlns:a16="http://schemas.microsoft.com/office/drawing/2014/main" id="{0142130C-23CD-47CA-8861-734B34F93B50}"/>
            </a:ext>
          </a:extLst>
        </xdr:cNvPr>
        <xdr:cNvSpPr>
          <a:spLocks/>
        </xdr:cNvSpPr>
      </xdr:nvSpPr>
      <xdr:spPr>
        <a:xfrm>
          <a:off x="2637812" y="38847620"/>
          <a:ext cx="478800" cy="176400"/>
        </a:xfrm>
        <a:prstGeom prst="rect">
          <a:avLst/>
        </a:prstGeom>
        <a:blipFill>
          <a:blip xmlns:r="http://schemas.openxmlformats.org/officeDocument/2006/relationships" r:embed="rId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193</xdr:row>
      <xdr:rowOff>29163</xdr:rowOff>
    </xdr:from>
    <xdr:to>
      <xdr:col>5</xdr:col>
      <xdr:colOff>3298</xdr:colOff>
      <xdr:row>194</xdr:row>
      <xdr:rowOff>15063</xdr:rowOff>
    </xdr:to>
    <xdr:sp macro="" textlink="">
      <xdr:nvSpPr>
        <xdr:cNvPr id="144" name="Прямоугольник 143">
          <a:extLst>
            <a:ext uri="{FF2B5EF4-FFF2-40B4-BE49-F238E27FC236}">
              <a16:creationId xmlns:a16="http://schemas.microsoft.com/office/drawing/2014/main" id="{01A02217-017A-409E-90B9-221950231F96}"/>
            </a:ext>
          </a:extLst>
        </xdr:cNvPr>
        <xdr:cNvSpPr>
          <a:spLocks/>
        </xdr:cNvSpPr>
      </xdr:nvSpPr>
      <xdr:spPr>
        <a:xfrm>
          <a:off x="2637812" y="39038120"/>
          <a:ext cx="478800" cy="176400"/>
        </a:xfrm>
        <a:prstGeom prst="rect">
          <a:avLst/>
        </a:prstGeom>
        <a:blipFill>
          <a:blip xmlns:r="http://schemas.openxmlformats.org/officeDocument/2006/relationships" r:embed="rId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194</xdr:row>
      <xdr:rowOff>20999</xdr:rowOff>
    </xdr:from>
    <xdr:to>
      <xdr:col>5</xdr:col>
      <xdr:colOff>1936</xdr:colOff>
      <xdr:row>195</xdr:row>
      <xdr:rowOff>6899</xdr:rowOff>
    </xdr:to>
    <xdr:sp macro="" textlink="">
      <xdr:nvSpPr>
        <xdr:cNvPr id="145" name="Прямоугольник 144">
          <a:extLst>
            <a:ext uri="{FF2B5EF4-FFF2-40B4-BE49-F238E27FC236}">
              <a16:creationId xmlns:a16="http://schemas.microsoft.com/office/drawing/2014/main" id="{DB6C063C-7354-40CC-A185-2298056EEAED}"/>
            </a:ext>
          </a:extLst>
        </xdr:cNvPr>
        <xdr:cNvSpPr>
          <a:spLocks/>
        </xdr:cNvSpPr>
      </xdr:nvSpPr>
      <xdr:spPr>
        <a:xfrm>
          <a:off x="2636450" y="39220456"/>
          <a:ext cx="478800" cy="176400"/>
        </a:xfrm>
        <a:prstGeom prst="rect">
          <a:avLst/>
        </a:prstGeom>
        <a:blipFill>
          <a:blip xmlns:r="http://schemas.openxmlformats.org/officeDocument/2006/relationships" r:embed="rId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195</xdr:row>
      <xdr:rowOff>26441</xdr:rowOff>
    </xdr:from>
    <xdr:to>
      <xdr:col>5</xdr:col>
      <xdr:colOff>1936</xdr:colOff>
      <xdr:row>196</xdr:row>
      <xdr:rowOff>12341</xdr:rowOff>
    </xdr:to>
    <xdr:sp macro="" textlink="">
      <xdr:nvSpPr>
        <xdr:cNvPr id="146" name="Прямоугольник 145">
          <a:extLst>
            <a:ext uri="{FF2B5EF4-FFF2-40B4-BE49-F238E27FC236}">
              <a16:creationId xmlns:a16="http://schemas.microsoft.com/office/drawing/2014/main" id="{45082314-BA88-40BC-95E7-1DE57DDD1223}"/>
            </a:ext>
          </a:extLst>
        </xdr:cNvPr>
        <xdr:cNvSpPr>
          <a:spLocks/>
        </xdr:cNvSpPr>
      </xdr:nvSpPr>
      <xdr:spPr>
        <a:xfrm>
          <a:off x="2636450" y="39416398"/>
          <a:ext cx="478800" cy="176400"/>
        </a:xfrm>
        <a:prstGeom prst="rect">
          <a:avLst/>
        </a:prstGeom>
        <a:blipFill>
          <a:blip xmlns:r="http://schemas.openxmlformats.org/officeDocument/2006/relationships" r:embed="rId7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198</xdr:row>
      <xdr:rowOff>13220</xdr:rowOff>
    </xdr:from>
    <xdr:to>
      <xdr:col>5</xdr:col>
      <xdr:colOff>1936</xdr:colOff>
      <xdr:row>198</xdr:row>
      <xdr:rowOff>189620</xdr:rowOff>
    </xdr:to>
    <xdr:sp macro="" textlink="">
      <xdr:nvSpPr>
        <xdr:cNvPr id="147" name="Прямоугольник 146">
          <a:extLst>
            <a:ext uri="{FF2B5EF4-FFF2-40B4-BE49-F238E27FC236}">
              <a16:creationId xmlns:a16="http://schemas.microsoft.com/office/drawing/2014/main" id="{99460F2B-F5E8-4777-98B0-BAD29B4C6DD7}"/>
            </a:ext>
          </a:extLst>
        </xdr:cNvPr>
        <xdr:cNvSpPr>
          <a:spLocks/>
        </xdr:cNvSpPr>
      </xdr:nvSpPr>
      <xdr:spPr>
        <a:xfrm>
          <a:off x="2636450" y="39974677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7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66</xdr:row>
      <xdr:rowOff>26442</xdr:rowOff>
    </xdr:from>
    <xdr:to>
      <xdr:col>5</xdr:col>
      <xdr:colOff>1936</xdr:colOff>
      <xdr:row>67</xdr:row>
      <xdr:rowOff>12342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134D1E75-3ABA-49BE-A964-EB7B71C49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450" y="1423229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202</xdr:row>
      <xdr:rowOff>26442</xdr:rowOff>
    </xdr:from>
    <xdr:to>
      <xdr:col>5</xdr:col>
      <xdr:colOff>1936</xdr:colOff>
      <xdr:row>203</xdr:row>
      <xdr:rowOff>12342</xdr:rowOff>
    </xdr:to>
    <xdr:sp macro="" textlink="">
      <xdr:nvSpPr>
        <xdr:cNvPr id="151" name="Прямоугольник 150">
          <a:extLst>
            <a:ext uri="{FF2B5EF4-FFF2-40B4-BE49-F238E27FC236}">
              <a16:creationId xmlns:a16="http://schemas.microsoft.com/office/drawing/2014/main" id="{BC44A847-0735-4287-8F10-4835BACE1913}"/>
            </a:ext>
          </a:extLst>
        </xdr:cNvPr>
        <xdr:cNvSpPr>
          <a:spLocks/>
        </xdr:cNvSpPr>
      </xdr:nvSpPr>
      <xdr:spPr>
        <a:xfrm>
          <a:off x="2636450" y="40749899"/>
          <a:ext cx="478800" cy="176400"/>
        </a:xfrm>
        <a:prstGeom prst="rect">
          <a:avLst/>
        </a:prstGeom>
        <a:blipFill>
          <a:blip xmlns:r="http://schemas.openxmlformats.org/officeDocument/2006/relationships" r:embed="rId8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203</xdr:row>
      <xdr:rowOff>26442</xdr:rowOff>
    </xdr:from>
    <xdr:to>
      <xdr:col>5</xdr:col>
      <xdr:colOff>1936</xdr:colOff>
      <xdr:row>204</xdr:row>
      <xdr:rowOff>12342</xdr:rowOff>
    </xdr:to>
    <xdr:sp macro="" textlink="">
      <xdr:nvSpPr>
        <xdr:cNvPr id="152" name="Прямоугольник 151">
          <a:extLst>
            <a:ext uri="{FF2B5EF4-FFF2-40B4-BE49-F238E27FC236}">
              <a16:creationId xmlns:a16="http://schemas.microsoft.com/office/drawing/2014/main" id="{5219B541-8E44-45FF-8BF5-FFFB9B81F1C6}"/>
            </a:ext>
          </a:extLst>
        </xdr:cNvPr>
        <xdr:cNvSpPr>
          <a:spLocks/>
        </xdr:cNvSpPr>
      </xdr:nvSpPr>
      <xdr:spPr>
        <a:xfrm>
          <a:off x="2636450" y="40940399"/>
          <a:ext cx="478800" cy="176400"/>
        </a:xfrm>
        <a:prstGeom prst="rect">
          <a:avLst/>
        </a:prstGeom>
        <a:blipFill>
          <a:blip xmlns:r="http://schemas.openxmlformats.org/officeDocument/2006/relationships" r:embed="rId8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208</xdr:row>
      <xdr:rowOff>31885</xdr:rowOff>
    </xdr:from>
    <xdr:to>
      <xdr:col>5</xdr:col>
      <xdr:colOff>1936</xdr:colOff>
      <xdr:row>209</xdr:row>
      <xdr:rowOff>17785</xdr:rowOff>
    </xdr:to>
    <xdr:sp macro="" textlink="">
      <xdr:nvSpPr>
        <xdr:cNvPr id="153" name="Прямоугольник 152">
          <a:extLst>
            <a:ext uri="{FF2B5EF4-FFF2-40B4-BE49-F238E27FC236}">
              <a16:creationId xmlns:a16="http://schemas.microsoft.com/office/drawing/2014/main" id="{124C1C7B-C3EB-4458-BF94-999511F58667}"/>
            </a:ext>
          </a:extLst>
        </xdr:cNvPr>
        <xdr:cNvSpPr>
          <a:spLocks/>
        </xdr:cNvSpPr>
      </xdr:nvSpPr>
      <xdr:spPr>
        <a:xfrm>
          <a:off x="2636450" y="42126942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83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209</xdr:row>
      <xdr:rowOff>26442</xdr:rowOff>
    </xdr:from>
    <xdr:to>
      <xdr:col>5</xdr:col>
      <xdr:colOff>1936</xdr:colOff>
      <xdr:row>210</xdr:row>
      <xdr:rowOff>12342</xdr:rowOff>
    </xdr:to>
    <xdr:sp macro="" textlink="">
      <xdr:nvSpPr>
        <xdr:cNvPr id="154" name="Прямоугольник 153">
          <a:extLst>
            <a:ext uri="{FF2B5EF4-FFF2-40B4-BE49-F238E27FC236}">
              <a16:creationId xmlns:a16="http://schemas.microsoft.com/office/drawing/2014/main" id="{A11D1D78-A10A-47A4-8EC4-3C3EAAD8C1B4}"/>
            </a:ext>
          </a:extLst>
        </xdr:cNvPr>
        <xdr:cNvSpPr>
          <a:spLocks/>
        </xdr:cNvSpPr>
      </xdr:nvSpPr>
      <xdr:spPr>
        <a:xfrm>
          <a:off x="366779" y="430631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83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210</xdr:row>
      <xdr:rowOff>31885</xdr:rowOff>
    </xdr:from>
    <xdr:to>
      <xdr:col>5</xdr:col>
      <xdr:colOff>1936</xdr:colOff>
      <xdr:row>211</xdr:row>
      <xdr:rowOff>17785</xdr:rowOff>
    </xdr:to>
    <xdr:sp macro="" textlink="">
      <xdr:nvSpPr>
        <xdr:cNvPr id="155" name="Прямоугольник 154">
          <a:extLst>
            <a:ext uri="{FF2B5EF4-FFF2-40B4-BE49-F238E27FC236}">
              <a16:creationId xmlns:a16="http://schemas.microsoft.com/office/drawing/2014/main" id="{E148A51C-2E01-4E3A-96F0-44A866DDBC19}"/>
            </a:ext>
          </a:extLst>
        </xdr:cNvPr>
        <xdr:cNvSpPr>
          <a:spLocks/>
        </xdr:cNvSpPr>
      </xdr:nvSpPr>
      <xdr:spPr>
        <a:xfrm>
          <a:off x="2636450" y="42507942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83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211</xdr:row>
      <xdr:rowOff>26442</xdr:rowOff>
    </xdr:from>
    <xdr:to>
      <xdr:col>5</xdr:col>
      <xdr:colOff>1936</xdr:colOff>
      <xdr:row>212</xdr:row>
      <xdr:rowOff>12342</xdr:rowOff>
    </xdr:to>
    <xdr:sp macro="" textlink="">
      <xdr:nvSpPr>
        <xdr:cNvPr id="156" name="Прямоугольник 155">
          <a:extLst>
            <a:ext uri="{FF2B5EF4-FFF2-40B4-BE49-F238E27FC236}">
              <a16:creationId xmlns:a16="http://schemas.microsoft.com/office/drawing/2014/main" id="{9E8D77A4-4CF3-4355-A22F-BE086D6217E7}"/>
            </a:ext>
          </a:extLst>
        </xdr:cNvPr>
        <xdr:cNvSpPr>
          <a:spLocks/>
        </xdr:cNvSpPr>
      </xdr:nvSpPr>
      <xdr:spPr>
        <a:xfrm>
          <a:off x="2636450" y="426929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83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214</xdr:row>
      <xdr:rowOff>25563</xdr:rowOff>
    </xdr:from>
    <xdr:to>
      <xdr:col>5</xdr:col>
      <xdr:colOff>1936</xdr:colOff>
      <xdr:row>215</xdr:row>
      <xdr:rowOff>11463</xdr:rowOff>
    </xdr:to>
    <xdr:sp macro="" textlink="">
      <xdr:nvSpPr>
        <xdr:cNvPr id="157" name="Прямоугольник 156">
          <a:extLst>
            <a:ext uri="{FF2B5EF4-FFF2-40B4-BE49-F238E27FC236}">
              <a16:creationId xmlns:a16="http://schemas.microsoft.com/office/drawing/2014/main" id="{41C822A6-8C26-4891-AF03-2F52954696AD}"/>
            </a:ext>
          </a:extLst>
        </xdr:cNvPr>
        <xdr:cNvSpPr>
          <a:spLocks/>
        </xdr:cNvSpPr>
      </xdr:nvSpPr>
      <xdr:spPr>
        <a:xfrm>
          <a:off x="2636450" y="43263620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215</xdr:row>
      <xdr:rowOff>25563</xdr:rowOff>
    </xdr:from>
    <xdr:to>
      <xdr:col>5</xdr:col>
      <xdr:colOff>1936</xdr:colOff>
      <xdr:row>216</xdr:row>
      <xdr:rowOff>11463</xdr:rowOff>
    </xdr:to>
    <xdr:sp macro="" textlink="">
      <xdr:nvSpPr>
        <xdr:cNvPr id="158" name="Прямоугольник 157">
          <a:extLst>
            <a:ext uri="{FF2B5EF4-FFF2-40B4-BE49-F238E27FC236}">
              <a16:creationId xmlns:a16="http://schemas.microsoft.com/office/drawing/2014/main" id="{C925A052-D5CE-47D2-9C50-AA301AC9ACFD}"/>
            </a:ext>
          </a:extLst>
        </xdr:cNvPr>
        <xdr:cNvSpPr>
          <a:spLocks/>
        </xdr:cNvSpPr>
      </xdr:nvSpPr>
      <xdr:spPr>
        <a:xfrm>
          <a:off x="2636450" y="43454120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216</xdr:row>
      <xdr:rowOff>25563</xdr:rowOff>
    </xdr:from>
    <xdr:to>
      <xdr:col>5</xdr:col>
      <xdr:colOff>1936</xdr:colOff>
      <xdr:row>217</xdr:row>
      <xdr:rowOff>11463</xdr:rowOff>
    </xdr:to>
    <xdr:sp macro="" textlink="">
      <xdr:nvSpPr>
        <xdr:cNvPr id="159" name="Прямоугольник 158">
          <a:extLst>
            <a:ext uri="{FF2B5EF4-FFF2-40B4-BE49-F238E27FC236}">
              <a16:creationId xmlns:a16="http://schemas.microsoft.com/office/drawing/2014/main" id="{00A9AD70-8FB4-443F-86A4-B5CB7E04984B}"/>
            </a:ext>
          </a:extLst>
        </xdr:cNvPr>
        <xdr:cNvSpPr>
          <a:spLocks/>
        </xdr:cNvSpPr>
      </xdr:nvSpPr>
      <xdr:spPr>
        <a:xfrm>
          <a:off x="2636450" y="43644620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217</xdr:row>
      <xdr:rowOff>25563</xdr:rowOff>
    </xdr:from>
    <xdr:to>
      <xdr:col>5</xdr:col>
      <xdr:colOff>1936</xdr:colOff>
      <xdr:row>218</xdr:row>
      <xdr:rowOff>11463</xdr:rowOff>
    </xdr:to>
    <xdr:sp macro="" textlink="">
      <xdr:nvSpPr>
        <xdr:cNvPr id="160" name="Прямоугольник 159">
          <a:extLst>
            <a:ext uri="{FF2B5EF4-FFF2-40B4-BE49-F238E27FC236}">
              <a16:creationId xmlns:a16="http://schemas.microsoft.com/office/drawing/2014/main" id="{EE09FAFC-9156-466E-93A5-537C29A97FC4}"/>
            </a:ext>
          </a:extLst>
        </xdr:cNvPr>
        <xdr:cNvSpPr>
          <a:spLocks/>
        </xdr:cNvSpPr>
      </xdr:nvSpPr>
      <xdr:spPr>
        <a:xfrm>
          <a:off x="2636450" y="43835120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212</xdr:row>
      <xdr:rowOff>26441</xdr:rowOff>
    </xdr:from>
    <xdr:to>
      <xdr:col>5</xdr:col>
      <xdr:colOff>1936</xdr:colOff>
      <xdr:row>213</xdr:row>
      <xdr:rowOff>12341</xdr:rowOff>
    </xdr:to>
    <xdr:sp macro="" textlink="">
      <xdr:nvSpPr>
        <xdr:cNvPr id="162" name="Прямоугольник 161">
          <a:extLst>
            <a:ext uri="{FF2B5EF4-FFF2-40B4-BE49-F238E27FC236}">
              <a16:creationId xmlns:a16="http://schemas.microsoft.com/office/drawing/2014/main" id="{82083A62-FBEE-4E62-B9A2-F8D7334FD5D0}"/>
            </a:ext>
          </a:extLst>
        </xdr:cNvPr>
        <xdr:cNvSpPr>
          <a:spLocks/>
        </xdr:cNvSpPr>
      </xdr:nvSpPr>
      <xdr:spPr>
        <a:xfrm>
          <a:off x="2636450" y="42883498"/>
          <a:ext cx="478800" cy="176400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213</xdr:row>
      <xdr:rowOff>26441</xdr:rowOff>
    </xdr:from>
    <xdr:to>
      <xdr:col>5</xdr:col>
      <xdr:colOff>1936</xdr:colOff>
      <xdr:row>214</xdr:row>
      <xdr:rowOff>12341</xdr:rowOff>
    </xdr:to>
    <xdr:sp macro="" textlink="">
      <xdr:nvSpPr>
        <xdr:cNvPr id="163" name="Прямоугольник 162">
          <a:extLst>
            <a:ext uri="{FF2B5EF4-FFF2-40B4-BE49-F238E27FC236}">
              <a16:creationId xmlns:a16="http://schemas.microsoft.com/office/drawing/2014/main" id="{22ED5341-7FDD-46A4-A50F-0C5CD064461C}"/>
            </a:ext>
          </a:extLst>
        </xdr:cNvPr>
        <xdr:cNvSpPr>
          <a:spLocks/>
        </xdr:cNvSpPr>
      </xdr:nvSpPr>
      <xdr:spPr>
        <a:xfrm>
          <a:off x="2636450" y="43073998"/>
          <a:ext cx="478800" cy="176400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220</xdr:row>
      <xdr:rowOff>26442</xdr:rowOff>
    </xdr:from>
    <xdr:to>
      <xdr:col>5</xdr:col>
      <xdr:colOff>1936</xdr:colOff>
      <xdr:row>221</xdr:row>
      <xdr:rowOff>12342</xdr:rowOff>
    </xdr:to>
    <xdr:sp macro="" textlink="">
      <xdr:nvSpPr>
        <xdr:cNvPr id="164" name="Прямоугольник 163">
          <a:extLst>
            <a:ext uri="{FF2B5EF4-FFF2-40B4-BE49-F238E27FC236}">
              <a16:creationId xmlns:a16="http://schemas.microsoft.com/office/drawing/2014/main" id="{7024566B-0D58-4A62-A6CC-A22CEC5957A5}"/>
            </a:ext>
          </a:extLst>
        </xdr:cNvPr>
        <xdr:cNvSpPr>
          <a:spLocks/>
        </xdr:cNvSpPr>
      </xdr:nvSpPr>
      <xdr:spPr>
        <a:xfrm>
          <a:off x="2636450" y="44407499"/>
          <a:ext cx="478800" cy="176400"/>
        </a:xfrm>
        <a:prstGeom prst="rect">
          <a:avLst/>
        </a:prstGeom>
        <a:blipFill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221</xdr:row>
      <xdr:rowOff>26442</xdr:rowOff>
    </xdr:from>
    <xdr:to>
      <xdr:col>5</xdr:col>
      <xdr:colOff>1936</xdr:colOff>
      <xdr:row>222</xdr:row>
      <xdr:rowOff>12342</xdr:rowOff>
    </xdr:to>
    <xdr:sp macro="" textlink="">
      <xdr:nvSpPr>
        <xdr:cNvPr id="165" name="Прямоугольник 164">
          <a:extLst>
            <a:ext uri="{FF2B5EF4-FFF2-40B4-BE49-F238E27FC236}">
              <a16:creationId xmlns:a16="http://schemas.microsoft.com/office/drawing/2014/main" id="{14F1D2ED-963D-4C68-AF05-62F44EDB9C52}"/>
            </a:ext>
          </a:extLst>
        </xdr:cNvPr>
        <xdr:cNvSpPr>
          <a:spLocks/>
        </xdr:cNvSpPr>
      </xdr:nvSpPr>
      <xdr:spPr>
        <a:xfrm>
          <a:off x="2636450" y="44597999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222</xdr:row>
      <xdr:rowOff>26442</xdr:rowOff>
    </xdr:from>
    <xdr:to>
      <xdr:col>5</xdr:col>
      <xdr:colOff>1936</xdr:colOff>
      <xdr:row>223</xdr:row>
      <xdr:rowOff>12342</xdr:rowOff>
    </xdr:to>
    <xdr:sp macro="" textlink="">
      <xdr:nvSpPr>
        <xdr:cNvPr id="166" name="Прямоугольник 165">
          <a:extLst>
            <a:ext uri="{FF2B5EF4-FFF2-40B4-BE49-F238E27FC236}">
              <a16:creationId xmlns:a16="http://schemas.microsoft.com/office/drawing/2014/main" id="{756FA693-22FB-424D-A0BD-9E7C08DB801F}"/>
            </a:ext>
          </a:extLst>
        </xdr:cNvPr>
        <xdr:cNvSpPr>
          <a:spLocks/>
        </xdr:cNvSpPr>
      </xdr:nvSpPr>
      <xdr:spPr>
        <a:xfrm>
          <a:off x="2636450" y="44788499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223</xdr:row>
      <xdr:rowOff>26442</xdr:rowOff>
    </xdr:from>
    <xdr:to>
      <xdr:col>5</xdr:col>
      <xdr:colOff>1936</xdr:colOff>
      <xdr:row>224</xdr:row>
      <xdr:rowOff>12342</xdr:rowOff>
    </xdr:to>
    <xdr:sp macro="" textlink="">
      <xdr:nvSpPr>
        <xdr:cNvPr id="167" name="Прямоугольник 166">
          <a:extLst>
            <a:ext uri="{FF2B5EF4-FFF2-40B4-BE49-F238E27FC236}">
              <a16:creationId xmlns:a16="http://schemas.microsoft.com/office/drawing/2014/main" id="{FD1159D4-4C8F-4FBB-A39E-01F774CECAE9}"/>
            </a:ext>
          </a:extLst>
        </xdr:cNvPr>
        <xdr:cNvSpPr>
          <a:spLocks/>
        </xdr:cNvSpPr>
      </xdr:nvSpPr>
      <xdr:spPr>
        <a:xfrm>
          <a:off x="2636450" y="44978999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224</xdr:row>
      <xdr:rowOff>26442</xdr:rowOff>
    </xdr:from>
    <xdr:to>
      <xdr:col>5</xdr:col>
      <xdr:colOff>1936</xdr:colOff>
      <xdr:row>225</xdr:row>
      <xdr:rowOff>12342</xdr:rowOff>
    </xdr:to>
    <xdr:sp macro="" textlink="">
      <xdr:nvSpPr>
        <xdr:cNvPr id="168" name="Прямоугольник 167">
          <a:extLst>
            <a:ext uri="{FF2B5EF4-FFF2-40B4-BE49-F238E27FC236}">
              <a16:creationId xmlns:a16="http://schemas.microsoft.com/office/drawing/2014/main" id="{46311522-FFBB-4738-A812-89AFBC546F1B}"/>
            </a:ext>
          </a:extLst>
        </xdr:cNvPr>
        <xdr:cNvSpPr>
          <a:spLocks/>
        </xdr:cNvSpPr>
      </xdr:nvSpPr>
      <xdr:spPr>
        <a:xfrm>
          <a:off x="2636450" y="45169499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225</xdr:row>
      <xdr:rowOff>26442</xdr:rowOff>
    </xdr:from>
    <xdr:to>
      <xdr:col>5</xdr:col>
      <xdr:colOff>1936</xdr:colOff>
      <xdr:row>226</xdr:row>
      <xdr:rowOff>12342</xdr:rowOff>
    </xdr:to>
    <xdr:sp macro="" textlink="">
      <xdr:nvSpPr>
        <xdr:cNvPr id="169" name="Прямоугольник 168">
          <a:extLst>
            <a:ext uri="{FF2B5EF4-FFF2-40B4-BE49-F238E27FC236}">
              <a16:creationId xmlns:a16="http://schemas.microsoft.com/office/drawing/2014/main" id="{E72A5DCC-3727-4A61-91C0-BBEEDD7E0055}"/>
            </a:ext>
          </a:extLst>
        </xdr:cNvPr>
        <xdr:cNvSpPr>
          <a:spLocks/>
        </xdr:cNvSpPr>
      </xdr:nvSpPr>
      <xdr:spPr>
        <a:xfrm>
          <a:off x="2636450" y="45359999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226</xdr:row>
      <xdr:rowOff>26441</xdr:rowOff>
    </xdr:from>
    <xdr:to>
      <xdr:col>5</xdr:col>
      <xdr:colOff>1936</xdr:colOff>
      <xdr:row>227</xdr:row>
      <xdr:rowOff>12341</xdr:rowOff>
    </xdr:to>
    <xdr:sp macro="" textlink="">
      <xdr:nvSpPr>
        <xdr:cNvPr id="170" name="Прямоугольник 169">
          <a:extLst>
            <a:ext uri="{FF2B5EF4-FFF2-40B4-BE49-F238E27FC236}">
              <a16:creationId xmlns:a16="http://schemas.microsoft.com/office/drawing/2014/main" id="{5964678C-4B7B-4BF7-8A87-688E18140F0C}"/>
            </a:ext>
          </a:extLst>
        </xdr:cNvPr>
        <xdr:cNvSpPr>
          <a:spLocks/>
        </xdr:cNvSpPr>
      </xdr:nvSpPr>
      <xdr:spPr>
        <a:xfrm>
          <a:off x="2636450" y="45550498"/>
          <a:ext cx="478800" cy="176400"/>
        </a:xfrm>
        <a:prstGeom prst="rect">
          <a:avLst/>
        </a:prstGeom>
        <a:blipFill>
          <a:blip xmlns:r="http://schemas.openxmlformats.org/officeDocument/2006/relationships" r:embed="rId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227</xdr:row>
      <xdr:rowOff>26441</xdr:rowOff>
    </xdr:from>
    <xdr:to>
      <xdr:col>5</xdr:col>
      <xdr:colOff>1936</xdr:colOff>
      <xdr:row>228</xdr:row>
      <xdr:rowOff>12341</xdr:rowOff>
    </xdr:to>
    <xdr:sp macro="" textlink="">
      <xdr:nvSpPr>
        <xdr:cNvPr id="171" name="Прямоугольник 170">
          <a:extLst>
            <a:ext uri="{FF2B5EF4-FFF2-40B4-BE49-F238E27FC236}">
              <a16:creationId xmlns:a16="http://schemas.microsoft.com/office/drawing/2014/main" id="{8EB16863-3732-423D-9847-E1BBA4FEB46B}"/>
            </a:ext>
          </a:extLst>
        </xdr:cNvPr>
        <xdr:cNvSpPr>
          <a:spLocks/>
        </xdr:cNvSpPr>
      </xdr:nvSpPr>
      <xdr:spPr>
        <a:xfrm>
          <a:off x="2636450" y="45740998"/>
          <a:ext cx="478800" cy="176400"/>
        </a:xfrm>
        <a:prstGeom prst="rect">
          <a:avLst/>
        </a:prstGeom>
        <a:blipFill>
          <a:blip xmlns:r="http://schemas.openxmlformats.org/officeDocument/2006/relationships" r:embed="rId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228</xdr:row>
      <xdr:rowOff>26441</xdr:rowOff>
    </xdr:from>
    <xdr:to>
      <xdr:col>5</xdr:col>
      <xdr:colOff>1936</xdr:colOff>
      <xdr:row>229</xdr:row>
      <xdr:rowOff>12341</xdr:rowOff>
    </xdr:to>
    <xdr:sp macro="" textlink="">
      <xdr:nvSpPr>
        <xdr:cNvPr id="172" name="Прямоугольник 171">
          <a:extLst>
            <a:ext uri="{FF2B5EF4-FFF2-40B4-BE49-F238E27FC236}">
              <a16:creationId xmlns:a16="http://schemas.microsoft.com/office/drawing/2014/main" id="{7F8F2B36-965D-4BC1-8672-3D2E0BD80BF9}"/>
            </a:ext>
          </a:extLst>
        </xdr:cNvPr>
        <xdr:cNvSpPr>
          <a:spLocks/>
        </xdr:cNvSpPr>
      </xdr:nvSpPr>
      <xdr:spPr>
        <a:xfrm>
          <a:off x="2636450" y="45931498"/>
          <a:ext cx="478800" cy="176400"/>
        </a:xfrm>
        <a:prstGeom prst="rect">
          <a:avLst/>
        </a:prstGeom>
        <a:blipFill>
          <a:blip xmlns:r="http://schemas.openxmlformats.org/officeDocument/2006/relationships" r:embed="rId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229</xdr:row>
      <xdr:rowOff>26441</xdr:rowOff>
    </xdr:from>
    <xdr:to>
      <xdr:col>5</xdr:col>
      <xdr:colOff>1936</xdr:colOff>
      <xdr:row>230</xdr:row>
      <xdr:rowOff>12341</xdr:rowOff>
    </xdr:to>
    <xdr:sp macro="" textlink="">
      <xdr:nvSpPr>
        <xdr:cNvPr id="173" name="Прямоугольник 172">
          <a:extLst>
            <a:ext uri="{FF2B5EF4-FFF2-40B4-BE49-F238E27FC236}">
              <a16:creationId xmlns:a16="http://schemas.microsoft.com/office/drawing/2014/main" id="{BF10F933-14B7-4AE2-8435-17A6FCF604E8}"/>
            </a:ext>
          </a:extLst>
        </xdr:cNvPr>
        <xdr:cNvSpPr>
          <a:spLocks/>
        </xdr:cNvSpPr>
      </xdr:nvSpPr>
      <xdr:spPr>
        <a:xfrm>
          <a:off x="2636450" y="46121998"/>
          <a:ext cx="478800" cy="176400"/>
        </a:xfrm>
        <a:prstGeom prst="rect">
          <a:avLst/>
        </a:prstGeom>
        <a:blipFill>
          <a:blip xmlns:r="http://schemas.openxmlformats.org/officeDocument/2006/relationships" r:embed="rId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230</xdr:row>
      <xdr:rowOff>13221</xdr:rowOff>
    </xdr:from>
    <xdr:to>
      <xdr:col>5</xdr:col>
      <xdr:colOff>1936</xdr:colOff>
      <xdr:row>230</xdr:row>
      <xdr:rowOff>189621</xdr:rowOff>
    </xdr:to>
    <xdr:sp macro="" textlink="">
      <xdr:nvSpPr>
        <xdr:cNvPr id="174" name="Прямоугольник 173">
          <a:extLst>
            <a:ext uri="{FF2B5EF4-FFF2-40B4-BE49-F238E27FC236}">
              <a16:creationId xmlns:a16="http://schemas.microsoft.com/office/drawing/2014/main" id="{C822B4FD-7131-4654-8FFA-D16A7A369E13}"/>
            </a:ext>
          </a:extLst>
        </xdr:cNvPr>
        <xdr:cNvSpPr>
          <a:spLocks/>
        </xdr:cNvSpPr>
      </xdr:nvSpPr>
      <xdr:spPr>
        <a:xfrm>
          <a:off x="2636450" y="46299278"/>
          <a:ext cx="478800" cy="176400"/>
        </a:xfrm>
        <a:prstGeom prst="rect">
          <a:avLst/>
        </a:prstGeom>
        <a:blipFill>
          <a:blip xmlns:r="http://schemas.openxmlformats.org/officeDocument/2006/relationships" r:embed="rId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233</xdr:row>
      <xdr:rowOff>26442</xdr:rowOff>
    </xdr:from>
    <xdr:to>
      <xdr:col>5</xdr:col>
      <xdr:colOff>1936</xdr:colOff>
      <xdr:row>234</xdr:row>
      <xdr:rowOff>12342</xdr:rowOff>
    </xdr:to>
    <xdr:sp macro="" textlink="">
      <xdr:nvSpPr>
        <xdr:cNvPr id="175" name="Прямоугольник 174">
          <a:extLst>
            <a:ext uri="{FF2B5EF4-FFF2-40B4-BE49-F238E27FC236}">
              <a16:creationId xmlns:a16="http://schemas.microsoft.com/office/drawing/2014/main" id="{CC5994EF-042D-4AEC-988C-6384C7516429}"/>
            </a:ext>
          </a:extLst>
        </xdr:cNvPr>
        <xdr:cNvSpPr>
          <a:spLocks/>
        </xdr:cNvSpPr>
      </xdr:nvSpPr>
      <xdr:spPr>
        <a:xfrm>
          <a:off x="2636450" y="46960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234</xdr:row>
      <xdr:rowOff>26442</xdr:rowOff>
    </xdr:from>
    <xdr:to>
      <xdr:col>5</xdr:col>
      <xdr:colOff>1936</xdr:colOff>
      <xdr:row>235</xdr:row>
      <xdr:rowOff>12342</xdr:rowOff>
    </xdr:to>
    <xdr:sp macro="" textlink="">
      <xdr:nvSpPr>
        <xdr:cNvPr id="176" name="Прямоугольник 175">
          <a:extLst>
            <a:ext uri="{FF2B5EF4-FFF2-40B4-BE49-F238E27FC236}">
              <a16:creationId xmlns:a16="http://schemas.microsoft.com/office/drawing/2014/main" id="{FFF8B68F-2E23-4E88-8442-BFBF708AA85A}"/>
            </a:ext>
          </a:extLst>
        </xdr:cNvPr>
        <xdr:cNvSpPr>
          <a:spLocks/>
        </xdr:cNvSpPr>
      </xdr:nvSpPr>
      <xdr:spPr>
        <a:xfrm>
          <a:off x="2636450" y="471506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43</xdr:row>
      <xdr:rowOff>26442</xdr:rowOff>
    </xdr:from>
    <xdr:to>
      <xdr:col>5</xdr:col>
      <xdr:colOff>1936</xdr:colOff>
      <xdr:row>44</xdr:row>
      <xdr:rowOff>12342</xdr:rowOff>
    </xdr:to>
    <xdr:sp macro="" textlink="">
      <xdr:nvSpPr>
        <xdr:cNvPr id="178" name="Прямоугольник 177">
          <a:extLst>
            <a:ext uri="{FF2B5EF4-FFF2-40B4-BE49-F238E27FC236}">
              <a16:creationId xmlns:a16="http://schemas.microsoft.com/office/drawing/2014/main" id="{2C5F29CB-033E-499D-888C-89B0D6F1F0B3}"/>
            </a:ext>
          </a:extLst>
        </xdr:cNvPr>
        <xdr:cNvSpPr>
          <a:spLocks/>
        </xdr:cNvSpPr>
      </xdr:nvSpPr>
      <xdr:spPr>
        <a:xfrm>
          <a:off x="2636450" y="9850799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BEBA8EAE-BF5A-486C-A8C5-ECC9F3942E4B}">
                <a14:imgProps xmlns:a14="http://schemas.microsoft.com/office/drawing/2010/main">
                  <a14:imgLayer r:embed="rId9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44</xdr:row>
      <xdr:rowOff>26442</xdr:rowOff>
    </xdr:from>
    <xdr:to>
      <xdr:col>5</xdr:col>
      <xdr:colOff>1936</xdr:colOff>
      <xdr:row>45</xdr:row>
      <xdr:rowOff>12342</xdr:rowOff>
    </xdr:to>
    <xdr:sp macro="" textlink="">
      <xdr:nvSpPr>
        <xdr:cNvPr id="179" name="Прямоугольник 178">
          <a:extLst>
            <a:ext uri="{FF2B5EF4-FFF2-40B4-BE49-F238E27FC236}">
              <a16:creationId xmlns:a16="http://schemas.microsoft.com/office/drawing/2014/main" id="{937CF2CD-30E5-4EE8-B07E-5D786DF1C389}"/>
            </a:ext>
          </a:extLst>
        </xdr:cNvPr>
        <xdr:cNvSpPr>
          <a:spLocks/>
        </xdr:cNvSpPr>
      </xdr:nvSpPr>
      <xdr:spPr>
        <a:xfrm>
          <a:off x="2636450" y="10041299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BEBA8EAE-BF5A-486C-A8C5-ECC9F3942E4B}">
                <a14:imgProps xmlns:a14="http://schemas.microsoft.com/office/drawing/2010/main">
                  <a14:imgLayer r:embed="rId9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45</xdr:row>
      <xdr:rowOff>26442</xdr:rowOff>
    </xdr:from>
    <xdr:to>
      <xdr:col>5</xdr:col>
      <xdr:colOff>1936</xdr:colOff>
      <xdr:row>46</xdr:row>
      <xdr:rowOff>12342</xdr:rowOff>
    </xdr:to>
    <xdr:sp macro="" textlink="">
      <xdr:nvSpPr>
        <xdr:cNvPr id="180" name="Прямоугольник 179">
          <a:extLst>
            <a:ext uri="{FF2B5EF4-FFF2-40B4-BE49-F238E27FC236}">
              <a16:creationId xmlns:a16="http://schemas.microsoft.com/office/drawing/2014/main" id="{9BA5B658-01BA-49E5-ABAC-7D9D67A9D0B2}"/>
            </a:ext>
          </a:extLst>
        </xdr:cNvPr>
        <xdr:cNvSpPr>
          <a:spLocks/>
        </xdr:cNvSpPr>
      </xdr:nvSpPr>
      <xdr:spPr>
        <a:xfrm>
          <a:off x="2636450" y="10231799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BEBA8EAE-BF5A-486C-A8C5-ECC9F3942E4B}">
                <a14:imgProps xmlns:a14="http://schemas.microsoft.com/office/drawing/2010/main">
                  <a14:imgLayer r:embed="rId9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46</xdr:row>
      <xdr:rowOff>26442</xdr:rowOff>
    </xdr:from>
    <xdr:to>
      <xdr:col>5</xdr:col>
      <xdr:colOff>1936</xdr:colOff>
      <xdr:row>47</xdr:row>
      <xdr:rowOff>12342</xdr:rowOff>
    </xdr:to>
    <xdr:sp macro="" textlink="">
      <xdr:nvSpPr>
        <xdr:cNvPr id="181" name="Прямоугольник 180">
          <a:extLst>
            <a:ext uri="{FF2B5EF4-FFF2-40B4-BE49-F238E27FC236}">
              <a16:creationId xmlns:a16="http://schemas.microsoft.com/office/drawing/2014/main" id="{154E2821-2780-4E0F-B7A2-BAB00DD6E58E}"/>
            </a:ext>
          </a:extLst>
        </xdr:cNvPr>
        <xdr:cNvSpPr>
          <a:spLocks/>
        </xdr:cNvSpPr>
      </xdr:nvSpPr>
      <xdr:spPr>
        <a:xfrm>
          <a:off x="2636450" y="10422299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BEBA8EAE-BF5A-486C-A8C5-ECC9F3942E4B}">
                <a14:imgProps xmlns:a14="http://schemas.microsoft.com/office/drawing/2010/main">
                  <a14:imgLayer r:embed="rId9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236</xdr:row>
      <xdr:rowOff>26442</xdr:rowOff>
    </xdr:from>
    <xdr:to>
      <xdr:col>5</xdr:col>
      <xdr:colOff>1936</xdr:colOff>
      <xdr:row>237</xdr:row>
      <xdr:rowOff>12342</xdr:rowOff>
    </xdr:to>
    <xdr:sp macro="" textlink="">
      <xdr:nvSpPr>
        <xdr:cNvPr id="182" name="Прямоугольник 181">
          <a:extLst>
            <a:ext uri="{FF2B5EF4-FFF2-40B4-BE49-F238E27FC236}">
              <a16:creationId xmlns:a16="http://schemas.microsoft.com/office/drawing/2014/main" id="{7D4606F5-3ECA-40B0-8448-4CA3273A31EE}"/>
            </a:ext>
          </a:extLst>
        </xdr:cNvPr>
        <xdr:cNvSpPr>
          <a:spLocks/>
        </xdr:cNvSpPr>
      </xdr:nvSpPr>
      <xdr:spPr>
        <a:xfrm>
          <a:off x="2636450" y="47531699"/>
          <a:ext cx="478800" cy="176400"/>
        </a:xfrm>
        <a:prstGeom prst="rect">
          <a:avLst/>
        </a:prstGeom>
        <a:blipFill>
          <a:blip xmlns:r="http://schemas.openxmlformats.org/officeDocument/2006/relationships" r:embed="rId9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237</xdr:row>
      <xdr:rowOff>26442</xdr:rowOff>
    </xdr:from>
    <xdr:to>
      <xdr:col>5</xdr:col>
      <xdr:colOff>1936</xdr:colOff>
      <xdr:row>238</xdr:row>
      <xdr:rowOff>12342</xdr:rowOff>
    </xdr:to>
    <xdr:sp macro="" textlink="">
      <xdr:nvSpPr>
        <xdr:cNvPr id="183" name="Прямоугольник 182">
          <a:extLst>
            <a:ext uri="{FF2B5EF4-FFF2-40B4-BE49-F238E27FC236}">
              <a16:creationId xmlns:a16="http://schemas.microsoft.com/office/drawing/2014/main" id="{7E48C943-5390-449D-A25E-D07E93A76619}"/>
            </a:ext>
          </a:extLst>
        </xdr:cNvPr>
        <xdr:cNvSpPr>
          <a:spLocks/>
        </xdr:cNvSpPr>
      </xdr:nvSpPr>
      <xdr:spPr>
        <a:xfrm>
          <a:off x="2636450" y="47722199"/>
          <a:ext cx="478800" cy="176400"/>
        </a:xfrm>
        <a:prstGeom prst="rect">
          <a:avLst/>
        </a:prstGeom>
        <a:blipFill>
          <a:blip xmlns:r="http://schemas.openxmlformats.org/officeDocument/2006/relationships" r:embed="rId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238</xdr:row>
      <xdr:rowOff>26442</xdr:rowOff>
    </xdr:from>
    <xdr:to>
      <xdr:col>5</xdr:col>
      <xdr:colOff>1936</xdr:colOff>
      <xdr:row>239</xdr:row>
      <xdr:rowOff>12342</xdr:rowOff>
    </xdr:to>
    <xdr:sp macro="" textlink="">
      <xdr:nvSpPr>
        <xdr:cNvPr id="184" name="Прямоугольник 183">
          <a:extLst>
            <a:ext uri="{FF2B5EF4-FFF2-40B4-BE49-F238E27FC236}">
              <a16:creationId xmlns:a16="http://schemas.microsoft.com/office/drawing/2014/main" id="{B20CA823-F90D-4C33-BFA7-F0090FDCAEAD}"/>
            </a:ext>
          </a:extLst>
        </xdr:cNvPr>
        <xdr:cNvSpPr>
          <a:spLocks/>
        </xdr:cNvSpPr>
      </xdr:nvSpPr>
      <xdr:spPr>
        <a:xfrm>
          <a:off x="2636450" y="47912699"/>
          <a:ext cx="478800" cy="176400"/>
        </a:xfrm>
        <a:prstGeom prst="rect">
          <a:avLst/>
        </a:prstGeom>
        <a:blipFill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239</xdr:row>
      <xdr:rowOff>26442</xdr:rowOff>
    </xdr:from>
    <xdr:to>
      <xdr:col>5</xdr:col>
      <xdr:colOff>1936</xdr:colOff>
      <xdr:row>240</xdr:row>
      <xdr:rowOff>12342</xdr:rowOff>
    </xdr:to>
    <xdr:sp macro="" textlink="">
      <xdr:nvSpPr>
        <xdr:cNvPr id="185" name="Прямоугольник 184">
          <a:extLst>
            <a:ext uri="{FF2B5EF4-FFF2-40B4-BE49-F238E27FC236}">
              <a16:creationId xmlns:a16="http://schemas.microsoft.com/office/drawing/2014/main" id="{35504B94-968D-46BB-A5B2-E430F0934830}"/>
            </a:ext>
          </a:extLst>
        </xdr:cNvPr>
        <xdr:cNvSpPr>
          <a:spLocks/>
        </xdr:cNvSpPr>
      </xdr:nvSpPr>
      <xdr:spPr>
        <a:xfrm>
          <a:off x="2636450" y="48103199"/>
          <a:ext cx="47880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241</xdr:row>
      <xdr:rowOff>26441</xdr:rowOff>
    </xdr:from>
    <xdr:to>
      <xdr:col>5</xdr:col>
      <xdr:colOff>1936</xdr:colOff>
      <xdr:row>242</xdr:row>
      <xdr:rowOff>12341</xdr:rowOff>
    </xdr:to>
    <xdr:sp macro="" textlink="">
      <xdr:nvSpPr>
        <xdr:cNvPr id="188" name="Прямоугольник 187">
          <a:extLst>
            <a:ext uri="{FF2B5EF4-FFF2-40B4-BE49-F238E27FC236}">
              <a16:creationId xmlns:a16="http://schemas.microsoft.com/office/drawing/2014/main" id="{E3C9963F-4CD3-4A20-BE25-74C7C869BBDE}"/>
            </a:ext>
          </a:extLst>
        </xdr:cNvPr>
        <xdr:cNvSpPr>
          <a:spLocks/>
        </xdr:cNvSpPr>
      </xdr:nvSpPr>
      <xdr:spPr>
        <a:xfrm>
          <a:off x="2636450" y="48484198"/>
          <a:ext cx="478800" cy="176400"/>
        </a:xfrm>
        <a:prstGeom prst="rect">
          <a:avLst/>
        </a:prstGeom>
        <a:blipFill>
          <a:blip xmlns:r="http://schemas.openxmlformats.org/officeDocument/2006/relationships" r:embed="rId96" cstate="screen">
            <a:extLst>
              <a:ext uri="{BEBA8EAE-BF5A-486C-A8C5-ECC9F3942E4B}">
                <a14:imgProps xmlns:a14="http://schemas.microsoft.com/office/drawing/2010/main">
                  <a14:imgLayer r:embed="rId97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243</xdr:row>
      <xdr:rowOff>25564</xdr:rowOff>
    </xdr:from>
    <xdr:to>
      <xdr:col>5</xdr:col>
      <xdr:colOff>1936</xdr:colOff>
      <xdr:row>244</xdr:row>
      <xdr:rowOff>11464</xdr:rowOff>
    </xdr:to>
    <xdr:sp macro="" textlink="">
      <xdr:nvSpPr>
        <xdr:cNvPr id="189" name="Прямоугольник 188">
          <a:extLst>
            <a:ext uri="{FF2B5EF4-FFF2-40B4-BE49-F238E27FC236}">
              <a16:creationId xmlns:a16="http://schemas.microsoft.com/office/drawing/2014/main" id="{CCBBADD8-00A2-40EA-97B2-98E454F8C3A2}"/>
            </a:ext>
          </a:extLst>
        </xdr:cNvPr>
        <xdr:cNvSpPr>
          <a:spLocks/>
        </xdr:cNvSpPr>
      </xdr:nvSpPr>
      <xdr:spPr>
        <a:xfrm>
          <a:off x="366779" y="49615435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244</xdr:row>
      <xdr:rowOff>25564</xdr:rowOff>
    </xdr:from>
    <xdr:to>
      <xdr:col>5</xdr:col>
      <xdr:colOff>1936</xdr:colOff>
      <xdr:row>245</xdr:row>
      <xdr:rowOff>11464</xdr:rowOff>
    </xdr:to>
    <xdr:sp macro="" textlink="">
      <xdr:nvSpPr>
        <xdr:cNvPr id="190" name="Прямоугольник 189">
          <a:extLst>
            <a:ext uri="{FF2B5EF4-FFF2-40B4-BE49-F238E27FC236}">
              <a16:creationId xmlns:a16="http://schemas.microsoft.com/office/drawing/2014/main" id="{248C5FB8-BF35-48F2-9E0A-FF02B6E1D93B}"/>
            </a:ext>
          </a:extLst>
        </xdr:cNvPr>
        <xdr:cNvSpPr>
          <a:spLocks/>
        </xdr:cNvSpPr>
      </xdr:nvSpPr>
      <xdr:spPr>
        <a:xfrm>
          <a:off x="2636450" y="4905482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245</xdr:row>
      <xdr:rowOff>25564</xdr:rowOff>
    </xdr:from>
    <xdr:to>
      <xdr:col>5</xdr:col>
      <xdr:colOff>1936</xdr:colOff>
      <xdr:row>246</xdr:row>
      <xdr:rowOff>11464</xdr:rowOff>
    </xdr:to>
    <xdr:sp macro="" textlink="">
      <xdr:nvSpPr>
        <xdr:cNvPr id="191" name="Прямоугольник 190">
          <a:extLst>
            <a:ext uri="{FF2B5EF4-FFF2-40B4-BE49-F238E27FC236}">
              <a16:creationId xmlns:a16="http://schemas.microsoft.com/office/drawing/2014/main" id="{34BD12EE-959A-4265-94AE-824D45A0B4B5}"/>
            </a:ext>
          </a:extLst>
        </xdr:cNvPr>
        <xdr:cNvSpPr>
          <a:spLocks/>
        </xdr:cNvSpPr>
      </xdr:nvSpPr>
      <xdr:spPr>
        <a:xfrm>
          <a:off x="2636450" y="4924532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246</xdr:row>
      <xdr:rowOff>25564</xdr:rowOff>
    </xdr:from>
    <xdr:to>
      <xdr:col>5</xdr:col>
      <xdr:colOff>1936</xdr:colOff>
      <xdr:row>247</xdr:row>
      <xdr:rowOff>11464</xdr:rowOff>
    </xdr:to>
    <xdr:sp macro="" textlink="">
      <xdr:nvSpPr>
        <xdr:cNvPr id="192" name="Прямоугольник 191">
          <a:extLst>
            <a:ext uri="{FF2B5EF4-FFF2-40B4-BE49-F238E27FC236}">
              <a16:creationId xmlns:a16="http://schemas.microsoft.com/office/drawing/2014/main" id="{DACF51A0-FC96-4244-B6F0-39BDD6B297BF}"/>
            </a:ext>
          </a:extLst>
        </xdr:cNvPr>
        <xdr:cNvSpPr>
          <a:spLocks/>
        </xdr:cNvSpPr>
      </xdr:nvSpPr>
      <xdr:spPr>
        <a:xfrm>
          <a:off x="2636450" y="4943582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247</xdr:row>
      <xdr:rowOff>25564</xdr:rowOff>
    </xdr:from>
    <xdr:to>
      <xdr:col>5</xdr:col>
      <xdr:colOff>1936</xdr:colOff>
      <xdr:row>248</xdr:row>
      <xdr:rowOff>11464</xdr:rowOff>
    </xdr:to>
    <xdr:sp macro="" textlink="">
      <xdr:nvSpPr>
        <xdr:cNvPr id="193" name="Прямоугольник 192">
          <a:extLst>
            <a:ext uri="{FF2B5EF4-FFF2-40B4-BE49-F238E27FC236}">
              <a16:creationId xmlns:a16="http://schemas.microsoft.com/office/drawing/2014/main" id="{58407D17-2309-454D-A01D-0CBD9A4E2195}"/>
            </a:ext>
          </a:extLst>
        </xdr:cNvPr>
        <xdr:cNvSpPr>
          <a:spLocks/>
        </xdr:cNvSpPr>
      </xdr:nvSpPr>
      <xdr:spPr>
        <a:xfrm>
          <a:off x="2636450" y="4962632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248</xdr:row>
      <xdr:rowOff>25564</xdr:rowOff>
    </xdr:from>
    <xdr:to>
      <xdr:col>5</xdr:col>
      <xdr:colOff>1936</xdr:colOff>
      <xdr:row>249</xdr:row>
      <xdr:rowOff>11464</xdr:rowOff>
    </xdr:to>
    <xdr:sp macro="" textlink="">
      <xdr:nvSpPr>
        <xdr:cNvPr id="194" name="Прямоугольник 193">
          <a:extLst>
            <a:ext uri="{FF2B5EF4-FFF2-40B4-BE49-F238E27FC236}">
              <a16:creationId xmlns:a16="http://schemas.microsoft.com/office/drawing/2014/main" id="{9914D1E7-FEA2-42C9-AC26-2E92A48DA898}"/>
            </a:ext>
          </a:extLst>
        </xdr:cNvPr>
        <xdr:cNvSpPr>
          <a:spLocks/>
        </xdr:cNvSpPr>
      </xdr:nvSpPr>
      <xdr:spPr>
        <a:xfrm>
          <a:off x="2636450" y="4981682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249</xdr:row>
      <xdr:rowOff>26442</xdr:rowOff>
    </xdr:from>
    <xdr:to>
      <xdr:col>5</xdr:col>
      <xdr:colOff>1936</xdr:colOff>
      <xdr:row>250</xdr:row>
      <xdr:rowOff>12342</xdr:rowOff>
    </xdr:to>
    <xdr:sp macro="" textlink="">
      <xdr:nvSpPr>
        <xdr:cNvPr id="195" name="Прямоугольник 194">
          <a:extLst>
            <a:ext uri="{FF2B5EF4-FFF2-40B4-BE49-F238E27FC236}">
              <a16:creationId xmlns:a16="http://schemas.microsoft.com/office/drawing/2014/main" id="{67A6061A-7FFB-4BDF-8797-556FF835BC9F}"/>
            </a:ext>
          </a:extLst>
        </xdr:cNvPr>
        <xdr:cNvSpPr>
          <a:spLocks/>
        </xdr:cNvSpPr>
      </xdr:nvSpPr>
      <xdr:spPr>
        <a:xfrm>
          <a:off x="2636450" y="50008199"/>
          <a:ext cx="478800" cy="176400"/>
        </a:xfrm>
        <a:prstGeom prst="rect">
          <a:avLst/>
        </a:prstGeom>
        <a:blipFill>
          <a:blip xmlns:r="http://schemas.openxmlformats.org/officeDocument/2006/relationships" r:embed="rId9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250</xdr:row>
      <xdr:rowOff>26442</xdr:rowOff>
    </xdr:from>
    <xdr:to>
      <xdr:col>5</xdr:col>
      <xdr:colOff>1936</xdr:colOff>
      <xdr:row>251</xdr:row>
      <xdr:rowOff>12342</xdr:rowOff>
    </xdr:to>
    <xdr:sp macro="" textlink="">
      <xdr:nvSpPr>
        <xdr:cNvPr id="196" name="Прямоугольник 195">
          <a:extLst>
            <a:ext uri="{FF2B5EF4-FFF2-40B4-BE49-F238E27FC236}">
              <a16:creationId xmlns:a16="http://schemas.microsoft.com/office/drawing/2014/main" id="{2E01F40C-6BA2-4E8A-95B7-65D09ED4A244}"/>
            </a:ext>
          </a:extLst>
        </xdr:cNvPr>
        <xdr:cNvSpPr>
          <a:spLocks/>
        </xdr:cNvSpPr>
      </xdr:nvSpPr>
      <xdr:spPr>
        <a:xfrm>
          <a:off x="2636450" y="501986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251</xdr:row>
      <xdr:rowOff>26442</xdr:rowOff>
    </xdr:from>
    <xdr:to>
      <xdr:col>5</xdr:col>
      <xdr:colOff>1936</xdr:colOff>
      <xdr:row>252</xdr:row>
      <xdr:rowOff>12342</xdr:rowOff>
    </xdr:to>
    <xdr:sp macro="" textlink="">
      <xdr:nvSpPr>
        <xdr:cNvPr id="197" name="Прямоугольник 196">
          <a:extLst>
            <a:ext uri="{FF2B5EF4-FFF2-40B4-BE49-F238E27FC236}">
              <a16:creationId xmlns:a16="http://schemas.microsoft.com/office/drawing/2014/main" id="{45B423F7-1FAA-433D-8FF6-E5C85ACEA305}"/>
            </a:ext>
          </a:extLst>
        </xdr:cNvPr>
        <xdr:cNvSpPr>
          <a:spLocks/>
        </xdr:cNvSpPr>
      </xdr:nvSpPr>
      <xdr:spPr>
        <a:xfrm>
          <a:off x="2636450" y="50389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252</xdr:row>
      <xdr:rowOff>26442</xdr:rowOff>
    </xdr:from>
    <xdr:to>
      <xdr:col>5</xdr:col>
      <xdr:colOff>1936</xdr:colOff>
      <xdr:row>253</xdr:row>
      <xdr:rowOff>12342</xdr:rowOff>
    </xdr:to>
    <xdr:sp macro="" textlink="">
      <xdr:nvSpPr>
        <xdr:cNvPr id="198" name="Прямоугольник 197">
          <a:extLst>
            <a:ext uri="{FF2B5EF4-FFF2-40B4-BE49-F238E27FC236}">
              <a16:creationId xmlns:a16="http://schemas.microsoft.com/office/drawing/2014/main" id="{A503B155-4E2C-4241-9333-0ED11F2945C8}"/>
            </a:ext>
          </a:extLst>
        </xdr:cNvPr>
        <xdr:cNvSpPr>
          <a:spLocks/>
        </xdr:cNvSpPr>
      </xdr:nvSpPr>
      <xdr:spPr>
        <a:xfrm>
          <a:off x="2636450" y="505796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253</xdr:row>
      <xdr:rowOff>26442</xdr:rowOff>
    </xdr:from>
    <xdr:to>
      <xdr:col>5</xdr:col>
      <xdr:colOff>1936</xdr:colOff>
      <xdr:row>254</xdr:row>
      <xdr:rowOff>12342</xdr:rowOff>
    </xdr:to>
    <xdr:sp macro="" textlink="">
      <xdr:nvSpPr>
        <xdr:cNvPr id="199" name="Прямоугольник 198">
          <a:extLst>
            <a:ext uri="{FF2B5EF4-FFF2-40B4-BE49-F238E27FC236}">
              <a16:creationId xmlns:a16="http://schemas.microsoft.com/office/drawing/2014/main" id="{B59D4971-36A8-4821-BC12-6EEC98258B14}"/>
            </a:ext>
          </a:extLst>
        </xdr:cNvPr>
        <xdr:cNvSpPr>
          <a:spLocks/>
        </xdr:cNvSpPr>
      </xdr:nvSpPr>
      <xdr:spPr>
        <a:xfrm>
          <a:off x="2636450" y="50770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254</xdr:row>
      <xdr:rowOff>25564</xdr:rowOff>
    </xdr:from>
    <xdr:to>
      <xdr:col>5</xdr:col>
      <xdr:colOff>1936</xdr:colOff>
      <xdr:row>255</xdr:row>
      <xdr:rowOff>11464</xdr:rowOff>
    </xdr:to>
    <xdr:sp macro="" textlink="">
      <xdr:nvSpPr>
        <xdr:cNvPr id="200" name="Прямоугольник 199">
          <a:extLst>
            <a:ext uri="{FF2B5EF4-FFF2-40B4-BE49-F238E27FC236}">
              <a16:creationId xmlns:a16="http://schemas.microsoft.com/office/drawing/2014/main" id="{2C82B5D4-508E-4F82-90C3-CCC8558C0615}"/>
            </a:ext>
          </a:extLst>
        </xdr:cNvPr>
        <xdr:cNvSpPr>
          <a:spLocks/>
        </xdr:cNvSpPr>
      </xdr:nvSpPr>
      <xdr:spPr>
        <a:xfrm>
          <a:off x="2636450" y="50959821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255</xdr:row>
      <xdr:rowOff>25564</xdr:rowOff>
    </xdr:from>
    <xdr:to>
      <xdr:col>5</xdr:col>
      <xdr:colOff>1936</xdr:colOff>
      <xdr:row>256</xdr:row>
      <xdr:rowOff>11464</xdr:rowOff>
    </xdr:to>
    <xdr:sp macro="" textlink="">
      <xdr:nvSpPr>
        <xdr:cNvPr id="201" name="Прямоугольник 200">
          <a:extLst>
            <a:ext uri="{FF2B5EF4-FFF2-40B4-BE49-F238E27FC236}">
              <a16:creationId xmlns:a16="http://schemas.microsoft.com/office/drawing/2014/main" id="{9D6B88D7-5B6E-4974-84D2-70A4728BF98F}"/>
            </a:ext>
          </a:extLst>
        </xdr:cNvPr>
        <xdr:cNvSpPr>
          <a:spLocks/>
        </xdr:cNvSpPr>
      </xdr:nvSpPr>
      <xdr:spPr>
        <a:xfrm>
          <a:off x="2636450" y="51150321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256</xdr:row>
      <xdr:rowOff>25564</xdr:rowOff>
    </xdr:from>
    <xdr:to>
      <xdr:col>5</xdr:col>
      <xdr:colOff>1936</xdr:colOff>
      <xdr:row>257</xdr:row>
      <xdr:rowOff>11464</xdr:rowOff>
    </xdr:to>
    <xdr:sp macro="" textlink="">
      <xdr:nvSpPr>
        <xdr:cNvPr id="202" name="Прямоугольник 201">
          <a:extLst>
            <a:ext uri="{FF2B5EF4-FFF2-40B4-BE49-F238E27FC236}">
              <a16:creationId xmlns:a16="http://schemas.microsoft.com/office/drawing/2014/main" id="{49D11741-C9EE-4C86-BB64-EE2F4B285185}"/>
            </a:ext>
          </a:extLst>
        </xdr:cNvPr>
        <xdr:cNvSpPr>
          <a:spLocks/>
        </xdr:cNvSpPr>
      </xdr:nvSpPr>
      <xdr:spPr>
        <a:xfrm>
          <a:off x="2636450" y="51340821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259</xdr:row>
      <xdr:rowOff>26442</xdr:rowOff>
    </xdr:from>
    <xdr:to>
      <xdr:col>5</xdr:col>
      <xdr:colOff>1936</xdr:colOff>
      <xdr:row>260</xdr:row>
      <xdr:rowOff>12342</xdr:rowOff>
    </xdr:to>
    <xdr:sp macro="" textlink="">
      <xdr:nvSpPr>
        <xdr:cNvPr id="203" name="Прямоугольник 202">
          <a:extLst>
            <a:ext uri="{FF2B5EF4-FFF2-40B4-BE49-F238E27FC236}">
              <a16:creationId xmlns:a16="http://schemas.microsoft.com/office/drawing/2014/main" id="{CA64F3E5-0B0B-44E1-8924-977E423C628F}"/>
            </a:ext>
          </a:extLst>
        </xdr:cNvPr>
        <xdr:cNvSpPr>
          <a:spLocks/>
        </xdr:cNvSpPr>
      </xdr:nvSpPr>
      <xdr:spPr>
        <a:xfrm>
          <a:off x="2636450" y="51913199"/>
          <a:ext cx="478800" cy="176400"/>
        </a:xfrm>
        <a:prstGeom prst="rect">
          <a:avLst/>
        </a:prstGeom>
        <a:blipFill>
          <a:blip xmlns:r="http://schemas.openxmlformats.org/officeDocument/2006/relationships" r:embed="rId10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260</xdr:row>
      <xdr:rowOff>26442</xdr:rowOff>
    </xdr:from>
    <xdr:to>
      <xdr:col>5</xdr:col>
      <xdr:colOff>1936</xdr:colOff>
      <xdr:row>261</xdr:row>
      <xdr:rowOff>12342</xdr:rowOff>
    </xdr:to>
    <xdr:sp macro="" textlink="">
      <xdr:nvSpPr>
        <xdr:cNvPr id="204" name="Прямоугольник 203">
          <a:extLst>
            <a:ext uri="{FF2B5EF4-FFF2-40B4-BE49-F238E27FC236}">
              <a16:creationId xmlns:a16="http://schemas.microsoft.com/office/drawing/2014/main" id="{59682C9B-6B6D-4007-8F6E-9448B885AC5F}"/>
            </a:ext>
          </a:extLst>
        </xdr:cNvPr>
        <xdr:cNvSpPr>
          <a:spLocks/>
        </xdr:cNvSpPr>
      </xdr:nvSpPr>
      <xdr:spPr>
        <a:xfrm>
          <a:off x="2636450" y="52103699"/>
          <a:ext cx="47880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261</xdr:row>
      <xdr:rowOff>26442</xdr:rowOff>
    </xdr:from>
    <xdr:to>
      <xdr:col>5</xdr:col>
      <xdr:colOff>1936</xdr:colOff>
      <xdr:row>262</xdr:row>
      <xdr:rowOff>12342</xdr:rowOff>
    </xdr:to>
    <xdr:sp macro="" textlink="">
      <xdr:nvSpPr>
        <xdr:cNvPr id="205" name="Прямоугольник 204">
          <a:extLst>
            <a:ext uri="{FF2B5EF4-FFF2-40B4-BE49-F238E27FC236}">
              <a16:creationId xmlns:a16="http://schemas.microsoft.com/office/drawing/2014/main" id="{9AA2A7C6-3658-48E2-8730-1B1D115934C1}"/>
            </a:ext>
          </a:extLst>
        </xdr:cNvPr>
        <xdr:cNvSpPr>
          <a:spLocks/>
        </xdr:cNvSpPr>
      </xdr:nvSpPr>
      <xdr:spPr>
        <a:xfrm>
          <a:off x="2636450" y="52294199"/>
          <a:ext cx="478800" cy="176400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262</xdr:row>
      <xdr:rowOff>26442</xdr:rowOff>
    </xdr:from>
    <xdr:to>
      <xdr:col>5</xdr:col>
      <xdr:colOff>1936</xdr:colOff>
      <xdr:row>263</xdr:row>
      <xdr:rowOff>12342</xdr:rowOff>
    </xdr:to>
    <xdr:sp macro="" textlink="">
      <xdr:nvSpPr>
        <xdr:cNvPr id="206" name="Прямоугольник 205">
          <a:extLst>
            <a:ext uri="{FF2B5EF4-FFF2-40B4-BE49-F238E27FC236}">
              <a16:creationId xmlns:a16="http://schemas.microsoft.com/office/drawing/2014/main" id="{9BDF462A-C7D8-41C2-B74B-F2314300F6AE}"/>
            </a:ext>
          </a:extLst>
        </xdr:cNvPr>
        <xdr:cNvSpPr>
          <a:spLocks/>
        </xdr:cNvSpPr>
      </xdr:nvSpPr>
      <xdr:spPr>
        <a:xfrm>
          <a:off x="2636450" y="52484699"/>
          <a:ext cx="478800" cy="176400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263</xdr:row>
      <xdr:rowOff>26442</xdr:rowOff>
    </xdr:from>
    <xdr:to>
      <xdr:col>5</xdr:col>
      <xdr:colOff>1936</xdr:colOff>
      <xdr:row>264</xdr:row>
      <xdr:rowOff>12342</xdr:rowOff>
    </xdr:to>
    <xdr:sp macro="" textlink="">
      <xdr:nvSpPr>
        <xdr:cNvPr id="207" name="Прямоугольник 206">
          <a:extLst>
            <a:ext uri="{FF2B5EF4-FFF2-40B4-BE49-F238E27FC236}">
              <a16:creationId xmlns:a16="http://schemas.microsoft.com/office/drawing/2014/main" id="{9C55654D-66AC-4CC6-A14E-8573B345647E}"/>
            </a:ext>
          </a:extLst>
        </xdr:cNvPr>
        <xdr:cNvSpPr>
          <a:spLocks/>
        </xdr:cNvSpPr>
      </xdr:nvSpPr>
      <xdr:spPr>
        <a:xfrm>
          <a:off x="2636450" y="52675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264</xdr:row>
      <xdr:rowOff>26442</xdr:rowOff>
    </xdr:from>
    <xdr:to>
      <xdr:col>5</xdr:col>
      <xdr:colOff>1936</xdr:colOff>
      <xdr:row>265</xdr:row>
      <xdr:rowOff>12342</xdr:rowOff>
    </xdr:to>
    <xdr:sp macro="" textlink="">
      <xdr:nvSpPr>
        <xdr:cNvPr id="208" name="Прямоугольник 207">
          <a:extLst>
            <a:ext uri="{FF2B5EF4-FFF2-40B4-BE49-F238E27FC236}">
              <a16:creationId xmlns:a16="http://schemas.microsoft.com/office/drawing/2014/main" id="{5FBCEBB3-C561-45FA-B535-87DF846B3339}"/>
            </a:ext>
          </a:extLst>
        </xdr:cNvPr>
        <xdr:cNvSpPr>
          <a:spLocks/>
        </xdr:cNvSpPr>
      </xdr:nvSpPr>
      <xdr:spPr>
        <a:xfrm>
          <a:off x="2636450" y="528656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265</xdr:row>
      <xdr:rowOff>26442</xdr:rowOff>
    </xdr:from>
    <xdr:to>
      <xdr:col>5</xdr:col>
      <xdr:colOff>1936</xdr:colOff>
      <xdr:row>266</xdr:row>
      <xdr:rowOff>12342</xdr:rowOff>
    </xdr:to>
    <xdr:sp macro="" textlink="">
      <xdr:nvSpPr>
        <xdr:cNvPr id="209" name="Прямоугольник 208">
          <a:extLst>
            <a:ext uri="{FF2B5EF4-FFF2-40B4-BE49-F238E27FC236}">
              <a16:creationId xmlns:a16="http://schemas.microsoft.com/office/drawing/2014/main" id="{60F594E1-580C-4E04-8E71-35BF93805656}"/>
            </a:ext>
          </a:extLst>
        </xdr:cNvPr>
        <xdr:cNvSpPr>
          <a:spLocks/>
        </xdr:cNvSpPr>
      </xdr:nvSpPr>
      <xdr:spPr>
        <a:xfrm>
          <a:off x="2636450" y="53056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266</xdr:row>
      <xdr:rowOff>26442</xdr:rowOff>
    </xdr:from>
    <xdr:to>
      <xdr:col>5</xdr:col>
      <xdr:colOff>1936</xdr:colOff>
      <xdr:row>267</xdr:row>
      <xdr:rowOff>12342</xdr:rowOff>
    </xdr:to>
    <xdr:sp macro="" textlink="">
      <xdr:nvSpPr>
        <xdr:cNvPr id="210" name="Прямоугольник 209">
          <a:extLst>
            <a:ext uri="{FF2B5EF4-FFF2-40B4-BE49-F238E27FC236}">
              <a16:creationId xmlns:a16="http://schemas.microsoft.com/office/drawing/2014/main" id="{D40FAA6E-AB37-4977-8E9B-CCD6D9EBCA4A}"/>
            </a:ext>
          </a:extLst>
        </xdr:cNvPr>
        <xdr:cNvSpPr>
          <a:spLocks/>
        </xdr:cNvSpPr>
      </xdr:nvSpPr>
      <xdr:spPr>
        <a:xfrm>
          <a:off x="2636450" y="532466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267</xdr:row>
      <xdr:rowOff>26442</xdr:rowOff>
    </xdr:from>
    <xdr:to>
      <xdr:col>5</xdr:col>
      <xdr:colOff>1936</xdr:colOff>
      <xdr:row>268</xdr:row>
      <xdr:rowOff>12342</xdr:rowOff>
    </xdr:to>
    <xdr:sp macro="" textlink="">
      <xdr:nvSpPr>
        <xdr:cNvPr id="211" name="Прямоугольник 210">
          <a:extLst>
            <a:ext uri="{FF2B5EF4-FFF2-40B4-BE49-F238E27FC236}">
              <a16:creationId xmlns:a16="http://schemas.microsoft.com/office/drawing/2014/main" id="{F71C16E1-A24D-481A-A28E-006C64A608F9}"/>
            </a:ext>
          </a:extLst>
        </xdr:cNvPr>
        <xdr:cNvSpPr>
          <a:spLocks/>
        </xdr:cNvSpPr>
      </xdr:nvSpPr>
      <xdr:spPr>
        <a:xfrm>
          <a:off x="2636450" y="53437199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268</xdr:row>
      <xdr:rowOff>26442</xdr:rowOff>
    </xdr:from>
    <xdr:to>
      <xdr:col>5</xdr:col>
      <xdr:colOff>1936</xdr:colOff>
      <xdr:row>269</xdr:row>
      <xdr:rowOff>12342</xdr:rowOff>
    </xdr:to>
    <xdr:sp macro="" textlink="">
      <xdr:nvSpPr>
        <xdr:cNvPr id="212" name="Прямоугольник 211">
          <a:extLst>
            <a:ext uri="{FF2B5EF4-FFF2-40B4-BE49-F238E27FC236}">
              <a16:creationId xmlns:a16="http://schemas.microsoft.com/office/drawing/2014/main" id="{A77F28E3-D06D-4AF0-A5E8-2228249059F1}"/>
            </a:ext>
          </a:extLst>
        </xdr:cNvPr>
        <xdr:cNvSpPr>
          <a:spLocks/>
        </xdr:cNvSpPr>
      </xdr:nvSpPr>
      <xdr:spPr>
        <a:xfrm>
          <a:off x="2636450" y="53627699"/>
          <a:ext cx="478800" cy="176400"/>
        </a:xfrm>
        <a:prstGeom prst="rect">
          <a:avLst/>
        </a:prstGeom>
        <a:blipFill>
          <a:blip xmlns:r="http://schemas.openxmlformats.org/officeDocument/2006/relationships" r:embed="rId105" cstate="screen">
            <a:extLst>
              <a:ext uri="{BEBA8EAE-BF5A-486C-A8C5-ECC9F3942E4B}">
                <a14:imgProps xmlns:a14="http://schemas.microsoft.com/office/drawing/2010/main">
                  <a14:imgLayer r:embed="rId10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269</xdr:row>
      <xdr:rowOff>26442</xdr:rowOff>
    </xdr:from>
    <xdr:to>
      <xdr:col>5</xdr:col>
      <xdr:colOff>1936</xdr:colOff>
      <xdr:row>270</xdr:row>
      <xdr:rowOff>12342</xdr:rowOff>
    </xdr:to>
    <xdr:sp macro="" textlink="">
      <xdr:nvSpPr>
        <xdr:cNvPr id="213" name="Прямоугольник 212">
          <a:extLst>
            <a:ext uri="{FF2B5EF4-FFF2-40B4-BE49-F238E27FC236}">
              <a16:creationId xmlns:a16="http://schemas.microsoft.com/office/drawing/2014/main" id="{D52DC178-A67C-4A2B-AF27-5B856270E942}"/>
            </a:ext>
          </a:extLst>
        </xdr:cNvPr>
        <xdr:cNvSpPr>
          <a:spLocks/>
        </xdr:cNvSpPr>
      </xdr:nvSpPr>
      <xdr:spPr>
        <a:xfrm>
          <a:off x="2636450" y="53818199"/>
          <a:ext cx="478800" cy="176400"/>
        </a:xfrm>
        <a:prstGeom prst="rect">
          <a:avLst/>
        </a:prstGeom>
        <a:blipFill>
          <a:blip xmlns:r="http://schemas.openxmlformats.org/officeDocument/2006/relationships" r:embed="rId10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270</xdr:row>
      <xdr:rowOff>26442</xdr:rowOff>
    </xdr:from>
    <xdr:to>
      <xdr:col>5</xdr:col>
      <xdr:colOff>1936</xdr:colOff>
      <xdr:row>271</xdr:row>
      <xdr:rowOff>12342</xdr:rowOff>
    </xdr:to>
    <xdr:sp macro="" textlink="">
      <xdr:nvSpPr>
        <xdr:cNvPr id="214" name="Прямоугольник 213">
          <a:extLst>
            <a:ext uri="{FF2B5EF4-FFF2-40B4-BE49-F238E27FC236}">
              <a16:creationId xmlns:a16="http://schemas.microsoft.com/office/drawing/2014/main" id="{95978108-DF1B-4359-817E-B586349458FF}"/>
            </a:ext>
          </a:extLst>
        </xdr:cNvPr>
        <xdr:cNvSpPr>
          <a:spLocks/>
        </xdr:cNvSpPr>
      </xdr:nvSpPr>
      <xdr:spPr>
        <a:xfrm>
          <a:off x="2636450" y="54008699"/>
          <a:ext cx="478800" cy="176400"/>
        </a:xfrm>
        <a:prstGeom prst="rect">
          <a:avLst/>
        </a:prstGeom>
        <a:blipFill>
          <a:blip xmlns:r="http://schemas.openxmlformats.org/officeDocument/2006/relationships" r:embed="rId10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271</xdr:row>
      <xdr:rowOff>26442</xdr:rowOff>
    </xdr:from>
    <xdr:to>
      <xdr:col>5</xdr:col>
      <xdr:colOff>1936</xdr:colOff>
      <xdr:row>272</xdr:row>
      <xdr:rowOff>12342</xdr:rowOff>
    </xdr:to>
    <xdr:sp macro="" textlink="">
      <xdr:nvSpPr>
        <xdr:cNvPr id="215" name="Прямоугольник 214">
          <a:extLst>
            <a:ext uri="{FF2B5EF4-FFF2-40B4-BE49-F238E27FC236}">
              <a16:creationId xmlns:a16="http://schemas.microsoft.com/office/drawing/2014/main" id="{389597CE-C5FD-4BFB-A122-F85A2F339BBB}"/>
            </a:ext>
          </a:extLst>
        </xdr:cNvPr>
        <xdr:cNvSpPr>
          <a:spLocks/>
        </xdr:cNvSpPr>
      </xdr:nvSpPr>
      <xdr:spPr>
        <a:xfrm>
          <a:off x="2636450" y="54199199"/>
          <a:ext cx="478800" cy="176400"/>
        </a:xfrm>
        <a:prstGeom prst="rect">
          <a:avLst/>
        </a:prstGeom>
        <a:blipFill>
          <a:blip xmlns:r="http://schemas.openxmlformats.org/officeDocument/2006/relationships" r:embed="rId10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272</xdr:row>
      <xdr:rowOff>13221</xdr:rowOff>
    </xdr:from>
    <xdr:to>
      <xdr:col>5</xdr:col>
      <xdr:colOff>1936</xdr:colOff>
      <xdr:row>272</xdr:row>
      <xdr:rowOff>189621</xdr:rowOff>
    </xdr:to>
    <xdr:sp macro="" textlink="">
      <xdr:nvSpPr>
        <xdr:cNvPr id="216" name="Прямоугольник 215">
          <a:extLst>
            <a:ext uri="{FF2B5EF4-FFF2-40B4-BE49-F238E27FC236}">
              <a16:creationId xmlns:a16="http://schemas.microsoft.com/office/drawing/2014/main" id="{4D5C68BF-10CB-46B8-8057-EC6345EA9EAA}"/>
            </a:ext>
          </a:extLst>
        </xdr:cNvPr>
        <xdr:cNvSpPr>
          <a:spLocks/>
        </xdr:cNvSpPr>
      </xdr:nvSpPr>
      <xdr:spPr>
        <a:xfrm>
          <a:off x="2636450" y="54376478"/>
          <a:ext cx="478800" cy="176400"/>
        </a:xfrm>
        <a:prstGeom prst="rect">
          <a:avLst/>
        </a:prstGeom>
        <a:blipFill>
          <a:blip xmlns:r="http://schemas.openxmlformats.org/officeDocument/2006/relationships" r:embed="rId10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164</xdr:row>
      <xdr:rowOff>26442</xdr:rowOff>
    </xdr:from>
    <xdr:to>
      <xdr:col>5</xdr:col>
      <xdr:colOff>1936</xdr:colOff>
      <xdr:row>165</xdr:row>
      <xdr:rowOff>12342</xdr:rowOff>
    </xdr:to>
    <xdr:sp macro="" textlink="">
      <xdr:nvSpPr>
        <xdr:cNvPr id="217" name="Прямоугольник 216">
          <a:extLst>
            <a:ext uri="{FF2B5EF4-FFF2-40B4-BE49-F238E27FC236}">
              <a16:creationId xmlns:a16="http://schemas.microsoft.com/office/drawing/2014/main" id="{B2F78018-E5B8-4DC2-84C3-CA2A0CFB41A9}"/>
            </a:ext>
          </a:extLst>
        </xdr:cNvPr>
        <xdr:cNvSpPr>
          <a:spLocks/>
        </xdr:cNvSpPr>
      </xdr:nvSpPr>
      <xdr:spPr>
        <a:xfrm>
          <a:off x="2636450" y="33434699"/>
          <a:ext cx="478800" cy="176400"/>
        </a:xfrm>
        <a:prstGeom prst="rect">
          <a:avLst/>
        </a:prstGeom>
        <a:blipFill>
          <a:blip xmlns:r="http://schemas.openxmlformats.org/officeDocument/2006/relationships" r:embed="rId1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205</xdr:row>
      <xdr:rowOff>14100</xdr:rowOff>
    </xdr:from>
    <xdr:to>
      <xdr:col>5</xdr:col>
      <xdr:colOff>0</xdr:colOff>
      <xdr:row>206</xdr:row>
      <xdr:rowOff>0</xdr:rowOff>
    </xdr:to>
    <xdr:sp macro="" textlink="">
      <xdr:nvSpPr>
        <xdr:cNvPr id="218" name="Прямоугольник 217">
          <a:extLst>
            <a:ext uri="{FF2B5EF4-FFF2-40B4-BE49-F238E27FC236}">
              <a16:creationId xmlns:a16="http://schemas.microsoft.com/office/drawing/2014/main" id="{EA643A21-3352-4089-A392-47F4C60A9CD4}"/>
            </a:ext>
          </a:extLst>
        </xdr:cNvPr>
        <xdr:cNvSpPr>
          <a:spLocks/>
        </xdr:cNvSpPr>
      </xdr:nvSpPr>
      <xdr:spPr>
        <a:xfrm>
          <a:off x="364843" y="42136371"/>
          <a:ext cx="478800" cy="176400"/>
        </a:xfrm>
        <a:prstGeom prst="rect">
          <a:avLst/>
        </a:prstGeom>
        <a:blipFill>
          <a:blip xmlns:r="http://schemas.openxmlformats.org/officeDocument/2006/relationships" r:embed="rId111" cstate="screen">
            <a:extLst>
              <a:ext uri="{BEBA8EAE-BF5A-486C-A8C5-ECC9F3942E4B}">
                <a14:imgProps xmlns:a14="http://schemas.microsoft.com/office/drawing/2010/main">
                  <a14:imgLayer r:embed="rId11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280</xdr:row>
      <xdr:rowOff>23810</xdr:rowOff>
    </xdr:from>
    <xdr:to>
      <xdr:col>5</xdr:col>
      <xdr:colOff>3298</xdr:colOff>
      <xdr:row>281</xdr:row>
      <xdr:rowOff>9710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0B30C511-56BA-4163-9E80-9CB1F6E2C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55987267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282</xdr:row>
      <xdr:rowOff>26442</xdr:rowOff>
    </xdr:from>
    <xdr:to>
      <xdr:col>5</xdr:col>
      <xdr:colOff>1936</xdr:colOff>
      <xdr:row>283</xdr:row>
      <xdr:rowOff>12342</xdr:rowOff>
    </xdr:to>
    <xdr:sp macro="" textlink="">
      <xdr:nvSpPr>
        <xdr:cNvPr id="220" name="Прямоугольник 219">
          <a:extLst>
            <a:ext uri="{FF2B5EF4-FFF2-40B4-BE49-F238E27FC236}">
              <a16:creationId xmlns:a16="http://schemas.microsoft.com/office/drawing/2014/main" id="{28716EC7-F4C1-4D49-9F4E-4CDDF563E808}"/>
            </a:ext>
          </a:extLst>
        </xdr:cNvPr>
        <xdr:cNvSpPr>
          <a:spLocks/>
        </xdr:cNvSpPr>
      </xdr:nvSpPr>
      <xdr:spPr>
        <a:xfrm>
          <a:off x="2636450" y="56370899"/>
          <a:ext cx="478800" cy="176400"/>
        </a:xfrm>
        <a:prstGeom prst="rect">
          <a:avLst/>
        </a:prstGeom>
        <a:blipFill>
          <a:blip xmlns:r="http://schemas.openxmlformats.org/officeDocument/2006/relationships" r:embed="rId1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286</xdr:row>
      <xdr:rowOff>14100</xdr:rowOff>
    </xdr:from>
    <xdr:to>
      <xdr:col>5</xdr:col>
      <xdr:colOff>0</xdr:colOff>
      <xdr:row>287</xdr:row>
      <xdr:rowOff>0</xdr:rowOff>
    </xdr:to>
    <xdr:sp macro="" textlink="">
      <xdr:nvSpPr>
        <xdr:cNvPr id="222" name="Прямоугольник 221">
          <a:extLst>
            <a:ext uri="{FF2B5EF4-FFF2-40B4-BE49-F238E27FC236}">
              <a16:creationId xmlns:a16="http://schemas.microsoft.com/office/drawing/2014/main" id="{54FF8218-7E3F-4596-BBFB-42393DEA9903}"/>
            </a:ext>
          </a:extLst>
        </xdr:cNvPr>
        <xdr:cNvSpPr>
          <a:spLocks/>
        </xdr:cNvSpPr>
      </xdr:nvSpPr>
      <xdr:spPr>
        <a:xfrm>
          <a:off x="364843" y="58024071"/>
          <a:ext cx="478800" cy="176400"/>
        </a:xfrm>
        <a:prstGeom prst="rect">
          <a:avLst/>
        </a:prstGeom>
        <a:blipFill>
          <a:blip xmlns:r="http://schemas.openxmlformats.org/officeDocument/2006/relationships" r:embed="rId114" cstate="screen">
            <a:extLst>
              <a:ext uri="{BEBA8EAE-BF5A-486C-A8C5-ECC9F3942E4B}">
                <a14:imgProps xmlns:a14="http://schemas.microsoft.com/office/drawing/2010/main">
                  <a14:imgLayer r:embed="rId11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287</xdr:row>
      <xdr:rowOff>14100</xdr:rowOff>
    </xdr:from>
    <xdr:to>
      <xdr:col>5</xdr:col>
      <xdr:colOff>0</xdr:colOff>
      <xdr:row>288</xdr:row>
      <xdr:rowOff>0</xdr:rowOff>
    </xdr:to>
    <xdr:sp macro="" textlink="">
      <xdr:nvSpPr>
        <xdr:cNvPr id="223" name="Прямоугольник 222">
          <a:extLst>
            <a:ext uri="{FF2B5EF4-FFF2-40B4-BE49-F238E27FC236}">
              <a16:creationId xmlns:a16="http://schemas.microsoft.com/office/drawing/2014/main" id="{B339E566-F841-47F8-9ECD-EEA84D4905C1}"/>
            </a:ext>
          </a:extLst>
        </xdr:cNvPr>
        <xdr:cNvSpPr>
          <a:spLocks/>
        </xdr:cNvSpPr>
      </xdr:nvSpPr>
      <xdr:spPr>
        <a:xfrm>
          <a:off x="364843" y="58214571"/>
          <a:ext cx="478800" cy="176400"/>
        </a:xfrm>
        <a:prstGeom prst="rect">
          <a:avLst/>
        </a:prstGeom>
        <a:blipFill>
          <a:blip xmlns:r="http://schemas.openxmlformats.org/officeDocument/2006/relationships" r:embed="rId114" cstate="screen">
            <a:extLst>
              <a:ext uri="{BEBA8EAE-BF5A-486C-A8C5-ECC9F3942E4B}">
                <a14:imgProps xmlns:a14="http://schemas.microsoft.com/office/drawing/2010/main">
                  <a14:imgLayer r:embed="rId11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292</xdr:row>
      <xdr:rowOff>13221</xdr:rowOff>
    </xdr:from>
    <xdr:to>
      <xdr:col>5</xdr:col>
      <xdr:colOff>1936</xdr:colOff>
      <xdr:row>292</xdr:row>
      <xdr:rowOff>189621</xdr:rowOff>
    </xdr:to>
    <xdr:sp macro="" textlink="">
      <xdr:nvSpPr>
        <xdr:cNvPr id="225" name="Прямоугольник 224">
          <a:extLst>
            <a:ext uri="{FF2B5EF4-FFF2-40B4-BE49-F238E27FC236}">
              <a16:creationId xmlns:a16="http://schemas.microsoft.com/office/drawing/2014/main" id="{8F51EE11-7275-4D6A-91E5-6AFD8E97CD45}"/>
            </a:ext>
          </a:extLst>
        </xdr:cNvPr>
        <xdr:cNvSpPr>
          <a:spLocks/>
        </xdr:cNvSpPr>
      </xdr:nvSpPr>
      <xdr:spPr>
        <a:xfrm>
          <a:off x="2636450" y="58491278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295</xdr:row>
      <xdr:rowOff>13221</xdr:rowOff>
    </xdr:from>
    <xdr:to>
      <xdr:col>5</xdr:col>
      <xdr:colOff>1936</xdr:colOff>
      <xdr:row>295</xdr:row>
      <xdr:rowOff>189621</xdr:rowOff>
    </xdr:to>
    <xdr:sp macro="" textlink="">
      <xdr:nvSpPr>
        <xdr:cNvPr id="226" name="Прямоугольник 225">
          <a:extLst>
            <a:ext uri="{FF2B5EF4-FFF2-40B4-BE49-F238E27FC236}">
              <a16:creationId xmlns:a16="http://schemas.microsoft.com/office/drawing/2014/main" id="{347672C6-4755-4698-9BEF-C3ADB9138319}"/>
            </a:ext>
          </a:extLst>
        </xdr:cNvPr>
        <xdr:cNvSpPr>
          <a:spLocks/>
        </xdr:cNvSpPr>
      </xdr:nvSpPr>
      <xdr:spPr>
        <a:xfrm>
          <a:off x="2636450" y="59062778"/>
          <a:ext cx="478800" cy="176400"/>
        </a:xfrm>
        <a:prstGeom prst="rect">
          <a:avLst/>
        </a:prstGeom>
        <a:blipFill>
          <a:blip xmlns:r="http://schemas.openxmlformats.org/officeDocument/2006/relationships" r:embed="rId117" cstate="screen">
            <a:extLst>
              <a:ext uri="{BEBA8EAE-BF5A-486C-A8C5-ECC9F3942E4B}">
                <a14:imgProps xmlns:a14="http://schemas.microsoft.com/office/drawing/2010/main">
                  <a14:imgLayer r:embed="rId118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296</xdr:row>
      <xdr:rowOff>13221</xdr:rowOff>
    </xdr:from>
    <xdr:to>
      <xdr:col>5</xdr:col>
      <xdr:colOff>1936</xdr:colOff>
      <xdr:row>296</xdr:row>
      <xdr:rowOff>189621</xdr:rowOff>
    </xdr:to>
    <xdr:sp macro="" textlink="">
      <xdr:nvSpPr>
        <xdr:cNvPr id="227" name="Прямоугольник 226">
          <a:extLst>
            <a:ext uri="{FF2B5EF4-FFF2-40B4-BE49-F238E27FC236}">
              <a16:creationId xmlns:a16="http://schemas.microsoft.com/office/drawing/2014/main" id="{339DEC8B-B62E-4442-9260-20172C7CEDDC}"/>
            </a:ext>
          </a:extLst>
        </xdr:cNvPr>
        <xdr:cNvSpPr>
          <a:spLocks/>
        </xdr:cNvSpPr>
      </xdr:nvSpPr>
      <xdr:spPr>
        <a:xfrm>
          <a:off x="2636450" y="59253278"/>
          <a:ext cx="478800" cy="176400"/>
        </a:xfrm>
        <a:prstGeom prst="rect">
          <a:avLst/>
        </a:prstGeom>
        <a:blipFill>
          <a:blip xmlns:r="http://schemas.openxmlformats.org/officeDocument/2006/relationships" r:embed="rId117" cstate="screen">
            <a:extLst>
              <a:ext uri="{BEBA8EAE-BF5A-486C-A8C5-ECC9F3942E4B}">
                <a14:imgProps xmlns:a14="http://schemas.microsoft.com/office/drawing/2010/main">
                  <a14:imgLayer r:embed="rId118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297</xdr:row>
      <xdr:rowOff>13221</xdr:rowOff>
    </xdr:from>
    <xdr:to>
      <xdr:col>5</xdr:col>
      <xdr:colOff>1936</xdr:colOff>
      <xdr:row>297</xdr:row>
      <xdr:rowOff>189621</xdr:rowOff>
    </xdr:to>
    <xdr:sp macro="" textlink="">
      <xdr:nvSpPr>
        <xdr:cNvPr id="228" name="Прямоугольник 227">
          <a:extLst>
            <a:ext uri="{FF2B5EF4-FFF2-40B4-BE49-F238E27FC236}">
              <a16:creationId xmlns:a16="http://schemas.microsoft.com/office/drawing/2014/main" id="{FCAD2DDD-65BE-4443-97B6-5E6F13B40389}"/>
            </a:ext>
          </a:extLst>
        </xdr:cNvPr>
        <xdr:cNvSpPr>
          <a:spLocks/>
        </xdr:cNvSpPr>
      </xdr:nvSpPr>
      <xdr:spPr>
        <a:xfrm>
          <a:off x="2636450" y="59443778"/>
          <a:ext cx="478800" cy="176400"/>
        </a:xfrm>
        <a:prstGeom prst="rect">
          <a:avLst/>
        </a:prstGeom>
        <a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298</xdr:row>
      <xdr:rowOff>13221</xdr:rowOff>
    </xdr:from>
    <xdr:to>
      <xdr:col>5</xdr:col>
      <xdr:colOff>1936</xdr:colOff>
      <xdr:row>298</xdr:row>
      <xdr:rowOff>189621</xdr:rowOff>
    </xdr:to>
    <xdr:sp macro="" textlink="">
      <xdr:nvSpPr>
        <xdr:cNvPr id="229" name="Прямоугольник 228">
          <a:extLst>
            <a:ext uri="{FF2B5EF4-FFF2-40B4-BE49-F238E27FC236}">
              <a16:creationId xmlns:a16="http://schemas.microsoft.com/office/drawing/2014/main" id="{AF8D5272-BECD-47B3-84AA-E077E02BDE33}"/>
            </a:ext>
          </a:extLst>
        </xdr:cNvPr>
        <xdr:cNvSpPr>
          <a:spLocks/>
        </xdr:cNvSpPr>
      </xdr:nvSpPr>
      <xdr:spPr>
        <a:xfrm>
          <a:off x="2636450" y="59634278"/>
          <a:ext cx="478800" cy="176400"/>
        </a:xfrm>
        <a:prstGeom prst="rect">
          <a:avLst/>
        </a:prstGeom>
        <a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299</xdr:row>
      <xdr:rowOff>13221</xdr:rowOff>
    </xdr:from>
    <xdr:to>
      <xdr:col>5</xdr:col>
      <xdr:colOff>1936</xdr:colOff>
      <xdr:row>299</xdr:row>
      <xdr:rowOff>189621</xdr:rowOff>
    </xdr:to>
    <xdr:sp macro="" textlink="">
      <xdr:nvSpPr>
        <xdr:cNvPr id="230" name="Прямоугольник 229">
          <a:extLst>
            <a:ext uri="{FF2B5EF4-FFF2-40B4-BE49-F238E27FC236}">
              <a16:creationId xmlns:a16="http://schemas.microsoft.com/office/drawing/2014/main" id="{E728FEEE-ECBF-4A6C-8A7A-31008B09442D}"/>
            </a:ext>
          </a:extLst>
        </xdr:cNvPr>
        <xdr:cNvSpPr>
          <a:spLocks/>
        </xdr:cNvSpPr>
      </xdr:nvSpPr>
      <xdr:spPr>
        <a:xfrm>
          <a:off x="2636450" y="59824778"/>
          <a:ext cx="478800" cy="176400"/>
        </a:xfrm>
        <a:prstGeom prst="rect">
          <a:avLst/>
        </a:prstGeom>
        <a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301</xdr:row>
      <xdr:rowOff>13220</xdr:rowOff>
    </xdr:from>
    <xdr:to>
      <xdr:col>5</xdr:col>
      <xdr:colOff>1936</xdr:colOff>
      <xdr:row>301</xdr:row>
      <xdr:rowOff>189620</xdr:rowOff>
    </xdr:to>
    <xdr:sp macro="" textlink="">
      <xdr:nvSpPr>
        <xdr:cNvPr id="231" name="Прямоугольник 230">
          <a:extLst>
            <a:ext uri="{FF2B5EF4-FFF2-40B4-BE49-F238E27FC236}">
              <a16:creationId xmlns:a16="http://schemas.microsoft.com/office/drawing/2014/main" id="{6C49F158-EBAD-4271-87DB-B2AF486928E8}"/>
            </a:ext>
          </a:extLst>
        </xdr:cNvPr>
        <xdr:cNvSpPr>
          <a:spLocks/>
        </xdr:cNvSpPr>
      </xdr:nvSpPr>
      <xdr:spPr>
        <a:xfrm>
          <a:off x="2636450" y="60205777"/>
          <a:ext cx="478800" cy="176400"/>
        </a:xfrm>
        <a:prstGeom prst="rect">
          <a:avLst/>
        </a:prstGeom>
        <a:blipFill>
          <a:blip xmlns:r="http://schemas.openxmlformats.org/officeDocument/2006/relationships" r:embed="rId1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303</xdr:row>
      <xdr:rowOff>13221</xdr:rowOff>
    </xdr:from>
    <xdr:to>
      <xdr:col>5</xdr:col>
      <xdr:colOff>1936</xdr:colOff>
      <xdr:row>303</xdr:row>
      <xdr:rowOff>189621</xdr:rowOff>
    </xdr:to>
    <xdr:sp macro="" textlink="">
      <xdr:nvSpPr>
        <xdr:cNvPr id="232" name="Прямоугольник 231">
          <a:extLst>
            <a:ext uri="{FF2B5EF4-FFF2-40B4-BE49-F238E27FC236}">
              <a16:creationId xmlns:a16="http://schemas.microsoft.com/office/drawing/2014/main" id="{9557AB9D-FD8F-4ACC-A5EC-061C66FE6CD1}"/>
            </a:ext>
          </a:extLst>
        </xdr:cNvPr>
        <xdr:cNvSpPr>
          <a:spLocks/>
        </xdr:cNvSpPr>
      </xdr:nvSpPr>
      <xdr:spPr>
        <a:xfrm>
          <a:off x="2636450" y="60586778"/>
          <a:ext cx="478800" cy="176400"/>
        </a:xfrm>
        <a:prstGeom prst="rect">
          <a:avLst/>
        </a:prstGeom>
        <a:blipFill>
          <a:blip xmlns:r="http://schemas.openxmlformats.org/officeDocument/2006/relationships" r:embed="rId1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304</xdr:row>
      <xdr:rowOff>12343</xdr:rowOff>
    </xdr:from>
    <xdr:to>
      <xdr:col>5</xdr:col>
      <xdr:colOff>3298</xdr:colOff>
      <xdr:row>304</xdr:row>
      <xdr:rowOff>188743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4D7A4F50-A39C-4220-92AA-5DA4D050993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60776400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305</xdr:row>
      <xdr:rowOff>12343</xdr:rowOff>
    </xdr:from>
    <xdr:to>
      <xdr:col>5</xdr:col>
      <xdr:colOff>3298</xdr:colOff>
      <xdr:row>305</xdr:row>
      <xdr:rowOff>188743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05600EC-70E5-4B46-8576-71743CE9462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812" y="60966900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306</xdr:row>
      <xdr:rowOff>13494</xdr:rowOff>
    </xdr:from>
    <xdr:to>
      <xdr:col>5</xdr:col>
      <xdr:colOff>3298</xdr:colOff>
      <xdr:row>306</xdr:row>
      <xdr:rowOff>189894</xdr:rowOff>
    </xdr:to>
    <xdr:sp macro="" textlink="">
      <xdr:nvSpPr>
        <xdr:cNvPr id="235" name="Прямоугольник 234">
          <a:extLst>
            <a:ext uri="{FF2B5EF4-FFF2-40B4-BE49-F238E27FC236}">
              <a16:creationId xmlns:a16="http://schemas.microsoft.com/office/drawing/2014/main" id="{C6D462D6-5C90-425E-814B-363079806E16}"/>
            </a:ext>
          </a:extLst>
        </xdr:cNvPr>
        <xdr:cNvSpPr>
          <a:spLocks/>
        </xdr:cNvSpPr>
      </xdr:nvSpPr>
      <xdr:spPr>
        <a:xfrm>
          <a:off x="2637812" y="61158551"/>
          <a:ext cx="478800" cy="176400"/>
        </a:xfrm>
        <a:prstGeom prst="rect">
          <a:avLst/>
        </a:prstGeom>
        <a:blipFill>
          <a:blip xmlns:r="http://schemas.openxmlformats.org/officeDocument/2006/relationships" r:embed="rId1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307</xdr:row>
      <xdr:rowOff>13221</xdr:rowOff>
    </xdr:from>
    <xdr:to>
      <xdr:col>5</xdr:col>
      <xdr:colOff>1936</xdr:colOff>
      <xdr:row>307</xdr:row>
      <xdr:rowOff>189621</xdr:rowOff>
    </xdr:to>
    <xdr:sp macro="" textlink="">
      <xdr:nvSpPr>
        <xdr:cNvPr id="236" name="Прямоугольник 235">
          <a:extLst>
            <a:ext uri="{FF2B5EF4-FFF2-40B4-BE49-F238E27FC236}">
              <a16:creationId xmlns:a16="http://schemas.microsoft.com/office/drawing/2014/main" id="{3E812465-8108-4EC8-9921-36DB5E9EF0E9}"/>
            </a:ext>
          </a:extLst>
        </xdr:cNvPr>
        <xdr:cNvSpPr>
          <a:spLocks/>
        </xdr:cNvSpPr>
      </xdr:nvSpPr>
      <xdr:spPr>
        <a:xfrm>
          <a:off x="2636450" y="61348778"/>
          <a:ext cx="478800" cy="176400"/>
        </a:xfrm>
        <a:prstGeom prst="rect">
          <a:avLst/>
        </a:prstGeom>
        <a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308</xdr:row>
      <xdr:rowOff>13221</xdr:rowOff>
    </xdr:from>
    <xdr:to>
      <xdr:col>5</xdr:col>
      <xdr:colOff>1936</xdr:colOff>
      <xdr:row>308</xdr:row>
      <xdr:rowOff>189621</xdr:rowOff>
    </xdr:to>
    <xdr:sp macro="" textlink="">
      <xdr:nvSpPr>
        <xdr:cNvPr id="237" name="Прямоугольник 236">
          <a:extLst>
            <a:ext uri="{FF2B5EF4-FFF2-40B4-BE49-F238E27FC236}">
              <a16:creationId xmlns:a16="http://schemas.microsoft.com/office/drawing/2014/main" id="{C4814A81-BC37-4259-A7F8-6650C6BCA8B6}"/>
            </a:ext>
          </a:extLst>
        </xdr:cNvPr>
        <xdr:cNvSpPr>
          <a:spLocks/>
        </xdr:cNvSpPr>
      </xdr:nvSpPr>
      <xdr:spPr>
        <a:xfrm>
          <a:off x="2636450" y="61539278"/>
          <a:ext cx="478800" cy="176400"/>
        </a:xfrm>
        <a:prstGeom prst="rect">
          <a:avLst/>
        </a:prstGeom>
        <a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309</xdr:row>
      <xdr:rowOff>13221</xdr:rowOff>
    </xdr:from>
    <xdr:to>
      <xdr:col>5</xdr:col>
      <xdr:colOff>1936</xdr:colOff>
      <xdr:row>309</xdr:row>
      <xdr:rowOff>189621</xdr:rowOff>
    </xdr:to>
    <xdr:sp macro="" textlink="">
      <xdr:nvSpPr>
        <xdr:cNvPr id="238" name="Прямоугольник 237">
          <a:extLst>
            <a:ext uri="{FF2B5EF4-FFF2-40B4-BE49-F238E27FC236}">
              <a16:creationId xmlns:a16="http://schemas.microsoft.com/office/drawing/2014/main" id="{23E18FA2-35CE-4F0F-B299-81555B6989ED}"/>
            </a:ext>
          </a:extLst>
        </xdr:cNvPr>
        <xdr:cNvSpPr>
          <a:spLocks/>
        </xdr:cNvSpPr>
      </xdr:nvSpPr>
      <xdr:spPr>
        <a:xfrm>
          <a:off x="2636450" y="61729778"/>
          <a:ext cx="478800" cy="176400"/>
        </a:xfrm>
        <a:prstGeom prst="rect">
          <a:avLst/>
        </a:prstGeom>
        <a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311</xdr:row>
      <xdr:rowOff>14100</xdr:rowOff>
    </xdr:from>
    <xdr:to>
      <xdr:col>5</xdr:col>
      <xdr:colOff>0</xdr:colOff>
      <xdr:row>312</xdr:row>
      <xdr:rowOff>0</xdr:rowOff>
    </xdr:to>
    <xdr:sp macro="" textlink="">
      <xdr:nvSpPr>
        <xdr:cNvPr id="239" name="Прямоугольник 238">
          <a:extLst>
            <a:ext uri="{FF2B5EF4-FFF2-40B4-BE49-F238E27FC236}">
              <a16:creationId xmlns:a16="http://schemas.microsoft.com/office/drawing/2014/main" id="{107B991A-C939-4163-BB39-E9EFC769BC3B}"/>
            </a:ext>
          </a:extLst>
        </xdr:cNvPr>
        <xdr:cNvSpPr>
          <a:spLocks/>
        </xdr:cNvSpPr>
      </xdr:nvSpPr>
      <xdr:spPr>
        <a:xfrm>
          <a:off x="364843" y="62938971"/>
          <a:ext cx="478800" cy="176400"/>
        </a:xfrm>
        <a:prstGeom prst="rect">
          <a:avLst/>
        </a:prstGeom>
        <a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312</xdr:row>
      <xdr:rowOff>25564</xdr:rowOff>
    </xdr:from>
    <xdr:to>
      <xdr:col>5</xdr:col>
      <xdr:colOff>3298</xdr:colOff>
      <xdr:row>313</xdr:row>
      <xdr:rowOff>11464</xdr:rowOff>
    </xdr:to>
    <xdr:sp macro="" textlink="">
      <xdr:nvSpPr>
        <xdr:cNvPr id="240" name="Прямоугольник 239">
          <a:extLst>
            <a:ext uri="{FF2B5EF4-FFF2-40B4-BE49-F238E27FC236}">
              <a16:creationId xmlns:a16="http://schemas.microsoft.com/office/drawing/2014/main" id="{3A1F2E15-9447-4131-8043-824DE093B16A}"/>
            </a:ext>
          </a:extLst>
        </xdr:cNvPr>
        <xdr:cNvSpPr>
          <a:spLocks/>
        </xdr:cNvSpPr>
      </xdr:nvSpPr>
      <xdr:spPr>
        <a:xfrm>
          <a:off x="2637812" y="62389821"/>
          <a:ext cx="478800" cy="176400"/>
        </a:xfrm>
        <a:prstGeom prst="rect">
          <a:avLst/>
        </a:prstGeom>
        <a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313</xdr:row>
      <xdr:rowOff>25564</xdr:rowOff>
    </xdr:from>
    <xdr:to>
      <xdr:col>5</xdr:col>
      <xdr:colOff>3298</xdr:colOff>
      <xdr:row>314</xdr:row>
      <xdr:rowOff>11464</xdr:rowOff>
    </xdr:to>
    <xdr:sp macro="" textlink="">
      <xdr:nvSpPr>
        <xdr:cNvPr id="241" name="Прямоугольник 240">
          <a:extLst>
            <a:ext uri="{FF2B5EF4-FFF2-40B4-BE49-F238E27FC236}">
              <a16:creationId xmlns:a16="http://schemas.microsoft.com/office/drawing/2014/main" id="{C47FC439-1918-4148-ADF1-A85347CE4D2D}"/>
            </a:ext>
          </a:extLst>
        </xdr:cNvPr>
        <xdr:cNvSpPr>
          <a:spLocks/>
        </xdr:cNvSpPr>
      </xdr:nvSpPr>
      <xdr:spPr>
        <a:xfrm>
          <a:off x="2637812" y="62580321"/>
          <a:ext cx="478800" cy="176400"/>
        </a:xfrm>
        <a:prstGeom prst="rect">
          <a:avLst/>
        </a:prstGeom>
        <a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65</xdr:row>
      <xdr:rowOff>13221</xdr:rowOff>
    </xdr:from>
    <xdr:to>
      <xdr:col>5</xdr:col>
      <xdr:colOff>1936</xdr:colOff>
      <xdr:row>65</xdr:row>
      <xdr:rowOff>189621</xdr:rowOff>
    </xdr:to>
    <xdr:sp macro="" textlink="">
      <xdr:nvSpPr>
        <xdr:cNvPr id="242" name="Прямоугольник 241">
          <a:extLst>
            <a:ext uri="{FF2B5EF4-FFF2-40B4-BE49-F238E27FC236}">
              <a16:creationId xmlns:a16="http://schemas.microsoft.com/office/drawing/2014/main" id="{61FA5506-5600-475B-8C66-4B1163DABE9A}"/>
            </a:ext>
          </a:extLst>
        </xdr:cNvPr>
        <xdr:cNvSpPr>
          <a:spLocks/>
        </xdr:cNvSpPr>
      </xdr:nvSpPr>
      <xdr:spPr>
        <a:xfrm>
          <a:off x="2636450" y="14028578"/>
          <a:ext cx="478800" cy="176400"/>
        </a:xfrm>
        <a:prstGeom prst="rect">
          <a:avLst/>
        </a:prstGeom>
        <a:blipFill>
          <a:blip xmlns:r="http://schemas.openxmlformats.org/officeDocument/2006/relationships" r:embed="rId126" cstate="screen">
            <a:extLst>
              <a:ext uri="{BEBA8EAE-BF5A-486C-A8C5-ECC9F3942E4B}">
                <a14:imgProps xmlns:a14="http://schemas.microsoft.com/office/drawing/2010/main">
                  <a14:imgLayer r:embed="rId127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302</xdr:row>
      <xdr:rowOff>13221</xdr:rowOff>
    </xdr:from>
    <xdr:to>
      <xdr:col>5</xdr:col>
      <xdr:colOff>1936</xdr:colOff>
      <xdr:row>302</xdr:row>
      <xdr:rowOff>189621</xdr:rowOff>
    </xdr:to>
    <xdr:sp macro="" textlink="">
      <xdr:nvSpPr>
        <xdr:cNvPr id="243" name="Прямоугольник 242">
          <a:extLst>
            <a:ext uri="{FF2B5EF4-FFF2-40B4-BE49-F238E27FC236}">
              <a16:creationId xmlns:a16="http://schemas.microsoft.com/office/drawing/2014/main" id="{4150C243-1380-41A5-A864-87D922C3E853}"/>
            </a:ext>
          </a:extLst>
        </xdr:cNvPr>
        <xdr:cNvSpPr>
          <a:spLocks/>
        </xdr:cNvSpPr>
      </xdr:nvSpPr>
      <xdr:spPr>
        <a:xfrm>
          <a:off x="2636450" y="60396278"/>
          <a:ext cx="478800" cy="176400"/>
        </a:xfrm>
        <a:prstGeom prst="rect">
          <a:avLst/>
        </a:prstGeom>
        <a:blipFill>
          <a:blip xmlns:r="http://schemas.openxmlformats.org/officeDocument/2006/relationships" r:embed="rId1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300</xdr:row>
      <xdr:rowOff>13221</xdr:rowOff>
    </xdr:from>
    <xdr:to>
      <xdr:col>5</xdr:col>
      <xdr:colOff>1936</xdr:colOff>
      <xdr:row>300</xdr:row>
      <xdr:rowOff>189621</xdr:rowOff>
    </xdr:to>
    <xdr:sp macro="" textlink="">
      <xdr:nvSpPr>
        <xdr:cNvPr id="244" name="Прямоугольник 243">
          <a:extLst>
            <a:ext uri="{FF2B5EF4-FFF2-40B4-BE49-F238E27FC236}">
              <a16:creationId xmlns:a16="http://schemas.microsoft.com/office/drawing/2014/main" id="{40187958-74D4-4244-B620-CC6CF45178E1}"/>
            </a:ext>
          </a:extLst>
        </xdr:cNvPr>
        <xdr:cNvSpPr>
          <a:spLocks/>
        </xdr:cNvSpPr>
      </xdr:nvSpPr>
      <xdr:spPr>
        <a:xfrm>
          <a:off x="2636450" y="60015278"/>
          <a:ext cx="478800" cy="176400"/>
        </a:xfrm>
        <a:prstGeom prst="rect">
          <a:avLst/>
        </a:prstGeom>
        <a:blipFill>
          <a:blip xmlns:r="http://schemas.openxmlformats.org/officeDocument/2006/relationships" r:embed="rId1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42</xdr:row>
      <xdr:rowOff>13221</xdr:rowOff>
    </xdr:from>
    <xdr:to>
      <xdr:col>5</xdr:col>
      <xdr:colOff>1936</xdr:colOff>
      <xdr:row>42</xdr:row>
      <xdr:rowOff>189621</xdr:rowOff>
    </xdr:to>
    <xdr:sp macro="" textlink="">
      <xdr:nvSpPr>
        <xdr:cNvPr id="245" name="Прямоугольник 244">
          <a:extLst>
            <a:ext uri="{FF2B5EF4-FFF2-40B4-BE49-F238E27FC236}">
              <a16:creationId xmlns:a16="http://schemas.microsoft.com/office/drawing/2014/main" id="{BC1AD31C-8E67-4C89-9212-6C6AB4F39873}"/>
            </a:ext>
          </a:extLst>
        </xdr:cNvPr>
        <xdr:cNvSpPr>
          <a:spLocks/>
        </xdr:cNvSpPr>
      </xdr:nvSpPr>
      <xdr:spPr>
        <a:xfrm>
          <a:off x="2636450" y="9647078"/>
          <a:ext cx="478800" cy="176400"/>
        </a:xfrm>
        <a:prstGeom prst="rect">
          <a:avLst/>
        </a:prstGeom>
        <a:blipFill>
          <a:blip xmlns:r="http://schemas.openxmlformats.org/officeDocument/2006/relationships" r:embed="rId1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47</xdr:row>
      <xdr:rowOff>13221</xdr:rowOff>
    </xdr:from>
    <xdr:to>
      <xdr:col>5</xdr:col>
      <xdr:colOff>1936</xdr:colOff>
      <xdr:row>47</xdr:row>
      <xdr:rowOff>189621</xdr:rowOff>
    </xdr:to>
    <xdr:sp macro="" textlink="">
      <xdr:nvSpPr>
        <xdr:cNvPr id="246" name="Прямоугольник 245">
          <a:extLst>
            <a:ext uri="{FF2B5EF4-FFF2-40B4-BE49-F238E27FC236}">
              <a16:creationId xmlns:a16="http://schemas.microsoft.com/office/drawing/2014/main" id="{B5EA6FEF-16AF-4CD9-8510-4EF2C5AE7171}"/>
            </a:ext>
          </a:extLst>
        </xdr:cNvPr>
        <xdr:cNvSpPr>
          <a:spLocks/>
        </xdr:cNvSpPr>
      </xdr:nvSpPr>
      <xdr:spPr>
        <a:xfrm>
          <a:off x="2636450" y="10599578"/>
          <a:ext cx="478800" cy="176400"/>
        </a:xfrm>
        <a:prstGeom prst="rect">
          <a:avLst/>
        </a:prstGeom>
        <a:blipFill>
          <a:blip xmlns:r="http://schemas.openxmlformats.org/officeDocument/2006/relationships" r:embed="rId1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78</xdr:row>
      <xdr:rowOff>26442</xdr:rowOff>
    </xdr:from>
    <xdr:to>
      <xdr:col>5</xdr:col>
      <xdr:colOff>1936</xdr:colOff>
      <xdr:row>79</xdr:row>
      <xdr:rowOff>12342</xdr:rowOff>
    </xdr:to>
    <xdr:sp macro="" textlink="">
      <xdr:nvSpPr>
        <xdr:cNvPr id="247" name="Прямоугольник 246">
          <a:extLst>
            <a:ext uri="{FF2B5EF4-FFF2-40B4-BE49-F238E27FC236}">
              <a16:creationId xmlns:a16="http://schemas.microsoft.com/office/drawing/2014/main" id="{A24B997F-6180-41C2-866F-EAD68A2AB562}"/>
            </a:ext>
          </a:extLst>
        </xdr:cNvPr>
        <xdr:cNvSpPr>
          <a:spLocks/>
        </xdr:cNvSpPr>
      </xdr:nvSpPr>
      <xdr:spPr>
        <a:xfrm>
          <a:off x="2636450" y="16594499"/>
          <a:ext cx="478800" cy="176400"/>
        </a:xfrm>
        <a:prstGeom prst="rect">
          <a:avLst/>
        </a:prstGeom>
        <a:blipFill>
          <a:blip xmlns:r="http://schemas.openxmlformats.org/officeDocument/2006/relationships" r:embed="rId1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60</xdr:row>
      <xdr:rowOff>26442</xdr:rowOff>
    </xdr:from>
    <xdr:to>
      <xdr:col>5</xdr:col>
      <xdr:colOff>1936</xdr:colOff>
      <xdr:row>61</xdr:row>
      <xdr:rowOff>12342</xdr:rowOff>
    </xdr:to>
    <xdr:sp macro="" textlink="">
      <xdr:nvSpPr>
        <xdr:cNvPr id="250" name="Прямоугольник 249">
          <a:extLst>
            <a:ext uri="{FF2B5EF4-FFF2-40B4-BE49-F238E27FC236}">
              <a16:creationId xmlns:a16="http://schemas.microsoft.com/office/drawing/2014/main" id="{7C187011-D46F-4DD5-A557-7032FDDB407D}"/>
            </a:ext>
          </a:extLst>
        </xdr:cNvPr>
        <xdr:cNvSpPr>
          <a:spLocks/>
        </xdr:cNvSpPr>
      </xdr:nvSpPr>
      <xdr:spPr>
        <a:xfrm>
          <a:off x="2636450" y="13089299"/>
          <a:ext cx="478800" cy="176400"/>
        </a:xfrm>
        <a:prstGeom prst="rect">
          <a:avLst/>
        </a:prstGeom>
        <a:blipFill>
          <a:blip xmlns:r="http://schemas.openxmlformats.org/officeDocument/2006/relationships" r:embed="rId1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106</xdr:row>
      <xdr:rowOff>26442</xdr:rowOff>
    </xdr:from>
    <xdr:to>
      <xdr:col>5</xdr:col>
      <xdr:colOff>1936</xdr:colOff>
      <xdr:row>107</xdr:row>
      <xdr:rowOff>12342</xdr:rowOff>
    </xdr:to>
    <xdr:sp macro="" textlink="">
      <xdr:nvSpPr>
        <xdr:cNvPr id="251" name="Прямоугольник 250">
          <a:extLst>
            <a:ext uri="{FF2B5EF4-FFF2-40B4-BE49-F238E27FC236}">
              <a16:creationId xmlns:a16="http://schemas.microsoft.com/office/drawing/2014/main" id="{7647AFB6-7E5C-4EE5-9E0D-B2FA6DD1EBE8}"/>
            </a:ext>
          </a:extLst>
        </xdr:cNvPr>
        <xdr:cNvSpPr>
          <a:spLocks/>
        </xdr:cNvSpPr>
      </xdr:nvSpPr>
      <xdr:spPr>
        <a:xfrm>
          <a:off x="2636450" y="22157099"/>
          <a:ext cx="478800" cy="176400"/>
        </a:xfrm>
        <a:prstGeom prst="rect">
          <a:avLst/>
        </a:prstGeom>
        <a:blipFill>
          <a:blip xmlns:r="http://schemas.openxmlformats.org/officeDocument/2006/relationships" r:embed="rId1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117</xdr:row>
      <xdr:rowOff>26442</xdr:rowOff>
    </xdr:from>
    <xdr:to>
      <xdr:col>5</xdr:col>
      <xdr:colOff>1936</xdr:colOff>
      <xdr:row>118</xdr:row>
      <xdr:rowOff>12342</xdr:rowOff>
    </xdr:to>
    <xdr:sp macro="" textlink="">
      <xdr:nvSpPr>
        <xdr:cNvPr id="252" name="Прямоугольник 251">
          <a:extLst>
            <a:ext uri="{FF2B5EF4-FFF2-40B4-BE49-F238E27FC236}">
              <a16:creationId xmlns:a16="http://schemas.microsoft.com/office/drawing/2014/main" id="{06688E4E-B7CF-435D-9E7E-506AD841DDC4}"/>
            </a:ext>
          </a:extLst>
        </xdr:cNvPr>
        <xdr:cNvSpPr>
          <a:spLocks/>
        </xdr:cNvSpPr>
      </xdr:nvSpPr>
      <xdr:spPr>
        <a:xfrm>
          <a:off x="2636450" y="24252599"/>
          <a:ext cx="478800" cy="176400"/>
        </a:xfrm>
        <a:prstGeom prst="rect">
          <a:avLst/>
        </a:prstGeom>
        <a:blipFill>
          <a:blip xmlns:r="http://schemas.openxmlformats.org/officeDocument/2006/relationships" r:embed="rId1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119</xdr:row>
      <xdr:rowOff>26442</xdr:rowOff>
    </xdr:from>
    <xdr:to>
      <xdr:col>5</xdr:col>
      <xdr:colOff>1936</xdr:colOff>
      <xdr:row>120</xdr:row>
      <xdr:rowOff>12342</xdr:rowOff>
    </xdr:to>
    <xdr:sp macro="" textlink="">
      <xdr:nvSpPr>
        <xdr:cNvPr id="254" name="Прямоугольник 253">
          <a:extLst>
            <a:ext uri="{FF2B5EF4-FFF2-40B4-BE49-F238E27FC236}">
              <a16:creationId xmlns:a16="http://schemas.microsoft.com/office/drawing/2014/main" id="{E06AF381-30F0-4218-A62B-1BB821B4E16C}"/>
            </a:ext>
          </a:extLst>
        </xdr:cNvPr>
        <xdr:cNvSpPr>
          <a:spLocks/>
        </xdr:cNvSpPr>
      </xdr:nvSpPr>
      <xdr:spPr>
        <a:xfrm>
          <a:off x="2636450" y="24633599"/>
          <a:ext cx="478800" cy="176400"/>
        </a:xfrm>
        <a:prstGeom prst="rect">
          <a:avLst/>
        </a:prstGeom>
        <a:blipFill>
          <a:blip xmlns:r="http://schemas.openxmlformats.org/officeDocument/2006/relationships" r:embed="rId1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121</xdr:row>
      <xdr:rowOff>26442</xdr:rowOff>
    </xdr:from>
    <xdr:to>
      <xdr:col>5</xdr:col>
      <xdr:colOff>1936</xdr:colOff>
      <xdr:row>122</xdr:row>
      <xdr:rowOff>12342</xdr:rowOff>
    </xdr:to>
    <xdr:sp macro="" textlink="">
      <xdr:nvSpPr>
        <xdr:cNvPr id="255" name="Прямоугольник 254">
          <a:extLst>
            <a:ext uri="{FF2B5EF4-FFF2-40B4-BE49-F238E27FC236}">
              <a16:creationId xmlns:a16="http://schemas.microsoft.com/office/drawing/2014/main" id="{65AF9B91-83E6-4147-A6B1-B584BA7560E0}"/>
            </a:ext>
          </a:extLst>
        </xdr:cNvPr>
        <xdr:cNvSpPr>
          <a:spLocks/>
        </xdr:cNvSpPr>
      </xdr:nvSpPr>
      <xdr:spPr>
        <a:xfrm>
          <a:off x="2636450" y="25014599"/>
          <a:ext cx="478800" cy="176400"/>
        </a:xfrm>
        <a:prstGeom prst="rect">
          <a:avLst/>
        </a:prstGeom>
        <a:blipFill>
          <a:blip xmlns:r="http://schemas.openxmlformats.org/officeDocument/2006/relationships" r:embed="rId1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278</xdr:row>
      <xdr:rowOff>26442</xdr:rowOff>
    </xdr:from>
    <xdr:to>
      <xdr:col>5</xdr:col>
      <xdr:colOff>1936</xdr:colOff>
      <xdr:row>279</xdr:row>
      <xdr:rowOff>12342</xdr:rowOff>
    </xdr:to>
    <xdr:sp macro="" textlink="">
      <xdr:nvSpPr>
        <xdr:cNvPr id="257" name="Прямоугольник 256">
          <a:extLst>
            <a:ext uri="{FF2B5EF4-FFF2-40B4-BE49-F238E27FC236}">
              <a16:creationId xmlns:a16="http://schemas.microsoft.com/office/drawing/2014/main" id="{CEC77CAB-07BF-4CDA-8F3B-B986370C4D7D}"/>
            </a:ext>
          </a:extLst>
        </xdr:cNvPr>
        <xdr:cNvSpPr>
          <a:spLocks/>
        </xdr:cNvSpPr>
      </xdr:nvSpPr>
      <xdr:spPr>
        <a:xfrm>
          <a:off x="2636450" y="55608899"/>
          <a:ext cx="478800" cy="176400"/>
        </a:xfrm>
        <a:prstGeom prst="rect">
          <a:avLst/>
        </a:prstGeom>
        <a:blipFill>
          <a:blip xmlns:r="http://schemas.openxmlformats.org/officeDocument/2006/relationships" r:embed="rId1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279</xdr:row>
      <xdr:rowOff>26442</xdr:rowOff>
    </xdr:from>
    <xdr:to>
      <xdr:col>5</xdr:col>
      <xdr:colOff>1936</xdr:colOff>
      <xdr:row>280</xdr:row>
      <xdr:rowOff>12342</xdr:rowOff>
    </xdr:to>
    <xdr:sp macro="" textlink="">
      <xdr:nvSpPr>
        <xdr:cNvPr id="258" name="Прямоугольник 257">
          <a:extLst>
            <a:ext uri="{FF2B5EF4-FFF2-40B4-BE49-F238E27FC236}">
              <a16:creationId xmlns:a16="http://schemas.microsoft.com/office/drawing/2014/main" id="{4ED8D516-F9D2-4E5E-A2AA-AF7243586AEB}"/>
            </a:ext>
          </a:extLst>
        </xdr:cNvPr>
        <xdr:cNvSpPr>
          <a:spLocks/>
        </xdr:cNvSpPr>
      </xdr:nvSpPr>
      <xdr:spPr>
        <a:xfrm>
          <a:off x="2636450" y="55799399"/>
          <a:ext cx="478800" cy="176400"/>
        </a:xfrm>
        <a:prstGeom prst="rect">
          <a:avLst/>
        </a:prstGeom>
        <a:blipFill>
          <a:blip xmlns:r="http://schemas.openxmlformats.org/officeDocument/2006/relationships" r:embed="rId1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84</xdr:row>
      <xdr:rowOff>14100</xdr:rowOff>
    </xdr:from>
    <xdr:to>
      <xdr:col>5</xdr:col>
      <xdr:colOff>0</xdr:colOff>
      <xdr:row>85</xdr:row>
      <xdr:rowOff>0</xdr:rowOff>
    </xdr:to>
    <xdr:sp macro="" textlink="">
      <xdr:nvSpPr>
        <xdr:cNvPr id="259" name="Прямоугольник 258">
          <a:extLst>
            <a:ext uri="{FF2B5EF4-FFF2-40B4-BE49-F238E27FC236}">
              <a16:creationId xmlns:a16="http://schemas.microsoft.com/office/drawing/2014/main" id="{B82545AF-D7F2-4146-83E0-810009161224}"/>
            </a:ext>
          </a:extLst>
        </xdr:cNvPr>
        <xdr:cNvSpPr>
          <a:spLocks/>
        </xdr:cNvSpPr>
      </xdr:nvSpPr>
      <xdr:spPr>
        <a:xfrm>
          <a:off x="364843" y="18628671"/>
          <a:ext cx="478800" cy="176400"/>
        </a:xfrm>
        <a:prstGeom prst="rect">
          <a:avLst/>
        </a:prstGeom>
        <a:blipFill>
          <a:blip xmlns:r="http://schemas.openxmlformats.org/officeDocument/2006/relationships" r:embed="rId1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105</xdr:row>
      <xdr:rowOff>26442</xdr:rowOff>
    </xdr:from>
    <xdr:to>
      <xdr:col>5</xdr:col>
      <xdr:colOff>1936</xdr:colOff>
      <xdr:row>106</xdr:row>
      <xdr:rowOff>12342</xdr:rowOff>
    </xdr:to>
    <xdr:sp macro="" textlink="">
      <xdr:nvSpPr>
        <xdr:cNvPr id="261" name="Прямоугольник 260">
          <a:extLst>
            <a:ext uri="{FF2B5EF4-FFF2-40B4-BE49-F238E27FC236}">
              <a16:creationId xmlns:a16="http://schemas.microsoft.com/office/drawing/2014/main" id="{D20B9DBD-F616-4F7C-9ADE-AF5102170CB8}"/>
            </a:ext>
          </a:extLst>
        </xdr:cNvPr>
        <xdr:cNvSpPr>
          <a:spLocks/>
        </xdr:cNvSpPr>
      </xdr:nvSpPr>
      <xdr:spPr>
        <a:xfrm>
          <a:off x="2636450" y="21966599"/>
          <a:ext cx="478800" cy="176400"/>
        </a:xfrm>
        <a:prstGeom prst="rect">
          <a:avLst/>
        </a:prstGeom>
        <a:blipFill>
          <a:blip xmlns:r="http://schemas.openxmlformats.org/officeDocument/2006/relationships" r:embed="rId14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219</xdr:row>
      <xdr:rowOff>26442</xdr:rowOff>
    </xdr:from>
    <xdr:to>
      <xdr:col>5</xdr:col>
      <xdr:colOff>1936</xdr:colOff>
      <xdr:row>220</xdr:row>
      <xdr:rowOff>12342</xdr:rowOff>
    </xdr:to>
    <xdr:sp macro="" textlink="">
      <xdr:nvSpPr>
        <xdr:cNvPr id="262" name="Прямоугольник 261">
          <a:extLst>
            <a:ext uri="{FF2B5EF4-FFF2-40B4-BE49-F238E27FC236}">
              <a16:creationId xmlns:a16="http://schemas.microsoft.com/office/drawing/2014/main" id="{48E42008-21EC-41F9-A0DD-8B03B850C43A}"/>
            </a:ext>
          </a:extLst>
        </xdr:cNvPr>
        <xdr:cNvSpPr>
          <a:spLocks/>
        </xdr:cNvSpPr>
      </xdr:nvSpPr>
      <xdr:spPr>
        <a:xfrm>
          <a:off x="2636450" y="44216999"/>
          <a:ext cx="478800" cy="176400"/>
        </a:xfrm>
        <a:prstGeom prst="rect">
          <a:avLst/>
        </a:prstGeom>
        <a:blipFill>
          <a:blip xmlns:r="http://schemas.openxmlformats.org/officeDocument/2006/relationships" r:embed="rId14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231</xdr:row>
      <xdr:rowOff>13221</xdr:rowOff>
    </xdr:from>
    <xdr:to>
      <xdr:col>5</xdr:col>
      <xdr:colOff>1936</xdr:colOff>
      <xdr:row>231</xdr:row>
      <xdr:rowOff>189621</xdr:rowOff>
    </xdr:to>
    <xdr:sp macro="" textlink="">
      <xdr:nvSpPr>
        <xdr:cNvPr id="263" name="Прямоугольник 262">
          <a:extLst>
            <a:ext uri="{FF2B5EF4-FFF2-40B4-BE49-F238E27FC236}">
              <a16:creationId xmlns:a16="http://schemas.microsoft.com/office/drawing/2014/main" id="{BF41771D-FAEF-4AA9-8DEA-99D6ECE4E113}"/>
            </a:ext>
          </a:extLst>
        </xdr:cNvPr>
        <xdr:cNvSpPr>
          <a:spLocks/>
        </xdr:cNvSpPr>
      </xdr:nvSpPr>
      <xdr:spPr>
        <a:xfrm>
          <a:off x="2636450" y="46489778"/>
          <a:ext cx="478800" cy="176400"/>
        </a:xfrm>
        <a:prstGeom prst="rect">
          <a:avLst/>
        </a:prstGeom>
        <a:blipFill>
          <a:blip xmlns:r="http://schemas.openxmlformats.org/officeDocument/2006/relationships" r:embed="rId14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131</xdr:row>
      <xdr:rowOff>26442</xdr:rowOff>
    </xdr:from>
    <xdr:to>
      <xdr:col>5</xdr:col>
      <xdr:colOff>1936</xdr:colOff>
      <xdr:row>132</xdr:row>
      <xdr:rowOff>12342</xdr:rowOff>
    </xdr:to>
    <xdr:sp macro="" textlink="">
      <xdr:nvSpPr>
        <xdr:cNvPr id="264" name="Прямоугольник 263">
          <a:extLst>
            <a:ext uri="{FF2B5EF4-FFF2-40B4-BE49-F238E27FC236}">
              <a16:creationId xmlns:a16="http://schemas.microsoft.com/office/drawing/2014/main" id="{A2ED17E0-7F8C-42FC-B21D-213B1167CC3E}"/>
            </a:ext>
          </a:extLst>
        </xdr:cNvPr>
        <xdr:cNvSpPr>
          <a:spLocks/>
        </xdr:cNvSpPr>
      </xdr:nvSpPr>
      <xdr:spPr>
        <a:xfrm>
          <a:off x="2636450" y="26995799"/>
          <a:ext cx="478800" cy="176400"/>
        </a:xfrm>
        <a:prstGeom prst="rect">
          <a:avLst/>
        </a:prstGeom>
        <a:blipFill>
          <a:blip xmlns:r="http://schemas.openxmlformats.org/officeDocument/2006/relationships" r:embed="rId1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76</xdr:row>
      <xdr:rowOff>26442</xdr:rowOff>
    </xdr:from>
    <xdr:to>
      <xdr:col>5</xdr:col>
      <xdr:colOff>1936</xdr:colOff>
      <xdr:row>77</xdr:row>
      <xdr:rowOff>12342</xdr:rowOff>
    </xdr:to>
    <xdr:sp macro="" textlink="">
      <xdr:nvSpPr>
        <xdr:cNvPr id="265" name="Прямоугольник 264">
          <a:extLst>
            <a:ext uri="{FF2B5EF4-FFF2-40B4-BE49-F238E27FC236}">
              <a16:creationId xmlns:a16="http://schemas.microsoft.com/office/drawing/2014/main" id="{3D3FD7F1-8012-48AF-9D1B-42B3CE24B8E3}"/>
            </a:ext>
          </a:extLst>
        </xdr:cNvPr>
        <xdr:cNvSpPr>
          <a:spLocks/>
        </xdr:cNvSpPr>
      </xdr:nvSpPr>
      <xdr:spPr>
        <a:xfrm>
          <a:off x="2636450" y="16213499"/>
          <a:ext cx="478800" cy="176400"/>
        </a:xfrm>
        <a:prstGeom prst="rect">
          <a:avLst/>
        </a:prstGeom>
        <a:blipFill>
          <a:blip xmlns:r="http://schemas.openxmlformats.org/officeDocument/2006/relationships" r:embed="rId14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257</xdr:row>
      <xdr:rowOff>26442</xdr:rowOff>
    </xdr:from>
    <xdr:to>
      <xdr:col>5</xdr:col>
      <xdr:colOff>1936</xdr:colOff>
      <xdr:row>258</xdr:row>
      <xdr:rowOff>12342</xdr:rowOff>
    </xdr:to>
    <xdr:sp macro="" textlink="">
      <xdr:nvSpPr>
        <xdr:cNvPr id="266" name="Прямоугольник 265">
          <a:extLst>
            <a:ext uri="{FF2B5EF4-FFF2-40B4-BE49-F238E27FC236}">
              <a16:creationId xmlns:a16="http://schemas.microsoft.com/office/drawing/2014/main" id="{2811C25A-92BA-42FA-991F-E61F318E86F1}"/>
            </a:ext>
          </a:extLst>
        </xdr:cNvPr>
        <xdr:cNvSpPr>
          <a:spLocks/>
        </xdr:cNvSpPr>
      </xdr:nvSpPr>
      <xdr:spPr>
        <a:xfrm>
          <a:off x="2636450" y="51532199"/>
          <a:ext cx="478800" cy="176400"/>
        </a:xfrm>
        <a:prstGeom prst="rect">
          <a:avLst/>
        </a:prstGeom>
        <a:blipFill>
          <a:blip xmlns:r="http://schemas.openxmlformats.org/officeDocument/2006/relationships" r:embed="rId14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258</xdr:row>
      <xdr:rowOff>26442</xdr:rowOff>
    </xdr:from>
    <xdr:to>
      <xdr:col>5</xdr:col>
      <xdr:colOff>1936</xdr:colOff>
      <xdr:row>259</xdr:row>
      <xdr:rowOff>12342</xdr:rowOff>
    </xdr:to>
    <xdr:sp macro="" textlink="">
      <xdr:nvSpPr>
        <xdr:cNvPr id="267" name="Прямоугольник 266">
          <a:extLst>
            <a:ext uri="{FF2B5EF4-FFF2-40B4-BE49-F238E27FC236}">
              <a16:creationId xmlns:a16="http://schemas.microsoft.com/office/drawing/2014/main" id="{586DBAD0-DD72-49F7-8C40-DAAC2DDCCE6A}"/>
            </a:ext>
          </a:extLst>
        </xdr:cNvPr>
        <xdr:cNvSpPr>
          <a:spLocks/>
        </xdr:cNvSpPr>
      </xdr:nvSpPr>
      <xdr:spPr>
        <a:xfrm>
          <a:off x="2636450" y="51722699"/>
          <a:ext cx="478800" cy="176400"/>
        </a:xfrm>
        <a:prstGeom prst="rect">
          <a:avLst/>
        </a:prstGeom>
        <a:blipFill>
          <a:blip xmlns:r="http://schemas.openxmlformats.org/officeDocument/2006/relationships" r:embed="rId14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59258</xdr:colOff>
      <xdr:row>274</xdr:row>
      <xdr:rowOff>18278</xdr:rowOff>
    </xdr:from>
    <xdr:to>
      <xdr:col>5</xdr:col>
      <xdr:colOff>1936</xdr:colOff>
      <xdr:row>275</xdr:row>
      <xdr:rowOff>1456</xdr:rowOff>
    </xdr:to>
    <xdr:sp macro="" textlink="">
      <xdr:nvSpPr>
        <xdr:cNvPr id="268" name="Прямоугольник 267">
          <a:extLst>
            <a:ext uri="{FF2B5EF4-FFF2-40B4-BE49-F238E27FC236}">
              <a16:creationId xmlns:a16="http://schemas.microsoft.com/office/drawing/2014/main" id="{EEBA069B-47CD-459B-9CBA-684F838DE818}"/>
            </a:ext>
          </a:extLst>
        </xdr:cNvPr>
        <xdr:cNvSpPr>
          <a:spLocks/>
        </xdr:cNvSpPr>
      </xdr:nvSpPr>
      <xdr:spPr>
        <a:xfrm>
          <a:off x="364058" y="55491878"/>
          <a:ext cx="485603" cy="173678"/>
        </a:xfrm>
        <a:prstGeom prst="rect">
          <a:avLst/>
        </a:prstGeom>
        <a:blipFill>
          <a:blip xmlns:r="http://schemas.openxmlformats.org/officeDocument/2006/relationships" r:embed="rId1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275</xdr:row>
      <xdr:rowOff>26442</xdr:rowOff>
    </xdr:from>
    <xdr:to>
      <xdr:col>5</xdr:col>
      <xdr:colOff>1936</xdr:colOff>
      <xdr:row>276</xdr:row>
      <xdr:rowOff>12342</xdr:rowOff>
    </xdr:to>
    <xdr:sp macro="" textlink="">
      <xdr:nvSpPr>
        <xdr:cNvPr id="269" name="Прямоугольник 268">
          <a:extLst>
            <a:ext uri="{FF2B5EF4-FFF2-40B4-BE49-F238E27FC236}">
              <a16:creationId xmlns:a16="http://schemas.microsoft.com/office/drawing/2014/main" id="{A5D3AAC1-C6A4-4C67-9F82-C0FFA6A6F569}"/>
            </a:ext>
          </a:extLst>
        </xdr:cNvPr>
        <xdr:cNvSpPr>
          <a:spLocks/>
        </xdr:cNvSpPr>
      </xdr:nvSpPr>
      <xdr:spPr>
        <a:xfrm>
          <a:off x="2636450" y="54961199"/>
          <a:ext cx="478800" cy="176400"/>
        </a:xfrm>
        <a:prstGeom prst="rect">
          <a:avLst/>
        </a:prstGeom>
        <a:blipFill>
          <a:blip xmlns:r="http://schemas.openxmlformats.org/officeDocument/2006/relationships" r:embed="rId1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277</xdr:row>
      <xdr:rowOff>13221</xdr:rowOff>
    </xdr:from>
    <xdr:to>
      <xdr:col>5</xdr:col>
      <xdr:colOff>1936</xdr:colOff>
      <xdr:row>277</xdr:row>
      <xdr:rowOff>189621</xdr:rowOff>
    </xdr:to>
    <xdr:sp macro="" textlink="">
      <xdr:nvSpPr>
        <xdr:cNvPr id="270" name="Прямоугольник 269">
          <a:extLst>
            <a:ext uri="{FF2B5EF4-FFF2-40B4-BE49-F238E27FC236}">
              <a16:creationId xmlns:a16="http://schemas.microsoft.com/office/drawing/2014/main" id="{7D006B97-38F1-4466-9D09-976C87833945}"/>
            </a:ext>
          </a:extLst>
        </xdr:cNvPr>
        <xdr:cNvSpPr>
          <a:spLocks/>
        </xdr:cNvSpPr>
      </xdr:nvSpPr>
      <xdr:spPr>
        <a:xfrm>
          <a:off x="2636450" y="55405178"/>
          <a:ext cx="478800" cy="176400"/>
        </a:xfrm>
        <a:prstGeom prst="rect">
          <a:avLst/>
        </a:prstGeom>
        <a:blipFill>
          <a:blip xmlns:r="http://schemas.openxmlformats.org/officeDocument/2006/relationships" r:embed="rId1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144</xdr:row>
      <xdr:rowOff>26442</xdr:rowOff>
    </xdr:from>
    <xdr:to>
      <xdr:col>5</xdr:col>
      <xdr:colOff>1936</xdr:colOff>
      <xdr:row>145</xdr:row>
      <xdr:rowOff>12342</xdr:rowOff>
    </xdr:to>
    <xdr:sp macro="" textlink="">
      <xdr:nvSpPr>
        <xdr:cNvPr id="271" name="Прямоугольник 270">
          <a:extLst>
            <a:ext uri="{FF2B5EF4-FFF2-40B4-BE49-F238E27FC236}">
              <a16:creationId xmlns:a16="http://schemas.microsoft.com/office/drawing/2014/main" id="{288C048D-569E-42EF-A66E-AF31845330A4}"/>
            </a:ext>
          </a:extLst>
        </xdr:cNvPr>
        <xdr:cNvSpPr>
          <a:spLocks/>
        </xdr:cNvSpPr>
      </xdr:nvSpPr>
      <xdr:spPr>
        <a:xfrm>
          <a:off x="2636450" y="29472299"/>
          <a:ext cx="478800" cy="176400"/>
        </a:xfrm>
        <a:prstGeom prst="rect">
          <a:avLst/>
        </a:prstGeom>
        <a:blipFill>
          <a:blip xmlns:r="http://schemas.openxmlformats.org/officeDocument/2006/relationships" r:embed="rId1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293</xdr:row>
      <xdr:rowOff>13221</xdr:rowOff>
    </xdr:from>
    <xdr:to>
      <xdr:col>5</xdr:col>
      <xdr:colOff>1936</xdr:colOff>
      <xdr:row>293</xdr:row>
      <xdr:rowOff>189621</xdr:rowOff>
    </xdr:to>
    <xdr:sp macro="" textlink="">
      <xdr:nvSpPr>
        <xdr:cNvPr id="272" name="Прямоугольник 271">
          <a:extLst>
            <a:ext uri="{FF2B5EF4-FFF2-40B4-BE49-F238E27FC236}">
              <a16:creationId xmlns:a16="http://schemas.microsoft.com/office/drawing/2014/main" id="{29DAC95E-F378-49CE-A66D-88FBF471CAF8}"/>
            </a:ext>
          </a:extLst>
        </xdr:cNvPr>
        <xdr:cNvSpPr>
          <a:spLocks/>
        </xdr:cNvSpPr>
      </xdr:nvSpPr>
      <xdr:spPr>
        <a:xfrm>
          <a:off x="2636450" y="58681778"/>
          <a:ext cx="478800" cy="176400"/>
        </a:xfrm>
        <a:prstGeom prst="rect">
          <a:avLst/>
        </a:prstGeom>
        <a:blipFill>
          <a:blip xmlns:r="http://schemas.openxmlformats.org/officeDocument/2006/relationships" r:embed="rId1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294</xdr:row>
      <xdr:rowOff>13221</xdr:rowOff>
    </xdr:from>
    <xdr:to>
      <xdr:col>5</xdr:col>
      <xdr:colOff>1936</xdr:colOff>
      <xdr:row>294</xdr:row>
      <xdr:rowOff>189621</xdr:rowOff>
    </xdr:to>
    <xdr:sp macro="" textlink="">
      <xdr:nvSpPr>
        <xdr:cNvPr id="273" name="Прямоугольник 272">
          <a:extLst>
            <a:ext uri="{FF2B5EF4-FFF2-40B4-BE49-F238E27FC236}">
              <a16:creationId xmlns:a16="http://schemas.microsoft.com/office/drawing/2014/main" id="{A8255633-9D8B-4362-BD92-515E4D1F703B}"/>
            </a:ext>
          </a:extLst>
        </xdr:cNvPr>
        <xdr:cNvSpPr>
          <a:spLocks/>
        </xdr:cNvSpPr>
      </xdr:nvSpPr>
      <xdr:spPr>
        <a:xfrm>
          <a:off x="2636450" y="58872278"/>
          <a:ext cx="478800" cy="176400"/>
        </a:xfrm>
        <a:prstGeom prst="rect">
          <a:avLst/>
        </a:prstGeom>
        <a:blipFill>
          <a:blip xmlns:r="http://schemas.openxmlformats.org/officeDocument/2006/relationships" r:embed="rId1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89</xdr:row>
      <xdr:rowOff>12343</xdr:rowOff>
    </xdr:from>
    <xdr:to>
      <xdr:col>5</xdr:col>
      <xdr:colOff>3298</xdr:colOff>
      <xdr:row>89</xdr:row>
      <xdr:rowOff>188743</xdr:rowOff>
    </xdr:to>
    <xdr:sp macro="" textlink="">
      <xdr:nvSpPr>
        <xdr:cNvPr id="274" name="Прямоугольник 273">
          <a:extLst>
            <a:ext uri="{FF2B5EF4-FFF2-40B4-BE49-F238E27FC236}">
              <a16:creationId xmlns:a16="http://schemas.microsoft.com/office/drawing/2014/main" id="{3372E60C-10E1-40E5-851A-9ADF260B4A62}"/>
            </a:ext>
          </a:extLst>
        </xdr:cNvPr>
        <xdr:cNvSpPr>
          <a:spLocks/>
        </xdr:cNvSpPr>
      </xdr:nvSpPr>
      <xdr:spPr>
        <a:xfrm>
          <a:off x="2637812" y="18904500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95</xdr:row>
      <xdr:rowOff>13221</xdr:rowOff>
    </xdr:from>
    <xdr:to>
      <xdr:col>5</xdr:col>
      <xdr:colOff>1936</xdr:colOff>
      <xdr:row>95</xdr:row>
      <xdr:rowOff>189621</xdr:rowOff>
    </xdr:to>
    <xdr:sp macro="" textlink="">
      <xdr:nvSpPr>
        <xdr:cNvPr id="275" name="Прямоугольник 274">
          <a:extLst>
            <a:ext uri="{FF2B5EF4-FFF2-40B4-BE49-F238E27FC236}">
              <a16:creationId xmlns:a16="http://schemas.microsoft.com/office/drawing/2014/main" id="{64BB17D7-5689-438E-B2B5-F3FC6B19AED0}"/>
            </a:ext>
          </a:extLst>
        </xdr:cNvPr>
        <xdr:cNvSpPr>
          <a:spLocks/>
        </xdr:cNvSpPr>
      </xdr:nvSpPr>
      <xdr:spPr>
        <a:xfrm>
          <a:off x="2636450" y="20048378"/>
          <a:ext cx="478800" cy="176400"/>
        </a:xfrm>
        <a:prstGeom prst="rect">
          <a:avLst/>
        </a:prstGeom>
        <a:blipFill>
          <a:blip xmlns:r="http://schemas.openxmlformats.org/officeDocument/2006/relationships" r:embed="rId15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96</xdr:row>
      <xdr:rowOff>13221</xdr:rowOff>
    </xdr:from>
    <xdr:to>
      <xdr:col>5</xdr:col>
      <xdr:colOff>1936</xdr:colOff>
      <xdr:row>96</xdr:row>
      <xdr:rowOff>189621</xdr:rowOff>
    </xdr:to>
    <xdr:sp macro="" textlink="">
      <xdr:nvSpPr>
        <xdr:cNvPr id="276" name="Прямоугольник 275">
          <a:extLst>
            <a:ext uri="{FF2B5EF4-FFF2-40B4-BE49-F238E27FC236}">
              <a16:creationId xmlns:a16="http://schemas.microsoft.com/office/drawing/2014/main" id="{BEB35E0F-9D1F-42CD-8302-4F26763AEFB8}"/>
            </a:ext>
          </a:extLst>
        </xdr:cNvPr>
        <xdr:cNvSpPr>
          <a:spLocks/>
        </xdr:cNvSpPr>
      </xdr:nvSpPr>
      <xdr:spPr>
        <a:xfrm>
          <a:off x="2636450" y="20238878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5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104</xdr:row>
      <xdr:rowOff>13221</xdr:rowOff>
    </xdr:from>
    <xdr:to>
      <xdr:col>5</xdr:col>
      <xdr:colOff>1936</xdr:colOff>
      <xdr:row>104</xdr:row>
      <xdr:rowOff>189621</xdr:rowOff>
    </xdr:to>
    <xdr:sp macro="" textlink="">
      <xdr:nvSpPr>
        <xdr:cNvPr id="277" name="Прямоугольник 276">
          <a:extLst>
            <a:ext uri="{FF2B5EF4-FFF2-40B4-BE49-F238E27FC236}">
              <a16:creationId xmlns:a16="http://schemas.microsoft.com/office/drawing/2014/main" id="{81376EBE-64E5-40B1-9CB9-0D8E3B1D59E9}"/>
            </a:ext>
          </a:extLst>
        </xdr:cNvPr>
        <xdr:cNvSpPr>
          <a:spLocks/>
        </xdr:cNvSpPr>
      </xdr:nvSpPr>
      <xdr:spPr>
        <a:xfrm>
          <a:off x="2636450" y="21762878"/>
          <a:ext cx="478800" cy="176400"/>
        </a:xfrm>
        <a:prstGeom prst="rect">
          <a:avLst/>
        </a:prstGeom>
        <a:blipFill>
          <a:blip xmlns:r="http://schemas.openxmlformats.org/officeDocument/2006/relationships" r:embed="rId1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63341</xdr:colOff>
      <xdr:row>288</xdr:row>
      <xdr:rowOff>13494</xdr:rowOff>
    </xdr:from>
    <xdr:to>
      <xdr:col>5</xdr:col>
      <xdr:colOff>3298</xdr:colOff>
      <xdr:row>288</xdr:row>
      <xdr:rowOff>189894</xdr:rowOff>
    </xdr:to>
    <xdr:sp macro="" textlink="">
      <xdr:nvSpPr>
        <xdr:cNvPr id="278" name="Прямоугольник 277">
          <a:extLst>
            <a:ext uri="{FF2B5EF4-FFF2-40B4-BE49-F238E27FC236}">
              <a16:creationId xmlns:a16="http://schemas.microsoft.com/office/drawing/2014/main" id="{58D7EEE7-E0A9-4E40-B08F-36BBEEB444BE}"/>
            </a:ext>
          </a:extLst>
        </xdr:cNvPr>
        <xdr:cNvSpPr>
          <a:spLocks/>
        </xdr:cNvSpPr>
      </xdr:nvSpPr>
      <xdr:spPr>
        <a:xfrm>
          <a:off x="2637812" y="57653351"/>
          <a:ext cx="478800" cy="176400"/>
        </a:xfrm>
        <a:prstGeom prst="rect">
          <a:avLst/>
        </a:prstGeom>
        <a:blipFill>
          <a:blip xmlns:r="http://schemas.openxmlformats.org/officeDocument/2006/relationships" r:embed="rId114" cstate="screen">
            <a:extLst>
              <a:ext uri="{BEBA8EAE-BF5A-486C-A8C5-ECC9F3942E4B}">
                <a14:imgProps xmlns:a14="http://schemas.microsoft.com/office/drawing/2010/main">
                  <a14:imgLayer r:embed="rId11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58717</xdr:colOff>
      <xdr:row>107</xdr:row>
      <xdr:rowOff>0</xdr:rowOff>
    </xdr:from>
    <xdr:to>
      <xdr:col>4</xdr:col>
      <xdr:colOff>537517</xdr:colOff>
      <xdr:row>107</xdr:row>
      <xdr:rowOff>176400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AE103156-C4EB-46A6-A12F-9C43B7120BA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3188" y="22321157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63341</xdr:colOff>
      <xdr:row>138</xdr:row>
      <xdr:rowOff>12343</xdr:rowOff>
    </xdr:from>
    <xdr:to>
      <xdr:col>5</xdr:col>
      <xdr:colOff>3298</xdr:colOff>
      <xdr:row>138</xdr:row>
      <xdr:rowOff>188743</xdr:rowOff>
    </xdr:to>
    <xdr:sp macro="" textlink="">
      <xdr:nvSpPr>
        <xdr:cNvPr id="280" name="Прямоугольник 279">
          <a:extLst>
            <a:ext uri="{FF2B5EF4-FFF2-40B4-BE49-F238E27FC236}">
              <a16:creationId xmlns:a16="http://schemas.microsoft.com/office/drawing/2014/main" id="{49AB15AB-FDFF-46DB-A203-455E49210A14}"/>
            </a:ext>
          </a:extLst>
        </xdr:cNvPr>
        <xdr:cNvSpPr>
          <a:spLocks/>
        </xdr:cNvSpPr>
      </xdr:nvSpPr>
      <xdr:spPr>
        <a:xfrm>
          <a:off x="2637812" y="2831520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175</xdr:row>
      <xdr:rowOff>13221</xdr:rowOff>
    </xdr:from>
    <xdr:to>
      <xdr:col>5</xdr:col>
      <xdr:colOff>1936</xdr:colOff>
      <xdr:row>175</xdr:row>
      <xdr:rowOff>189621</xdr:rowOff>
    </xdr:to>
    <xdr:sp macro="" textlink="">
      <xdr:nvSpPr>
        <xdr:cNvPr id="281" name="Прямоугольник 280">
          <a:extLst>
            <a:ext uri="{FF2B5EF4-FFF2-40B4-BE49-F238E27FC236}">
              <a16:creationId xmlns:a16="http://schemas.microsoft.com/office/drawing/2014/main" id="{53A4793F-69B9-40F5-BFE7-EB3430718427}"/>
            </a:ext>
          </a:extLst>
        </xdr:cNvPr>
        <xdr:cNvSpPr>
          <a:spLocks/>
        </xdr:cNvSpPr>
      </xdr:nvSpPr>
      <xdr:spPr>
        <a:xfrm>
          <a:off x="2636450" y="35593178"/>
          <a:ext cx="478800" cy="176400"/>
        </a:xfrm>
        <a:prstGeom prst="rect">
          <a:avLst/>
        </a:prstGeom>
        <a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188</xdr:row>
      <xdr:rowOff>14100</xdr:rowOff>
    </xdr:from>
    <xdr:to>
      <xdr:col>5</xdr:col>
      <xdr:colOff>0</xdr:colOff>
      <xdr:row>189</xdr:row>
      <xdr:rowOff>0</xdr:rowOff>
    </xdr:to>
    <xdr:sp macro="" textlink="">
      <xdr:nvSpPr>
        <xdr:cNvPr id="283" name="Прямоугольник 282">
          <a:extLst>
            <a:ext uri="{FF2B5EF4-FFF2-40B4-BE49-F238E27FC236}">
              <a16:creationId xmlns:a16="http://schemas.microsoft.com/office/drawing/2014/main" id="{F7D869BF-789C-4DA7-B190-D2C765F6A0C2}"/>
            </a:ext>
          </a:extLst>
        </xdr:cNvPr>
        <xdr:cNvSpPr>
          <a:spLocks/>
        </xdr:cNvSpPr>
      </xdr:nvSpPr>
      <xdr:spPr>
        <a:xfrm>
          <a:off x="364843" y="38821671"/>
          <a:ext cx="478800" cy="176400"/>
        </a:xfrm>
        <a:prstGeom prst="rect">
          <a:avLst/>
        </a:prstGeom>
        <a:blipFill>
          <a:blip xmlns:r="http://schemas.openxmlformats.org/officeDocument/2006/relationships" r:embed="rId1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58717</xdr:colOff>
      <xdr:row>200</xdr:row>
      <xdr:rowOff>0</xdr:rowOff>
    </xdr:from>
    <xdr:to>
      <xdr:col>4</xdr:col>
      <xdr:colOff>537517</xdr:colOff>
      <xdr:row>200</xdr:row>
      <xdr:rowOff>176400</xdr:rowOff>
    </xdr:to>
    <xdr:sp macro="" textlink="">
      <xdr:nvSpPr>
        <xdr:cNvPr id="284" name="Прямоугольник 283">
          <a:extLst>
            <a:ext uri="{FF2B5EF4-FFF2-40B4-BE49-F238E27FC236}">
              <a16:creationId xmlns:a16="http://schemas.microsoft.com/office/drawing/2014/main" id="{C8450FB7-7974-4A23-BB18-F47DABA38E6B}"/>
            </a:ext>
          </a:extLst>
        </xdr:cNvPr>
        <xdr:cNvSpPr>
          <a:spLocks/>
        </xdr:cNvSpPr>
      </xdr:nvSpPr>
      <xdr:spPr>
        <a:xfrm>
          <a:off x="2633188" y="40342457"/>
          <a:ext cx="478800" cy="176400"/>
        </a:xfrm>
        <a:prstGeom prst="rect">
          <a:avLst/>
        </a:prstGeom>
        <a:blipFill>
          <a:blip xmlns:r="http://schemas.openxmlformats.org/officeDocument/2006/relationships" r:embed="rId15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62797</xdr:colOff>
      <xdr:row>201</xdr:row>
      <xdr:rowOff>0</xdr:rowOff>
    </xdr:from>
    <xdr:to>
      <xdr:col>5</xdr:col>
      <xdr:colOff>2754</xdr:colOff>
      <xdr:row>201</xdr:row>
      <xdr:rowOff>176400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ED5056E7-AF73-4A3D-A757-9C3DDA6C4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7268" y="40532957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4</xdr:col>
      <xdr:colOff>61979</xdr:colOff>
      <xdr:row>218</xdr:row>
      <xdr:rowOff>12342</xdr:rowOff>
    </xdr:from>
    <xdr:to>
      <xdr:col>5</xdr:col>
      <xdr:colOff>1936</xdr:colOff>
      <xdr:row>218</xdr:row>
      <xdr:rowOff>188742</xdr:rowOff>
    </xdr:to>
    <xdr:sp macro="" textlink="">
      <xdr:nvSpPr>
        <xdr:cNvPr id="286" name="Прямоугольник 285">
          <a:extLst>
            <a:ext uri="{FF2B5EF4-FFF2-40B4-BE49-F238E27FC236}">
              <a16:creationId xmlns:a16="http://schemas.microsoft.com/office/drawing/2014/main" id="{6445B7EC-AC0E-4247-8725-69C33A50FA8C}"/>
            </a:ext>
          </a:extLst>
        </xdr:cNvPr>
        <xdr:cNvSpPr>
          <a:spLocks/>
        </xdr:cNvSpPr>
      </xdr:nvSpPr>
      <xdr:spPr>
        <a:xfrm>
          <a:off x="2636450" y="44012399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49158</xdr:colOff>
      <xdr:row>235</xdr:row>
      <xdr:rowOff>14100</xdr:rowOff>
    </xdr:from>
    <xdr:to>
      <xdr:col>4</xdr:col>
      <xdr:colOff>527958</xdr:colOff>
      <xdr:row>236</xdr:row>
      <xdr:rowOff>0</xdr:rowOff>
    </xdr:to>
    <xdr:sp macro="" textlink="">
      <xdr:nvSpPr>
        <xdr:cNvPr id="287" name="Прямоугольник 286">
          <a:extLst>
            <a:ext uri="{FF2B5EF4-FFF2-40B4-BE49-F238E27FC236}">
              <a16:creationId xmlns:a16="http://schemas.microsoft.com/office/drawing/2014/main" id="{3141D3D6-21DF-41AA-9C91-86C836B3DCB1}"/>
            </a:ext>
          </a:extLst>
        </xdr:cNvPr>
        <xdr:cNvSpPr>
          <a:spLocks/>
        </xdr:cNvSpPr>
      </xdr:nvSpPr>
      <xdr:spPr>
        <a:xfrm>
          <a:off x="2623629" y="47328857"/>
          <a:ext cx="478800" cy="176400"/>
        </a:xfrm>
        <a:prstGeom prst="rect">
          <a:avLst/>
        </a:prstGeom>
        <a:blipFill>
          <a:blip xmlns:r="http://schemas.openxmlformats.org/officeDocument/2006/relationships" r:embed="rId1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240</xdr:row>
      <xdr:rowOff>13221</xdr:rowOff>
    </xdr:from>
    <xdr:to>
      <xdr:col>5</xdr:col>
      <xdr:colOff>1936</xdr:colOff>
      <xdr:row>240</xdr:row>
      <xdr:rowOff>189621</xdr:rowOff>
    </xdr:to>
    <xdr:sp macro="" textlink="">
      <xdr:nvSpPr>
        <xdr:cNvPr id="288" name="Прямоугольник 287">
          <a:extLst>
            <a:ext uri="{FF2B5EF4-FFF2-40B4-BE49-F238E27FC236}">
              <a16:creationId xmlns:a16="http://schemas.microsoft.com/office/drawing/2014/main" id="{74EA5EA6-ED63-48AF-9076-823432A25B2E}"/>
            </a:ext>
          </a:extLst>
        </xdr:cNvPr>
        <xdr:cNvSpPr>
          <a:spLocks/>
        </xdr:cNvSpPr>
      </xdr:nvSpPr>
      <xdr:spPr>
        <a:xfrm>
          <a:off x="2636450" y="48280478"/>
          <a:ext cx="47880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54633</xdr:colOff>
      <xdr:row>242</xdr:row>
      <xdr:rowOff>23132</xdr:rowOff>
    </xdr:from>
    <xdr:to>
      <xdr:col>5</xdr:col>
      <xdr:colOff>1393</xdr:colOff>
      <xdr:row>243</xdr:row>
      <xdr:rowOff>6311</xdr:rowOff>
    </xdr:to>
    <xdr:sp macro="" textlink="">
      <xdr:nvSpPr>
        <xdr:cNvPr id="289" name="Прямоугольник 288">
          <a:extLst>
            <a:ext uri="{FF2B5EF4-FFF2-40B4-BE49-F238E27FC236}">
              <a16:creationId xmlns:a16="http://schemas.microsoft.com/office/drawing/2014/main" id="{73A594A4-1AF9-4C61-89B1-417AEF09E649}"/>
            </a:ext>
          </a:extLst>
        </xdr:cNvPr>
        <xdr:cNvSpPr>
          <a:spLocks/>
        </xdr:cNvSpPr>
      </xdr:nvSpPr>
      <xdr:spPr>
        <a:xfrm>
          <a:off x="359433" y="49422503"/>
          <a:ext cx="485603" cy="173679"/>
        </a:xfrm>
        <a:prstGeom prst="rect">
          <a:avLst/>
        </a:prstGeom>
        <a:blipFill>
          <a:blip xmlns:r="http://schemas.openxmlformats.org/officeDocument/2006/relationships" r:embed="rId1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62797</xdr:colOff>
      <xdr:row>273</xdr:row>
      <xdr:rowOff>0</xdr:rowOff>
    </xdr:from>
    <xdr:to>
      <xdr:col>5</xdr:col>
      <xdr:colOff>2754</xdr:colOff>
      <xdr:row>273</xdr:row>
      <xdr:rowOff>176400</xdr:rowOff>
    </xdr:to>
    <xdr:sp macro="" textlink="">
      <xdr:nvSpPr>
        <xdr:cNvPr id="290" name="Прямоугольник 289">
          <a:extLst>
            <a:ext uri="{FF2B5EF4-FFF2-40B4-BE49-F238E27FC236}">
              <a16:creationId xmlns:a16="http://schemas.microsoft.com/office/drawing/2014/main" id="{5D89DAC8-C047-4512-AB8D-ADDA0E159586}"/>
            </a:ext>
          </a:extLst>
        </xdr:cNvPr>
        <xdr:cNvSpPr>
          <a:spLocks/>
        </xdr:cNvSpPr>
      </xdr:nvSpPr>
      <xdr:spPr>
        <a:xfrm>
          <a:off x="2637268" y="54553757"/>
          <a:ext cx="478800" cy="176400"/>
        </a:xfrm>
        <a:prstGeom prst="rect">
          <a:avLst/>
        </a:prstGeom>
        <a:blipFill>
          <a:blip xmlns:r="http://schemas.openxmlformats.org/officeDocument/2006/relationships" r:embed="rId16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61979</xdr:colOff>
      <xdr:row>283</xdr:row>
      <xdr:rowOff>13221</xdr:rowOff>
    </xdr:from>
    <xdr:to>
      <xdr:col>5</xdr:col>
      <xdr:colOff>1936</xdr:colOff>
      <xdr:row>283</xdr:row>
      <xdr:rowOff>189621</xdr:rowOff>
    </xdr:to>
    <xdr:sp macro="" textlink="">
      <xdr:nvSpPr>
        <xdr:cNvPr id="291" name="Прямоугольник 290">
          <a:extLst>
            <a:ext uri="{FF2B5EF4-FFF2-40B4-BE49-F238E27FC236}">
              <a16:creationId xmlns:a16="http://schemas.microsoft.com/office/drawing/2014/main" id="{C9DF16B9-540B-4D6C-B614-8705908E2F6F}"/>
            </a:ext>
          </a:extLst>
        </xdr:cNvPr>
        <xdr:cNvSpPr>
          <a:spLocks/>
        </xdr:cNvSpPr>
      </xdr:nvSpPr>
      <xdr:spPr>
        <a:xfrm>
          <a:off x="2636450" y="56548178"/>
          <a:ext cx="478800" cy="176400"/>
        </a:xfrm>
        <a:prstGeom prst="rect">
          <a:avLst/>
        </a:prstGeom>
        <a:blipFill>
          <a:blip xmlns:r="http://schemas.openxmlformats.org/officeDocument/2006/relationships" r:embed="rId1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118</xdr:row>
      <xdr:rowOff>14100</xdr:rowOff>
    </xdr:from>
    <xdr:to>
      <xdr:col>5</xdr:col>
      <xdr:colOff>0</xdr:colOff>
      <xdr:row>119</xdr:row>
      <xdr:rowOff>0</xdr:rowOff>
    </xdr:to>
    <xdr:sp macro="" textlink="">
      <xdr:nvSpPr>
        <xdr:cNvPr id="292" name="Прямоугольник 291">
          <a:extLst>
            <a:ext uri="{FF2B5EF4-FFF2-40B4-BE49-F238E27FC236}">
              <a16:creationId xmlns:a16="http://schemas.microsoft.com/office/drawing/2014/main" id="{598567EF-B88D-459F-AABA-D6BBAA2E4749}"/>
            </a:ext>
          </a:extLst>
        </xdr:cNvPr>
        <xdr:cNvSpPr>
          <a:spLocks/>
        </xdr:cNvSpPr>
      </xdr:nvSpPr>
      <xdr:spPr>
        <a:xfrm>
          <a:off x="364843" y="25181871"/>
          <a:ext cx="478800" cy="176400"/>
        </a:xfrm>
        <a:prstGeom prst="rect">
          <a:avLst/>
        </a:prstGeom>
        <a:blipFill>
          <a:blip xmlns:r="http://schemas.openxmlformats.org/officeDocument/2006/relationships" r:embed="rId16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4</xdr:col>
      <xdr:colOff>60043</xdr:colOff>
      <xdr:row>120</xdr:row>
      <xdr:rowOff>14100</xdr:rowOff>
    </xdr:from>
    <xdr:to>
      <xdr:col>5</xdr:col>
      <xdr:colOff>0</xdr:colOff>
      <xdr:row>121</xdr:row>
      <xdr:rowOff>0</xdr:rowOff>
    </xdr:to>
    <xdr:sp macro="" textlink="">
      <xdr:nvSpPr>
        <xdr:cNvPr id="293" name="Прямоугольник 292">
          <a:extLst>
            <a:ext uri="{FF2B5EF4-FFF2-40B4-BE49-F238E27FC236}">
              <a16:creationId xmlns:a16="http://schemas.microsoft.com/office/drawing/2014/main" id="{1E78DB7C-53A2-46B9-8F0D-45C137D51AF1}"/>
            </a:ext>
          </a:extLst>
        </xdr:cNvPr>
        <xdr:cNvSpPr>
          <a:spLocks/>
        </xdr:cNvSpPr>
      </xdr:nvSpPr>
      <xdr:spPr>
        <a:xfrm>
          <a:off x="364843" y="25562871"/>
          <a:ext cx="478800" cy="176400"/>
        </a:xfrm>
        <a:prstGeom prst="rect">
          <a:avLst/>
        </a:prstGeom>
        <a:blipFill>
          <a:blip xmlns:r="http://schemas.openxmlformats.org/officeDocument/2006/relationships" r:embed="rId163" cstate="screen">
            <a:extLst>
              <a:ext uri="{BEBA8EAE-BF5A-486C-A8C5-ECC9F3942E4B}">
                <a14:imgProps xmlns:a14="http://schemas.microsoft.com/office/drawing/2010/main">
                  <a14:imgLayer r:embed="rId16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 editAs="oneCell">
    <xdr:from>
      <xdr:col>9</xdr:col>
      <xdr:colOff>157843</xdr:colOff>
      <xdr:row>1</xdr:row>
      <xdr:rowOff>488801</xdr:rowOff>
    </xdr:from>
    <xdr:to>
      <xdr:col>15</xdr:col>
      <xdr:colOff>163263</xdr:colOff>
      <xdr:row>4</xdr:row>
      <xdr:rowOff>87829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D4F291D3-3630-27AE-BC46-4180D763D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31872" y="706515"/>
          <a:ext cx="3766457" cy="878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59258</xdr:colOff>
      <xdr:row>15</xdr:row>
      <xdr:rowOff>21385</xdr:rowOff>
    </xdr:from>
    <xdr:to>
      <xdr:col>1</xdr:col>
      <xdr:colOff>1936</xdr:colOff>
      <xdr:row>16</xdr:row>
      <xdr:rowOff>8646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3D3A1F59-64AA-4397-A634-6A5B1C6439C9}"/>
            </a:ext>
          </a:extLst>
        </xdr:cNvPr>
        <xdr:cNvSpPr>
          <a:spLocks/>
        </xdr:cNvSpPr>
      </xdr:nvSpPr>
      <xdr:spPr>
        <a:xfrm>
          <a:off x="364058" y="8615656"/>
          <a:ext cx="481521" cy="177761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</xdr:row>
      <xdr:rowOff>26442</xdr:rowOff>
    </xdr:from>
    <xdr:to>
      <xdr:col>1</xdr:col>
      <xdr:colOff>1936</xdr:colOff>
      <xdr:row>17</xdr:row>
      <xdr:rowOff>12342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1EE327-1A54-4DA3-9AC7-5255793C5FA2}"/>
            </a:ext>
          </a:extLst>
        </xdr:cNvPr>
        <xdr:cNvSpPr>
          <a:spLocks/>
        </xdr:cNvSpPr>
      </xdr:nvSpPr>
      <xdr:spPr>
        <a:xfrm>
          <a:off x="366779" y="8811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17</xdr:row>
      <xdr:rowOff>26442</xdr:rowOff>
    </xdr:from>
    <xdr:to>
      <xdr:col>1</xdr:col>
      <xdr:colOff>1936</xdr:colOff>
      <xdr:row>18</xdr:row>
      <xdr:rowOff>12342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CBD42964-ABE7-44E9-B106-0C8E0DCF0992}"/>
            </a:ext>
          </a:extLst>
        </xdr:cNvPr>
        <xdr:cNvSpPr>
          <a:spLocks/>
        </xdr:cNvSpPr>
      </xdr:nvSpPr>
      <xdr:spPr>
        <a:xfrm>
          <a:off x="366779" y="9001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</xdr:row>
      <xdr:rowOff>26442</xdr:rowOff>
    </xdr:from>
    <xdr:to>
      <xdr:col>1</xdr:col>
      <xdr:colOff>1936</xdr:colOff>
      <xdr:row>19</xdr:row>
      <xdr:rowOff>12342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3122FB45-663A-4A5A-A941-3146FF2E853D}"/>
            </a:ext>
          </a:extLst>
        </xdr:cNvPr>
        <xdr:cNvSpPr>
          <a:spLocks/>
        </xdr:cNvSpPr>
      </xdr:nvSpPr>
      <xdr:spPr>
        <a:xfrm>
          <a:off x="366779" y="9192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</xdr:row>
      <xdr:rowOff>26442</xdr:rowOff>
    </xdr:from>
    <xdr:to>
      <xdr:col>1</xdr:col>
      <xdr:colOff>1936</xdr:colOff>
      <xdr:row>20</xdr:row>
      <xdr:rowOff>12342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66FB363A-4BBB-44F1-9F5B-A89D243395E3}"/>
            </a:ext>
          </a:extLst>
        </xdr:cNvPr>
        <xdr:cNvSpPr>
          <a:spLocks/>
        </xdr:cNvSpPr>
      </xdr:nvSpPr>
      <xdr:spPr>
        <a:xfrm>
          <a:off x="366779" y="9382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</xdr:row>
      <xdr:rowOff>26442</xdr:rowOff>
    </xdr:from>
    <xdr:to>
      <xdr:col>1</xdr:col>
      <xdr:colOff>1936</xdr:colOff>
      <xdr:row>21</xdr:row>
      <xdr:rowOff>12342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76DDA8BE-2B4F-47D5-A123-D34667081C35}"/>
            </a:ext>
          </a:extLst>
        </xdr:cNvPr>
        <xdr:cNvSpPr>
          <a:spLocks/>
        </xdr:cNvSpPr>
      </xdr:nvSpPr>
      <xdr:spPr>
        <a:xfrm>
          <a:off x="366779" y="9573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32</xdr:row>
      <xdr:rowOff>26442</xdr:rowOff>
    </xdr:from>
    <xdr:to>
      <xdr:col>1</xdr:col>
      <xdr:colOff>1936</xdr:colOff>
      <xdr:row>33</xdr:row>
      <xdr:rowOff>12342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117D7367-FDC5-44B4-AA32-A11541252EE5}"/>
            </a:ext>
          </a:extLst>
        </xdr:cNvPr>
        <xdr:cNvSpPr>
          <a:spLocks/>
        </xdr:cNvSpPr>
      </xdr:nvSpPr>
      <xdr:spPr>
        <a:xfrm>
          <a:off x="366779" y="12125913"/>
          <a:ext cx="478800" cy="176400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33</xdr:row>
      <xdr:rowOff>26442</xdr:rowOff>
    </xdr:from>
    <xdr:to>
      <xdr:col>1</xdr:col>
      <xdr:colOff>1936</xdr:colOff>
      <xdr:row>34</xdr:row>
      <xdr:rowOff>12342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21EBF474-9CA2-4921-8626-0976EAAE7920}"/>
            </a:ext>
          </a:extLst>
        </xdr:cNvPr>
        <xdr:cNvSpPr>
          <a:spLocks/>
        </xdr:cNvSpPr>
      </xdr:nvSpPr>
      <xdr:spPr>
        <a:xfrm>
          <a:off x="366779" y="12316413"/>
          <a:ext cx="478800" cy="176400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34</xdr:row>
      <xdr:rowOff>26442</xdr:rowOff>
    </xdr:from>
    <xdr:to>
      <xdr:col>1</xdr:col>
      <xdr:colOff>1936</xdr:colOff>
      <xdr:row>35</xdr:row>
      <xdr:rowOff>12342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D47A7C38-1234-43AA-9365-B691CF20D74D}"/>
            </a:ext>
          </a:extLst>
        </xdr:cNvPr>
        <xdr:cNvSpPr>
          <a:spLocks/>
        </xdr:cNvSpPr>
      </xdr:nvSpPr>
      <xdr:spPr>
        <a:xfrm>
          <a:off x="366779" y="12506913"/>
          <a:ext cx="478800" cy="176400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35</xdr:row>
      <xdr:rowOff>26442</xdr:rowOff>
    </xdr:from>
    <xdr:to>
      <xdr:col>1</xdr:col>
      <xdr:colOff>1936</xdr:colOff>
      <xdr:row>36</xdr:row>
      <xdr:rowOff>12342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50907950-CC6C-4FEE-BBEF-789729A6D200}"/>
            </a:ext>
          </a:extLst>
        </xdr:cNvPr>
        <xdr:cNvSpPr>
          <a:spLocks/>
        </xdr:cNvSpPr>
      </xdr:nvSpPr>
      <xdr:spPr>
        <a:xfrm>
          <a:off x="366779" y="12697413"/>
          <a:ext cx="478800" cy="176400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36</xdr:row>
      <xdr:rowOff>26442</xdr:rowOff>
    </xdr:from>
    <xdr:to>
      <xdr:col>1</xdr:col>
      <xdr:colOff>1936</xdr:colOff>
      <xdr:row>37</xdr:row>
      <xdr:rowOff>12342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DD228F7F-55E0-41EA-AC1E-80088DCADC3B}"/>
            </a:ext>
          </a:extLst>
        </xdr:cNvPr>
        <xdr:cNvSpPr>
          <a:spLocks/>
        </xdr:cNvSpPr>
      </xdr:nvSpPr>
      <xdr:spPr>
        <a:xfrm>
          <a:off x="366779" y="12887913"/>
          <a:ext cx="478800" cy="176400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37</xdr:row>
      <xdr:rowOff>20999</xdr:rowOff>
    </xdr:from>
    <xdr:to>
      <xdr:col>1</xdr:col>
      <xdr:colOff>1936</xdr:colOff>
      <xdr:row>38</xdr:row>
      <xdr:rowOff>6899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2422370E-003F-447D-9F5B-509E9CD14936}"/>
            </a:ext>
          </a:extLst>
        </xdr:cNvPr>
        <xdr:cNvSpPr>
          <a:spLocks/>
        </xdr:cNvSpPr>
      </xdr:nvSpPr>
      <xdr:spPr>
        <a:xfrm>
          <a:off x="366779" y="13072970"/>
          <a:ext cx="478800" cy="176400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38</xdr:row>
      <xdr:rowOff>20999</xdr:rowOff>
    </xdr:from>
    <xdr:to>
      <xdr:col>1</xdr:col>
      <xdr:colOff>1936</xdr:colOff>
      <xdr:row>39</xdr:row>
      <xdr:rowOff>6899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4BBC1607-0A9C-491B-84C3-12CDA07B71BF}"/>
            </a:ext>
          </a:extLst>
        </xdr:cNvPr>
        <xdr:cNvSpPr>
          <a:spLocks/>
        </xdr:cNvSpPr>
      </xdr:nvSpPr>
      <xdr:spPr>
        <a:xfrm>
          <a:off x="366779" y="13263470"/>
          <a:ext cx="478800" cy="176400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39</xdr:row>
      <xdr:rowOff>20999</xdr:rowOff>
    </xdr:from>
    <xdr:to>
      <xdr:col>1</xdr:col>
      <xdr:colOff>1936</xdr:colOff>
      <xdr:row>40</xdr:row>
      <xdr:rowOff>6899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id="{21ACAD5A-9910-4B65-8194-DEC614EEE758}"/>
            </a:ext>
          </a:extLst>
        </xdr:cNvPr>
        <xdr:cNvSpPr>
          <a:spLocks/>
        </xdr:cNvSpPr>
      </xdr:nvSpPr>
      <xdr:spPr>
        <a:xfrm>
          <a:off x="366779" y="13453970"/>
          <a:ext cx="478800" cy="176400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40</xdr:row>
      <xdr:rowOff>26442</xdr:rowOff>
    </xdr:from>
    <xdr:to>
      <xdr:col>1</xdr:col>
      <xdr:colOff>1936</xdr:colOff>
      <xdr:row>41</xdr:row>
      <xdr:rowOff>12342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id="{20583F4C-9EC5-4F07-B35A-440475EE0B83}"/>
            </a:ext>
          </a:extLst>
        </xdr:cNvPr>
        <xdr:cNvSpPr>
          <a:spLocks/>
        </xdr:cNvSpPr>
      </xdr:nvSpPr>
      <xdr:spPr>
        <a:xfrm>
          <a:off x="366779" y="13649913"/>
          <a:ext cx="478800" cy="176400"/>
        </a:xfrm>
        <a:prstGeom prst="rect">
          <a:avLst/>
        </a:prstGeom>
        <a:blipFill>
          <a:blip xmlns:r="http://schemas.openxmlformats.org/officeDocument/2006/relationships" r:embed="rId5" cstate="screen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42</xdr:row>
      <xdr:rowOff>26442</xdr:rowOff>
    </xdr:from>
    <xdr:to>
      <xdr:col>1</xdr:col>
      <xdr:colOff>1936</xdr:colOff>
      <xdr:row>43</xdr:row>
      <xdr:rowOff>12342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id="{EEE3C7D9-0E2A-408F-AAC9-E5042118D9BC}"/>
            </a:ext>
          </a:extLst>
        </xdr:cNvPr>
        <xdr:cNvSpPr>
          <a:spLocks/>
        </xdr:cNvSpPr>
      </xdr:nvSpPr>
      <xdr:spPr>
        <a:xfrm>
          <a:off x="366779" y="14030913"/>
          <a:ext cx="478800" cy="176400"/>
        </a:xfrm>
        <a:prstGeom prst="rect">
          <a:avLst/>
        </a:prstGeom>
        <a:blipFill>
          <a:blip xmlns:r="http://schemas.openxmlformats.org/officeDocument/2006/relationships" r:embed="rId7" cstate="screen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43</xdr:row>
      <xdr:rowOff>26442</xdr:rowOff>
    </xdr:from>
    <xdr:to>
      <xdr:col>1</xdr:col>
      <xdr:colOff>1936</xdr:colOff>
      <xdr:row>44</xdr:row>
      <xdr:rowOff>12342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E8669302-46B5-4CA1-9251-E9E71E1BDD6D}"/>
            </a:ext>
          </a:extLst>
        </xdr:cNvPr>
        <xdr:cNvSpPr>
          <a:spLocks/>
        </xdr:cNvSpPr>
      </xdr:nvSpPr>
      <xdr:spPr>
        <a:xfrm>
          <a:off x="366779" y="14221413"/>
          <a:ext cx="478800" cy="176400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44</xdr:row>
      <xdr:rowOff>26442</xdr:rowOff>
    </xdr:from>
    <xdr:to>
      <xdr:col>1</xdr:col>
      <xdr:colOff>1936</xdr:colOff>
      <xdr:row>45</xdr:row>
      <xdr:rowOff>12342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id="{B3D33405-2ED9-44C8-8699-AB3DA6F1D31B}"/>
            </a:ext>
          </a:extLst>
        </xdr:cNvPr>
        <xdr:cNvSpPr>
          <a:spLocks/>
        </xdr:cNvSpPr>
      </xdr:nvSpPr>
      <xdr:spPr>
        <a:xfrm>
          <a:off x="366779" y="14411913"/>
          <a:ext cx="478800" cy="176400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163</xdr:row>
      <xdr:rowOff>0</xdr:rowOff>
    </xdr:from>
    <xdr:to>
      <xdr:col>1</xdr:col>
      <xdr:colOff>1936</xdr:colOff>
      <xdr:row>163</xdr:row>
      <xdr:rowOff>176400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id="{BEBD73C1-2F94-4274-8E6E-5C8793D69007}"/>
            </a:ext>
          </a:extLst>
        </xdr:cNvPr>
        <xdr:cNvSpPr>
          <a:spLocks/>
        </xdr:cNvSpPr>
      </xdr:nvSpPr>
      <xdr:spPr>
        <a:xfrm>
          <a:off x="366779" y="14575971"/>
          <a:ext cx="478800" cy="176400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49</xdr:row>
      <xdr:rowOff>26442</xdr:rowOff>
    </xdr:from>
    <xdr:to>
      <xdr:col>1</xdr:col>
      <xdr:colOff>1936</xdr:colOff>
      <xdr:row>50</xdr:row>
      <xdr:rowOff>12342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1E184AA4-B36B-4BE9-BC63-5AF2B90857CB}"/>
            </a:ext>
          </a:extLst>
        </xdr:cNvPr>
        <xdr:cNvSpPr>
          <a:spLocks/>
        </xdr:cNvSpPr>
      </xdr:nvSpPr>
      <xdr:spPr>
        <a:xfrm>
          <a:off x="366779" y="15631113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50</xdr:row>
      <xdr:rowOff>26442</xdr:rowOff>
    </xdr:from>
    <xdr:to>
      <xdr:col>1</xdr:col>
      <xdr:colOff>1936</xdr:colOff>
      <xdr:row>51</xdr:row>
      <xdr:rowOff>12342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id="{B2B95C69-430C-4A17-A288-EA77BAA7467A}"/>
            </a:ext>
          </a:extLst>
        </xdr:cNvPr>
        <xdr:cNvSpPr>
          <a:spLocks/>
        </xdr:cNvSpPr>
      </xdr:nvSpPr>
      <xdr:spPr>
        <a:xfrm>
          <a:off x="366779" y="15821613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51</xdr:row>
      <xdr:rowOff>26442</xdr:rowOff>
    </xdr:from>
    <xdr:to>
      <xdr:col>1</xdr:col>
      <xdr:colOff>1936</xdr:colOff>
      <xdr:row>52</xdr:row>
      <xdr:rowOff>12342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id="{7B5969C4-8239-4312-879D-3D72FBA42C90}"/>
            </a:ext>
          </a:extLst>
        </xdr:cNvPr>
        <xdr:cNvSpPr>
          <a:spLocks/>
        </xdr:cNvSpPr>
      </xdr:nvSpPr>
      <xdr:spPr>
        <a:xfrm>
          <a:off x="366779" y="16012113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52</xdr:row>
      <xdr:rowOff>26442</xdr:rowOff>
    </xdr:from>
    <xdr:to>
      <xdr:col>1</xdr:col>
      <xdr:colOff>1936</xdr:colOff>
      <xdr:row>53</xdr:row>
      <xdr:rowOff>12342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C77C2501-3664-4CD5-BEA9-FBD1495EA46E}"/>
            </a:ext>
          </a:extLst>
        </xdr:cNvPr>
        <xdr:cNvSpPr>
          <a:spLocks/>
        </xdr:cNvSpPr>
      </xdr:nvSpPr>
      <xdr:spPr>
        <a:xfrm>
          <a:off x="366779" y="16202613"/>
          <a:ext cx="478800" cy="176400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64</xdr:row>
      <xdr:rowOff>25564</xdr:rowOff>
    </xdr:from>
    <xdr:to>
      <xdr:col>1</xdr:col>
      <xdr:colOff>3298</xdr:colOff>
      <xdr:row>65</xdr:row>
      <xdr:rowOff>11464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id="{B453050E-59D7-4E13-A003-90CB92D39257}"/>
            </a:ext>
          </a:extLst>
        </xdr:cNvPr>
        <xdr:cNvSpPr>
          <a:spLocks/>
        </xdr:cNvSpPr>
      </xdr:nvSpPr>
      <xdr:spPr>
        <a:xfrm>
          <a:off x="368141" y="19287835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65</xdr:row>
      <xdr:rowOff>25564</xdr:rowOff>
    </xdr:from>
    <xdr:to>
      <xdr:col>1</xdr:col>
      <xdr:colOff>3298</xdr:colOff>
      <xdr:row>66</xdr:row>
      <xdr:rowOff>11464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id="{133FA0B6-CE16-4023-9730-DA8A0F7E0770}"/>
            </a:ext>
          </a:extLst>
        </xdr:cNvPr>
        <xdr:cNvSpPr>
          <a:spLocks/>
        </xdr:cNvSpPr>
      </xdr:nvSpPr>
      <xdr:spPr>
        <a:xfrm>
          <a:off x="368141" y="19478335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</xdr:row>
      <xdr:rowOff>0</xdr:rowOff>
    </xdr:from>
    <xdr:to>
      <xdr:col>1</xdr:col>
      <xdr:colOff>1936</xdr:colOff>
      <xdr:row>15</xdr:row>
      <xdr:rowOff>176400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8F854DB-B58C-4B36-8B0A-BD4B68668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1019447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67</xdr:row>
      <xdr:rowOff>26442</xdr:rowOff>
    </xdr:from>
    <xdr:to>
      <xdr:col>1</xdr:col>
      <xdr:colOff>1936</xdr:colOff>
      <xdr:row>68</xdr:row>
      <xdr:rowOff>12342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id="{C8391B5E-E2F5-4B5A-82A1-3EB203715356}"/>
            </a:ext>
          </a:extLst>
        </xdr:cNvPr>
        <xdr:cNvSpPr>
          <a:spLocks/>
        </xdr:cNvSpPr>
      </xdr:nvSpPr>
      <xdr:spPr>
        <a:xfrm>
          <a:off x="366779" y="19860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68</xdr:row>
      <xdr:rowOff>26442</xdr:rowOff>
    </xdr:from>
    <xdr:to>
      <xdr:col>1</xdr:col>
      <xdr:colOff>1936</xdr:colOff>
      <xdr:row>69</xdr:row>
      <xdr:rowOff>12342</xdr:rowOff>
    </xdr:to>
    <xdr:sp macro="" textlink="">
      <xdr:nvSpPr>
        <xdr:cNvPr id="30" name="Прямоугольник 29">
          <a:extLst>
            <a:ext uri="{FF2B5EF4-FFF2-40B4-BE49-F238E27FC236}">
              <a16:creationId xmlns:a16="http://schemas.microsoft.com/office/drawing/2014/main" id="{C915CE5E-910C-4033-A051-E09AF1F8E64A}"/>
            </a:ext>
          </a:extLst>
        </xdr:cNvPr>
        <xdr:cNvSpPr>
          <a:spLocks/>
        </xdr:cNvSpPr>
      </xdr:nvSpPr>
      <xdr:spPr>
        <a:xfrm>
          <a:off x="366779" y="20050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69</xdr:row>
      <xdr:rowOff>26442</xdr:rowOff>
    </xdr:from>
    <xdr:to>
      <xdr:col>1</xdr:col>
      <xdr:colOff>1936</xdr:colOff>
      <xdr:row>70</xdr:row>
      <xdr:rowOff>12342</xdr:rowOff>
    </xdr:to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7B6B2F45-14B5-4108-9153-C4333FD7ED54}"/>
            </a:ext>
          </a:extLst>
        </xdr:cNvPr>
        <xdr:cNvSpPr>
          <a:spLocks/>
        </xdr:cNvSpPr>
      </xdr:nvSpPr>
      <xdr:spPr>
        <a:xfrm>
          <a:off x="366779" y="20241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70</xdr:row>
      <xdr:rowOff>26442</xdr:rowOff>
    </xdr:from>
    <xdr:to>
      <xdr:col>1</xdr:col>
      <xdr:colOff>1936</xdr:colOff>
      <xdr:row>71</xdr:row>
      <xdr:rowOff>12342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id="{93B9F943-32D6-46A6-96AE-61F7EA472A63}"/>
            </a:ext>
          </a:extLst>
        </xdr:cNvPr>
        <xdr:cNvSpPr>
          <a:spLocks/>
        </xdr:cNvSpPr>
      </xdr:nvSpPr>
      <xdr:spPr>
        <a:xfrm>
          <a:off x="366779" y="20431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71</xdr:row>
      <xdr:rowOff>26442</xdr:rowOff>
    </xdr:from>
    <xdr:to>
      <xdr:col>1</xdr:col>
      <xdr:colOff>1936</xdr:colOff>
      <xdr:row>72</xdr:row>
      <xdr:rowOff>12342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id="{FA4BCFB1-7A9A-45B4-BF20-6F50E19805AE}"/>
            </a:ext>
          </a:extLst>
        </xdr:cNvPr>
        <xdr:cNvSpPr>
          <a:spLocks/>
        </xdr:cNvSpPr>
      </xdr:nvSpPr>
      <xdr:spPr>
        <a:xfrm>
          <a:off x="366779" y="20622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26</xdr:row>
      <xdr:rowOff>13221</xdr:rowOff>
    </xdr:from>
    <xdr:to>
      <xdr:col>1</xdr:col>
      <xdr:colOff>1936</xdr:colOff>
      <xdr:row>26</xdr:row>
      <xdr:rowOff>189621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id="{ADF3636A-3449-49F0-A0B7-89F1257D44AB}"/>
            </a:ext>
          </a:extLst>
        </xdr:cNvPr>
        <xdr:cNvSpPr>
          <a:spLocks/>
        </xdr:cNvSpPr>
      </xdr:nvSpPr>
      <xdr:spPr>
        <a:xfrm>
          <a:off x="366779" y="35582292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145</xdr:row>
      <xdr:rowOff>26442</xdr:rowOff>
    </xdr:from>
    <xdr:to>
      <xdr:col>1</xdr:col>
      <xdr:colOff>1936</xdr:colOff>
      <xdr:row>146</xdr:row>
      <xdr:rowOff>12342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id="{2C99A180-D55E-4CFB-B1C1-85D9C96F8355}"/>
            </a:ext>
          </a:extLst>
        </xdr:cNvPr>
        <xdr:cNvSpPr>
          <a:spLocks/>
        </xdr:cNvSpPr>
      </xdr:nvSpPr>
      <xdr:spPr>
        <a:xfrm>
          <a:off x="366779" y="35786013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146</xdr:row>
      <xdr:rowOff>26442</xdr:rowOff>
    </xdr:from>
    <xdr:to>
      <xdr:col>1</xdr:col>
      <xdr:colOff>1936</xdr:colOff>
      <xdr:row>147</xdr:row>
      <xdr:rowOff>12342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BA6CF9C5-AECA-46CB-AD71-E8693D6B3261}"/>
            </a:ext>
          </a:extLst>
        </xdr:cNvPr>
        <xdr:cNvSpPr>
          <a:spLocks/>
        </xdr:cNvSpPr>
      </xdr:nvSpPr>
      <xdr:spPr>
        <a:xfrm>
          <a:off x="366779" y="35976513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147</xdr:row>
      <xdr:rowOff>26442</xdr:rowOff>
    </xdr:from>
    <xdr:to>
      <xdr:col>1</xdr:col>
      <xdr:colOff>1936</xdr:colOff>
      <xdr:row>148</xdr:row>
      <xdr:rowOff>12342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C4AD19D3-495B-4DC4-AD42-2839D7B7D4FE}"/>
            </a:ext>
          </a:extLst>
        </xdr:cNvPr>
        <xdr:cNvSpPr>
          <a:spLocks/>
        </xdr:cNvSpPr>
      </xdr:nvSpPr>
      <xdr:spPr>
        <a:xfrm>
          <a:off x="366779" y="36167013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48</xdr:row>
      <xdr:rowOff>26442</xdr:rowOff>
    </xdr:from>
    <xdr:to>
      <xdr:col>1</xdr:col>
      <xdr:colOff>1936</xdr:colOff>
      <xdr:row>49</xdr:row>
      <xdr:rowOff>12342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4307029-24F9-4B71-89D4-881C7AA39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154406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74</xdr:row>
      <xdr:rowOff>26442</xdr:rowOff>
    </xdr:from>
    <xdr:to>
      <xdr:col>1</xdr:col>
      <xdr:colOff>1936</xdr:colOff>
      <xdr:row>75</xdr:row>
      <xdr:rowOff>12342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792A02F9-14CF-49A4-8B42-05E22D9F87BF}"/>
            </a:ext>
          </a:extLst>
        </xdr:cNvPr>
        <xdr:cNvSpPr>
          <a:spLocks/>
        </xdr:cNvSpPr>
      </xdr:nvSpPr>
      <xdr:spPr>
        <a:xfrm>
          <a:off x="366779" y="21193713"/>
          <a:ext cx="478800" cy="176400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75</xdr:row>
      <xdr:rowOff>26442</xdr:rowOff>
    </xdr:from>
    <xdr:to>
      <xdr:col>1</xdr:col>
      <xdr:colOff>1936</xdr:colOff>
      <xdr:row>76</xdr:row>
      <xdr:rowOff>12342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3129C26B-BA1C-449A-98A8-680E025AA620}"/>
            </a:ext>
          </a:extLst>
        </xdr:cNvPr>
        <xdr:cNvSpPr>
          <a:spLocks/>
        </xdr:cNvSpPr>
      </xdr:nvSpPr>
      <xdr:spPr>
        <a:xfrm>
          <a:off x="366779" y="21384213"/>
          <a:ext cx="478800" cy="176400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76</xdr:row>
      <xdr:rowOff>26442</xdr:rowOff>
    </xdr:from>
    <xdr:to>
      <xdr:col>1</xdr:col>
      <xdr:colOff>1936</xdr:colOff>
      <xdr:row>77</xdr:row>
      <xdr:rowOff>12342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id="{4EF86194-3F4F-4FF4-84A8-2E03F6CAE0F5}"/>
            </a:ext>
          </a:extLst>
        </xdr:cNvPr>
        <xdr:cNvSpPr>
          <a:spLocks/>
        </xdr:cNvSpPr>
      </xdr:nvSpPr>
      <xdr:spPr>
        <a:xfrm>
          <a:off x="366779" y="21574713"/>
          <a:ext cx="478800" cy="176400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77</xdr:row>
      <xdr:rowOff>26442</xdr:rowOff>
    </xdr:from>
    <xdr:to>
      <xdr:col>1</xdr:col>
      <xdr:colOff>1936</xdr:colOff>
      <xdr:row>78</xdr:row>
      <xdr:rowOff>12342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id="{D5A71946-1FA0-4587-B7DC-842AEB42C703}"/>
            </a:ext>
          </a:extLst>
        </xdr:cNvPr>
        <xdr:cNvSpPr>
          <a:spLocks/>
        </xdr:cNvSpPr>
      </xdr:nvSpPr>
      <xdr:spPr>
        <a:xfrm>
          <a:off x="366779" y="21765213"/>
          <a:ext cx="478800" cy="176400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78</xdr:row>
      <xdr:rowOff>26442</xdr:rowOff>
    </xdr:from>
    <xdr:to>
      <xdr:col>1</xdr:col>
      <xdr:colOff>1936</xdr:colOff>
      <xdr:row>79</xdr:row>
      <xdr:rowOff>12342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id="{8B928722-6444-4B5E-9DE3-59F5BEBCA47D}"/>
            </a:ext>
          </a:extLst>
        </xdr:cNvPr>
        <xdr:cNvSpPr>
          <a:spLocks/>
        </xdr:cNvSpPr>
      </xdr:nvSpPr>
      <xdr:spPr>
        <a:xfrm>
          <a:off x="366779" y="21955713"/>
          <a:ext cx="478800" cy="176400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79</xdr:row>
      <xdr:rowOff>26442</xdr:rowOff>
    </xdr:from>
    <xdr:to>
      <xdr:col>1</xdr:col>
      <xdr:colOff>1936</xdr:colOff>
      <xdr:row>80</xdr:row>
      <xdr:rowOff>12342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BE7CC694-FAF6-42C1-9F9D-2D94DFDE5B24}"/>
            </a:ext>
          </a:extLst>
        </xdr:cNvPr>
        <xdr:cNvSpPr>
          <a:spLocks/>
        </xdr:cNvSpPr>
      </xdr:nvSpPr>
      <xdr:spPr>
        <a:xfrm>
          <a:off x="366779" y="22146213"/>
          <a:ext cx="478800" cy="176400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80</xdr:row>
      <xdr:rowOff>26442</xdr:rowOff>
    </xdr:from>
    <xdr:to>
      <xdr:col>1</xdr:col>
      <xdr:colOff>1936</xdr:colOff>
      <xdr:row>81</xdr:row>
      <xdr:rowOff>12342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A61082C5-9E44-462A-AA6D-236875B3E0D7}"/>
            </a:ext>
          </a:extLst>
        </xdr:cNvPr>
        <xdr:cNvSpPr>
          <a:spLocks/>
        </xdr:cNvSpPr>
      </xdr:nvSpPr>
      <xdr:spPr>
        <a:xfrm>
          <a:off x="366779" y="22336713"/>
          <a:ext cx="478800" cy="176400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255</xdr:row>
      <xdr:rowOff>20999</xdr:rowOff>
    </xdr:from>
    <xdr:to>
      <xdr:col>1</xdr:col>
      <xdr:colOff>1936</xdr:colOff>
      <xdr:row>256</xdr:row>
      <xdr:rowOff>6899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0F694C5-DA22-4AE5-B41D-4E89C35A0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58602470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85</xdr:row>
      <xdr:rowOff>26442</xdr:rowOff>
    </xdr:from>
    <xdr:to>
      <xdr:col>1</xdr:col>
      <xdr:colOff>1936</xdr:colOff>
      <xdr:row>86</xdr:row>
      <xdr:rowOff>12342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493BBC3A-C706-4202-8948-9FF13B5F5047}"/>
            </a:ext>
          </a:extLst>
        </xdr:cNvPr>
        <xdr:cNvSpPr>
          <a:spLocks/>
        </xdr:cNvSpPr>
      </xdr:nvSpPr>
      <xdr:spPr>
        <a:xfrm>
          <a:off x="366779" y="23289213"/>
          <a:ext cx="478800" cy="176400"/>
        </a:xfrm>
        <a:prstGeom prst="rect">
          <a:avLst/>
        </a:prstGeom>
        <a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86</xdr:row>
      <xdr:rowOff>26442</xdr:rowOff>
    </xdr:from>
    <xdr:to>
      <xdr:col>1</xdr:col>
      <xdr:colOff>1936</xdr:colOff>
      <xdr:row>87</xdr:row>
      <xdr:rowOff>12342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EA0C115B-6DE9-4227-8C17-F805CD2B99F8}"/>
            </a:ext>
          </a:extLst>
        </xdr:cNvPr>
        <xdr:cNvSpPr>
          <a:spLocks/>
        </xdr:cNvSpPr>
      </xdr:nvSpPr>
      <xdr:spPr>
        <a:xfrm>
          <a:off x="366779" y="23479713"/>
          <a:ext cx="478800" cy="176400"/>
        </a:xfrm>
        <a:prstGeom prst="rect">
          <a:avLst/>
        </a:prstGeom>
        <a:blipFill>
          <a:blip xmlns:r="http://schemas.openxmlformats.org/officeDocument/2006/relationships" r:embed="rId25" cstate="screen">
            <a:extLst>
              <a:ext uri="{BEBA8EAE-BF5A-486C-A8C5-ECC9F3942E4B}">
                <a14:imgProps xmlns:a14="http://schemas.microsoft.com/office/drawing/2010/main">
                  <a14:imgLayer r:embed="rId2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87</xdr:row>
      <xdr:rowOff>26442</xdr:rowOff>
    </xdr:from>
    <xdr:to>
      <xdr:col>1</xdr:col>
      <xdr:colOff>1936</xdr:colOff>
      <xdr:row>88</xdr:row>
      <xdr:rowOff>12342</xdr:rowOff>
    </xdr:to>
    <xdr:sp macro="" textlink="">
      <xdr:nvSpPr>
        <xdr:cNvPr id="50" name="Прямоугольник 49">
          <a:extLst>
            <a:ext uri="{FF2B5EF4-FFF2-40B4-BE49-F238E27FC236}">
              <a16:creationId xmlns:a16="http://schemas.microsoft.com/office/drawing/2014/main" id="{5FDA8708-72BA-412C-9773-1EAD9D09CE8E}"/>
            </a:ext>
          </a:extLst>
        </xdr:cNvPr>
        <xdr:cNvSpPr>
          <a:spLocks/>
        </xdr:cNvSpPr>
      </xdr:nvSpPr>
      <xdr:spPr>
        <a:xfrm>
          <a:off x="366779" y="23670213"/>
          <a:ext cx="478800" cy="176400"/>
        </a:xfrm>
        <a:prstGeom prst="rect">
          <a:avLst/>
        </a:prstGeom>
        <a:blipFill>
          <a:blip xmlns:r="http://schemas.openxmlformats.org/officeDocument/2006/relationships" r:embed="rId27" cstate="screen">
            <a:extLst>
              <a:ext uri="{BEBA8EAE-BF5A-486C-A8C5-ECC9F3942E4B}">
                <a14:imgProps xmlns:a14="http://schemas.microsoft.com/office/drawing/2010/main">
                  <a14:imgLayer r:embed="rId2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181</xdr:row>
      <xdr:rowOff>0</xdr:rowOff>
    </xdr:from>
    <xdr:to>
      <xdr:col>1</xdr:col>
      <xdr:colOff>1936</xdr:colOff>
      <xdr:row>181</xdr:row>
      <xdr:rowOff>176400</xdr:rowOff>
    </xdr:to>
    <xdr:sp macro="" textlink="">
      <xdr:nvSpPr>
        <xdr:cNvPr id="51" name="Прямоугольник 50">
          <a:extLst>
            <a:ext uri="{FF2B5EF4-FFF2-40B4-BE49-F238E27FC236}">
              <a16:creationId xmlns:a16="http://schemas.microsoft.com/office/drawing/2014/main" id="{9ED0CCCC-5F9C-4B17-92EC-F4B253301912}"/>
            </a:ext>
          </a:extLst>
        </xdr:cNvPr>
        <xdr:cNvSpPr>
          <a:spLocks/>
        </xdr:cNvSpPr>
      </xdr:nvSpPr>
      <xdr:spPr>
        <a:xfrm>
          <a:off x="366779" y="23834271"/>
          <a:ext cx="478800" cy="176400"/>
        </a:xfrm>
        <a:prstGeom prst="rect">
          <a:avLst/>
        </a:prstGeom>
        <a:blipFill>
          <a:blip xmlns:r="http://schemas.openxmlformats.org/officeDocument/2006/relationships" r:embed="rId27" cstate="screen">
            <a:extLst>
              <a:ext uri="{BEBA8EAE-BF5A-486C-A8C5-ECC9F3942E4B}">
                <a14:imgProps xmlns:a14="http://schemas.microsoft.com/office/drawing/2010/main">
                  <a14:imgLayer r:embed="rId2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57</xdr:row>
      <xdr:rowOff>26441</xdr:rowOff>
    </xdr:from>
    <xdr:to>
      <xdr:col>1</xdr:col>
      <xdr:colOff>1936</xdr:colOff>
      <xdr:row>58</xdr:row>
      <xdr:rowOff>12341</xdr:rowOff>
    </xdr:to>
    <xdr:sp macro="" textlink="">
      <xdr:nvSpPr>
        <xdr:cNvPr id="52" name="Прямоугольник 51">
          <a:extLst>
            <a:ext uri="{FF2B5EF4-FFF2-40B4-BE49-F238E27FC236}">
              <a16:creationId xmlns:a16="http://schemas.microsoft.com/office/drawing/2014/main" id="{C5D158BE-E3F7-4263-9977-CE2A167A757F}"/>
            </a:ext>
          </a:extLst>
        </xdr:cNvPr>
        <xdr:cNvSpPr>
          <a:spLocks/>
        </xdr:cNvSpPr>
      </xdr:nvSpPr>
      <xdr:spPr>
        <a:xfrm>
          <a:off x="366779" y="17155112"/>
          <a:ext cx="478800" cy="176400"/>
        </a:xfrm>
        <a:prstGeom prst="rect">
          <a:avLst/>
        </a:prstGeom>
        <a:blipFill>
          <a:blip xmlns:r="http://schemas.openxmlformats.org/officeDocument/2006/relationships" r:embed="rId29" cstate="screen">
            <a:extLst>
              <a:ext uri="{BEBA8EAE-BF5A-486C-A8C5-ECC9F3942E4B}">
                <a14:imgProps xmlns:a14="http://schemas.microsoft.com/office/drawing/2010/main">
                  <a14:imgLayer r:embed="rId30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89</xdr:row>
      <xdr:rowOff>26442</xdr:rowOff>
    </xdr:from>
    <xdr:to>
      <xdr:col>1</xdr:col>
      <xdr:colOff>1936</xdr:colOff>
      <xdr:row>90</xdr:row>
      <xdr:rowOff>12342</xdr:rowOff>
    </xdr:to>
    <xdr:sp macro="" textlink="">
      <xdr:nvSpPr>
        <xdr:cNvPr id="53" name="Прямоугольник 52">
          <a:extLst>
            <a:ext uri="{FF2B5EF4-FFF2-40B4-BE49-F238E27FC236}">
              <a16:creationId xmlns:a16="http://schemas.microsoft.com/office/drawing/2014/main" id="{5BFB1BCB-D2C9-4A54-821F-689F7872147E}"/>
            </a:ext>
          </a:extLst>
        </xdr:cNvPr>
        <xdr:cNvSpPr>
          <a:spLocks/>
        </xdr:cNvSpPr>
      </xdr:nvSpPr>
      <xdr:spPr>
        <a:xfrm>
          <a:off x="366779" y="24051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90</xdr:row>
      <xdr:rowOff>26442</xdr:rowOff>
    </xdr:from>
    <xdr:to>
      <xdr:col>1</xdr:col>
      <xdr:colOff>1936</xdr:colOff>
      <xdr:row>91</xdr:row>
      <xdr:rowOff>12342</xdr:rowOff>
    </xdr:to>
    <xdr:sp macro="" textlink="">
      <xdr:nvSpPr>
        <xdr:cNvPr id="54" name="Прямоугольник 53">
          <a:extLst>
            <a:ext uri="{FF2B5EF4-FFF2-40B4-BE49-F238E27FC236}">
              <a16:creationId xmlns:a16="http://schemas.microsoft.com/office/drawing/2014/main" id="{E815C1E4-1E6E-45F2-956E-FF5CE6CA3016}"/>
            </a:ext>
          </a:extLst>
        </xdr:cNvPr>
        <xdr:cNvSpPr>
          <a:spLocks/>
        </xdr:cNvSpPr>
      </xdr:nvSpPr>
      <xdr:spPr>
        <a:xfrm>
          <a:off x="366779" y="24241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91</xdr:row>
      <xdr:rowOff>26442</xdr:rowOff>
    </xdr:from>
    <xdr:to>
      <xdr:col>1</xdr:col>
      <xdr:colOff>1936</xdr:colOff>
      <xdr:row>92</xdr:row>
      <xdr:rowOff>12342</xdr:rowOff>
    </xdr:to>
    <xdr:sp macro="" textlink="">
      <xdr:nvSpPr>
        <xdr:cNvPr id="55" name="Прямоугольник 54">
          <a:extLst>
            <a:ext uri="{FF2B5EF4-FFF2-40B4-BE49-F238E27FC236}">
              <a16:creationId xmlns:a16="http://schemas.microsoft.com/office/drawing/2014/main" id="{63084558-AAE8-4550-BF5A-A9B43BB77366}"/>
            </a:ext>
          </a:extLst>
        </xdr:cNvPr>
        <xdr:cNvSpPr>
          <a:spLocks/>
        </xdr:cNvSpPr>
      </xdr:nvSpPr>
      <xdr:spPr>
        <a:xfrm>
          <a:off x="366779" y="24432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92</xdr:row>
      <xdr:rowOff>26442</xdr:rowOff>
    </xdr:from>
    <xdr:to>
      <xdr:col>1</xdr:col>
      <xdr:colOff>1936</xdr:colOff>
      <xdr:row>93</xdr:row>
      <xdr:rowOff>12342</xdr:rowOff>
    </xdr:to>
    <xdr:sp macro="" textlink="">
      <xdr:nvSpPr>
        <xdr:cNvPr id="56" name="Прямоугольник 55">
          <a:extLst>
            <a:ext uri="{FF2B5EF4-FFF2-40B4-BE49-F238E27FC236}">
              <a16:creationId xmlns:a16="http://schemas.microsoft.com/office/drawing/2014/main" id="{35438975-E70A-4220-8677-434885914BFE}"/>
            </a:ext>
          </a:extLst>
        </xdr:cNvPr>
        <xdr:cNvSpPr>
          <a:spLocks/>
        </xdr:cNvSpPr>
      </xdr:nvSpPr>
      <xdr:spPr>
        <a:xfrm>
          <a:off x="366779" y="246227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93</xdr:row>
      <xdr:rowOff>26442</xdr:rowOff>
    </xdr:from>
    <xdr:to>
      <xdr:col>1</xdr:col>
      <xdr:colOff>1936</xdr:colOff>
      <xdr:row>94</xdr:row>
      <xdr:rowOff>12342</xdr:rowOff>
    </xdr:to>
    <xdr:sp macro="" textlink="">
      <xdr:nvSpPr>
        <xdr:cNvPr id="57" name="Прямоугольник 56">
          <a:extLst>
            <a:ext uri="{FF2B5EF4-FFF2-40B4-BE49-F238E27FC236}">
              <a16:creationId xmlns:a16="http://schemas.microsoft.com/office/drawing/2014/main" id="{07C593DE-9F98-49CC-83C2-7D7F503491FA}"/>
            </a:ext>
          </a:extLst>
        </xdr:cNvPr>
        <xdr:cNvSpPr>
          <a:spLocks/>
        </xdr:cNvSpPr>
      </xdr:nvSpPr>
      <xdr:spPr>
        <a:xfrm>
          <a:off x="366779" y="248132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169</xdr:row>
      <xdr:rowOff>26442</xdr:rowOff>
    </xdr:from>
    <xdr:to>
      <xdr:col>1</xdr:col>
      <xdr:colOff>1936</xdr:colOff>
      <xdr:row>170</xdr:row>
      <xdr:rowOff>12342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EA53DEAE-592B-4446-8C8E-54BB2D4C4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403580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170</xdr:row>
      <xdr:rowOff>26442</xdr:rowOff>
    </xdr:from>
    <xdr:to>
      <xdr:col>1</xdr:col>
      <xdr:colOff>1936</xdr:colOff>
      <xdr:row>171</xdr:row>
      <xdr:rowOff>12342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4D8DE1B6-1A64-4AFC-BC97-4AB348D8E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405485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172</xdr:row>
      <xdr:rowOff>26442</xdr:rowOff>
    </xdr:from>
    <xdr:to>
      <xdr:col>1</xdr:col>
      <xdr:colOff>1936</xdr:colOff>
      <xdr:row>173</xdr:row>
      <xdr:rowOff>12342</xdr:rowOff>
    </xdr:to>
    <xdr:sp macro="" textlink="">
      <xdr:nvSpPr>
        <xdr:cNvPr id="60" name="Прямоугольник 59">
          <a:extLst>
            <a:ext uri="{FF2B5EF4-FFF2-40B4-BE49-F238E27FC236}">
              <a16:creationId xmlns:a16="http://schemas.microsoft.com/office/drawing/2014/main" id="{F888EA85-FD2C-4138-8AFF-54B34AF83A53}"/>
            </a:ext>
          </a:extLst>
        </xdr:cNvPr>
        <xdr:cNvSpPr>
          <a:spLocks/>
        </xdr:cNvSpPr>
      </xdr:nvSpPr>
      <xdr:spPr>
        <a:xfrm>
          <a:off x="366779" y="40929513"/>
          <a:ext cx="478800" cy="176400"/>
        </a:xfrm>
        <a:prstGeom prst="rect">
          <a:avLst/>
        </a:prstGeom>
        <a:blipFill>
          <a:blip xmlns:r="http://schemas.openxmlformats.org/officeDocument/2006/relationships" r:embed="rId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99</xdr:row>
      <xdr:rowOff>20999</xdr:rowOff>
    </xdr:from>
    <xdr:to>
      <xdr:col>1</xdr:col>
      <xdr:colOff>1936</xdr:colOff>
      <xdr:row>100</xdr:row>
      <xdr:rowOff>6899</xdr:rowOff>
    </xdr:to>
    <xdr:sp macro="" textlink="">
      <xdr:nvSpPr>
        <xdr:cNvPr id="61" name="Прямоугольник 60">
          <a:extLst>
            <a:ext uri="{FF2B5EF4-FFF2-40B4-BE49-F238E27FC236}">
              <a16:creationId xmlns:a16="http://schemas.microsoft.com/office/drawing/2014/main" id="{EA6D766F-D7B3-431B-A58F-B2A515298DE5}"/>
            </a:ext>
          </a:extLst>
        </xdr:cNvPr>
        <xdr:cNvSpPr>
          <a:spLocks/>
        </xdr:cNvSpPr>
      </xdr:nvSpPr>
      <xdr:spPr>
        <a:xfrm>
          <a:off x="366779" y="25950770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100</xdr:row>
      <xdr:rowOff>20999</xdr:rowOff>
    </xdr:from>
    <xdr:to>
      <xdr:col>1</xdr:col>
      <xdr:colOff>1936</xdr:colOff>
      <xdr:row>101</xdr:row>
      <xdr:rowOff>6899</xdr:rowOff>
    </xdr:to>
    <xdr:sp macro="" textlink="">
      <xdr:nvSpPr>
        <xdr:cNvPr id="62" name="Прямоугольник 61">
          <a:extLst>
            <a:ext uri="{FF2B5EF4-FFF2-40B4-BE49-F238E27FC236}">
              <a16:creationId xmlns:a16="http://schemas.microsoft.com/office/drawing/2014/main" id="{AA323D6C-A951-4CCD-983A-75B036C1E1D8}"/>
            </a:ext>
          </a:extLst>
        </xdr:cNvPr>
        <xdr:cNvSpPr>
          <a:spLocks/>
        </xdr:cNvSpPr>
      </xdr:nvSpPr>
      <xdr:spPr>
        <a:xfrm>
          <a:off x="366779" y="26141270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101</xdr:row>
      <xdr:rowOff>20999</xdr:rowOff>
    </xdr:from>
    <xdr:to>
      <xdr:col>1</xdr:col>
      <xdr:colOff>1936</xdr:colOff>
      <xdr:row>102</xdr:row>
      <xdr:rowOff>6899</xdr:rowOff>
    </xdr:to>
    <xdr:sp macro="" textlink="">
      <xdr:nvSpPr>
        <xdr:cNvPr id="63" name="Прямоугольник 62">
          <a:extLst>
            <a:ext uri="{FF2B5EF4-FFF2-40B4-BE49-F238E27FC236}">
              <a16:creationId xmlns:a16="http://schemas.microsoft.com/office/drawing/2014/main" id="{E17D61A2-B2E3-4834-9B56-057BCC5023F9}"/>
            </a:ext>
          </a:extLst>
        </xdr:cNvPr>
        <xdr:cNvSpPr>
          <a:spLocks/>
        </xdr:cNvSpPr>
      </xdr:nvSpPr>
      <xdr:spPr>
        <a:xfrm>
          <a:off x="366779" y="26331770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102</xdr:row>
      <xdr:rowOff>20999</xdr:rowOff>
    </xdr:from>
    <xdr:to>
      <xdr:col>1</xdr:col>
      <xdr:colOff>1936</xdr:colOff>
      <xdr:row>103</xdr:row>
      <xdr:rowOff>6899</xdr:rowOff>
    </xdr:to>
    <xdr:sp macro="" textlink="">
      <xdr:nvSpPr>
        <xdr:cNvPr id="64" name="Прямоугольник 63">
          <a:extLst>
            <a:ext uri="{FF2B5EF4-FFF2-40B4-BE49-F238E27FC236}">
              <a16:creationId xmlns:a16="http://schemas.microsoft.com/office/drawing/2014/main" id="{ED17D507-4AFF-4253-A20E-B2AD1BA76C47}"/>
            </a:ext>
          </a:extLst>
        </xdr:cNvPr>
        <xdr:cNvSpPr>
          <a:spLocks/>
        </xdr:cNvSpPr>
      </xdr:nvSpPr>
      <xdr:spPr>
        <a:xfrm>
          <a:off x="366779" y="26522270"/>
          <a:ext cx="478800" cy="176400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103</xdr:row>
      <xdr:rowOff>26442</xdr:rowOff>
    </xdr:from>
    <xdr:to>
      <xdr:col>1</xdr:col>
      <xdr:colOff>1936</xdr:colOff>
      <xdr:row>104</xdr:row>
      <xdr:rowOff>12342</xdr:rowOff>
    </xdr:to>
    <xdr:sp macro="" textlink="">
      <xdr:nvSpPr>
        <xdr:cNvPr id="65" name="Прямоугольник 64">
          <a:extLst>
            <a:ext uri="{FF2B5EF4-FFF2-40B4-BE49-F238E27FC236}">
              <a16:creationId xmlns:a16="http://schemas.microsoft.com/office/drawing/2014/main" id="{0F3497ED-D031-47ED-AF4A-4A5B31D0BC98}"/>
            </a:ext>
          </a:extLst>
        </xdr:cNvPr>
        <xdr:cNvSpPr>
          <a:spLocks/>
        </xdr:cNvSpPr>
      </xdr:nvSpPr>
      <xdr:spPr>
        <a:xfrm>
          <a:off x="366779" y="26718213"/>
          <a:ext cx="478800" cy="176400"/>
        </a:xfrm>
        <a:prstGeom prst="rect">
          <a:avLst/>
        </a:prstGeom>
        <a:blipFill>
          <a:blip xmlns:r="http://schemas.openxmlformats.org/officeDocument/2006/relationships" r:embed="rId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104</xdr:row>
      <xdr:rowOff>20999</xdr:rowOff>
    </xdr:from>
    <xdr:to>
      <xdr:col>1</xdr:col>
      <xdr:colOff>1936</xdr:colOff>
      <xdr:row>105</xdr:row>
      <xdr:rowOff>6899</xdr:rowOff>
    </xdr:to>
    <xdr:sp macro="" textlink="">
      <xdr:nvSpPr>
        <xdr:cNvPr id="66" name="Прямоугольник 65">
          <a:extLst>
            <a:ext uri="{FF2B5EF4-FFF2-40B4-BE49-F238E27FC236}">
              <a16:creationId xmlns:a16="http://schemas.microsoft.com/office/drawing/2014/main" id="{1339D54E-E576-4E59-8C34-98D0C7A67188}"/>
            </a:ext>
          </a:extLst>
        </xdr:cNvPr>
        <xdr:cNvSpPr>
          <a:spLocks/>
        </xdr:cNvSpPr>
      </xdr:nvSpPr>
      <xdr:spPr>
        <a:xfrm>
          <a:off x="366779" y="26903270"/>
          <a:ext cx="478800" cy="176400"/>
        </a:xfrm>
        <a:prstGeom prst="rect">
          <a:avLst/>
        </a:prstGeom>
        <a:blipFill>
          <a:blip xmlns:r="http://schemas.openxmlformats.org/officeDocument/2006/relationships" r:embed="rId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108</xdr:row>
      <xdr:rowOff>25564</xdr:rowOff>
    </xdr:from>
    <xdr:to>
      <xdr:col>1</xdr:col>
      <xdr:colOff>3298</xdr:colOff>
      <xdr:row>109</xdr:row>
      <xdr:rowOff>11464</xdr:rowOff>
    </xdr:to>
    <xdr:sp macro="" textlink="">
      <xdr:nvSpPr>
        <xdr:cNvPr id="68" name="Прямоугольник 67">
          <a:extLst>
            <a:ext uri="{FF2B5EF4-FFF2-40B4-BE49-F238E27FC236}">
              <a16:creationId xmlns:a16="http://schemas.microsoft.com/office/drawing/2014/main" id="{494F21C8-EBED-40D8-AF69-7F6D260156DC}"/>
            </a:ext>
          </a:extLst>
        </xdr:cNvPr>
        <xdr:cNvSpPr>
          <a:spLocks/>
        </xdr:cNvSpPr>
      </xdr:nvSpPr>
      <xdr:spPr>
        <a:xfrm>
          <a:off x="368141" y="279365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109</xdr:row>
      <xdr:rowOff>25564</xdr:rowOff>
    </xdr:from>
    <xdr:to>
      <xdr:col>1</xdr:col>
      <xdr:colOff>3298</xdr:colOff>
      <xdr:row>110</xdr:row>
      <xdr:rowOff>11464</xdr:rowOff>
    </xdr:to>
    <xdr:sp macro="" textlink="">
      <xdr:nvSpPr>
        <xdr:cNvPr id="69" name="Прямоугольник 68">
          <a:extLst>
            <a:ext uri="{FF2B5EF4-FFF2-40B4-BE49-F238E27FC236}">
              <a16:creationId xmlns:a16="http://schemas.microsoft.com/office/drawing/2014/main" id="{A923B593-D5B5-44B7-BCFC-232ACBAFDA26}"/>
            </a:ext>
          </a:extLst>
        </xdr:cNvPr>
        <xdr:cNvSpPr>
          <a:spLocks/>
        </xdr:cNvSpPr>
      </xdr:nvSpPr>
      <xdr:spPr>
        <a:xfrm>
          <a:off x="368141" y="281270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110</xdr:row>
      <xdr:rowOff>25564</xdr:rowOff>
    </xdr:from>
    <xdr:to>
      <xdr:col>1</xdr:col>
      <xdr:colOff>3298</xdr:colOff>
      <xdr:row>111</xdr:row>
      <xdr:rowOff>11464</xdr:rowOff>
    </xdr:to>
    <xdr:sp macro="" textlink="">
      <xdr:nvSpPr>
        <xdr:cNvPr id="70" name="Прямоугольник 69">
          <a:extLst>
            <a:ext uri="{FF2B5EF4-FFF2-40B4-BE49-F238E27FC236}">
              <a16:creationId xmlns:a16="http://schemas.microsoft.com/office/drawing/2014/main" id="{5EFD9306-78E9-4B1B-9336-1C80FBC39737}"/>
            </a:ext>
          </a:extLst>
        </xdr:cNvPr>
        <xdr:cNvSpPr>
          <a:spLocks/>
        </xdr:cNvSpPr>
      </xdr:nvSpPr>
      <xdr:spPr>
        <a:xfrm>
          <a:off x="368141" y="283175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111</xdr:row>
      <xdr:rowOff>25564</xdr:rowOff>
    </xdr:from>
    <xdr:to>
      <xdr:col>1</xdr:col>
      <xdr:colOff>3298</xdr:colOff>
      <xdr:row>112</xdr:row>
      <xdr:rowOff>11464</xdr:rowOff>
    </xdr:to>
    <xdr:sp macro="" textlink="">
      <xdr:nvSpPr>
        <xdr:cNvPr id="71" name="Прямоугольник 70">
          <a:extLst>
            <a:ext uri="{FF2B5EF4-FFF2-40B4-BE49-F238E27FC236}">
              <a16:creationId xmlns:a16="http://schemas.microsoft.com/office/drawing/2014/main" id="{9BAAD85A-0C57-47D7-87DD-0E6285C71903}"/>
            </a:ext>
          </a:extLst>
        </xdr:cNvPr>
        <xdr:cNvSpPr>
          <a:spLocks/>
        </xdr:cNvSpPr>
      </xdr:nvSpPr>
      <xdr:spPr>
        <a:xfrm>
          <a:off x="368141" y="285080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112</xdr:row>
      <xdr:rowOff>25564</xdr:rowOff>
    </xdr:from>
    <xdr:to>
      <xdr:col>1</xdr:col>
      <xdr:colOff>3298</xdr:colOff>
      <xdr:row>113</xdr:row>
      <xdr:rowOff>11464</xdr:rowOff>
    </xdr:to>
    <xdr:sp macro="" textlink="">
      <xdr:nvSpPr>
        <xdr:cNvPr id="72" name="Прямоугольник 71">
          <a:extLst>
            <a:ext uri="{FF2B5EF4-FFF2-40B4-BE49-F238E27FC236}">
              <a16:creationId xmlns:a16="http://schemas.microsoft.com/office/drawing/2014/main" id="{24D7B084-A4FA-4B73-80BF-CB078AD38966}"/>
            </a:ext>
          </a:extLst>
        </xdr:cNvPr>
        <xdr:cNvSpPr>
          <a:spLocks/>
        </xdr:cNvSpPr>
      </xdr:nvSpPr>
      <xdr:spPr>
        <a:xfrm>
          <a:off x="368141" y="286985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113</xdr:row>
      <xdr:rowOff>25564</xdr:rowOff>
    </xdr:from>
    <xdr:to>
      <xdr:col>1</xdr:col>
      <xdr:colOff>3298</xdr:colOff>
      <xdr:row>114</xdr:row>
      <xdr:rowOff>11464</xdr:rowOff>
    </xdr:to>
    <xdr:sp macro="" textlink="">
      <xdr:nvSpPr>
        <xdr:cNvPr id="73" name="Прямоугольник 72">
          <a:extLst>
            <a:ext uri="{FF2B5EF4-FFF2-40B4-BE49-F238E27FC236}">
              <a16:creationId xmlns:a16="http://schemas.microsoft.com/office/drawing/2014/main" id="{7BF22DEE-D6C6-4E6B-B71A-3557BDB8D92F}"/>
            </a:ext>
          </a:extLst>
        </xdr:cNvPr>
        <xdr:cNvSpPr>
          <a:spLocks/>
        </xdr:cNvSpPr>
      </xdr:nvSpPr>
      <xdr:spPr>
        <a:xfrm>
          <a:off x="368141" y="28889035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53</xdr:row>
      <xdr:rowOff>26442</xdr:rowOff>
    </xdr:from>
    <xdr:to>
      <xdr:col>1</xdr:col>
      <xdr:colOff>1936</xdr:colOff>
      <xdr:row>54</xdr:row>
      <xdr:rowOff>12342</xdr:rowOff>
    </xdr:to>
    <xdr:sp macro="" textlink="">
      <xdr:nvSpPr>
        <xdr:cNvPr id="74" name="Прямоугольник 73">
          <a:extLst>
            <a:ext uri="{FF2B5EF4-FFF2-40B4-BE49-F238E27FC236}">
              <a16:creationId xmlns:a16="http://schemas.microsoft.com/office/drawing/2014/main" id="{A37709FD-033D-4E84-83A8-E425ADFB370E}"/>
            </a:ext>
          </a:extLst>
        </xdr:cNvPr>
        <xdr:cNvSpPr>
          <a:spLocks/>
        </xdr:cNvSpPr>
      </xdr:nvSpPr>
      <xdr:spPr>
        <a:xfrm>
          <a:off x="366779" y="16393113"/>
          <a:ext cx="478800" cy="176400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54</xdr:row>
      <xdr:rowOff>26442</xdr:rowOff>
    </xdr:from>
    <xdr:to>
      <xdr:col>1</xdr:col>
      <xdr:colOff>1936</xdr:colOff>
      <xdr:row>55</xdr:row>
      <xdr:rowOff>12342</xdr:rowOff>
    </xdr:to>
    <xdr:sp macro="" textlink="">
      <xdr:nvSpPr>
        <xdr:cNvPr id="75" name="Прямоугольник 74">
          <a:extLst>
            <a:ext uri="{FF2B5EF4-FFF2-40B4-BE49-F238E27FC236}">
              <a16:creationId xmlns:a16="http://schemas.microsoft.com/office/drawing/2014/main" id="{403FB13F-23BD-4B8D-845D-05019E90AAE2}"/>
            </a:ext>
          </a:extLst>
        </xdr:cNvPr>
        <xdr:cNvSpPr>
          <a:spLocks/>
        </xdr:cNvSpPr>
      </xdr:nvSpPr>
      <xdr:spPr>
        <a:xfrm>
          <a:off x="366779" y="16583613"/>
          <a:ext cx="478800" cy="176400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55</xdr:row>
      <xdr:rowOff>26442</xdr:rowOff>
    </xdr:from>
    <xdr:to>
      <xdr:col>1</xdr:col>
      <xdr:colOff>1936</xdr:colOff>
      <xdr:row>56</xdr:row>
      <xdr:rowOff>12342</xdr:rowOff>
    </xdr:to>
    <xdr:sp macro="" textlink="">
      <xdr:nvSpPr>
        <xdr:cNvPr id="76" name="Прямоугольник 75">
          <a:extLst>
            <a:ext uri="{FF2B5EF4-FFF2-40B4-BE49-F238E27FC236}">
              <a16:creationId xmlns:a16="http://schemas.microsoft.com/office/drawing/2014/main" id="{81CAB6C8-4C15-403B-A79D-295D87EF8D4E}"/>
            </a:ext>
          </a:extLst>
        </xdr:cNvPr>
        <xdr:cNvSpPr>
          <a:spLocks/>
        </xdr:cNvSpPr>
      </xdr:nvSpPr>
      <xdr:spPr>
        <a:xfrm>
          <a:off x="366779" y="16774113"/>
          <a:ext cx="478800" cy="176400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115</xdr:row>
      <xdr:rowOff>26442</xdr:rowOff>
    </xdr:from>
    <xdr:to>
      <xdr:col>1</xdr:col>
      <xdr:colOff>1936</xdr:colOff>
      <xdr:row>116</xdr:row>
      <xdr:rowOff>12342</xdr:rowOff>
    </xdr:to>
    <xdr:sp macro="" textlink="">
      <xdr:nvSpPr>
        <xdr:cNvPr id="77" name="Прямоугольник 76">
          <a:extLst>
            <a:ext uri="{FF2B5EF4-FFF2-40B4-BE49-F238E27FC236}">
              <a16:creationId xmlns:a16="http://schemas.microsoft.com/office/drawing/2014/main" id="{50A28244-8F08-4997-BB5C-5978DFDB22FD}"/>
            </a:ext>
          </a:extLst>
        </xdr:cNvPr>
        <xdr:cNvSpPr>
          <a:spLocks/>
        </xdr:cNvSpPr>
      </xdr:nvSpPr>
      <xdr:spPr>
        <a:xfrm>
          <a:off x="366779" y="29270913"/>
          <a:ext cx="478800" cy="176400"/>
        </a:xfrm>
        <a:prstGeom prst="rect">
          <a:avLst/>
        </a:prstGeom>
        <a:blipFill>
          <a:blip xmlns:r="http://schemas.openxmlformats.org/officeDocument/2006/relationships" r:embed="rId40" cstate="screen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116</xdr:row>
      <xdr:rowOff>26442</xdr:rowOff>
    </xdr:from>
    <xdr:to>
      <xdr:col>1</xdr:col>
      <xdr:colOff>1936</xdr:colOff>
      <xdr:row>117</xdr:row>
      <xdr:rowOff>12342</xdr:rowOff>
    </xdr:to>
    <xdr:sp macro="" textlink="">
      <xdr:nvSpPr>
        <xdr:cNvPr id="78" name="Прямоугольник 77">
          <a:extLst>
            <a:ext uri="{FF2B5EF4-FFF2-40B4-BE49-F238E27FC236}">
              <a16:creationId xmlns:a16="http://schemas.microsoft.com/office/drawing/2014/main" id="{69DACC12-E96E-4049-984F-F5922BEA9158}"/>
            </a:ext>
          </a:extLst>
        </xdr:cNvPr>
        <xdr:cNvSpPr>
          <a:spLocks/>
        </xdr:cNvSpPr>
      </xdr:nvSpPr>
      <xdr:spPr>
        <a:xfrm>
          <a:off x="366779" y="29461413"/>
          <a:ext cx="478800" cy="176400"/>
        </a:xfrm>
        <a:prstGeom prst="rect">
          <a:avLst/>
        </a:prstGeom>
        <a:blipFill>
          <a:blip xmlns:r="http://schemas.openxmlformats.org/officeDocument/2006/relationships" r:embed="rId40" cstate="screen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119</xdr:row>
      <xdr:rowOff>26442</xdr:rowOff>
    </xdr:from>
    <xdr:to>
      <xdr:col>1</xdr:col>
      <xdr:colOff>1936</xdr:colOff>
      <xdr:row>120</xdr:row>
      <xdr:rowOff>12342</xdr:rowOff>
    </xdr:to>
    <xdr:sp macro="" textlink="">
      <xdr:nvSpPr>
        <xdr:cNvPr id="79" name="Прямоугольник 78">
          <a:extLst>
            <a:ext uri="{FF2B5EF4-FFF2-40B4-BE49-F238E27FC236}">
              <a16:creationId xmlns:a16="http://schemas.microsoft.com/office/drawing/2014/main" id="{1AAC27D0-069E-4404-B29A-282337EC91C3}"/>
            </a:ext>
          </a:extLst>
        </xdr:cNvPr>
        <xdr:cNvSpPr>
          <a:spLocks/>
        </xdr:cNvSpPr>
      </xdr:nvSpPr>
      <xdr:spPr>
        <a:xfrm>
          <a:off x="366779" y="30032913"/>
          <a:ext cx="478800" cy="176400"/>
        </a:xfrm>
        <a:prstGeom prst="rect">
          <a:avLst/>
        </a:prstGeom>
        <a:blipFill>
          <a:blip xmlns:r="http://schemas.openxmlformats.org/officeDocument/2006/relationships" r:embed="rId4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121</xdr:row>
      <xdr:rowOff>26442</xdr:rowOff>
    </xdr:from>
    <xdr:to>
      <xdr:col>1</xdr:col>
      <xdr:colOff>1936</xdr:colOff>
      <xdr:row>122</xdr:row>
      <xdr:rowOff>12342</xdr:rowOff>
    </xdr:to>
    <xdr:sp macro="" textlink="">
      <xdr:nvSpPr>
        <xdr:cNvPr id="80" name="Прямоугольник 79">
          <a:extLst>
            <a:ext uri="{FF2B5EF4-FFF2-40B4-BE49-F238E27FC236}">
              <a16:creationId xmlns:a16="http://schemas.microsoft.com/office/drawing/2014/main" id="{D2E095EF-FD5E-4479-87B7-87719A68BDD3}"/>
            </a:ext>
          </a:extLst>
        </xdr:cNvPr>
        <xdr:cNvSpPr>
          <a:spLocks/>
        </xdr:cNvSpPr>
      </xdr:nvSpPr>
      <xdr:spPr>
        <a:xfrm>
          <a:off x="366779" y="30413913"/>
          <a:ext cx="478800" cy="176400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122</xdr:row>
      <xdr:rowOff>26442</xdr:rowOff>
    </xdr:from>
    <xdr:to>
      <xdr:col>1</xdr:col>
      <xdr:colOff>1936</xdr:colOff>
      <xdr:row>123</xdr:row>
      <xdr:rowOff>12342</xdr:rowOff>
    </xdr:to>
    <xdr:sp macro="" textlink="">
      <xdr:nvSpPr>
        <xdr:cNvPr id="81" name="Прямоугольник 80">
          <a:extLst>
            <a:ext uri="{FF2B5EF4-FFF2-40B4-BE49-F238E27FC236}">
              <a16:creationId xmlns:a16="http://schemas.microsoft.com/office/drawing/2014/main" id="{13F3DC56-3EA8-46D0-9846-19BB3A356CC5}"/>
            </a:ext>
          </a:extLst>
        </xdr:cNvPr>
        <xdr:cNvSpPr>
          <a:spLocks/>
        </xdr:cNvSpPr>
      </xdr:nvSpPr>
      <xdr:spPr>
        <a:xfrm>
          <a:off x="366779" y="30604413"/>
          <a:ext cx="478800" cy="176400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123</xdr:row>
      <xdr:rowOff>26442</xdr:rowOff>
    </xdr:from>
    <xdr:to>
      <xdr:col>1</xdr:col>
      <xdr:colOff>1936</xdr:colOff>
      <xdr:row>124</xdr:row>
      <xdr:rowOff>12342</xdr:rowOff>
    </xdr:to>
    <xdr:sp macro="" textlink="">
      <xdr:nvSpPr>
        <xdr:cNvPr id="82" name="Прямоугольник 81">
          <a:extLst>
            <a:ext uri="{FF2B5EF4-FFF2-40B4-BE49-F238E27FC236}">
              <a16:creationId xmlns:a16="http://schemas.microsoft.com/office/drawing/2014/main" id="{3F733C9E-803E-4FDB-A89E-E878F019E78C}"/>
            </a:ext>
          </a:extLst>
        </xdr:cNvPr>
        <xdr:cNvSpPr>
          <a:spLocks/>
        </xdr:cNvSpPr>
      </xdr:nvSpPr>
      <xdr:spPr>
        <a:xfrm>
          <a:off x="366779" y="30794913"/>
          <a:ext cx="478800" cy="176400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124</xdr:row>
      <xdr:rowOff>26442</xdr:rowOff>
    </xdr:from>
    <xdr:to>
      <xdr:col>1</xdr:col>
      <xdr:colOff>1936</xdr:colOff>
      <xdr:row>125</xdr:row>
      <xdr:rowOff>12342</xdr:rowOff>
    </xdr:to>
    <xdr:sp macro="" textlink="">
      <xdr:nvSpPr>
        <xdr:cNvPr id="83" name="Прямоугольник 82">
          <a:extLst>
            <a:ext uri="{FF2B5EF4-FFF2-40B4-BE49-F238E27FC236}">
              <a16:creationId xmlns:a16="http://schemas.microsoft.com/office/drawing/2014/main" id="{FB0AE6D9-3F5A-47A0-AE7C-F2399A8B8AA9}"/>
            </a:ext>
          </a:extLst>
        </xdr:cNvPr>
        <xdr:cNvSpPr>
          <a:spLocks/>
        </xdr:cNvSpPr>
      </xdr:nvSpPr>
      <xdr:spPr>
        <a:xfrm>
          <a:off x="366779" y="30985413"/>
          <a:ext cx="478800" cy="176400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125</xdr:row>
      <xdr:rowOff>26442</xdr:rowOff>
    </xdr:from>
    <xdr:to>
      <xdr:col>1</xdr:col>
      <xdr:colOff>1936</xdr:colOff>
      <xdr:row>126</xdr:row>
      <xdr:rowOff>12342</xdr:rowOff>
    </xdr:to>
    <xdr:sp macro="" textlink="">
      <xdr:nvSpPr>
        <xdr:cNvPr id="84" name="Прямоугольник 83">
          <a:extLst>
            <a:ext uri="{FF2B5EF4-FFF2-40B4-BE49-F238E27FC236}">
              <a16:creationId xmlns:a16="http://schemas.microsoft.com/office/drawing/2014/main" id="{0831D919-CD1B-46DA-9ADB-C07C35315A65}"/>
            </a:ext>
          </a:extLst>
        </xdr:cNvPr>
        <xdr:cNvSpPr>
          <a:spLocks/>
        </xdr:cNvSpPr>
      </xdr:nvSpPr>
      <xdr:spPr>
        <a:xfrm>
          <a:off x="366779" y="31175913"/>
          <a:ext cx="478800" cy="176400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126</xdr:row>
      <xdr:rowOff>26442</xdr:rowOff>
    </xdr:from>
    <xdr:to>
      <xdr:col>1</xdr:col>
      <xdr:colOff>1936</xdr:colOff>
      <xdr:row>127</xdr:row>
      <xdr:rowOff>12342</xdr:rowOff>
    </xdr:to>
    <xdr:sp macro="" textlink="">
      <xdr:nvSpPr>
        <xdr:cNvPr id="85" name="Прямоугольник 84">
          <a:extLst>
            <a:ext uri="{FF2B5EF4-FFF2-40B4-BE49-F238E27FC236}">
              <a16:creationId xmlns:a16="http://schemas.microsoft.com/office/drawing/2014/main" id="{1C9470A2-8BCD-4946-928B-E87D9E00FE04}"/>
            </a:ext>
          </a:extLst>
        </xdr:cNvPr>
        <xdr:cNvSpPr>
          <a:spLocks/>
        </xdr:cNvSpPr>
      </xdr:nvSpPr>
      <xdr:spPr>
        <a:xfrm>
          <a:off x="366779" y="31366413"/>
          <a:ext cx="478800" cy="176400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127</xdr:row>
      <xdr:rowOff>26442</xdr:rowOff>
    </xdr:from>
    <xdr:to>
      <xdr:col>1</xdr:col>
      <xdr:colOff>1936</xdr:colOff>
      <xdr:row>128</xdr:row>
      <xdr:rowOff>12342</xdr:rowOff>
    </xdr:to>
    <xdr:sp macro="" textlink="">
      <xdr:nvSpPr>
        <xdr:cNvPr id="86" name="Прямоугольник 85">
          <a:extLst>
            <a:ext uri="{FF2B5EF4-FFF2-40B4-BE49-F238E27FC236}">
              <a16:creationId xmlns:a16="http://schemas.microsoft.com/office/drawing/2014/main" id="{52CCE535-2561-4D8B-B865-663148CF2C76}"/>
            </a:ext>
          </a:extLst>
        </xdr:cNvPr>
        <xdr:cNvSpPr>
          <a:spLocks/>
        </xdr:cNvSpPr>
      </xdr:nvSpPr>
      <xdr:spPr>
        <a:xfrm>
          <a:off x="366779" y="31556913"/>
          <a:ext cx="478800" cy="176400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128</xdr:row>
      <xdr:rowOff>26442</xdr:rowOff>
    </xdr:from>
    <xdr:to>
      <xdr:col>1</xdr:col>
      <xdr:colOff>1936</xdr:colOff>
      <xdr:row>129</xdr:row>
      <xdr:rowOff>12342</xdr:rowOff>
    </xdr:to>
    <xdr:sp macro="" textlink="">
      <xdr:nvSpPr>
        <xdr:cNvPr id="87" name="Прямоугольник 86">
          <a:extLst>
            <a:ext uri="{FF2B5EF4-FFF2-40B4-BE49-F238E27FC236}">
              <a16:creationId xmlns:a16="http://schemas.microsoft.com/office/drawing/2014/main" id="{59C56F86-788A-40D5-8CC4-1C528D71B0A4}"/>
            </a:ext>
          </a:extLst>
        </xdr:cNvPr>
        <xdr:cNvSpPr>
          <a:spLocks/>
        </xdr:cNvSpPr>
      </xdr:nvSpPr>
      <xdr:spPr>
        <a:xfrm>
          <a:off x="366779" y="31747413"/>
          <a:ext cx="478800" cy="176400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117</xdr:row>
      <xdr:rowOff>26442</xdr:rowOff>
    </xdr:from>
    <xdr:to>
      <xdr:col>1</xdr:col>
      <xdr:colOff>1936</xdr:colOff>
      <xdr:row>118</xdr:row>
      <xdr:rowOff>12342</xdr:rowOff>
    </xdr:to>
    <xdr:sp macro="" textlink="">
      <xdr:nvSpPr>
        <xdr:cNvPr id="89" name="Прямоугольник 88">
          <a:extLst>
            <a:ext uri="{FF2B5EF4-FFF2-40B4-BE49-F238E27FC236}">
              <a16:creationId xmlns:a16="http://schemas.microsoft.com/office/drawing/2014/main" id="{395B4BCE-3B6E-4A87-8235-929F093517CB}"/>
            </a:ext>
          </a:extLst>
        </xdr:cNvPr>
        <xdr:cNvSpPr>
          <a:spLocks/>
        </xdr:cNvSpPr>
      </xdr:nvSpPr>
      <xdr:spPr>
        <a:xfrm>
          <a:off x="366779" y="29651913"/>
          <a:ext cx="478800" cy="176400"/>
        </a:xfrm>
        <a:prstGeom prst="rect">
          <a:avLst/>
        </a:prstGeom>
        <a:blipFill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118</xdr:row>
      <xdr:rowOff>26442</xdr:rowOff>
    </xdr:from>
    <xdr:to>
      <xdr:col>1</xdr:col>
      <xdr:colOff>1936</xdr:colOff>
      <xdr:row>119</xdr:row>
      <xdr:rowOff>12342</xdr:rowOff>
    </xdr:to>
    <xdr:sp macro="" textlink="">
      <xdr:nvSpPr>
        <xdr:cNvPr id="90" name="Прямоугольник 89">
          <a:extLst>
            <a:ext uri="{FF2B5EF4-FFF2-40B4-BE49-F238E27FC236}">
              <a16:creationId xmlns:a16="http://schemas.microsoft.com/office/drawing/2014/main" id="{85981810-007D-43E4-8D05-E47F3799F322}"/>
            </a:ext>
          </a:extLst>
        </xdr:cNvPr>
        <xdr:cNvSpPr>
          <a:spLocks/>
        </xdr:cNvSpPr>
      </xdr:nvSpPr>
      <xdr:spPr>
        <a:xfrm>
          <a:off x="366779" y="29842413"/>
          <a:ext cx="478800" cy="176400"/>
        </a:xfrm>
        <a:prstGeom prst="rect">
          <a:avLst/>
        </a:prstGeom>
        <a:blipFill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131</xdr:row>
      <xdr:rowOff>26442</xdr:rowOff>
    </xdr:from>
    <xdr:to>
      <xdr:col>1</xdr:col>
      <xdr:colOff>1936</xdr:colOff>
      <xdr:row>132</xdr:row>
      <xdr:rowOff>12342</xdr:rowOff>
    </xdr:to>
    <xdr:sp macro="" textlink="">
      <xdr:nvSpPr>
        <xdr:cNvPr id="91" name="Прямоугольник 90">
          <a:extLst>
            <a:ext uri="{FF2B5EF4-FFF2-40B4-BE49-F238E27FC236}">
              <a16:creationId xmlns:a16="http://schemas.microsoft.com/office/drawing/2014/main" id="{8903D01B-D458-4860-9EE9-0CF656FAFEE9}"/>
            </a:ext>
          </a:extLst>
        </xdr:cNvPr>
        <xdr:cNvSpPr>
          <a:spLocks/>
        </xdr:cNvSpPr>
      </xdr:nvSpPr>
      <xdr:spPr>
        <a:xfrm>
          <a:off x="366779" y="32852313"/>
          <a:ext cx="478800" cy="176400"/>
        </a:xfrm>
        <a:prstGeom prst="rect">
          <a:avLst/>
        </a:prstGeom>
        <a:blipFill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132</xdr:row>
      <xdr:rowOff>26442</xdr:rowOff>
    </xdr:from>
    <xdr:to>
      <xdr:col>1</xdr:col>
      <xdr:colOff>1936</xdr:colOff>
      <xdr:row>133</xdr:row>
      <xdr:rowOff>12342</xdr:rowOff>
    </xdr:to>
    <xdr:sp macro="" textlink="">
      <xdr:nvSpPr>
        <xdr:cNvPr id="92" name="Прямоугольник 91">
          <a:extLst>
            <a:ext uri="{FF2B5EF4-FFF2-40B4-BE49-F238E27FC236}">
              <a16:creationId xmlns:a16="http://schemas.microsoft.com/office/drawing/2014/main" id="{67B39E8B-BEC1-4117-83CA-AB4A8E833610}"/>
            </a:ext>
          </a:extLst>
        </xdr:cNvPr>
        <xdr:cNvSpPr>
          <a:spLocks/>
        </xdr:cNvSpPr>
      </xdr:nvSpPr>
      <xdr:spPr>
        <a:xfrm>
          <a:off x="366779" y="33042813"/>
          <a:ext cx="478800" cy="176400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133</xdr:row>
      <xdr:rowOff>26442</xdr:rowOff>
    </xdr:from>
    <xdr:to>
      <xdr:col>1</xdr:col>
      <xdr:colOff>1936</xdr:colOff>
      <xdr:row>134</xdr:row>
      <xdr:rowOff>12342</xdr:rowOff>
    </xdr:to>
    <xdr:sp macro="" textlink="">
      <xdr:nvSpPr>
        <xdr:cNvPr id="93" name="Прямоугольник 92">
          <a:extLst>
            <a:ext uri="{FF2B5EF4-FFF2-40B4-BE49-F238E27FC236}">
              <a16:creationId xmlns:a16="http://schemas.microsoft.com/office/drawing/2014/main" id="{91474D14-7BFD-4BE6-B85D-B3CA73EC2137}"/>
            </a:ext>
          </a:extLst>
        </xdr:cNvPr>
        <xdr:cNvSpPr>
          <a:spLocks/>
        </xdr:cNvSpPr>
      </xdr:nvSpPr>
      <xdr:spPr>
        <a:xfrm>
          <a:off x="366779" y="33233313"/>
          <a:ext cx="478800" cy="176400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134</xdr:row>
      <xdr:rowOff>26442</xdr:rowOff>
    </xdr:from>
    <xdr:to>
      <xdr:col>1</xdr:col>
      <xdr:colOff>1936</xdr:colOff>
      <xdr:row>135</xdr:row>
      <xdr:rowOff>12342</xdr:rowOff>
    </xdr:to>
    <xdr:sp macro="" textlink="">
      <xdr:nvSpPr>
        <xdr:cNvPr id="94" name="Прямоугольник 93">
          <a:extLst>
            <a:ext uri="{FF2B5EF4-FFF2-40B4-BE49-F238E27FC236}">
              <a16:creationId xmlns:a16="http://schemas.microsoft.com/office/drawing/2014/main" id="{80A01EE9-79AA-4AB4-824B-105D611B73B6}"/>
            </a:ext>
          </a:extLst>
        </xdr:cNvPr>
        <xdr:cNvSpPr>
          <a:spLocks/>
        </xdr:cNvSpPr>
      </xdr:nvSpPr>
      <xdr:spPr>
        <a:xfrm>
          <a:off x="366779" y="33423813"/>
          <a:ext cx="478800" cy="176400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135</xdr:row>
      <xdr:rowOff>26442</xdr:rowOff>
    </xdr:from>
    <xdr:to>
      <xdr:col>1</xdr:col>
      <xdr:colOff>1936</xdr:colOff>
      <xdr:row>136</xdr:row>
      <xdr:rowOff>12342</xdr:rowOff>
    </xdr:to>
    <xdr:sp macro="" textlink="">
      <xdr:nvSpPr>
        <xdr:cNvPr id="95" name="Прямоугольник 94">
          <a:extLst>
            <a:ext uri="{FF2B5EF4-FFF2-40B4-BE49-F238E27FC236}">
              <a16:creationId xmlns:a16="http://schemas.microsoft.com/office/drawing/2014/main" id="{D67A6CC5-C2B1-4905-8CBC-594BFF84FD05}"/>
            </a:ext>
          </a:extLst>
        </xdr:cNvPr>
        <xdr:cNvSpPr>
          <a:spLocks/>
        </xdr:cNvSpPr>
      </xdr:nvSpPr>
      <xdr:spPr>
        <a:xfrm>
          <a:off x="366779" y="33614313"/>
          <a:ext cx="478800" cy="176400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136</xdr:row>
      <xdr:rowOff>26442</xdr:rowOff>
    </xdr:from>
    <xdr:to>
      <xdr:col>1</xdr:col>
      <xdr:colOff>1936</xdr:colOff>
      <xdr:row>137</xdr:row>
      <xdr:rowOff>12342</xdr:rowOff>
    </xdr:to>
    <xdr:sp macro="" textlink="">
      <xdr:nvSpPr>
        <xdr:cNvPr id="96" name="Прямоугольник 95">
          <a:extLst>
            <a:ext uri="{FF2B5EF4-FFF2-40B4-BE49-F238E27FC236}">
              <a16:creationId xmlns:a16="http://schemas.microsoft.com/office/drawing/2014/main" id="{8568926A-08E1-4278-A939-C97BF54F8C47}"/>
            </a:ext>
          </a:extLst>
        </xdr:cNvPr>
        <xdr:cNvSpPr>
          <a:spLocks/>
        </xdr:cNvSpPr>
      </xdr:nvSpPr>
      <xdr:spPr>
        <a:xfrm>
          <a:off x="366779" y="33804813"/>
          <a:ext cx="478800" cy="176400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137</xdr:row>
      <xdr:rowOff>26442</xdr:rowOff>
    </xdr:from>
    <xdr:to>
      <xdr:col>1</xdr:col>
      <xdr:colOff>1936</xdr:colOff>
      <xdr:row>138</xdr:row>
      <xdr:rowOff>12342</xdr:rowOff>
    </xdr:to>
    <xdr:sp macro="" textlink="">
      <xdr:nvSpPr>
        <xdr:cNvPr id="97" name="Прямоугольник 96">
          <a:extLst>
            <a:ext uri="{FF2B5EF4-FFF2-40B4-BE49-F238E27FC236}">
              <a16:creationId xmlns:a16="http://schemas.microsoft.com/office/drawing/2014/main" id="{C3647ED4-7035-4321-8666-B8DCEEEB2EEA}"/>
            </a:ext>
          </a:extLst>
        </xdr:cNvPr>
        <xdr:cNvSpPr>
          <a:spLocks/>
        </xdr:cNvSpPr>
      </xdr:nvSpPr>
      <xdr:spPr>
        <a:xfrm>
          <a:off x="366779" y="33995313"/>
          <a:ext cx="478800" cy="176400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139</xdr:row>
      <xdr:rowOff>26442</xdr:rowOff>
    </xdr:from>
    <xdr:to>
      <xdr:col>1</xdr:col>
      <xdr:colOff>1936</xdr:colOff>
      <xdr:row>140</xdr:row>
      <xdr:rowOff>12342</xdr:rowOff>
    </xdr:to>
    <xdr:sp macro="" textlink="">
      <xdr:nvSpPr>
        <xdr:cNvPr id="98" name="Прямоугольник 97">
          <a:extLst>
            <a:ext uri="{FF2B5EF4-FFF2-40B4-BE49-F238E27FC236}">
              <a16:creationId xmlns:a16="http://schemas.microsoft.com/office/drawing/2014/main" id="{E0333B0C-F800-496B-B8B6-140072A9E273}"/>
            </a:ext>
          </a:extLst>
        </xdr:cNvPr>
        <xdr:cNvSpPr>
          <a:spLocks/>
        </xdr:cNvSpPr>
      </xdr:nvSpPr>
      <xdr:spPr>
        <a:xfrm>
          <a:off x="366779" y="34376313"/>
          <a:ext cx="478800" cy="176400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141</xdr:row>
      <xdr:rowOff>29163</xdr:rowOff>
    </xdr:from>
    <xdr:to>
      <xdr:col>1</xdr:col>
      <xdr:colOff>3298</xdr:colOff>
      <xdr:row>142</xdr:row>
      <xdr:rowOff>15063</xdr:rowOff>
    </xdr:to>
    <xdr:sp macro="" textlink="">
      <xdr:nvSpPr>
        <xdr:cNvPr id="100" name="Прямоугольник 99">
          <a:extLst>
            <a:ext uri="{FF2B5EF4-FFF2-40B4-BE49-F238E27FC236}">
              <a16:creationId xmlns:a16="http://schemas.microsoft.com/office/drawing/2014/main" id="{7AE277B9-E0F4-429C-BB12-BE3119634CC5}"/>
            </a:ext>
          </a:extLst>
        </xdr:cNvPr>
        <xdr:cNvSpPr>
          <a:spLocks/>
        </xdr:cNvSpPr>
      </xdr:nvSpPr>
      <xdr:spPr>
        <a:xfrm>
          <a:off x="368141" y="35026734"/>
          <a:ext cx="478800" cy="176400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142</xdr:row>
      <xdr:rowOff>29163</xdr:rowOff>
    </xdr:from>
    <xdr:to>
      <xdr:col>1</xdr:col>
      <xdr:colOff>3298</xdr:colOff>
      <xdr:row>143</xdr:row>
      <xdr:rowOff>15063</xdr:rowOff>
    </xdr:to>
    <xdr:sp macro="" textlink="">
      <xdr:nvSpPr>
        <xdr:cNvPr id="101" name="Прямоугольник 100">
          <a:extLst>
            <a:ext uri="{FF2B5EF4-FFF2-40B4-BE49-F238E27FC236}">
              <a16:creationId xmlns:a16="http://schemas.microsoft.com/office/drawing/2014/main" id="{C5CA0584-554E-4266-8DE9-E70FD8224CEA}"/>
            </a:ext>
          </a:extLst>
        </xdr:cNvPr>
        <xdr:cNvSpPr>
          <a:spLocks/>
        </xdr:cNvSpPr>
      </xdr:nvSpPr>
      <xdr:spPr>
        <a:xfrm>
          <a:off x="368141" y="35217234"/>
          <a:ext cx="478800" cy="176400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143</xdr:row>
      <xdr:rowOff>29163</xdr:rowOff>
    </xdr:from>
    <xdr:to>
      <xdr:col>1</xdr:col>
      <xdr:colOff>3298</xdr:colOff>
      <xdr:row>144</xdr:row>
      <xdr:rowOff>15063</xdr:rowOff>
    </xdr:to>
    <xdr:sp macro="" textlink="">
      <xdr:nvSpPr>
        <xdr:cNvPr id="102" name="Прямоугольник 101">
          <a:extLst>
            <a:ext uri="{FF2B5EF4-FFF2-40B4-BE49-F238E27FC236}">
              <a16:creationId xmlns:a16="http://schemas.microsoft.com/office/drawing/2014/main" id="{B5CEA0FB-6813-4F5C-891E-C4C79025D188}"/>
            </a:ext>
          </a:extLst>
        </xdr:cNvPr>
        <xdr:cNvSpPr>
          <a:spLocks/>
        </xdr:cNvSpPr>
      </xdr:nvSpPr>
      <xdr:spPr>
        <a:xfrm>
          <a:off x="368141" y="35407734"/>
          <a:ext cx="478800" cy="176400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29</xdr:row>
      <xdr:rowOff>25564</xdr:rowOff>
    </xdr:from>
    <xdr:to>
      <xdr:col>1</xdr:col>
      <xdr:colOff>3298</xdr:colOff>
      <xdr:row>30</xdr:row>
      <xdr:rowOff>11464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D709AC2D-15A0-4B08-AE67-100590E2920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11553535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63341</xdr:colOff>
      <xdr:row>30</xdr:row>
      <xdr:rowOff>25564</xdr:rowOff>
    </xdr:from>
    <xdr:to>
      <xdr:col>1</xdr:col>
      <xdr:colOff>3298</xdr:colOff>
      <xdr:row>31</xdr:row>
      <xdr:rowOff>11464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BC504986-B28D-49B4-B567-D9F356A7D92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11744035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63341</xdr:colOff>
      <xdr:row>31</xdr:row>
      <xdr:rowOff>25564</xdr:rowOff>
    </xdr:from>
    <xdr:to>
      <xdr:col>1</xdr:col>
      <xdr:colOff>3298</xdr:colOff>
      <xdr:row>32</xdr:row>
      <xdr:rowOff>11464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4F7FBAC3-CE83-4551-BDB7-B3DE990BBD3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11934535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149</xdr:row>
      <xdr:rowOff>26442</xdr:rowOff>
    </xdr:from>
    <xdr:to>
      <xdr:col>1</xdr:col>
      <xdr:colOff>1936</xdr:colOff>
      <xdr:row>150</xdr:row>
      <xdr:rowOff>12342</xdr:rowOff>
    </xdr:to>
    <xdr:sp macro="" textlink="">
      <xdr:nvSpPr>
        <xdr:cNvPr id="106" name="Прямоугольник 105">
          <a:extLst>
            <a:ext uri="{FF2B5EF4-FFF2-40B4-BE49-F238E27FC236}">
              <a16:creationId xmlns:a16="http://schemas.microsoft.com/office/drawing/2014/main" id="{A18E75F9-B27D-44C3-940C-F99D44B0B864}"/>
            </a:ext>
          </a:extLst>
        </xdr:cNvPr>
        <xdr:cNvSpPr>
          <a:spLocks/>
        </xdr:cNvSpPr>
      </xdr:nvSpPr>
      <xdr:spPr>
        <a:xfrm>
          <a:off x="366779" y="36548013"/>
          <a:ext cx="478800" cy="176400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150</xdr:row>
      <xdr:rowOff>26442</xdr:rowOff>
    </xdr:from>
    <xdr:to>
      <xdr:col>1</xdr:col>
      <xdr:colOff>1936</xdr:colOff>
      <xdr:row>151</xdr:row>
      <xdr:rowOff>12342</xdr:rowOff>
    </xdr:to>
    <xdr:sp macro="" textlink="">
      <xdr:nvSpPr>
        <xdr:cNvPr id="107" name="Прямоугольник 106">
          <a:extLst>
            <a:ext uri="{FF2B5EF4-FFF2-40B4-BE49-F238E27FC236}">
              <a16:creationId xmlns:a16="http://schemas.microsoft.com/office/drawing/2014/main" id="{CD1F387C-0CB7-4D3B-ADBB-1B7BB61C218B}"/>
            </a:ext>
          </a:extLst>
        </xdr:cNvPr>
        <xdr:cNvSpPr>
          <a:spLocks/>
        </xdr:cNvSpPr>
      </xdr:nvSpPr>
      <xdr:spPr>
        <a:xfrm>
          <a:off x="366779" y="36738513"/>
          <a:ext cx="478800" cy="176400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151</xdr:row>
      <xdr:rowOff>26442</xdr:rowOff>
    </xdr:from>
    <xdr:to>
      <xdr:col>1</xdr:col>
      <xdr:colOff>1936</xdr:colOff>
      <xdr:row>152</xdr:row>
      <xdr:rowOff>12342</xdr:rowOff>
    </xdr:to>
    <xdr:sp macro="" textlink="">
      <xdr:nvSpPr>
        <xdr:cNvPr id="108" name="Прямоугольник 107">
          <a:extLst>
            <a:ext uri="{FF2B5EF4-FFF2-40B4-BE49-F238E27FC236}">
              <a16:creationId xmlns:a16="http://schemas.microsoft.com/office/drawing/2014/main" id="{8387598D-38A2-43D6-B798-FE1A639192B4}"/>
            </a:ext>
          </a:extLst>
        </xdr:cNvPr>
        <xdr:cNvSpPr>
          <a:spLocks/>
        </xdr:cNvSpPr>
      </xdr:nvSpPr>
      <xdr:spPr>
        <a:xfrm>
          <a:off x="366779" y="36929013"/>
          <a:ext cx="478800" cy="176400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152</xdr:row>
      <xdr:rowOff>26442</xdr:rowOff>
    </xdr:from>
    <xdr:to>
      <xdr:col>1</xdr:col>
      <xdr:colOff>1936</xdr:colOff>
      <xdr:row>153</xdr:row>
      <xdr:rowOff>12342</xdr:rowOff>
    </xdr:to>
    <xdr:sp macro="" textlink="">
      <xdr:nvSpPr>
        <xdr:cNvPr id="109" name="Прямоугольник 108">
          <a:extLst>
            <a:ext uri="{FF2B5EF4-FFF2-40B4-BE49-F238E27FC236}">
              <a16:creationId xmlns:a16="http://schemas.microsoft.com/office/drawing/2014/main" id="{F9B96A5E-1DA5-4AC1-800F-15943345BB40}"/>
            </a:ext>
          </a:extLst>
        </xdr:cNvPr>
        <xdr:cNvSpPr>
          <a:spLocks/>
        </xdr:cNvSpPr>
      </xdr:nvSpPr>
      <xdr:spPr>
        <a:xfrm>
          <a:off x="366779" y="37119513"/>
          <a:ext cx="478800" cy="176400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153</xdr:row>
      <xdr:rowOff>20999</xdr:rowOff>
    </xdr:from>
    <xdr:to>
      <xdr:col>1</xdr:col>
      <xdr:colOff>1936</xdr:colOff>
      <xdr:row>154</xdr:row>
      <xdr:rowOff>6899</xdr:rowOff>
    </xdr:to>
    <xdr:sp macro="" textlink="">
      <xdr:nvSpPr>
        <xdr:cNvPr id="110" name="Прямоугольник 109">
          <a:extLst>
            <a:ext uri="{FF2B5EF4-FFF2-40B4-BE49-F238E27FC236}">
              <a16:creationId xmlns:a16="http://schemas.microsoft.com/office/drawing/2014/main" id="{0B81C974-AAA8-4E8C-8B7C-960431BE2F06}"/>
            </a:ext>
          </a:extLst>
        </xdr:cNvPr>
        <xdr:cNvSpPr>
          <a:spLocks/>
        </xdr:cNvSpPr>
      </xdr:nvSpPr>
      <xdr:spPr>
        <a:xfrm>
          <a:off x="366779" y="3730457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154</xdr:row>
      <xdr:rowOff>20999</xdr:rowOff>
    </xdr:from>
    <xdr:to>
      <xdr:col>1</xdr:col>
      <xdr:colOff>1936</xdr:colOff>
      <xdr:row>155</xdr:row>
      <xdr:rowOff>6899</xdr:rowOff>
    </xdr:to>
    <xdr:sp macro="" textlink="">
      <xdr:nvSpPr>
        <xdr:cNvPr id="111" name="Прямоугольник 110">
          <a:extLst>
            <a:ext uri="{FF2B5EF4-FFF2-40B4-BE49-F238E27FC236}">
              <a16:creationId xmlns:a16="http://schemas.microsoft.com/office/drawing/2014/main" id="{24336B9E-D2BB-4D25-8222-BAF5B5D43A4D}"/>
            </a:ext>
          </a:extLst>
        </xdr:cNvPr>
        <xdr:cNvSpPr>
          <a:spLocks/>
        </xdr:cNvSpPr>
      </xdr:nvSpPr>
      <xdr:spPr>
        <a:xfrm>
          <a:off x="366779" y="3749507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155</xdr:row>
      <xdr:rowOff>20999</xdr:rowOff>
    </xdr:from>
    <xdr:to>
      <xdr:col>1</xdr:col>
      <xdr:colOff>1936</xdr:colOff>
      <xdr:row>156</xdr:row>
      <xdr:rowOff>6899</xdr:rowOff>
    </xdr:to>
    <xdr:sp macro="" textlink="">
      <xdr:nvSpPr>
        <xdr:cNvPr id="112" name="Прямоугольник 111">
          <a:extLst>
            <a:ext uri="{FF2B5EF4-FFF2-40B4-BE49-F238E27FC236}">
              <a16:creationId xmlns:a16="http://schemas.microsoft.com/office/drawing/2014/main" id="{862B54C6-AB2D-4982-BCD0-D0539AFCA11E}"/>
            </a:ext>
          </a:extLst>
        </xdr:cNvPr>
        <xdr:cNvSpPr>
          <a:spLocks/>
        </xdr:cNvSpPr>
      </xdr:nvSpPr>
      <xdr:spPr>
        <a:xfrm>
          <a:off x="366779" y="3768557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156</xdr:row>
      <xdr:rowOff>20999</xdr:rowOff>
    </xdr:from>
    <xdr:to>
      <xdr:col>1</xdr:col>
      <xdr:colOff>1936</xdr:colOff>
      <xdr:row>157</xdr:row>
      <xdr:rowOff>6899</xdr:rowOff>
    </xdr:to>
    <xdr:sp macro="" textlink="">
      <xdr:nvSpPr>
        <xdr:cNvPr id="113" name="Прямоугольник 112">
          <a:extLst>
            <a:ext uri="{FF2B5EF4-FFF2-40B4-BE49-F238E27FC236}">
              <a16:creationId xmlns:a16="http://schemas.microsoft.com/office/drawing/2014/main" id="{684E42DC-9B40-42BB-B3B2-56B85D84343D}"/>
            </a:ext>
          </a:extLst>
        </xdr:cNvPr>
        <xdr:cNvSpPr>
          <a:spLocks/>
        </xdr:cNvSpPr>
      </xdr:nvSpPr>
      <xdr:spPr>
        <a:xfrm>
          <a:off x="366779" y="3787607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157</xdr:row>
      <xdr:rowOff>20999</xdr:rowOff>
    </xdr:from>
    <xdr:to>
      <xdr:col>1</xdr:col>
      <xdr:colOff>1936</xdr:colOff>
      <xdr:row>158</xdr:row>
      <xdr:rowOff>6899</xdr:rowOff>
    </xdr:to>
    <xdr:sp macro="" textlink="">
      <xdr:nvSpPr>
        <xdr:cNvPr id="114" name="Прямоугольник 113">
          <a:extLst>
            <a:ext uri="{FF2B5EF4-FFF2-40B4-BE49-F238E27FC236}">
              <a16:creationId xmlns:a16="http://schemas.microsoft.com/office/drawing/2014/main" id="{73780AE7-4F32-4F44-9174-039E49E025AC}"/>
            </a:ext>
          </a:extLst>
        </xdr:cNvPr>
        <xdr:cNvSpPr>
          <a:spLocks/>
        </xdr:cNvSpPr>
      </xdr:nvSpPr>
      <xdr:spPr>
        <a:xfrm>
          <a:off x="366779" y="38066570"/>
          <a:ext cx="478800" cy="176400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158</xdr:row>
      <xdr:rowOff>26442</xdr:rowOff>
    </xdr:from>
    <xdr:to>
      <xdr:col>1</xdr:col>
      <xdr:colOff>1936</xdr:colOff>
      <xdr:row>159</xdr:row>
      <xdr:rowOff>12342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BE01C45A-1DB5-4248-BF86-DA91E4887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382625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159</xdr:row>
      <xdr:rowOff>26442</xdr:rowOff>
    </xdr:from>
    <xdr:to>
      <xdr:col>1</xdr:col>
      <xdr:colOff>1936</xdr:colOff>
      <xdr:row>160</xdr:row>
      <xdr:rowOff>12342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AC49D0AF-23AF-4A0E-9CE4-1536F8757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384530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160</xdr:row>
      <xdr:rowOff>26442</xdr:rowOff>
    </xdr:from>
    <xdr:to>
      <xdr:col>1</xdr:col>
      <xdr:colOff>1936</xdr:colOff>
      <xdr:row>161</xdr:row>
      <xdr:rowOff>12342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95010CFF-9FF5-4CDD-86C8-20821CABA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79" y="38643513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63341</xdr:colOff>
      <xdr:row>249</xdr:row>
      <xdr:rowOff>23808</xdr:rowOff>
    </xdr:from>
    <xdr:to>
      <xdr:col>1</xdr:col>
      <xdr:colOff>3298</xdr:colOff>
      <xdr:row>250</xdr:row>
      <xdr:rowOff>9708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DBD5FDF5-17E9-4FB4-8A58-689081054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56928879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162</xdr:row>
      <xdr:rowOff>26442</xdr:rowOff>
    </xdr:from>
    <xdr:to>
      <xdr:col>1</xdr:col>
      <xdr:colOff>1936</xdr:colOff>
      <xdr:row>163</xdr:row>
      <xdr:rowOff>12342</xdr:rowOff>
    </xdr:to>
    <xdr:sp macro="" textlink="">
      <xdr:nvSpPr>
        <xdr:cNvPr id="119" name="Прямоугольник 118">
          <a:extLst>
            <a:ext uri="{FF2B5EF4-FFF2-40B4-BE49-F238E27FC236}">
              <a16:creationId xmlns:a16="http://schemas.microsoft.com/office/drawing/2014/main" id="{66C2F069-D135-48AE-8F05-68AA774006AC}"/>
            </a:ext>
          </a:extLst>
        </xdr:cNvPr>
        <xdr:cNvSpPr>
          <a:spLocks/>
        </xdr:cNvSpPr>
      </xdr:nvSpPr>
      <xdr:spPr>
        <a:xfrm>
          <a:off x="366779" y="39024513"/>
          <a:ext cx="478800" cy="176400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163</xdr:row>
      <xdr:rowOff>26442</xdr:rowOff>
    </xdr:from>
    <xdr:to>
      <xdr:col>1</xdr:col>
      <xdr:colOff>1936</xdr:colOff>
      <xdr:row>164</xdr:row>
      <xdr:rowOff>12342</xdr:rowOff>
    </xdr:to>
    <xdr:sp macro="" textlink="">
      <xdr:nvSpPr>
        <xdr:cNvPr id="120" name="Прямоугольник 119">
          <a:extLst>
            <a:ext uri="{FF2B5EF4-FFF2-40B4-BE49-F238E27FC236}">
              <a16:creationId xmlns:a16="http://schemas.microsoft.com/office/drawing/2014/main" id="{19F543DE-B503-4C42-9366-3FEEA60B5FD5}"/>
            </a:ext>
          </a:extLst>
        </xdr:cNvPr>
        <xdr:cNvSpPr>
          <a:spLocks/>
        </xdr:cNvSpPr>
      </xdr:nvSpPr>
      <xdr:spPr>
        <a:xfrm>
          <a:off x="366779" y="39215013"/>
          <a:ext cx="478800" cy="176400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164</xdr:row>
      <xdr:rowOff>26442</xdr:rowOff>
    </xdr:from>
    <xdr:to>
      <xdr:col>1</xdr:col>
      <xdr:colOff>1936</xdr:colOff>
      <xdr:row>165</xdr:row>
      <xdr:rowOff>12342</xdr:rowOff>
    </xdr:to>
    <xdr:sp macro="" textlink="">
      <xdr:nvSpPr>
        <xdr:cNvPr id="121" name="Прямоугольник 120">
          <a:extLst>
            <a:ext uri="{FF2B5EF4-FFF2-40B4-BE49-F238E27FC236}">
              <a16:creationId xmlns:a16="http://schemas.microsoft.com/office/drawing/2014/main" id="{62EC45E5-487E-4A55-A53C-9C196273DA06}"/>
            </a:ext>
          </a:extLst>
        </xdr:cNvPr>
        <xdr:cNvSpPr>
          <a:spLocks/>
        </xdr:cNvSpPr>
      </xdr:nvSpPr>
      <xdr:spPr>
        <a:xfrm>
          <a:off x="366779" y="39405513"/>
          <a:ext cx="478800" cy="176400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165</xdr:row>
      <xdr:rowOff>29163</xdr:rowOff>
    </xdr:from>
    <xdr:to>
      <xdr:col>1</xdr:col>
      <xdr:colOff>3298</xdr:colOff>
      <xdr:row>166</xdr:row>
      <xdr:rowOff>15063</xdr:rowOff>
    </xdr:to>
    <xdr:sp macro="" textlink="">
      <xdr:nvSpPr>
        <xdr:cNvPr id="122" name="Прямоугольник 121">
          <a:extLst>
            <a:ext uri="{FF2B5EF4-FFF2-40B4-BE49-F238E27FC236}">
              <a16:creationId xmlns:a16="http://schemas.microsoft.com/office/drawing/2014/main" id="{A83B7580-B20C-487D-96B5-B7B751A7839F}"/>
            </a:ext>
          </a:extLst>
        </xdr:cNvPr>
        <xdr:cNvSpPr>
          <a:spLocks/>
        </xdr:cNvSpPr>
      </xdr:nvSpPr>
      <xdr:spPr>
        <a:xfrm>
          <a:off x="368141" y="39598734"/>
          <a:ext cx="478800" cy="176400"/>
        </a:xfrm>
        <a:prstGeom prst="rect">
          <a:avLst/>
        </a:prstGeom>
        <a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166</xdr:row>
      <xdr:rowOff>29163</xdr:rowOff>
    </xdr:from>
    <xdr:to>
      <xdr:col>1</xdr:col>
      <xdr:colOff>3298</xdr:colOff>
      <xdr:row>167</xdr:row>
      <xdr:rowOff>15063</xdr:rowOff>
    </xdr:to>
    <xdr:sp macro="" textlink="">
      <xdr:nvSpPr>
        <xdr:cNvPr id="123" name="Прямоугольник 122">
          <a:extLst>
            <a:ext uri="{FF2B5EF4-FFF2-40B4-BE49-F238E27FC236}">
              <a16:creationId xmlns:a16="http://schemas.microsoft.com/office/drawing/2014/main" id="{ACBC2EF6-4C66-4F2D-A018-BB52AE43B3AC}"/>
            </a:ext>
          </a:extLst>
        </xdr:cNvPr>
        <xdr:cNvSpPr>
          <a:spLocks/>
        </xdr:cNvSpPr>
      </xdr:nvSpPr>
      <xdr:spPr>
        <a:xfrm>
          <a:off x="368141" y="39789234"/>
          <a:ext cx="478800" cy="176400"/>
        </a:xfrm>
        <a:prstGeom prst="rect">
          <a:avLst/>
        </a:prstGeom>
        <a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167</xdr:row>
      <xdr:rowOff>20999</xdr:rowOff>
    </xdr:from>
    <xdr:to>
      <xdr:col>1</xdr:col>
      <xdr:colOff>1936</xdr:colOff>
      <xdr:row>168</xdr:row>
      <xdr:rowOff>6899</xdr:rowOff>
    </xdr:to>
    <xdr:sp macro="" textlink="">
      <xdr:nvSpPr>
        <xdr:cNvPr id="124" name="Прямоугольник 123">
          <a:extLst>
            <a:ext uri="{FF2B5EF4-FFF2-40B4-BE49-F238E27FC236}">
              <a16:creationId xmlns:a16="http://schemas.microsoft.com/office/drawing/2014/main" id="{F6DC96BC-B55C-4036-8050-F3EDE99F53A5}"/>
            </a:ext>
          </a:extLst>
        </xdr:cNvPr>
        <xdr:cNvSpPr>
          <a:spLocks/>
        </xdr:cNvSpPr>
      </xdr:nvSpPr>
      <xdr:spPr>
        <a:xfrm>
          <a:off x="366779" y="39971570"/>
          <a:ext cx="478800" cy="176400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168</xdr:row>
      <xdr:rowOff>26441</xdr:rowOff>
    </xdr:from>
    <xdr:to>
      <xdr:col>1</xdr:col>
      <xdr:colOff>1936</xdr:colOff>
      <xdr:row>169</xdr:row>
      <xdr:rowOff>12341</xdr:rowOff>
    </xdr:to>
    <xdr:sp macro="" textlink="">
      <xdr:nvSpPr>
        <xdr:cNvPr id="125" name="Прямоугольник 124">
          <a:extLst>
            <a:ext uri="{FF2B5EF4-FFF2-40B4-BE49-F238E27FC236}">
              <a16:creationId xmlns:a16="http://schemas.microsoft.com/office/drawing/2014/main" id="{38BE0060-D453-4038-8128-6ACEBCAFC29A}"/>
            </a:ext>
          </a:extLst>
        </xdr:cNvPr>
        <xdr:cNvSpPr>
          <a:spLocks/>
        </xdr:cNvSpPr>
      </xdr:nvSpPr>
      <xdr:spPr>
        <a:xfrm>
          <a:off x="366779" y="40167512"/>
          <a:ext cx="478800" cy="176400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114</xdr:row>
      <xdr:rowOff>13220</xdr:rowOff>
    </xdr:from>
    <xdr:to>
      <xdr:col>1</xdr:col>
      <xdr:colOff>1936</xdr:colOff>
      <xdr:row>114</xdr:row>
      <xdr:rowOff>189620</xdr:rowOff>
    </xdr:to>
    <xdr:sp macro="" textlink="">
      <xdr:nvSpPr>
        <xdr:cNvPr id="126" name="Прямоугольник 125">
          <a:extLst>
            <a:ext uri="{FF2B5EF4-FFF2-40B4-BE49-F238E27FC236}">
              <a16:creationId xmlns:a16="http://schemas.microsoft.com/office/drawing/2014/main" id="{CBADA802-9FDB-460C-80B0-51CC9D5A44A5}"/>
            </a:ext>
          </a:extLst>
        </xdr:cNvPr>
        <xdr:cNvSpPr>
          <a:spLocks/>
        </xdr:cNvSpPr>
      </xdr:nvSpPr>
      <xdr:spPr>
        <a:xfrm>
          <a:off x="366779" y="40725791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6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175</xdr:row>
      <xdr:rowOff>26442</xdr:rowOff>
    </xdr:from>
    <xdr:to>
      <xdr:col>1</xdr:col>
      <xdr:colOff>1936</xdr:colOff>
      <xdr:row>176</xdr:row>
      <xdr:rowOff>12342</xdr:rowOff>
    </xdr:to>
    <xdr:sp macro="" textlink="">
      <xdr:nvSpPr>
        <xdr:cNvPr id="128" name="Прямоугольник 127">
          <a:extLst>
            <a:ext uri="{FF2B5EF4-FFF2-40B4-BE49-F238E27FC236}">
              <a16:creationId xmlns:a16="http://schemas.microsoft.com/office/drawing/2014/main" id="{C5E6B0E9-17C8-44FC-919A-3A5058EF96DF}"/>
            </a:ext>
          </a:extLst>
        </xdr:cNvPr>
        <xdr:cNvSpPr>
          <a:spLocks/>
        </xdr:cNvSpPr>
      </xdr:nvSpPr>
      <xdr:spPr>
        <a:xfrm>
          <a:off x="366779" y="41501013"/>
          <a:ext cx="478800" cy="176400"/>
        </a:xfrm>
        <a:prstGeom prst="rect">
          <a:avLst/>
        </a:prstGeom>
        <a:blipFill>
          <a:blip xmlns:r="http://schemas.openxmlformats.org/officeDocument/2006/relationships" r:embed="rId6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178</xdr:row>
      <xdr:rowOff>31885</xdr:rowOff>
    </xdr:from>
    <xdr:to>
      <xdr:col>1</xdr:col>
      <xdr:colOff>1936</xdr:colOff>
      <xdr:row>179</xdr:row>
      <xdr:rowOff>17785</xdr:rowOff>
    </xdr:to>
    <xdr:sp macro="" textlink="">
      <xdr:nvSpPr>
        <xdr:cNvPr id="130" name="Прямоугольник 129">
          <a:extLst>
            <a:ext uri="{FF2B5EF4-FFF2-40B4-BE49-F238E27FC236}">
              <a16:creationId xmlns:a16="http://schemas.microsoft.com/office/drawing/2014/main" id="{90753FEA-1D84-41D4-BC30-97E6027D4475}"/>
            </a:ext>
          </a:extLst>
        </xdr:cNvPr>
        <xdr:cNvSpPr>
          <a:spLocks/>
        </xdr:cNvSpPr>
      </xdr:nvSpPr>
      <xdr:spPr>
        <a:xfrm>
          <a:off x="366779" y="42878056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179</xdr:row>
      <xdr:rowOff>26442</xdr:rowOff>
    </xdr:from>
    <xdr:to>
      <xdr:col>1</xdr:col>
      <xdr:colOff>1936</xdr:colOff>
      <xdr:row>180</xdr:row>
      <xdr:rowOff>12342</xdr:rowOff>
    </xdr:to>
    <xdr:sp macro="" textlink="">
      <xdr:nvSpPr>
        <xdr:cNvPr id="131" name="Прямоугольник 130">
          <a:extLst>
            <a:ext uri="{FF2B5EF4-FFF2-40B4-BE49-F238E27FC236}">
              <a16:creationId xmlns:a16="http://schemas.microsoft.com/office/drawing/2014/main" id="{6D245A29-7EC9-46A0-B94F-03E6FC4B437B}"/>
            </a:ext>
          </a:extLst>
        </xdr:cNvPr>
        <xdr:cNvSpPr>
          <a:spLocks/>
        </xdr:cNvSpPr>
      </xdr:nvSpPr>
      <xdr:spPr>
        <a:xfrm>
          <a:off x="366779" y="430631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180</xdr:row>
      <xdr:rowOff>31885</xdr:rowOff>
    </xdr:from>
    <xdr:to>
      <xdr:col>1</xdr:col>
      <xdr:colOff>1936</xdr:colOff>
      <xdr:row>181</xdr:row>
      <xdr:rowOff>17785</xdr:rowOff>
    </xdr:to>
    <xdr:sp macro="" textlink="">
      <xdr:nvSpPr>
        <xdr:cNvPr id="132" name="Прямоугольник 131">
          <a:extLst>
            <a:ext uri="{FF2B5EF4-FFF2-40B4-BE49-F238E27FC236}">
              <a16:creationId xmlns:a16="http://schemas.microsoft.com/office/drawing/2014/main" id="{4A34435B-D72D-4726-B178-5263D934172A}"/>
            </a:ext>
          </a:extLst>
        </xdr:cNvPr>
        <xdr:cNvSpPr>
          <a:spLocks/>
        </xdr:cNvSpPr>
      </xdr:nvSpPr>
      <xdr:spPr>
        <a:xfrm>
          <a:off x="366779" y="43259056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181</xdr:row>
      <xdr:rowOff>26442</xdr:rowOff>
    </xdr:from>
    <xdr:to>
      <xdr:col>1</xdr:col>
      <xdr:colOff>1936</xdr:colOff>
      <xdr:row>182</xdr:row>
      <xdr:rowOff>12342</xdr:rowOff>
    </xdr:to>
    <xdr:sp macro="" textlink="">
      <xdr:nvSpPr>
        <xdr:cNvPr id="133" name="Прямоугольник 132">
          <a:extLst>
            <a:ext uri="{FF2B5EF4-FFF2-40B4-BE49-F238E27FC236}">
              <a16:creationId xmlns:a16="http://schemas.microsoft.com/office/drawing/2014/main" id="{6F0C6CB1-A8BC-47EB-815A-F6F1CC83FC74}"/>
            </a:ext>
          </a:extLst>
        </xdr:cNvPr>
        <xdr:cNvSpPr>
          <a:spLocks/>
        </xdr:cNvSpPr>
      </xdr:nvSpPr>
      <xdr:spPr>
        <a:xfrm>
          <a:off x="366779" y="434441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184</xdr:row>
      <xdr:rowOff>25563</xdr:rowOff>
    </xdr:from>
    <xdr:to>
      <xdr:col>1</xdr:col>
      <xdr:colOff>1936</xdr:colOff>
      <xdr:row>185</xdr:row>
      <xdr:rowOff>11463</xdr:rowOff>
    </xdr:to>
    <xdr:sp macro="" textlink="">
      <xdr:nvSpPr>
        <xdr:cNvPr id="134" name="Прямоугольник 133">
          <a:extLst>
            <a:ext uri="{FF2B5EF4-FFF2-40B4-BE49-F238E27FC236}">
              <a16:creationId xmlns:a16="http://schemas.microsoft.com/office/drawing/2014/main" id="{1CA0F381-5AA7-4707-B584-5A3F83EDBE9D}"/>
            </a:ext>
          </a:extLst>
        </xdr:cNvPr>
        <xdr:cNvSpPr>
          <a:spLocks/>
        </xdr:cNvSpPr>
      </xdr:nvSpPr>
      <xdr:spPr>
        <a:xfrm>
          <a:off x="366779" y="44014734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185</xdr:row>
      <xdr:rowOff>25563</xdr:rowOff>
    </xdr:from>
    <xdr:to>
      <xdr:col>1</xdr:col>
      <xdr:colOff>1936</xdr:colOff>
      <xdr:row>186</xdr:row>
      <xdr:rowOff>11463</xdr:rowOff>
    </xdr:to>
    <xdr:sp macro="" textlink="">
      <xdr:nvSpPr>
        <xdr:cNvPr id="135" name="Прямоугольник 134">
          <a:extLst>
            <a:ext uri="{FF2B5EF4-FFF2-40B4-BE49-F238E27FC236}">
              <a16:creationId xmlns:a16="http://schemas.microsoft.com/office/drawing/2014/main" id="{29B89C7E-1638-4967-9F2F-12C3033D5B57}"/>
            </a:ext>
          </a:extLst>
        </xdr:cNvPr>
        <xdr:cNvSpPr>
          <a:spLocks/>
        </xdr:cNvSpPr>
      </xdr:nvSpPr>
      <xdr:spPr>
        <a:xfrm>
          <a:off x="366779" y="44205234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186</xdr:row>
      <xdr:rowOff>25563</xdr:rowOff>
    </xdr:from>
    <xdr:to>
      <xdr:col>1</xdr:col>
      <xdr:colOff>1936</xdr:colOff>
      <xdr:row>187</xdr:row>
      <xdr:rowOff>11463</xdr:rowOff>
    </xdr:to>
    <xdr:sp macro="" textlink="">
      <xdr:nvSpPr>
        <xdr:cNvPr id="136" name="Прямоугольник 135">
          <a:extLst>
            <a:ext uri="{FF2B5EF4-FFF2-40B4-BE49-F238E27FC236}">
              <a16:creationId xmlns:a16="http://schemas.microsoft.com/office/drawing/2014/main" id="{EC72013C-BB12-463C-A9BA-8A34AFAB58BB}"/>
            </a:ext>
          </a:extLst>
        </xdr:cNvPr>
        <xdr:cNvSpPr>
          <a:spLocks/>
        </xdr:cNvSpPr>
      </xdr:nvSpPr>
      <xdr:spPr>
        <a:xfrm>
          <a:off x="366779" y="44395734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187</xdr:row>
      <xdr:rowOff>25563</xdr:rowOff>
    </xdr:from>
    <xdr:to>
      <xdr:col>1</xdr:col>
      <xdr:colOff>1936</xdr:colOff>
      <xdr:row>188</xdr:row>
      <xdr:rowOff>11463</xdr:rowOff>
    </xdr:to>
    <xdr:sp macro="" textlink="">
      <xdr:nvSpPr>
        <xdr:cNvPr id="137" name="Прямоугольник 136">
          <a:extLst>
            <a:ext uri="{FF2B5EF4-FFF2-40B4-BE49-F238E27FC236}">
              <a16:creationId xmlns:a16="http://schemas.microsoft.com/office/drawing/2014/main" id="{E0031C66-447E-4E91-A509-868E4F736AFA}"/>
            </a:ext>
          </a:extLst>
        </xdr:cNvPr>
        <xdr:cNvSpPr>
          <a:spLocks/>
        </xdr:cNvSpPr>
      </xdr:nvSpPr>
      <xdr:spPr>
        <a:xfrm>
          <a:off x="366779" y="44586234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182</xdr:row>
      <xdr:rowOff>26441</xdr:rowOff>
    </xdr:from>
    <xdr:to>
      <xdr:col>1</xdr:col>
      <xdr:colOff>1936</xdr:colOff>
      <xdr:row>183</xdr:row>
      <xdr:rowOff>12341</xdr:rowOff>
    </xdr:to>
    <xdr:sp macro="" textlink="">
      <xdr:nvSpPr>
        <xdr:cNvPr id="138" name="Прямоугольник 137">
          <a:extLst>
            <a:ext uri="{FF2B5EF4-FFF2-40B4-BE49-F238E27FC236}">
              <a16:creationId xmlns:a16="http://schemas.microsoft.com/office/drawing/2014/main" id="{64B812F3-5252-4229-A9F2-3B6E24720811}"/>
            </a:ext>
          </a:extLst>
        </xdr:cNvPr>
        <xdr:cNvSpPr>
          <a:spLocks/>
        </xdr:cNvSpPr>
      </xdr:nvSpPr>
      <xdr:spPr>
        <a:xfrm>
          <a:off x="366779" y="43634612"/>
          <a:ext cx="478800" cy="176400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183</xdr:row>
      <xdr:rowOff>26441</xdr:rowOff>
    </xdr:from>
    <xdr:to>
      <xdr:col>1</xdr:col>
      <xdr:colOff>1936</xdr:colOff>
      <xdr:row>184</xdr:row>
      <xdr:rowOff>12341</xdr:rowOff>
    </xdr:to>
    <xdr:sp macro="" textlink="">
      <xdr:nvSpPr>
        <xdr:cNvPr id="139" name="Прямоугольник 138">
          <a:extLst>
            <a:ext uri="{FF2B5EF4-FFF2-40B4-BE49-F238E27FC236}">
              <a16:creationId xmlns:a16="http://schemas.microsoft.com/office/drawing/2014/main" id="{8D97581C-C376-4807-83E6-66BF6A184B82}"/>
            </a:ext>
          </a:extLst>
        </xdr:cNvPr>
        <xdr:cNvSpPr>
          <a:spLocks/>
        </xdr:cNvSpPr>
      </xdr:nvSpPr>
      <xdr:spPr>
        <a:xfrm>
          <a:off x="366779" y="43825112"/>
          <a:ext cx="478800" cy="176400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190</xdr:row>
      <xdr:rowOff>26442</xdr:rowOff>
    </xdr:from>
    <xdr:to>
      <xdr:col>1</xdr:col>
      <xdr:colOff>1936</xdr:colOff>
      <xdr:row>191</xdr:row>
      <xdr:rowOff>12342</xdr:rowOff>
    </xdr:to>
    <xdr:sp macro="" textlink="">
      <xdr:nvSpPr>
        <xdr:cNvPr id="140" name="Прямоугольник 139">
          <a:extLst>
            <a:ext uri="{FF2B5EF4-FFF2-40B4-BE49-F238E27FC236}">
              <a16:creationId xmlns:a16="http://schemas.microsoft.com/office/drawing/2014/main" id="{303E5432-F4F3-41AB-B6C7-C11A52B7251F}"/>
            </a:ext>
          </a:extLst>
        </xdr:cNvPr>
        <xdr:cNvSpPr>
          <a:spLocks/>
        </xdr:cNvSpPr>
      </xdr:nvSpPr>
      <xdr:spPr>
        <a:xfrm>
          <a:off x="366779" y="45158613"/>
          <a:ext cx="478800" cy="176400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191</xdr:row>
      <xdr:rowOff>26442</xdr:rowOff>
    </xdr:from>
    <xdr:to>
      <xdr:col>1</xdr:col>
      <xdr:colOff>1936</xdr:colOff>
      <xdr:row>192</xdr:row>
      <xdr:rowOff>12342</xdr:rowOff>
    </xdr:to>
    <xdr:sp macro="" textlink="">
      <xdr:nvSpPr>
        <xdr:cNvPr id="141" name="Прямоугольник 140">
          <a:extLst>
            <a:ext uri="{FF2B5EF4-FFF2-40B4-BE49-F238E27FC236}">
              <a16:creationId xmlns:a16="http://schemas.microsoft.com/office/drawing/2014/main" id="{8BF5848B-55E0-414A-9D72-423A671101E1}"/>
            </a:ext>
          </a:extLst>
        </xdr:cNvPr>
        <xdr:cNvSpPr>
          <a:spLocks/>
        </xdr:cNvSpPr>
      </xdr:nvSpPr>
      <xdr:spPr>
        <a:xfrm>
          <a:off x="366779" y="45349113"/>
          <a:ext cx="478800" cy="176400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192</xdr:row>
      <xdr:rowOff>26442</xdr:rowOff>
    </xdr:from>
    <xdr:to>
      <xdr:col>1</xdr:col>
      <xdr:colOff>1936</xdr:colOff>
      <xdr:row>193</xdr:row>
      <xdr:rowOff>12342</xdr:rowOff>
    </xdr:to>
    <xdr:sp macro="" textlink="">
      <xdr:nvSpPr>
        <xdr:cNvPr id="142" name="Прямоугольник 141">
          <a:extLst>
            <a:ext uri="{FF2B5EF4-FFF2-40B4-BE49-F238E27FC236}">
              <a16:creationId xmlns:a16="http://schemas.microsoft.com/office/drawing/2014/main" id="{34D8935C-B1FF-412B-A0AB-4E1F9995F2F4}"/>
            </a:ext>
          </a:extLst>
        </xdr:cNvPr>
        <xdr:cNvSpPr>
          <a:spLocks/>
        </xdr:cNvSpPr>
      </xdr:nvSpPr>
      <xdr:spPr>
        <a:xfrm>
          <a:off x="366779" y="45539613"/>
          <a:ext cx="478800" cy="176400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193</xdr:row>
      <xdr:rowOff>26442</xdr:rowOff>
    </xdr:from>
    <xdr:to>
      <xdr:col>1</xdr:col>
      <xdr:colOff>1936</xdr:colOff>
      <xdr:row>194</xdr:row>
      <xdr:rowOff>12342</xdr:rowOff>
    </xdr:to>
    <xdr:sp macro="" textlink="">
      <xdr:nvSpPr>
        <xdr:cNvPr id="143" name="Прямоугольник 142">
          <a:extLst>
            <a:ext uri="{FF2B5EF4-FFF2-40B4-BE49-F238E27FC236}">
              <a16:creationId xmlns:a16="http://schemas.microsoft.com/office/drawing/2014/main" id="{0BC834CB-2B4F-4653-929E-AACF59CE0F3F}"/>
            </a:ext>
          </a:extLst>
        </xdr:cNvPr>
        <xdr:cNvSpPr>
          <a:spLocks/>
        </xdr:cNvSpPr>
      </xdr:nvSpPr>
      <xdr:spPr>
        <a:xfrm>
          <a:off x="366779" y="45730113"/>
          <a:ext cx="478800" cy="176400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194</xdr:row>
      <xdr:rowOff>26442</xdr:rowOff>
    </xdr:from>
    <xdr:to>
      <xdr:col>1</xdr:col>
      <xdr:colOff>1936</xdr:colOff>
      <xdr:row>195</xdr:row>
      <xdr:rowOff>12342</xdr:rowOff>
    </xdr:to>
    <xdr:sp macro="" textlink="">
      <xdr:nvSpPr>
        <xdr:cNvPr id="144" name="Прямоугольник 143">
          <a:extLst>
            <a:ext uri="{FF2B5EF4-FFF2-40B4-BE49-F238E27FC236}">
              <a16:creationId xmlns:a16="http://schemas.microsoft.com/office/drawing/2014/main" id="{8EE7601E-7CB9-4F4F-AD98-27A06D6CDE55}"/>
            </a:ext>
          </a:extLst>
        </xdr:cNvPr>
        <xdr:cNvSpPr>
          <a:spLocks/>
        </xdr:cNvSpPr>
      </xdr:nvSpPr>
      <xdr:spPr>
        <a:xfrm>
          <a:off x="366779" y="45920613"/>
          <a:ext cx="478800" cy="176400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195</xdr:row>
      <xdr:rowOff>26442</xdr:rowOff>
    </xdr:from>
    <xdr:to>
      <xdr:col>1</xdr:col>
      <xdr:colOff>1936</xdr:colOff>
      <xdr:row>196</xdr:row>
      <xdr:rowOff>12342</xdr:rowOff>
    </xdr:to>
    <xdr:sp macro="" textlink="">
      <xdr:nvSpPr>
        <xdr:cNvPr id="145" name="Прямоугольник 144">
          <a:extLst>
            <a:ext uri="{FF2B5EF4-FFF2-40B4-BE49-F238E27FC236}">
              <a16:creationId xmlns:a16="http://schemas.microsoft.com/office/drawing/2014/main" id="{A97FFB91-E8F6-49CD-9C8A-F7FFE9A48E89}"/>
            </a:ext>
          </a:extLst>
        </xdr:cNvPr>
        <xdr:cNvSpPr>
          <a:spLocks/>
        </xdr:cNvSpPr>
      </xdr:nvSpPr>
      <xdr:spPr>
        <a:xfrm>
          <a:off x="366779" y="46111113"/>
          <a:ext cx="478800" cy="176400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196</xdr:row>
      <xdr:rowOff>26441</xdr:rowOff>
    </xdr:from>
    <xdr:to>
      <xdr:col>1</xdr:col>
      <xdr:colOff>1936</xdr:colOff>
      <xdr:row>197</xdr:row>
      <xdr:rowOff>12341</xdr:rowOff>
    </xdr:to>
    <xdr:sp macro="" textlink="">
      <xdr:nvSpPr>
        <xdr:cNvPr id="146" name="Прямоугольник 145">
          <a:extLst>
            <a:ext uri="{FF2B5EF4-FFF2-40B4-BE49-F238E27FC236}">
              <a16:creationId xmlns:a16="http://schemas.microsoft.com/office/drawing/2014/main" id="{8CDC60C5-1A5B-4917-806B-91FD3CB8F3BA}"/>
            </a:ext>
          </a:extLst>
        </xdr:cNvPr>
        <xdr:cNvSpPr>
          <a:spLocks/>
        </xdr:cNvSpPr>
      </xdr:nvSpPr>
      <xdr:spPr>
        <a:xfrm>
          <a:off x="366779" y="46301612"/>
          <a:ext cx="47880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197</xdr:row>
      <xdr:rowOff>26441</xdr:rowOff>
    </xdr:from>
    <xdr:to>
      <xdr:col>1</xdr:col>
      <xdr:colOff>1936</xdr:colOff>
      <xdr:row>198</xdr:row>
      <xdr:rowOff>12341</xdr:rowOff>
    </xdr:to>
    <xdr:sp macro="" textlink="">
      <xdr:nvSpPr>
        <xdr:cNvPr id="147" name="Прямоугольник 146">
          <a:extLst>
            <a:ext uri="{FF2B5EF4-FFF2-40B4-BE49-F238E27FC236}">
              <a16:creationId xmlns:a16="http://schemas.microsoft.com/office/drawing/2014/main" id="{940E7BAE-4D3B-4A8B-87A1-9C792578E990}"/>
            </a:ext>
          </a:extLst>
        </xdr:cNvPr>
        <xdr:cNvSpPr>
          <a:spLocks/>
        </xdr:cNvSpPr>
      </xdr:nvSpPr>
      <xdr:spPr>
        <a:xfrm>
          <a:off x="366779" y="46492112"/>
          <a:ext cx="47880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198</xdr:row>
      <xdr:rowOff>26441</xdr:rowOff>
    </xdr:from>
    <xdr:to>
      <xdr:col>1</xdr:col>
      <xdr:colOff>1936</xdr:colOff>
      <xdr:row>199</xdr:row>
      <xdr:rowOff>12341</xdr:rowOff>
    </xdr:to>
    <xdr:sp macro="" textlink="">
      <xdr:nvSpPr>
        <xdr:cNvPr id="148" name="Прямоугольник 147">
          <a:extLst>
            <a:ext uri="{FF2B5EF4-FFF2-40B4-BE49-F238E27FC236}">
              <a16:creationId xmlns:a16="http://schemas.microsoft.com/office/drawing/2014/main" id="{D78C2B0A-2D32-4602-9952-786FCF4ACBDD}"/>
            </a:ext>
          </a:extLst>
        </xdr:cNvPr>
        <xdr:cNvSpPr>
          <a:spLocks/>
        </xdr:cNvSpPr>
      </xdr:nvSpPr>
      <xdr:spPr>
        <a:xfrm>
          <a:off x="366779" y="46682612"/>
          <a:ext cx="47880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199</xdr:row>
      <xdr:rowOff>26441</xdr:rowOff>
    </xdr:from>
    <xdr:to>
      <xdr:col>1</xdr:col>
      <xdr:colOff>1936</xdr:colOff>
      <xdr:row>200</xdr:row>
      <xdr:rowOff>12341</xdr:rowOff>
    </xdr:to>
    <xdr:sp macro="" textlink="">
      <xdr:nvSpPr>
        <xdr:cNvPr id="149" name="Прямоугольник 148">
          <a:extLst>
            <a:ext uri="{FF2B5EF4-FFF2-40B4-BE49-F238E27FC236}">
              <a16:creationId xmlns:a16="http://schemas.microsoft.com/office/drawing/2014/main" id="{F3E833F7-40D4-4119-B128-89175910C281}"/>
            </a:ext>
          </a:extLst>
        </xdr:cNvPr>
        <xdr:cNvSpPr>
          <a:spLocks/>
        </xdr:cNvSpPr>
      </xdr:nvSpPr>
      <xdr:spPr>
        <a:xfrm>
          <a:off x="366779" y="46873112"/>
          <a:ext cx="47880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245</xdr:row>
      <xdr:rowOff>13221</xdr:rowOff>
    </xdr:from>
    <xdr:to>
      <xdr:col>1</xdr:col>
      <xdr:colOff>1936</xdr:colOff>
      <xdr:row>245</xdr:row>
      <xdr:rowOff>189621</xdr:rowOff>
    </xdr:to>
    <xdr:sp macro="" textlink="">
      <xdr:nvSpPr>
        <xdr:cNvPr id="150" name="Прямоугольник 149">
          <a:extLst>
            <a:ext uri="{FF2B5EF4-FFF2-40B4-BE49-F238E27FC236}">
              <a16:creationId xmlns:a16="http://schemas.microsoft.com/office/drawing/2014/main" id="{879449C3-384F-468E-B88A-53F73B706C58}"/>
            </a:ext>
          </a:extLst>
        </xdr:cNvPr>
        <xdr:cNvSpPr>
          <a:spLocks/>
        </xdr:cNvSpPr>
      </xdr:nvSpPr>
      <xdr:spPr>
        <a:xfrm>
          <a:off x="366779" y="47050392"/>
          <a:ext cx="47880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202</xdr:row>
      <xdr:rowOff>26442</xdr:rowOff>
    </xdr:from>
    <xdr:to>
      <xdr:col>1</xdr:col>
      <xdr:colOff>1936</xdr:colOff>
      <xdr:row>203</xdr:row>
      <xdr:rowOff>12342</xdr:rowOff>
    </xdr:to>
    <xdr:sp macro="" textlink="">
      <xdr:nvSpPr>
        <xdr:cNvPr id="151" name="Прямоугольник 150">
          <a:extLst>
            <a:ext uri="{FF2B5EF4-FFF2-40B4-BE49-F238E27FC236}">
              <a16:creationId xmlns:a16="http://schemas.microsoft.com/office/drawing/2014/main" id="{D71AE62E-B436-40A2-A6B3-26A443C7921F}"/>
            </a:ext>
          </a:extLst>
        </xdr:cNvPr>
        <xdr:cNvSpPr>
          <a:spLocks/>
        </xdr:cNvSpPr>
      </xdr:nvSpPr>
      <xdr:spPr>
        <a:xfrm>
          <a:off x="366779" y="47711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203</xdr:row>
      <xdr:rowOff>26442</xdr:rowOff>
    </xdr:from>
    <xdr:to>
      <xdr:col>1</xdr:col>
      <xdr:colOff>1936</xdr:colOff>
      <xdr:row>204</xdr:row>
      <xdr:rowOff>12342</xdr:rowOff>
    </xdr:to>
    <xdr:sp macro="" textlink="">
      <xdr:nvSpPr>
        <xdr:cNvPr id="152" name="Прямоугольник 151">
          <a:extLst>
            <a:ext uri="{FF2B5EF4-FFF2-40B4-BE49-F238E27FC236}">
              <a16:creationId xmlns:a16="http://schemas.microsoft.com/office/drawing/2014/main" id="{145C7E4E-5312-4D56-969C-84E65713FACE}"/>
            </a:ext>
          </a:extLst>
        </xdr:cNvPr>
        <xdr:cNvSpPr>
          <a:spLocks/>
        </xdr:cNvSpPr>
      </xdr:nvSpPr>
      <xdr:spPr>
        <a:xfrm>
          <a:off x="366779" y="479018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</xdr:row>
      <xdr:rowOff>26442</xdr:rowOff>
    </xdr:from>
    <xdr:to>
      <xdr:col>1</xdr:col>
      <xdr:colOff>1936</xdr:colOff>
      <xdr:row>25</xdr:row>
      <xdr:rowOff>12342</xdr:rowOff>
    </xdr:to>
    <xdr:sp macro="" textlink="">
      <xdr:nvSpPr>
        <xdr:cNvPr id="153" name="Прямоугольник 152">
          <a:extLst>
            <a:ext uri="{FF2B5EF4-FFF2-40B4-BE49-F238E27FC236}">
              <a16:creationId xmlns:a16="http://schemas.microsoft.com/office/drawing/2014/main" id="{B67AD94F-065B-4AFD-963A-F05B19078C6F}"/>
            </a:ext>
          </a:extLst>
        </xdr:cNvPr>
        <xdr:cNvSpPr>
          <a:spLocks/>
        </xdr:cNvSpPr>
      </xdr:nvSpPr>
      <xdr:spPr>
        <a:xfrm>
          <a:off x="366779" y="10601913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25</xdr:row>
      <xdr:rowOff>26442</xdr:rowOff>
    </xdr:from>
    <xdr:to>
      <xdr:col>1</xdr:col>
      <xdr:colOff>1936</xdr:colOff>
      <xdr:row>26</xdr:row>
      <xdr:rowOff>12342</xdr:rowOff>
    </xdr:to>
    <xdr:sp macro="" textlink="">
      <xdr:nvSpPr>
        <xdr:cNvPr id="154" name="Прямоугольник 153">
          <a:extLst>
            <a:ext uri="{FF2B5EF4-FFF2-40B4-BE49-F238E27FC236}">
              <a16:creationId xmlns:a16="http://schemas.microsoft.com/office/drawing/2014/main" id="{6737F841-6E0A-4F4D-A0AB-BEF84E6E9A72}"/>
            </a:ext>
          </a:extLst>
        </xdr:cNvPr>
        <xdr:cNvSpPr>
          <a:spLocks/>
        </xdr:cNvSpPr>
      </xdr:nvSpPr>
      <xdr:spPr>
        <a:xfrm>
          <a:off x="366779" y="10792413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26</xdr:row>
      <xdr:rowOff>26442</xdr:rowOff>
    </xdr:from>
    <xdr:to>
      <xdr:col>1</xdr:col>
      <xdr:colOff>1936</xdr:colOff>
      <xdr:row>27</xdr:row>
      <xdr:rowOff>12342</xdr:rowOff>
    </xdr:to>
    <xdr:sp macro="" textlink="">
      <xdr:nvSpPr>
        <xdr:cNvPr id="155" name="Прямоугольник 154">
          <a:extLst>
            <a:ext uri="{FF2B5EF4-FFF2-40B4-BE49-F238E27FC236}">
              <a16:creationId xmlns:a16="http://schemas.microsoft.com/office/drawing/2014/main" id="{D486437E-7375-4E3E-9647-AD9B6A44E68B}"/>
            </a:ext>
          </a:extLst>
        </xdr:cNvPr>
        <xdr:cNvSpPr>
          <a:spLocks/>
        </xdr:cNvSpPr>
      </xdr:nvSpPr>
      <xdr:spPr>
        <a:xfrm>
          <a:off x="366779" y="10982913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</xdr:row>
      <xdr:rowOff>26442</xdr:rowOff>
    </xdr:from>
    <xdr:to>
      <xdr:col>1</xdr:col>
      <xdr:colOff>1936</xdr:colOff>
      <xdr:row>28</xdr:row>
      <xdr:rowOff>12342</xdr:rowOff>
    </xdr:to>
    <xdr:sp macro="" textlink="">
      <xdr:nvSpPr>
        <xdr:cNvPr id="156" name="Прямоугольник 155">
          <a:extLst>
            <a:ext uri="{FF2B5EF4-FFF2-40B4-BE49-F238E27FC236}">
              <a16:creationId xmlns:a16="http://schemas.microsoft.com/office/drawing/2014/main" id="{6FA96984-39FB-4D3B-A7B0-FED464F90ECD}"/>
            </a:ext>
          </a:extLst>
        </xdr:cNvPr>
        <xdr:cNvSpPr>
          <a:spLocks/>
        </xdr:cNvSpPr>
      </xdr:nvSpPr>
      <xdr:spPr>
        <a:xfrm>
          <a:off x="366779" y="11173413"/>
          <a:ext cx="478800" cy="176400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205</xdr:row>
      <xdr:rowOff>26442</xdr:rowOff>
    </xdr:from>
    <xdr:to>
      <xdr:col>1</xdr:col>
      <xdr:colOff>1936</xdr:colOff>
      <xdr:row>206</xdr:row>
      <xdr:rowOff>12342</xdr:rowOff>
    </xdr:to>
    <xdr:sp macro="" textlink="">
      <xdr:nvSpPr>
        <xdr:cNvPr id="157" name="Прямоугольник 156">
          <a:extLst>
            <a:ext uri="{FF2B5EF4-FFF2-40B4-BE49-F238E27FC236}">
              <a16:creationId xmlns:a16="http://schemas.microsoft.com/office/drawing/2014/main" id="{589E22C6-6589-4863-BF9B-E7D41B6B5498}"/>
            </a:ext>
          </a:extLst>
        </xdr:cNvPr>
        <xdr:cNvSpPr>
          <a:spLocks/>
        </xdr:cNvSpPr>
      </xdr:nvSpPr>
      <xdr:spPr>
        <a:xfrm>
          <a:off x="366779" y="48282813"/>
          <a:ext cx="478800" cy="176400"/>
        </a:xfrm>
        <a:prstGeom prst="rect">
          <a:avLst/>
        </a:prstGeom>
        <a:blipFill>
          <a:blip xmlns:r="http://schemas.openxmlformats.org/officeDocument/2006/relationships" r:embed="rId7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206</xdr:row>
      <xdr:rowOff>26442</xdr:rowOff>
    </xdr:from>
    <xdr:to>
      <xdr:col>1</xdr:col>
      <xdr:colOff>1936</xdr:colOff>
      <xdr:row>207</xdr:row>
      <xdr:rowOff>12342</xdr:rowOff>
    </xdr:to>
    <xdr:sp macro="" textlink="">
      <xdr:nvSpPr>
        <xdr:cNvPr id="158" name="Прямоугольник 157">
          <a:extLst>
            <a:ext uri="{FF2B5EF4-FFF2-40B4-BE49-F238E27FC236}">
              <a16:creationId xmlns:a16="http://schemas.microsoft.com/office/drawing/2014/main" id="{F2B88440-C8C0-42D3-B95E-43071CDCDA0C}"/>
            </a:ext>
          </a:extLst>
        </xdr:cNvPr>
        <xdr:cNvSpPr>
          <a:spLocks/>
        </xdr:cNvSpPr>
      </xdr:nvSpPr>
      <xdr:spPr>
        <a:xfrm>
          <a:off x="366779" y="48473313"/>
          <a:ext cx="478800" cy="176400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207</xdr:row>
      <xdr:rowOff>26442</xdr:rowOff>
    </xdr:from>
    <xdr:to>
      <xdr:col>1</xdr:col>
      <xdr:colOff>1936</xdr:colOff>
      <xdr:row>208</xdr:row>
      <xdr:rowOff>12342</xdr:rowOff>
    </xdr:to>
    <xdr:sp macro="" textlink="">
      <xdr:nvSpPr>
        <xdr:cNvPr id="159" name="Прямоугольник 158">
          <a:extLst>
            <a:ext uri="{FF2B5EF4-FFF2-40B4-BE49-F238E27FC236}">
              <a16:creationId xmlns:a16="http://schemas.microsoft.com/office/drawing/2014/main" id="{A6DD7464-1EBA-4D38-8401-D384D56665A0}"/>
            </a:ext>
          </a:extLst>
        </xdr:cNvPr>
        <xdr:cNvSpPr>
          <a:spLocks/>
        </xdr:cNvSpPr>
      </xdr:nvSpPr>
      <xdr:spPr>
        <a:xfrm>
          <a:off x="366779" y="48663813"/>
          <a:ext cx="478800" cy="176400"/>
        </a:xfrm>
        <a:prstGeom prst="rect">
          <a:avLst/>
        </a:prstGeom>
        <a:blipFill>
          <a:blip xmlns:r="http://schemas.openxmlformats.org/officeDocument/2006/relationships" r:embed="rId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208</xdr:row>
      <xdr:rowOff>26442</xdr:rowOff>
    </xdr:from>
    <xdr:to>
      <xdr:col>1</xdr:col>
      <xdr:colOff>1936</xdr:colOff>
      <xdr:row>209</xdr:row>
      <xdr:rowOff>12342</xdr:rowOff>
    </xdr:to>
    <xdr:sp macro="" textlink="">
      <xdr:nvSpPr>
        <xdr:cNvPr id="160" name="Прямоугольник 159">
          <a:extLst>
            <a:ext uri="{FF2B5EF4-FFF2-40B4-BE49-F238E27FC236}">
              <a16:creationId xmlns:a16="http://schemas.microsoft.com/office/drawing/2014/main" id="{8E5CCCF2-4F0D-47B6-9387-133A43C11C02}"/>
            </a:ext>
          </a:extLst>
        </xdr:cNvPr>
        <xdr:cNvSpPr>
          <a:spLocks/>
        </xdr:cNvSpPr>
      </xdr:nvSpPr>
      <xdr:spPr>
        <a:xfrm>
          <a:off x="366779" y="48854313"/>
          <a:ext cx="478800" cy="176400"/>
        </a:xfrm>
        <a:prstGeom prst="rect">
          <a:avLst/>
        </a:prstGeom>
        <a:blipFill>
          <a:blip xmlns:r="http://schemas.openxmlformats.org/officeDocument/2006/relationships" r:embed="rId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210</xdr:row>
      <xdr:rowOff>26441</xdr:rowOff>
    </xdr:from>
    <xdr:to>
      <xdr:col>1</xdr:col>
      <xdr:colOff>1936</xdr:colOff>
      <xdr:row>211</xdr:row>
      <xdr:rowOff>12341</xdr:rowOff>
    </xdr:to>
    <xdr:sp macro="" textlink="">
      <xdr:nvSpPr>
        <xdr:cNvPr id="161" name="Прямоугольник 160">
          <a:extLst>
            <a:ext uri="{FF2B5EF4-FFF2-40B4-BE49-F238E27FC236}">
              <a16:creationId xmlns:a16="http://schemas.microsoft.com/office/drawing/2014/main" id="{AC847666-6CD7-4F5B-BB7B-0CF773B4BA02}"/>
            </a:ext>
          </a:extLst>
        </xdr:cNvPr>
        <xdr:cNvSpPr>
          <a:spLocks/>
        </xdr:cNvSpPr>
      </xdr:nvSpPr>
      <xdr:spPr>
        <a:xfrm>
          <a:off x="366779" y="49235312"/>
          <a:ext cx="478800" cy="176400"/>
        </a:xfrm>
        <a:prstGeom prst="rect">
          <a:avLst/>
        </a:prstGeom>
        <a:blipFill>
          <a:blip xmlns:r="http://schemas.openxmlformats.org/officeDocument/2006/relationships" r:embed="rId78" cstate="screen">
            <a:extLst>
              <a:ext uri="{BEBA8EAE-BF5A-486C-A8C5-ECC9F3942E4B}">
                <a14:imgProps xmlns:a14="http://schemas.microsoft.com/office/drawing/2010/main">
                  <a14:imgLayer r:embed="rId79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212</xdr:row>
      <xdr:rowOff>25564</xdr:rowOff>
    </xdr:from>
    <xdr:to>
      <xdr:col>1</xdr:col>
      <xdr:colOff>1936</xdr:colOff>
      <xdr:row>213</xdr:row>
      <xdr:rowOff>11464</xdr:rowOff>
    </xdr:to>
    <xdr:sp macro="" textlink="">
      <xdr:nvSpPr>
        <xdr:cNvPr id="162" name="Прямоугольник 161">
          <a:extLst>
            <a:ext uri="{FF2B5EF4-FFF2-40B4-BE49-F238E27FC236}">
              <a16:creationId xmlns:a16="http://schemas.microsoft.com/office/drawing/2014/main" id="{DD85EAA8-086C-4BEA-9CE3-71AA129BC4C4}"/>
            </a:ext>
          </a:extLst>
        </xdr:cNvPr>
        <xdr:cNvSpPr>
          <a:spLocks/>
        </xdr:cNvSpPr>
      </xdr:nvSpPr>
      <xdr:spPr>
        <a:xfrm>
          <a:off x="366779" y="496154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213</xdr:row>
      <xdr:rowOff>25564</xdr:rowOff>
    </xdr:from>
    <xdr:to>
      <xdr:col>1</xdr:col>
      <xdr:colOff>1936</xdr:colOff>
      <xdr:row>214</xdr:row>
      <xdr:rowOff>11464</xdr:rowOff>
    </xdr:to>
    <xdr:sp macro="" textlink="">
      <xdr:nvSpPr>
        <xdr:cNvPr id="163" name="Прямоугольник 162">
          <a:extLst>
            <a:ext uri="{FF2B5EF4-FFF2-40B4-BE49-F238E27FC236}">
              <a16:creationId xmlns:a16="http://schemas.microsoft.com/office/drawing/2014/main" id="{BB9AA9F6-69E9-46E3-8352-66E5DE7C9081}"/>
            </a:ext>
          </a:extLst>
        </xdr:cNvPr>
        <xdr:cNvSpPr>
          <a:spLocks/>
        </xdr:cNvSpPr>
      </xdr:nvSpPr>
      <xdr:spPr>
        <a:xfrm>
          <a:off x="366779" y="498059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214</xdr:row>
      <xdr:rowOff>25564</xdr:rowOff>
    </xdr:from>
    <xdr:to>
      <xdr:col>1</xdr:col>
      <xdr:colOff>1936</xdr:colOff>
      <xdr:row>215</xdr:row>
      <xdr:rowOff>11464</xdr:rowOff>
    </xdr:to>
    <xdr:sp macro="" textlink="">
      <xdr:nvSpPr>
        <xdr:cNvPr id="164" name="Прямоугольник 163">
          <a:extLst>
            <a:ext uri="{FF2B5EF4-FFF2-40B4-BE49-F238E27FC236}">
              <a16:creationId xmlns:a16="http://schemas.microsoft.com/office/drawing/2014/main" id="{0EAA2E3E-0528-473F-B3FF-75AAB6E148AB}"/>
            </a:ext>
          </a:extLst>
        </xdr:cNvPr>
        <xdr:cNvSpPr>
          <a:spLocks/>
        </xdr:cNvSpPr>
      </xdr:nvSpPr>
      <xdr:spPr>
        <a:xfrm>
          <a:off x="366779" y="499964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215</xdr:row>
      <xdr:rowOff>25564</xdr:rowOff>
    </xdr:from>
    <xdr:to>
      <xdr:col>1</xdr:col>
      <xdr:colOff>1936</xdr:colOff>
      <xdr:row>216</xdr:row>
      <xdr:rowOff>11464</xdr:rowOff>
    </xdr:to>
    <xdr:sp macro="" textlink="">
      <xdr:nvSpPr>
        <xdr:cNvPr id="165" name="Прямоугольник 164">
          <a:extLst>
            <a:ext uri="{FF2B5EF4-FFF2-40B4-BE49-F238E27FC236}">
              <a16:creationId xmlns:a16="http://schemas.microsoft.com/office/drawing/2014/main" id="{C1E53577-B140-4C75-834C-320BB6E15E85}"/>
            </a:ext>
          </a:extLst>
        </xdr:cNvPr>
        <xdr:cNvSpPr>
          <a:spLocks/>
        </xdr:cNvSpPr>
      </xdr:nvSpPr>
      <xdr:spPr>
        <a:xfrm>
          <a:off x="366779" y="501869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216</xdr:row>
      <xdr:rowOff>25564</xdr:rowOff>
    </xdr:from>
    <xdr:to>
      <xdr:col>1</xdr:col>
      <xdr:colOff>1936</xdr:colOff>
      <xdr:row>217</xdr:row>
      <xdr:rowOff>11464</xdr:rowOff>
    </xdr:to>
    <xdr:sp macro="" textlink="">
      <xdr:nvSpPr>
        <xdr:cNvPr id="166" name="Прямоугольник 165">
          <a:extLst>
            <a:ext uri="{FF2B5EF4-FFF2-40B4-BE49-F238E27FC236}">
              <a16:creationId xmlns:a16="http://schemas.microsoft.com/office/drawing/2014/main" id="{EDE2BD53-D70D-4F4D-9E54-21A3832D31B1}"/>
            </a:ext>
          </a:extLst>
        </xdr:cNvPr>
        <xdr:cNvSpPr>
          <a:spLocks/>
        </xdr:cNvSpPr>
      </xdr:nvSpPr>
      <xdr:spPr>
        <a:xfrm>
          <a:off x="366779" y="503774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217</xdr:row>
      <xdr:rowOff>25564</xdr:rowOff>
    </xdr:from>
    <xdr:to>
      <xdr:col>1</xdr:col>
      <xdr:colOff>1936</xdr:colOff>
      <xdr:row>218</xdr:row>
      <xdr:rowOff>11464</xdr:rowOff>
    </xdr:to>
    <xdr:sp macro="" textlink="">
      <xdr:nvSpPr>
        <xdr:cNvPr id="167" name="Прямоугольник 166">
          <a:extLst>
            <a:ext uri="{FF2B5EF4-FFF2-40B4-BE49-F238E27FC236}">
              <a16:creationId xmlns:a16="http://schemas.microsoft.com/office/drawing/2014/main" id="{7842F0D4-50C6-440B-8218-39F2EDC692AF}"/>
            </a:ext>
          </a:extLst>
        </xdr:cNvPr>
        <xdr:cNvSpPr>
          <a:spLocks/>
        </xdr:cNvSpPr>
      </xdr:nvSpPr>
      <xdr:spPr>
        <a:xfrm>
          <a:off x="366779" y="50567935"/>
          <a:ext cx="478800" cy="176400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218</xdr:row>
      <xdr:rowOff>26442</xdr:rowOff>
    </xdr:from>
    <xdr:to>
      <xdr:col>1</xdr:col>
      <xdr:colOff>1936</xdr:colOff>
      <xdr:row>219</xdr:row>
      <xdr:rowOff>12342</xdr:rowOff>
    </xdr:to>
    <xdr:sp macro="" textlink="">
      <xdr:nvSpPr>
        <xdr:cNvPr id="168" name="Прямоугольник 167">
          <a:extLst>
            <a:ext uri="{FF2B5EF4-FFF2-40B4-BE49-F238E27FC236}">
              <a16:creationId xmlns:a16="http://schemas.microsoft.com/office/drawing/2014/main" id="{00BF2644-AD7D-4FBE-8390-9CAAB891434C}"/>
            </a:ext>
          </a:extLst>
        </xdr:cNvPr>
        <xdr:cNvSpPr>
          <a:spLocks/>
        </xdr:cNvSpPr>
      </xdr:nvSpPr>
      <xdr:spPr>
        <a:xfrm>
          <a:off x="366779" y="50759313"/>
          <a:ext cx="478800" cy="176400"/>
        </a:xfrm>
        <a:prstGeom prst="rect">
          <a:avLst/>
        </a:prstGeom>
        <a:blipFill>
          <a:blip xmlns:r="http://schemas.openxmlformats.org/officeDocument/2006/relationships" r:embed="rId8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219</xdr:row>
      <xdr:rowOff>26442</xdr:rowOff>
    </xdr:from>
    <xdr:to>
      <xdr:col>1</xdr:col>
      <xdr:colOff>1936</xdr:colOff>
      <xdr:row>220</xdr:row>
      <xdr:rowOff>12342</xdr:rowOff>
    </xdr:to>
    <xdr:sp macro="" textlink="">
      <xdr:nvSpPr>
        <xdr:cNvPr id="169" name="Прямоугольник 168">
          <a:extLst>
            <a:ext uri="{FF2B5EF4-FFF2-40B4-BE49-F238E27FC236}">
              <a16:creationId xmlns:a16="http://schemas.microsoft.com/office/drawing/2014/main" id="{D5479A03-B65F-4FE8-9773-6B3328485FC3}"/>
            </a:ext>
          </a:extLst>
        </xdr:cNvPr>
        <xdr:cNvSpPr>
          <a:spLocks/>
        </xdr:cNvSpPr>
      </xdr:nvSpPr>
      <xdr:spPr>
        <a:xfrm>
          <a:off x="366779" y="509498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220</xdr:row>
      <xdr:rowOff>26442</xdr:rowOff>
    </xdr:from>
    <xdr:to>
      <xdr:col>1</xdr:col>
      <xdr:colOff>1936</xdr:colOff>
      <xdr:row>221</xdr:row>
      <xdr:rowOff>12342</xdr:rowOff>
    </xdr:to>
    <xdr:sp macro="" textlink="">
      <xdr:nvSpPr>
        <xdr:cNvPr id="170" name="Прямоугольник 169">
          <a:extLst>
            <a:ext uri="{FF2B5EF4-FFF2-40B4-BE49-F238E27FC236}">
              <a16:creationId xmlns:a16="http://schemas.microsoft.com/office/drawing/2014/main" id="{4732F3D3-D6F5-43E6-8DD5-E4C5BC3EBBC5}"/>
            </a:ext>
          </a:extLst>
        </xdr:cNvPr>
        <xdr:cNvSpPr>
          <a:spLocks/>
        </xdr:cNvSpPr>
      </xdr:nvSpPr>
      <xdr:spPr>
        <a:xfrm>
          <a:off x="366779" y="51140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221</xdr:row>
      <xdr:rowOff>26442</xdr:rowOff>
    </xdr:from>
    <xdr:to>
      <xdr:col>1</xdr:col>
      <xdr:colOff>1936</xdr:colOff>
      <xdr:row>222</xdr:row>
      <xdr:rowOff>12342</xdr:rowOff>
    </xdr:to>
    <xdr:sp macro="" textlink="">
      <xdr:nvSpPr>
        <xdr:cNvPr id="171" name="Прямоугольник 170">
          <a:extLst>
            <a:ext uri="{FF2B5EF4-FFF2-40B4-BE49-F238E27FC236}">
              <a16:creationId xmlns:a16="http://schemas.microsoft.com/office/drawing/2014/main" id="{8085FED3-15D4-4FED-8A33-65D6F7044A9E}"/>
            </a:ext>
          </a:extLst>
        </xdr:cNvPr>
        <xdr:cNvSpPr>
          <a:spLocks/>
        </xdr:cNvSpPr>
      </xdr:nvSpPr>
      <xdr:spPr>
        <a:xfrm>
          <a:off x="366779" y="513308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222</xdr:row>
      <xdr:rowOff>26442</xdr:rowOff>
    </xdr:from>
    <xdr:to>
      <xdr:col>1</xdr:col>
      <xdr:colOff>1936</xdr:colOff>
      <xdr:row>223</xdr:row>
      <xdr:rowOff>12342</xdr:rowOff>
    </xdr:to>
    <xdr:sp macro="" textlink="">
      <xdr:nvSpPr>
        <xdr:cNvPr id="172" name="Прямоугольник 171">
          <a:extLst>
            <a:ext uri="{FF2B5EF4-FFF2-40B4-BE49-F238E27FC236}">
              <a16:creationId xmlns:a16="http://schemas.microsoft.com/office/drawing/2014/main" id="{2E5236AE-22B3-4338-814E-B6CC1175EC5C}"/>
            </a:ext>
          </a:extLst>
        </xdr:cNvPr>
        <xdr:cNvSpPr>
          <a:spLocks/>
        </xdr:cNvSpPr>
      </xdr:nvSpPr>
      <xdr:spPr>
        <a:xfrm>
          <a:off x="366779" y="51521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223</xdr:row>
      <xdr:rowOff>25564</xdr:rowOff>
    </xdr:from>
    <xdr:to>
      <xdr:col>1</xdr:col>
      <xdr:colOff>1936</xdr:colOff>
      <xdr:row>224</xdr:row>
      <xdr:rowOff>11464</xdr:rowOff>
    </xdr:to>
    <xdr:sp macro="" textlink="">
      <xdr:nvSpPr>
        <xdr:cNvPr id="173" name="Прямоугольник 172">
          <a:extLst>
            <a:ext uri="{FF2B5EF4-FFF2-40B4-BE49-F238E27FC236}">
              <a16:creationId xmlns:a16="http://schemas.microsoft.com/office/drawing/2014/main" id="{CF38934E-8635-428A-9940-666FE901D38B}"/>
            </a:ext>
          </a:extLst>
        </xdr:cNvPr>
        <xdr:cNvSpPr>
          <a:spLocks/>
        </xdr:cNvSpPr>
      </xdr:nvSpPr>
      <xdr:spPr>
        <a:xfrm>
          <a:off x="366779" y="51710935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224</xdr:row>
      <xdr:rowOff>25564</xdr:rowOff>
    </xdr:from>
    <xdr:to>
      <xdr:col>1</xdr:col>
      <xdr:colOff>1936</xdr:colOff>
      <xdr:row>225</xdr:row>
      <xdr:rowOff>11464</xdr:rowOff>
    </xdr:to>
    <xdr:sp macro="" textlink="">
      <xdr:nvSpPr>
        <xdr:cNvPr id="174" name="Прямоугольник 173">
          <a:extLst>
            <a:ext uri="{FF2B5EF4-FFF2-40B4-BE49-F238E27FC236}">
              <a16:creationId xmlns:a16="http://schemas.microsoft.com/office/drawing/2014/main" id="{90B56D87-178B-484D-9F10-C4F2E445EBC6}"/>
            </a:ext>
          </a:extLst>
        </xdr:cNvPr>
        <xdr:cNvSpPr>
          <a:spLocks/>
        </xdr:cNvSpPr>
      </xdr:nvSpPr>
      <xdr:spPr>
        <a:xfrm>
          <a:off x="366779" y="51901435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225</xdr:row>
      <xdr:rowOff>25564</xdr:rowOff>
    </xdr:from>
    <xdr:to>
      <xdr:col>1</xdr:col>
      <xdr:colOff>1936</xdr:colOff>
      <xdr:row>226</xdr:row>
      <xdr:rowOff>11464</xdr:rowOff>
    </xdr:to>
    <xdr:sp macro="" textlink="">
      <xdr:nvSpPr>
        <xdr:cNvPr id="175" name="Прямоугольник 174">
          <a:extLst>
            <a:ext uri="{FF2B5EF4-FFF2-40B4-BE49-F238E27FC236}">
              <a16:creationId xmlns:a16="http://schemas.microsoft.com/office/drawing/2014/main" id="{E540BF12-0B2E-45E1-B001-1D9A481FDFF0}"/>
            </a:ext>
          </a:extLst>
        </xdr:cNvPr>
        <xdr:cNvSpPr>
          <a:spLocks/>
        </xdr:cNvSpPr>
      </xdr:nvSpPr>
      <xdr:spPr>
        <a:xfrm>
          <a:off x="366779" y="52091935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228</xdr:row>
      <xdr:rowOff>26442</xdr:rowOff>
    </xdr:from>
    <xdr:to>
      <xdr:col>1</xdr:col>
      <xdr:colOff>1936</xdr:colOff>
      <xdr:row>229</xdr:row>
      <xdr:rowOff>12342</xdr:rowOff>
    </xdr:to>
    <xdr:sp macro="" textlink="">
      <xdr:nvSpPr>
        <xdr:cNvPr id="176" name="Прямоугольник 175">
          <a:extLst>
            <a:ext uri="{FF2B5EF4-FFF2-40B4-BE49-F238E27FC236}">
              <a16:creationId xmlns:a16="http://schemas.microsoft.com/office/drawing/2014/main" id="{1A35197E-112D-4269-9C07-5C454994E397}"/>
            </a:ext>
          </a:extLst>
        </xdr:cNvPr>
        <xdr:cNvSpPr>
          <a:spLocks/>
        </xdr:cNvSpPr>
      </xdr:nvSpPr>
      <xdr:spPr>
        <a:xfrm>
          <a:off x="366779" y="52664313"/>
          <a:ext cx="478800" cy="176400"/>
        </a:xfrm>
        <a:prstGeom prst="rect">
          <a:avLst/>
        </a:prstGeom>
        <a:blipFill>
          <a:blip xmlns:r="http://schemas.openxmlformats.org/officeDocument/2006/relationships" r:embed="rId8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229</xdr:row>
      <xdr:rowOff>26442</xdr:rowOff>
    </xdr:from>
    <xdr:to>
      <xdr:col>1</xdr:col>
      <xdr:colOff>1936</xdr:colOff>
      <xdr:row>230</xdr:row>
      <xdr:rowOff>12342</xdr:rowOff>
    </xdr:to>
    <xdr:sp macro="" textlink="">
      <xdr:nvSpPr>
        <xdr:cNvPr id="177" name="Прямоугольник 176">
          <a:extLst>
            <a:ext uri="{FF2B5EF4-FFF2-40B4-BE49-F238E27FC236}">
              <a16:creationId xmlns:a16="http://schemas.microsoft.com/office/drawing/2014/main" id="{13973818-B92E-4476-A3F4-E6E329AEB18E}"/>
            </a:ext>
          </a:extLst>
        </xdr:cNvPr>
        <xdr:cNvSpPr>
          <a:spLocks/>
        </xdr:cNvSpPr>
      </xdr:nvSpPr>
      <xdr:spPr>
        <a:xfrm>
          <a:off x="366779" y="52854813"/>
          <a:ext cx="478800" cy="176400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230</xdr:row>
      <xdr:rowOff>26442</xdr:rowOff>
    </xdr:from>
    <xdr:to>
      <xdr:col>1</xdr:col>
      <xdr:colOff>1936</xdr:colOff>
      <xdr:row>231</xdr:row>
      <xdr:rowOff>12342</xdr:rowOff>
    </xdr:to>
    <xdr:sp macro="" textlink="">
      <xdr:nvSpPr>
        <xdr:cNvPr id="178" name="Прямоугольник 177">
          <a:extLst>
            <a:ext uri="{FF2B5EF4-FFF2-40B4-BE49-F238E27FC236}">
              <a16:creationId xmlns:a16="http://schemas.microsoft.com/office/drawing/2014/main" id="{F88C5C74-9CE5-42DB-B728-8C86B45B3869}"/>
            </a:ext>
          </a:extLst>
        </xdr:cNvPr>
        <xdr:cNvSpPr>
          <a:spLocks/>
        </xdr:cNvSpPr>
      </xdr:nvSpPr>
      <xdr:spPr>
        <a:xfrm>
          <a:off x="366779" y="53045313"/>
          <a:ext cx="478800" cy="176400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231</xdr:row>
      <xdr:rowOff>26442</xdr:rowOff>
    </xdr:from>
    <xdr:to>
      <xdr:col>1</xdr:col>
      <xdr:colOff>1936</xdr:colOff>
      <xdr:row>232</xdr:row>
      <xdr:rowOff>12342</xdr:rowOff>
    </xdr:to>
    <xdr:sp macro="" textlink="">
      <xdr:nvSpPr>
        <xdr:cNvPr id="179" name="Прямоугольник 178">
          <a:extLst>
            <a:ext uri="{FF2B5EF4-FFF2-40B4-BE49-F238E27FC236}">
              <a16:creationId xmlns:a16="http://schemas.microsoft.com/office/drawing/2014/main" id="{BE4DDDAB-5DCC-4AAB-8702-E9887A877EEA}"/>
            </a:ext>
          </a:extLst>
        </xdr:cNvPr>
        <xdr:cNvSpPr>
          <a:spLocks/>
        </xdr:cNvSpPr>
      </xdr:nvSpPr>
      <xdr:spPr>
        <a:xfrm>
          <a:off x="366779" y="53235813"/>
          <a:ext cx="478800" cy="176400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232</xdr:row>
      <xdr:rowOff>26442</xdr:rowOff>
    </xdr:from>
    <xdr:to>
      <xdr:col>1</xdr:col>
      <xdr:colOff>1936</xdr:colOff>
      <xdr:row>233</xdr:row>
      <xdr:rowOff>12342</xdr:rowOff>
    </xdr:to>
    <xdr:sp macro="" textlink="">
      <xdr:nvSpPr>
        <xdr:cNvPr id="180" name="Прямоугольник 179">
          <a:extLst>
            <a:ext uri="{FF2B5EF4-FFF2-40B4-BE49-F238E27FC236}">
              <a16:creationId xmlns:a16="http://schemas.microsoft.com/office/drawing/2014/main" id="{15F7000F-95F8-46E5-A2E4-23AC3493E819}"/>
            </a:ext>
          </a:extLst>
        </xdr:cNvPr>
        <xdr:cNvSpPr>
          <a:spLocks/>
        </xdr:cNvSpPr>
      </xdr:nvSpPr>
      <xdr:spPr>
        <a:xfrm>
          <a:off x="366779" y="53426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233</xdr:row>
      <xdr:rowOff>26442</xdr:rowOff>
    </xdr:from>
    <xdr:to>
      <xdr:col>1</xdr:col>
      <xdr:colOff>1936</xdr:colOff>
      <xdr:row>234</xdr:row>
      <xdr:rowOff>12342</xdr:rowOff>
    </xdr:to>
    <xdr:sp macro="" textlink="">
      <xdr:nvSpPr>
        <xdr:cNvPr id="181" name="Прямоугольник 180">
          <a:extLst>
            <a:ext uri="{FF2B5EF4-FFF2-40B4-BE49-F238E27FC236}">
              <a16:creationId xmlns:a16="http://schemas.microsoft.com/office/drawing/2014/main" id="{6CF4743D-773E-4F31-BA94-14A93C2ABF47}"/>
            </a:ext>
          </a:extLst>
        </xdr:cNvPr>
        <xdr:cNvSpPr>
          <a:spLocks/>
        </xdr:cNvSpPr>
      </xdr:nvSpPr>
      <xdr:spPr>
        <a:xfrm>
          <a:off x="366779" y="536168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234</xdr:row>
      <xdr:rowOff>26442</xdr:rowOff>
    </xdr:from>
    <xdr:to>
      <xdr:col>1</xdr:col>
      <xdr:colOff>1936</xdr:colOff>
      <xdr:row>235</xdr:row>
      <xdr:rowOff>12342</xdr:rowOff>
    </xdr:to>
    <xdr:sp macro="" textlink="">
      <xdr:nvSpPr>
        <xdr:cNvPr id="182" name="Прямоугольник 181">
          <a:extLst>
            <a:ext uri="{FF2B5EF4-FFF2-40B4-BE49-F238E27FC236}">
              <a16:creationId xmlns:a16="http://schemas.microsoft.com/office/drawing/2014/main" id="{F74D156D-1B58-4423-BEF5-37AF3C4E6DD9}"/>
            </a:ext>
          </a:extLst>
        </xdr:cNvPr>
        <xdr:cNvSpPr>
          <a:spLocks/>
        </xdr:cNvSpPr>
      </xdr:nvSpPr>
      <xdr:spPr>
        <a:xfrm>
          <a:off x="366779" y="53807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235</xdr:row>
      <xdr:rowOff>26442</xdr:rowOff>
    </xdr:from>
    <xdr:to>
      <xdr:col>1</xdr:col>
      <xdr:colOff>1936</xdr:colOff>
      <xdr:row>236</xdr:row>
      <xdr:rowOff>12342</xdr:rowOff>
    </xdr:to>
    <xdr:sp macro="" textlink="">
      <xdr:nvSpPr>
        <xdr:cNvPr id="183" name="Прямоугольник 182">
          <a:extLst>
            <a:ext uri="{FF2B5EF4-FFF2-40B4-BE49-F238E27FC236}">
              <a16:creationId xmlns:a16="http://schemas.microsoft.com/office/drawing/2014/main" id="{DD991A1A-5675-4C7D-8A5D-C9D29A1C68A5}"/>
            </a:ext>
          </a:extLst>
        </xdr:cNvPr>
        <xdr:cNvSpPr>
          <a:spLocks/>
        </xdr:cNvSpPr>
      </xdr:nvSpPr>
      <xdr:spPr>
        <a:xfrm>
          <a:off x="366779" y="539978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236</xdr:row>
      <xdr:rowOff>26442</xdr:rowOff>
    </xdr:from>
    <xdr:to>
      <xdr:col>1</xdr:col>
      <xdr:colOff>1936</xdr:colOff>
      <xdr:row>237</xdr:row>
      <xdr:rowOff>12342</xdr:rowOff>
    </xdr:to>
    <xdr:sp macro="" textlink="">
      <xdr:nvSpPr>
        <xdr:cNvPr id="184" name="Прямоугольник 183">
          <a:extLst>
            <a:ext uri="{FF2B5EF4-FFF2-40B4-BE49-F238E27FC236}">
              <a16:creationId xmlns:a16="http://schemas.microsoft.com/office/drawing/2014/main" id="{8CBA6F63-6F8E-4D39-81E1-7272F72D2D64}"/>
            </a:ext>
          </a:extLst>
        </xdr:cNvPr>
        <xdr:cNvSpPr>
          <a:spLocks/>
        </xdr:cNvSpPr>
      </xdr:nvSpPr>
      <xdr:spPr>
        <a:xfrm>
          <a:off x="366779" y="54188313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237</xdr:row>
      <xdr:rowOff>26442</xdr:rowOff>
    </xdr:from>
    <xdr:to>
      <xdr:col>1</xdr:col>
      <xdr:colOff>1936</xdr:colOff>
      <xdr:row>238</xdr:row>
      <xdr:rowOff>12342</xdr:rowOff>
    </xdr:to>
    <xdr:sp macro="" textlink="">
      <xdr:nvSpPr>
        <xdr:cNvPr id="185" name="Прямоугольник 184">
          <a:extLst>
            <a:ext uri="{FF2B5EF4-FFF2-40B4-BE49-F238E27FC236}">
              <a16:creationId xmlns:a16="http://schemas.microsoft.com/office/drawing/2014/main" id="{550C4CCD-AA84-4E97-A059-2869119430BE}"/>
            </a:ext>
          </a:extLst>
        </xdr:cNvPr>
        <xdr:cNvSpPr>
          <a:spLocks/>
        </xdr:cNvSpPr>
      </xdr:nvSpPr>
      <xdr:spPr>
        <a:xfrm>
          <a:off x="366779" y="54378813"/>
          <a:ext cx="478800" cy="176400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BEBA8EAE-BF5A-486C-A8C5-ECC9F3942E4B}">
                <a14:imgProps xmlns:a14="http://schemas.microsoft.com/office/drawing/2010/main">
                  <a14:imgLayer r:embed="rId8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238</xdr:row>
      <xdr:rowOff>26442</xdr:rowOff>
    </xdr:from>
    <xdr:to>
      <xdr:col>1</xdr:col>
      <xdr:colOff>1936</xdr:colOff>
      <xdr:row>239</xdr:row>
      <xdr:rowOff>12342</xdr:rowOff>
    </xdr:to>
    <xdr:sp macro="" textlink="">
      <xdr:nvSpPr>
        <xdr:cNvPr id="186" name="Прямоугольник 185">
          <a:extLst>
            <a:ext uri="{FF2B5EF4-FFF2-40B4-BE49-F238E27FC236}">
              <a16:creationId xmlns:a16="http://schemas.microsoft.com/office/drawing/2014/main" id="{9C7368E2-9685-472D-9656-7F8411671746}"/>
            </a:ext>
          </a:extLst>
        </xdr:cNvPr>
        <xdr:cNvSpPr>
          <a:spLocks/>
        </xdr:cNvSpPr>
      </xdr:nvSpPr>
      <xdr:spPr>
        <a:xfrm>
          <a:off x="366779" y="54569313"/>
          <a:ext cx="478800" cy="176400"/>
        </a:xfrm>
        <a:prstGeom prst="rect">
          <a:avLst/>
        </a:prstGeom>
        <a:blipFill>
          <a:blip xmlns:r="http://schemas.openxmlformats.org/officeDocument/2006/relationships" r:embed="rId8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239</xdr:row>
      <xdr:rowOff>26442</xdr:rowOff>
    </xdr:from>
    <xdr:to>
      <xdr:col>1</xdr:col>
      <xdr:colOff>1936</xdr:colOff>
      <xdr:row>240</xdr:row>
      <xdr:rowOff>12342</xdr:rowOff>
    </xdr:to>
    <xdr:sp macro="" textlink="">
      <xdr:nvSpPr>
        <xdr:cNvPr id="187" name="Прямоугольник 186">
          <a:extLst>
            <a:ext uri="{FF2B5EF4-FFF2-40B4-BE49-F238E27FC236}">
              <a16:creationId xmlns:a16="http://schemas.microsoft.com/office/drawing/2014/main" id="{5465B973-9AA4-4030-A4B3-8FA226137811}"/>
            </a:ext>
          </a:extLst>
        </xdr:cNvPr>
        <xdr:cNvSpPr>
          <a:spLocks/>
        </xdr:cNvSpPr>
      </xdr:nvSpPr>
      <xdr:spPr>
        <a:xfrm>
          <a:off x="366779" y="54759813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240</xdr:row>
      <xdr:rowOff>26442</xdr:rowOff>
    </xdr:from>
    <xdr:to>
      <xdr:col>1</xdr:col>
      <xdr:colOff>1936</xdr:colOff>
      <xdr:row>241</xdr:row>
      <xdr:rowOff>12342</xdr:rowOff>
    </xdr:to>
    <xdr:sp macro="" textlink="">
      <xdr:nvSpPr>
        <xdr:cNvPr id="188" name="Прямоугольник 187">
          <a:extLst>
            <a:ext uri="{FF2B5EF4-FFF2-40B4-BE49-F238E27FC236}">
              <a16:creationId xmlns:a16="http://schemas.microsoft.com/office/drawing/2014/main" id="{5534E077-CE52-4A75-90AB-E35411133EEA}"/>
            </a:ext>
          </a:extLst>
        </xdr:cNvPr>
        <xdr:cNvSpPr>
          <a:spLocks/>
        </xdr:cNvSpPr>
      </xdr:nvSpPr>
      <xdr:spPr>
        <a:xfrm>
          <a:off x="366779" y="54950313"/>
          <a:ext cx="478800" cy="176400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131</xdr:row>
      <xdr:rowOff>13221</xdr:rowOff>
    </xdr:from>
    <xdr:to>
      <xdr:col>1</xdr:col>
      <xdr:colOff>1936</xdr:colOff>
      <xdr:row>131</xdr:row>
      <xdr:rowOff>189621</xdr:rowOff>
    </xdr:to>
    <xdr:sp macro="" textlink="">
      <xdr:nvSpPr>
        <xdr:cNvPr id="189" name="Прямоугольник 188">
          <a:extLst>
            <a:ext uri="{FF2B5EF4-FFF2-40B4-BE49-F238E27FC236}">
              <a16:creationId xmlns:a16="http://schemas.microsoft.com/office/drawing/2014/main" id="{E683BC47-8804-4813-A818-7E335E041BFE}"/>
            </a:ext>
          </a:extLst>
        </xdr:cNvPr>
        <xdr:cNvSpPr>
          <a:spLocks/>
        </xdr:cNvSpPr>
      </xdr:nvSpPr>
      <xdr:spPr>
        <a:xfrm>
          <a:off x="366779" y="55127592"/>
          <a:ext cx="478800" cy="176400"/>
        </a:xfrm>
        <a:prstGeom prst="rect">
          <a:avLst/>
        </a:prstGeom>
        <a:blipFill>
          <a:blip xmlns:r="http://schemas.openxmlformats.org/officeDocument/2006/relationships" r:embed="rId9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138</xdr:row>
      <xdr:rowOff>26442</xdr:rowOff>
    </xdr:from>
    <xdr:to>
      <xdr:col>1</xdr:col>
      <xdr:colOff>1936</xdr:colOff>
      <xdr:row>139</xdr:row>
      <xdr:rowOff>12342</xdr:rowOff>
    </xdr:to>
    <xdr:sp macro="" textlink="">
      <xdr:nvSpPr>
        <xdr:cNvPr id="190" name="Прямоугольник 189">
          <a:extLst>
            <a:ext uri="{FF2B5EF4-FFF2-40B4-BE49-F238E27FC236}">
              <a16:creationId xmlns:a16="http://schemas.microsoft.com/office/drawing/2014/main" id="{E102269A-1981-47BE-9427-1EDCFD831EE5}"/>
            </a:ext>
          </a:extLst>
        </xdr:cNvPr>
        <xdr:cNvSpPr>
          <a:spLocks/>
        </xdr:cNvSpPr>
      </xdr:nvSpPr>
      <xdr:spPr>
        <a:xfrm>
          <a:off x="366779" y="34185813"/>
          <a:ext cx="478800" cy="176400"/>
        </a:xfrm>
        <a:prstGeom prst="rect">
          <a:avLst/>
        </a:prstGeom>
        <a:blipFill>
          <a:blip xmlns:r="http://schemas.openxmlformats.org/officeDocument/2006/relationships" r:embed="rId9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248</xdr:row>
      <xdr:rowOff>23810</xdr:rowOff>
    </xdr:from>
    <xdr:to>
      <xdr:col>1</xdr:col>
      <xdr:colOff>3298</xdr:colOff>
      <xdr:row>249</xdr:row>
      <xdr:rowOff>9710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id="{620531B1-B268-4898-9B00-22CA5299C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5673838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250</xdr:row>
      <xdr:rowOff>26442</xdr:rowOff>
    </xdr:from>
    <xdr:to>
      <xdr:col>1</xdr:col>
      <xdr:colOff>1936</xdr:colOff>
      <xdr:row>251</xdr:row>
      <xdr:rowOff>12342</xdr:rowOff>
    </xdr:to>
    <xdr:sp macro="" textlink="">
      <xdr:nvSpPr>
        <xdr:cNvPr id="192" name="Прямоугольник 191">
          <a:extLst>
            <a:ext uri="{FF2B5EF4-FFF2-40B4-BE49-F238E27FC236}">
              <a16:creationId xmlns:a16="http://schemas.microsoft.com/office/drawing/2014/main" id="{755CB25E-87A6-4D72-9CB9-A1A0C56C2769}"/>
            </a:ext>
          </a:extLst>
        </xdr:cNvPr>
        <xdr:cNvSpPr>
          <a:spLocks/>
        </xdr:cNvSpPr>
      </xdr:nvSpPr>
      <xdr:spPr>
        <a:xfrm>
          <a:off x="366779" y="57122013"/>
          <a:ext cx="478800" cy="176400"/>
        </a:xfrm>
        <a:prstGeom prst="rect">
          <a:avLst/>
        </a:prstGeom>
        <a:blipFill>
          <a:blip xmlns:r="http://schemas.openxmlformats.org/officeDocument/2006/relationships" r:embed="rId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20</xdr:row>
      <xdr:rowOff>13221</xdr:rowOff>
    </xdr:from>
    <xdr:to>
      <xdr:col>1</xdr:col>
      <xdr:colOff>1936</xdr:colOff>
      <xdr:row>20</xdr:row>
      <xdr:rowOff>189621</xdr:rowOff>
    </xdr:to>
    <xdr:sp macro="" textlink="">
      <xdr:nvSpPr>
        <xdr:cNvPr id="193" name="Прямоугольник 192">
          <a:extLst>
            <a:ext uri="{FF2B5EF4-FFF2-40B4-BE49-F238E27FC236}">
              <a16:creationId xmlns:a16="http://schemas.microsoft.com/office/drawing/2014/main" id="{A0FBD52E-DBDB-4D20-AB22-CDE6B561570B}"/>
            </a:ext>
          </a:extLst>
        </xdr:cNvPr>
        <xdr:cNvSpPr>
          <a:spLocks/>
        </xdr:cNvSpPr>
      </xdr:nvSpPr>
      <xdr:spPr>
        <a:xfrm>
          <a:off x="366779" y="59242392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55</xdr:row>
      <xdr:rowOff>13221</xdr:rowOff>
    </xdr:from>
    <xdr:to>
      <xdr:col>1</xdr:col>
      <xdr:colOff>1936</xdr:colOff>
      <xdr:row>55</xdr:row>
      <xdr:rowOff>189621</xdr:rowOff>
    </xdr:to>
    <xdr:sp macro="" textlink="">
      <xdr:nvSpPr>
        <xdr:cNvPr id="194" name="Прямоугольник 193">
          <a:extLst>
            <a:ext uri="{FF2B5EF4-FFF2-40B4-BE49-F238E27FC236}">
              <a16:creationId xmlns:a16="http://schemas.microsoft.com/office/drawing/2014/main" id="{009682CC-B4A1-4214-934C-14DB149EBFAD}"/>
            </a:ext>
          </a:extLst>
        </xdr:cNvPr>
        <xdr:cNvSpPr>
          <a:spLocks/>
        </xdr:cNvSpPr>
      </xdr:nvSpPr>
      <xdr:spPr>
        <a:xfrm>
          <a:off x="366779" y="59813892"/>
          <a:ext cx="47880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BEBA8EAE-BF5A-486C-A8C5-ECC9F3942E4B}">
                <a14:imgProps xmlns:a14="http://schemas.microsoft.com/office/drawing/2010/main">
                  <a14:imgLayer r:embed="rId96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270</xdr:row>
      <xdr:rowOff>13221</xdr:rowOff>
    </xdr:from>
    <xdr:to>
      <xdr:col>1</xdr:col>
      <xdr:colOff>1936</xdr:colOff>
      <xdr:row>270</xdr:row>
      <xdr:rowOff>189621</xdr:rowOff>
    </xdr:to>
    <xdr:sp macro="" textlink="">
      <xdr:nvSpPr>
        <xdr:cNvPr id="195" name="Прямоугольник 194">
          <a:extLst>
            <a:ext uri="{FF2B5EF4-FFF2-40B4-BE49-F238E27FC236}">
              <a16:creationId xmlns:a16="http://schemas.microsoft.com/office/drawing/2014/main" id="{8A56997A-BCDD-4F7D-ADB1-AF133FC62EBB}"/>
            </a:ext>
          </a:extLst>
        </xdr:cNvPr>
        <xdr:cNvSpPr>
          <a:spLocks/>
        </xdr:cNvSpPr>
      </xdr:nvSpPr>
      <xdr:spPr>
        <a:xfrm>
          <a:off x="366779" y="60004392"/>
          <a:ext cx="47880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BEBA8EAE-BF5A-486C-A8C5-ECC9F3942E4B}">
                <a14:imgProps xmlns:a14="http://schemas.microsoft.com/office/drawing/2010/main">
                  <a14:imgLayer r:embed="rId96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58</xdr:row>
      <xdr:rowOff>13221</xdr:rowOff>
    </xdr:from>
    <xdr:to>
      <xdr:col>1</xdr:col>
      <xdr:colOff>1936</xdr:colOff>
      <xdr:row>58</xdr:row>
      <xdr:rowOff>189621</xdr:rowOff>
    </xdr:to>
    <xdr:sp macro="" textlink="">
      <xdr:nvSpPr>
        <xdr:cNvPr id="196" name="Прямоугольник 195">
          <a:extLst>
            <a:ext uri="{FF2B5EF4-FFF2-40B4-BE49-F238E27FC236}">
              <a16:creationId xmlns:a16="http://schemas.microsoft.com/office/drawing/2014/main" id="{EEA6C62F-1E5A-4836-A4A4-8B3E8B6EBA78}"/>
            </a:ext>
          </a:extLst>
        </xdr:cNvPr>
        <xdr:cNvSpPr>
          <a:spLocks/>
        </xdr:cNvSpPr>
      </xdr:nvSpPr>
      <xdr:spPr>
        <a:xfrm>
          <a:off x="366779" y="60194892"/>
          <a:ext cx="47880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271</xdr:row>
      <xdr:rowOff>13221</xdr:rowOff>
    </xdr:from>
    <xdr:to>
      <xdr:col>1</xdr:col>
      <xdr:colOff>1936</xdr:colOff>
      <xdr:row>271</xdr:row>
      <xdr:rowOff>189621</xdr:rowOff>
    </xdr:to>
    <xdr:sp macro="" textlink="">
      <xdr:nvSpPr>
        <xdr:cNvPr id="197" name="Прямоугольник 196">
          <a:extLst>
            <a:ext uri="{FF2B5EF4-FFF2-40B4-BE49-F238E27FC236}">
              <a16:creationId xmlns:a16="http://schemas.microsoft.com/office/drawing/2014/main" id="{ED536644-EE86-4C86-88F9-3D23EFD3D9C4}"/>
            </a:ext>
          </a:extLst>
        </xdr:cNvPr>
        <xdr:cNvSpPr>
          <a:spLocks/>
        </xdr:cNvSpPr>
      </xdr:nvSpPr>
      <xdr:spPr>
        <a:xfrm>
          <a:off x="366779" y="60385392"/>
          <a:ext cx="47880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272</xdr:row>
      <xdr:rowOff>13221</xdr:rowOff>
    </xdr:from>
    <xdr:to>
      <xdr:col>1</xdr:col>
      <xdr:colOff>1936</xdr:colOff>
      <xdr:row>272</xdr:row>
      <xdr:rowOff>189621</xdr:rowOff>
    </xdr:to>
    <xdr:sp macro="" textlink="">
      <xdr:nvSpPr>
        <xdr:cNvPr id="198" name="Прямоугольник 197">
          <a:extLst>
            <a:ext uri="{FF2B5EF4-FFF2-40B4-BE49-F238E27FC236}">
              <a16:creationId xmlns:a16="http://schemas.microsoft.com/office/drawing/2014/main" id="{B1546328-097A-48D1-ABEA-91EF420A770A}"/>
            </a:ext>
          </a:extLst>
        </xdr:cNvPr>
        <xdr:cNvSpPr>
          <a:spLocks/>
        </xdr:cNvSpPr>
      </xdr:nvSpPr>
      <xdr:spPr>
        <a:xfrm>
          <a:off x="366779" y="60575892"/>
          <a:ext cx="47880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80</xdr:row>
      <xdr:rowOff>13220</xdr:rowOff>
    </xdr:from>
    <xdr:to>
      <xdr:col>1</xdr:col>
      <xdr:colOff>1936</xdr:colOff>
      <xdr:row>80</xdr:row>
      <xdr:rowOff>189620</xdr:rowOff>
    </xdr:to>
    <xdr:sp macro="" textlink="">
      <xdr:nvSpPr>
        <xdr:cNvPr id="199" name="Прямоугольник 198">
          <a:extLst>
            <a:ext uri="{FF2B5EF4-FFF2-40B4-BE49-F238E27FC236}">
              <a16:creationId xmlns:a16="http://schemas.microsoft.com/office/drawing/2014/main" id="{08E250F5-124A-4DC6-BD4B-101FB8A5421F}"/>
            </a:ext>
          </a:extLst>
        </xdr:cNvPr>
        <xdr:cNvSpPr>
          <a:spLocks/>
        </xdr:cNvSpPr>
      </xdr:nvSpPr>
      <xdr:spPr>
        <a:xfrm>
          <a:off x="366779" y="60956891"/>
          <a:ext cx="47880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102</xdr:row>
      <xdr:rowOff>13221</xdr:rowOff>
    </xdr:from>
    <xdr:to>
      <xdr:col>1</xdr:col>
      <xdr:colOff>1936</xdr:colOff>
      <xdr:row>102</xdr:row>
      <xdr:rowOff>189621</xdr:rowOff>
    </xdr:to>
    <xdr:sp macro="" textlink="">
      <xdr:nvSpPr>
        <xdr:cNvPr id="200" name="Прямоугольник 199">
          <a:extLst>
            <a:ext uri="{FF2B5EF4-FFF2-40B4-BE49-F238E27FC236}">
              <a16:creationId xmlns:a16="http://schemas.microsoft.com/office/drawing/2014/main" id="{39B38AEC-2D99-4C1A-B898-1546D432EFD0}"/>
            </a:ext>
          </a:extLst>
        </xdr:cNvPr>
        <xdr:cNvSpPr>
          <a:spLocks/>
        </xdr:cNvSpPr>
      </xdr:nvSpPr>
      <xdr:spPr>
        <a:xfrm>
          <a:off x="366779" y="61337892"/>
          <a:ext cx="478800" cy="176400"/>
        </a:xfrm>
        <a:prstGeom prst="rect">
          <a:avLst/>
        </a:prstGeom>
        <a:blipFill>
          <a:blip xmlns:r="http://schemas.openxmlformats.org/officeDocument/2006/relationships" r:embed="rId9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116</xdr:row>
      <xdr:rowOff>12343</xdr:rowOff>
    </xdr:from>
    <xdr:to>
      <xdr:col>1</xdr:col>
      <xdr:colOff>3298</xdr:colOff>
      <xdr:row>116</xdr:row>
      <xdr:rowOff>188743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24108B66-6943-425D-87C8-993E9C02FEA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61527514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63341</xdr:colOff>
      <xdr:row>273</xdr:row>
      <xdr:rowOff>12343</xdr:rowOff>
    </xdr:from>
    <xdr:to>
      <xdr:col>1</xdr:col>
      <xdr:colOff>3298</xdr:colOff>
      <xdr:row>273</xdr:row>
      <xdr:rowOff>188743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392E5010-B02F-4613-9FD4-17D6EBB6B50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141" y="61718014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63341</xdr:colOff>
      <xdr:row>138</xdr:row>
      <xdr:rowOff>13494</xdr:rowOff>
    </xdr:from>
    <xdr:to>
      <xdr:col>1</xdr:col>
      <xdr:colOff>3298</xdr:colOff>
      <xdr:row>138</xdr:row>
      <xdr:rowOff>189894</xdr:rowOff>
    </xdr:to>
    <xdr:sp macro="" textlink="">
      <xdr:nvSpPr>
        <xdr:cNvPr id="203" name="Прямоугольник 202">
          <a:extLst>
            <a:ext uri="{FF2B5EF4-FFF2-40B4-BE49-F238E27FC236}">
              <a16:creationId xmlns:a16="http://schemas.microsoft.com/office/drawing/2014/main" id="{F1E097EB-4205-4BF9-B5FE-803987F9D89E}"/>
            </a:ext>
          </a:extLst>
        </xdr:cNvPr>
        <xdr:cNvSpPr>
          <a:spLocks/>
        </xdr:cNvSpPr>
      </xdr:nvSpPr>
      <xdr:spPr>
        <a:xfrm>
          <a:off x="368141" y="61909665"/>
          <a:ext cx="478800" cy="176400"/>
        </a:xfrm>
        <a:prstGeom prst="rect">
          <a:avLst/>
        </a:prstGeom>
        <a:blipFill>
          <a:blip xmlns:r="http://schemas.openxmlformats.org/officeDocument/2006/relationships" r:embed="rId10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142</xdr:row>
      <xdr:rowOff>13221</xdr:rowOff>
    </xdr:from>
    <xdr:to>
      <xdr:col>1</xdr:col>
      <xdr:colOff>1936</xdr:colOff>
      <xdr:row>142</xdr:row>
      <xdr:rowOff>189621</xdr:rowOff>
    </xdr:to>
    <xdr:sp macro="" textlink="">
      <xdr:nvSpPr>
        <xdr:cNvPr id="204" name="Прямоугольник 203">
          <a:extLst>
            <a:ext uri="{FF2B5EF4-FFF2-40B4-BE49-F238E27FC236}">
              <a16:creationId xmlns:a16="http://schemas.microsoft.com/office/drawing/2014/main" id="{E617C63A-2634-482B-A4A8-699A6086BFB7}"/>
            </a:ext>
          </a:extLst>
        </xdr:cNvPr>
        <xdr:cNvSpPr>
          <a:spLocks/>
        </xdr:cNvSpPr>
      </xdr:nvSpPr>
      <xdr:spPr>
        <a:xfrm>
          <a:off x="366779" y="62099892"/>
          <a:ext cx="47880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274</xdr:row>
      <xdr:rowOff>13221</xdr:rowOff>
    </xdr:from>
    <xdr:to>
      <xdr:col>1</xdr:col>
      <xdr:colOff>1936</xdr:colOff>
      <xdr:row>274</xdr:row>
      <xdr:rowOff>189621</xdr:rowOff>
    </xdr:to>
    <xdr:sp macro="" textlink="">
      <xdr:nvSpPr>
        <xdr:cNvPr id="205" name="Прямоугольник 204">
          <a:extLst>
            <a:ext uri="{FF2B5EF4-FFF2-40B4-BE49-F238E27FC236}">
              <a16:creationId xmlns:a16="http://schemas.microsoft.com/office/drawing/2014/main" id="{69CE13B2-1987-482D-9824-7281C78BCE85}"/>
            </a:ext>
          </a:extLst>
        </xdr:cNvPr>
        <xdr:cNvSpPr>
          <a:spLocks/>
        </xdr:cNvSpPr>
      </xdr:nvSpPr>
      <xdr:spPr>
        <a:xfrm>
          <a:off x="366779" y="62290392"/>
          <a:ext cx="47880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275</xdr:row>
      <xdr:rowOff>13221</xdr:rowOff>
    </xdr:from>
    <xdr:to>
      <xdr:col>1</xdr:col>
      <xdr:colOff>1936</xdr:colOff>
      <xdr:row>275</xdr:row>
      <xdr:rowOff>189621</xdr:rowOff>
    </xdr:to>
    <xdr:sp macro="" textlink="">
      <xdr:nvSpPr>
        <xdr:cNvPr id="206" name="Прямоугольник 205">
          <a:extLst>
            <a:ext uri="{FF2B5EF4-FFF2-40B4-BE49-F238E27FC236}">
              <a16:creationId xmlns:a16="http://schemas.microsoft.com/office/drawing/2014/main" id="{8498207B-7526-46B8-95AA-FE9E54726491}"/>
            </a:ext>
          </a:extLst>
        </xdr:cNvPr>
        <xdr:cNvSpPr>
          <a:spLocks/>
        </xdr:cNvSpPr>
      </xdr:nvSpPr>
      <xdr:spPr>
        <a:xfrm>
          <a:off x="366779" y="62480892"/>
          <a:ext cx="47880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276</xdr:row>
      <xdr:rowOff>25564</xdr:rowOff>
    </xdr:from>
    <xdr:to>
      <xdr:col>1</xdr:col>
      <xdr:colOff>3298</xdr:colOff>
      <xdr:row>277</xdr:row>
      <xdr:rowOff>11464</xdr:rowOff>
    </xdr:to>
    <xdr:sp macro="" textlink="">
      <xdr:nvSpPr>
        <xdr:cNvPr id="207" name="Прямоугольник 206">
          <a:extLst>
            <a:ext uri="{FF2B5EF4-FFF2-40B4-BE49-F238E27FC236}">
              <a16:creationId xmlns:a16="http://schemas.microsoft.com/office/drawing/2014/main" id="{2A056D29-B183-4C41-A60F-A990A57F6256}"/>
            </a:ext>
          </a:extLst>
        </xdr:cNvPr>
        <xdr:cNvSpPr>
          <a:spLocks/>
        </xdr:cNvSpPr>
      </xdr:nvSpPr>
      <xdr:spPr>
        <a:xfrm>
          <a:off x="368141" y="63140935"/>
          <a:ext cx="478800" cy="176400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277</xdr:row>
      <xdr:rowOff>25564</xdr:rowOff>
    </xdr:from>
    <xdr:to>
      <xdr:col>1</xdr:col>
      <xdr:colOff>3298</xdr:colOff>
      <xdr:row>278</xdr:row>
      <xdr:rowOff>11464</xdr:rowOff>
    </xdr:to>
    <xdr:sp macro="" textlink="">
      <xdr:nvSpPr>
        <xdr:cNvPr id="208" name="Прямоугольник 207">
          <a:extLst>
            <a:ext uri="{FF2B5EF4-FFF2-40B4-BE49-F238E27FC236}">
              <a16:creationId xmlns:a16="http://schemas.microsoft.com/office/drawing/2014/main" id="{F4DA300E-77BB-4B8D-B8F2-26FC1D0B28D3}"/>
            </a:ext>
          </a:extLst>
        </xdr:cNvPr>
        <xdr:cNvSpPr>
          <a:spLocks/>
        </xdr:cNvSpPr>
      </xdr:nvSpPr>
      <xdr:spPr>
        <a:xfrm>
          <a:off x="368141" y="63331435"/>
          <a:ext cx="478800" cy="176400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94</xdr:row>
      <xdr:rowOff>13221</xdr:rowOff>
    </xdr:from>
    <xdr:to>
      <xdr:col>1</xdr:col>
      <xdr:colOff>1936</xdr:colOff>
      <xdr:row>94</xdr:row>
      <xdr:rowOff>189621</xdr:rowOff>
    </xdr:to>
    <xdr:sp macro="" textlink="">
      <xdr:nvSpPr>
        <xdr:cNvPr id="209" name="Прямоугольник 208">
          <a:extLst>
            <a:ext uri="{FF2B5EF4-FFF2-40B4-BE49-F238E27FC236}">
              <a16:creationId xmlns:a16="http://schemas.microsoft.com/office/drawing/2014/main" id="{CAC312AE-31A4-456A-B31A-936554D809AA}"/>
            </a:ext>
          </a:extLst>
        </xdr:cNvPr>
        <xdr:cNvSpPr>
          <a:spLocks/>
        </xdr:cNvSpPr>
      </xdr:nvSpPr>
      <xdr:spPr>
        <a:xfrm>
          <a:off x="366779" y="14779692"/>
          <a:ext cx="478800" cy="176400"/>
        </a:xfrm>
        <a:prstGeom prst="rect">
          <a:avLst/>
        </a:prstGeom>
        <a:blipFill>
          <a:blip xmlns:r="http://schemas.openxmlformats.org/officeDocument/2006/relationships" r:embed="rId104" cstate="screen">
            <a:extLst>
              <a:ext uri="{BEBA8EAE-BF5A-486C-A8C5-ECC9F3942E4B}">
                <a14:imgProps xmlns:a14="http://schemas.microsoft.com/office/drawing/2010/main">
                  <a14:imgLayer r:embed="rId10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83</xdr:row>
      <xdr:rowOff>13221</xdr:rowOff>
    </xdr:from>
    <xdr:to>
      <xdr:col>1</xdr:col>
      <xdr:colOff>1936</xdr:colOff>
      <xdr:row>83</xdr:row>
      <xdr:rowOff>189621</xdr:rowOff>
    </xdr:to>
    <xdr:sp macro="" textlink="">
      <xdr:nvSpPr>
        <xdr:cNvPr id="210" name="Прямоугольник 209">
          <a:extLst>
            <a:ext uri="{FF2B5EF4-FFF2-40B4-BE49-F238E27FC236}">
              <a16:creationId xmlns:a16="http://schemas.microsoft.com/office/drawing/2014/main" id="{D7F698C5-9EE4-4FCA-8AE2-682ECA90A69D}"/>
            </a:ext>
          </a:extLst>
        </xdr:cNvPr>
        <xdr:cNvSpPr>
          <a:spLocks/>
        </xdr:cNvSpPr>
      </xdr:nvSpPr>
      <xdr:spPr>
        <a:xfrm>
          <a:off x="366779" y="61147392"/>
          <a:ext cx="478800" cy="176400"/>
        </a:xfrm>
        <a:prstGeom prst="rect">
          <a:avLst/>
        </a:prstGeom>
        <a:blipFill>
          <a:blip xmlns:r="http://schemas.openxmlformats.org/officeDocument/2006/relationships" r:embed="rId10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78</xdr:row>
      <xdr:rowOff>13221</xdr:rowOff>
    </xdr:from>
    <xdr:to>
      <xdr:col>1</xdr:col>
      <xdr:colOff>1936</xdr:colOff>
      <xdr:row>78</xdr:row>
      <xdr:rowOff>189621</xdr:rowOff>
    </xdr:to>
    <xdr:sp macro="" textlink="">
      <xdr:nvSpPr>
        <xdr:cNvPr id="211" name="Прямоугольник 210">
          <a:extLst>
            <a:ext uri="{FF2B5EF4-FFF2-40B4-BE49-F238E27FC236}">
              <a16:creationId xmlns:a16="http://schemas.microsoft.com/office/drawing/2014/main" id="{CF598AF0-E72F-447C-B486-9EF6E8075452}"/>
            </a:ext>
          </a:extLst>
        </xdr:cNvPr>
        <xdr:cNvSpPr>
          <a:spLocks/>
        </xdr:cNvSpPr>
      </xdr:nvSpPr>
      <xdr:spPr>
        <a:xfrm>
          <a:off x="366779" y="60766392"/>
          <a:ext cx="478800" cy="176400"/>
        </a:xfrm>
        <a:prstGeom prst="rect">
          <a:avLst/>
        </a:prstGeom>
        <a:blipFill>
          <a:blip xmlns:r="http://schemas.openxmlformats.org/officeDocument/2006/relationships" r:embed="rId10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23</xdr:row>
      <xdr:rowOff>13221</xdr:rowOff>
    </xdr:from>
    <xdr:to>
      <xdr:col>1</xdr:col>
      <xdr:colOff>1936</xdr:colOff>
      <xdr:row>23</xdr:row>
      <xdr:rowOff>189621</xdr:rowOff>
    </xdr:to>
    <xdr:sp macro="" textlink="">
      <xdr:nvSpPr>
        <xdr:cNvPr id="212" name="Прямоугольник 211">
          <a:extLst>
            <a:ext uri="{FF2B5EF4-FFF2-40B4-BE49-F238E27FC236}">
              <a16:creationId xmlns:a16="http://schemas.microsoft.com/office/drawing/2014/main" id="{946A90A0-58F4-4F6D-AA28-67F640F07E93}"/>
            </a:ext>
          </a:extLst>
        </xdr:cNvPr>
        <xdr:cNvSpPr>
          <a:spLocks/>
        </xdr:cNvSpPr>
      </xdr:nvSpPr>
      <xdr:spPr>
        <a:xfrm>
          <a:off x="366779" y="10398192"/>
          <a:ext cx="478800" cy="176400"/>
        </a:xfrm>
        <a:prstGeom prst="rect">
          <a:avLst/>
        </a:prstGeom>
        <a:blipFill>
          <a:blip xmlns:r="http://schemas.openxmlformats.org/officeDocument/2006/relationships" r:embed="rId10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</xdr:row>
      <xdr:rowOff>13221</xdr:rowOff>
    </xdr:from>
    <xdr:to>
      <xdr:col>1</xdr:col>
      <xdr:colOff>1936</xdr:colOff>
      <xdr:row>24</xdr:row>
      <xdr:rowOff>189621</xdr:rowOff>
    </xdr:to>
    <xdr:sp macro="" textlink="">
      <xdr:nvSpPr>
        <xdr:cNvPr id="213" name="Прямоугольник 212">
          <a:extLst>
            <a:ext uri="{FF2B5EF4-FFF2-40B4-BE49-F238E27FC236}">
              <a16:creationId xmlns:a16="http://schemas.microsoft.com/office/drawing/2014/main" id="{F6086D2C-ED57-4BCE-AF9E-38CD24CCA2C9}"/>
            </a:ext>
          </a:extLst>
        </xdr:cNvPr>
        <xdr:cNvSpPr>
          <a:spLocks/>
        </xdr:cNvSpPr>
      </xdr:nvSpPr>
      <xdr:spPr>
        <a:xfrm>
          <a:off x="366779" y="11350692"/>
          <a:ext cx="478800" cy="176400"/>
        </a:xfrm>
        <a:prstGeom prst="rect">
          <a:avLst/>
        </a:prstGeom>
        <a:blipFill>
          <a:blip xmlns:r="http://schemas.openxmlformats.org/officeDocument/2006/relationships" r:embed="rId10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41</xdr:row>
      <xdr:rowOff>26442</xdr:rowOff>
    </xdr:from>
    <xdr:to>
      <xdr:col>1</xdr:col>
      <xdr:colOff>1936</xdr:colOff>
      <xdr:row>42</xdr:row>
      <xdr:rowOff>12342</xdr:rowOff>
    </xdr:to>
    <xdr:sp macro="" textlink="">
      <xdr:nvSpPr>
        <xdr:cNvPr id="215" name="Прямоугольник 214">
          <a:extLst>
            <a:ext uri="{FF2B5EF4-FFF2-40B4-BE49-F238E27FC236}">
              <a16:creationId xmlns:a16="http://schemas.microsoft.com/office/drawing/2014/main" id="{B9452D18-CD11-4FBE-BE22-B4390D60C708}"/>
            </a:ext>
          </a:extLst>
        </xdr:cNvPr>
        <xdr:cNvSpPr>
          <a:spLocks/>
        </xdr:cNvSpPr>
      </xdr:nvSpPr>
      <xdr:spPr>
        <a:xfrm>
          <a:off x="366779" y="13840413"/>
          <a:ext cx="478800" cy="176400"/>
        </a:xfrm>
        <a:prstGeom prst="rect">
          <a:avLst/>
        </a:prstGeom>
        <a:blipFill>
          <a:blip xmlns:r="http://schemas.openxmlformats.org/officeDocument/2006/relationships" r:embed="rId1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83</xdr:row>
      <xdr:rowOff>26442</xdr:rowOff>
    </xdr:from>
    <xdr:to>
      <xdr:col>1</xdr:col>
      <xdr:colOff>1936</xdr:colOff>
      <xdr:row>84</xdr:row>
      <xdr:rowOff>12342</xdr:rowOff>
    </xdr:to>
    <xdr:sp macro="" textlink="">
      <xdr:nvSpPr>
        <xdr:cNvPr id="216" name="Прямоугольник 215">
          <a:extLst>
            <a:ext uri="{FF2B5EF4-FFF2-40B4-BE49-F238E27FC236}">
              <a16:creationId xmlns:a16="http://schemas.microsoft.com/office/drawing/2014/main" id="{51D90914-E936-439B-8761-C30378AB0F02}"/>
            </a:ext>
          </a:extLst>
        </xdr:cNvPr>
        <xdr:cNvSpPr>
          <a:spLocks/>
        </xdr:cNvSpPr>
      </xdr:nvSpPr>
      <xdr:spPr>
        <a:xfrm>
          <a:off x="366779" y="22908213"/>
          <a:ext cx="478800" cy="176400"/>
        </a:xfrm>
        <a:prstGeom prst="rect">
          <a:avLst/>
        </a:prstGeom>
        <a:blipFill>
          <a:blip xmlns:r="http://schemas.openxmlformats.org/officeDocument/2006/relationships" r:embed="rId1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94</xdr:row>
      <xdr:rowOff>26442</xdr:rowOff>
    </xdr:from>
    <xdr:to>
      <xdr:col>1</xdr:col>
      <xdr:colOff>1936</xdr:colOff>
      <xdr:row>95</xdr:row>
      <xdr:rowOff>12342</xdr:rowOff>
    </xdr:to>
    <xdr:sp macro="" textlink="">
      <xdr:nvSpPr>
        <xdr:cNvPr id="217" name="Прямоугольник 216">
          <a:extLst>
            <a:ext uri="{FF2B5EF4-FFF2-40B4-BE49-F238E27FC236}">
              <a16:creationId xmlns:a16="http://schemas.microsoft.com/office/drawing/2014/main" id="{C54AEEED-5240-46D3-A644-B737F4F1D11D}"/>
            </a:ext>
          </a:extLst>
        </xdr:cNvPr>
        <xdr:cNvSpPr>
          <a:spLocks/>
        </xdr:cNvSpPr>
      </xdr:nvSpPr>
      <xdr:spPr>
        <a:xfrm>
          <a:off x="366779" y="25003713"/>
          <a:ext cx="478800" cy="176400"/>
        </a:xfrm>
        <a:prstGeom prst="rect">
          <a:avLst/>
        </a:prstGeom>
        <a:blipFill>
          <a:blip xmlns:r="http://schemas.openxmlformats.org/officeDocument/2006/relationships" r:embed="rId1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96</xdr:row>
      <xdr:rowOff>26442</xdr:rowOff>
    </xdr:from>
    <xdr:to>
      <xdr:col>1</xdr:col>
      <xdr:colOff>1936</xdr:colOff>
      <xdr:row>97</xdr:row>
      <xdr:rowOff>12342</xdr:rowOff>
    </xdr:to>
    <xdr:sp macro="" textlink="">
      <xdr:nvSpPr>
        <xdr:cNvPr id="218" name="Прямоугольник 217">
          <a:extLst>
            <a:ext uri="{FF2B5EF4-FFF2-40B4-BE49-F238E27FC236}">
              <a16:creationId xmlns:a16="http://schemas.microsoft.com/office/drawing/2014/main" id="{D8A7EE81-E29F-4E17-B41B-EB02C8E335A5}"/>
            </a:ext>
          </a:extLst>
        </xdr:cNvPr>
        <xdr:cNvSpPr>
          <a:spLocks/>
        </xdr:cNvSpPr>
      </xdr:nvSpPr>
      <xdr:spPr>
        <a:xfrm>
          <a:off x="366779" y="25384713"/>
          <a:ext cx="478800" cy="176400"/>
        </a:xfrm>
        <a:prstGeom prst="rect">
          <a:avLst/>
        </a:prstGeom>
        <a:blipFill>
          <a:blip xmlns:r="http://schemas.openxmlformats.org/officeDocument/2006/relationships" r:embed="rId1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98</xdr:row>
      <xdr:rowOff>26442</xdr:rowOff>
    </xdr:from>
    <xdr:to>
      <xdr:col>1</xdr:col>
      <xdr:colOff>1936</xdr:colOff>
      <xdr:row>99</xdr:row>
      <xdr:rowOff>12342</xdr:rowOff>
    </xdr:to>
    <xdr:sp macro="" textlink="">
      <xdr:nvSpPr>
        <xdr:cNvPr id="219" name="Прямоугольник 218">
          <a:extLst>
            <a:ext uri="{FF2B5EF4-FFF2-40B4-BE49-F238E27FC236}">
              <a16:creationId xmlns:a16="http://schemas.microsoft.com/office/drawing/2014/main" id="{2DCCC96F-A23C-4704-9316-8B98B4E45F96}"/>
            </a:ext>
          </a:extLst>
        </xdr:cNvPr>
        <xdr:cNvSpPr>
          <a:spLocks/>
        </xdr:cNvSpPr>
      </xdr:nvSpPr>
      <xdr:spPr>
        <a:xfrm>
          <a:off x="366779" y="25765713"/>
          <a:ext cx="478800" cy="176400"/>
        </a:xfrm>
        <a:prstGeom prst="rect">
          <a:avLst/>
        </a:prstGeom>
        <a:blipFill>
          <a:blip xmlns:r="http://schemas.openxmlformats.org/officeDocument/2006/relationships" r:embed="rId1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246</xdr:row>
      <xdr:rowOff>26442</xdr:rowOff>
    </xdr:from>
    <xdr:to>
      <xdr:col>1</xdr:col>
      <xdr:colOff>1936</xdr:colOff>
      <xdr:row>247</xdr:row>
      <xdr:rowOff>12342</xdr:rowOff>
    </xdr:to>
    <xdr:sp macro="" textlink="">
      <xdr:nvSpPr>
        <xdr:cNvPr id="220" name="Прямоугольник 219">
          <a:extLst>
            <a:ext uri="{FF2B5EF4-FFF2-40B4-BE49-F238E27FC236}">
              <a16:creationId xmlns:a16="http://schemas.microsoft.com/office/drawing/2014/main" id="{5E63F6B4-91D9-4483-87C4-297C4DB94AC7}"/>
            </a:ext>
          </a:extLst>
        </xdr:cNvPr>
        <xdr:cNvSpPr>
          <a:spLocks/>
        </xdr:cNvSpPr>
      </xdr:nvSpPr>
      <xdr:spPr>
        <a:xfrm>
          <a:off x="366779" y="56360013"/>
          <a:ext cx="478800" cy="176400"/>
        </a:xfrm>
        <a:prstGeom prst="rect">
          <a:avLst/>
        </a:prstGeom>
        <a:blipFill>
          <a:blip xmlns:r="http://schemas.openxmlformats.org/officeDocument/2006/relationships" r:embed="rId1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247</xdr:row>
      <xdr:rowOff>26442</xdr:rowOff>
    </xdr:from>
    <xdr:to>
      <xdr:col>1</xdr:col>
      <xdr:colOff>1936</xdr:colOff>
      <xdr:row>248</xdr:row>
      <xdr:rowOff>12342</xdr:rowOff>
    </xdr:to>
    <xdr:sp macro="" textlink="">
      <xdr:nvSpPr>
        <xdr:cNvPr id="221" name="Прямоугольник 220">
          <a:extLst>
            <a:ext uri="{FF2B5EF4-FFF2-40B4-BE49-F238E27FC236}">
              <a16:creationId xmlns:a16="http://schemas.microsoft.com/office/drawing/2014/main" id="{EC4368A7-796B-454F-B2BB-D7263B4451CE}"/>
            </a:ext>
          </a:extLst>
        </xdr:cNvPr>
        <xdr:cNvSpPr>
          <a:spLocks/>
        </xdr:cNvSpPr>
      </xdr:nvSpPr>
      <xdr:spPr>
        <a:xfrm>
          <a:off x="366779" y="56550513"/>
          <a:ext cx="478800" cy="176400"/>
        </a:xfrm>
        <a:prstGeom prst="rect">
          <a:avLst/>
        </a:prstGeom>
        <a:blipFill>
          <a:blip xmlns:r="http://schemas.openxmlformats.org/officeDocument/2006/relationships" r:embed="rId1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82</xdr:row>
      <xdr:rowOff>26442</xdr:rowOff>
    </xdr:from>
    <xdr:to>
      <xdr:col>1</xdr:col>
      <xdr:colOff>1936</xdr:colOff>
      <xdr:row>83</xdr:row>
      <xdr:rowOff>12342</xdr:rowOff>
    </xdr:to>
    <xdr:sp macro="" textlink="">
      <xdr:nvSpPr>
        <xdr:cNvPr id="222" name="Прямоугольник 221">
          <a:extLst>
            <a:ext uri="{FF2B5EF4-FFF2-40B4-BE49-F238E27FC236}">
              <a16:creationId xmlns:a16="http://schemas.microsoft.com/office/drawing/2014/main" id="{77AD5879-DD53-40A3-BDBD-70ADEA3291C9}"/>
            </a:ext>
          </a:extLst>
        </xdr:cNvPr>
        <xdr:cNvSpPr>
          <a:spLocks/>
        </xdr:cNvSpPr>
      </xdr:nvSpPr>
      <xdr:spPr>
        <a:xfrm>
          <a:off x="366779" y="22717713"/>
          <a:ext cx="478800" cy="176400"/>
        </a:xfrm>
        <a:prstGeom prst="rect">
          <a:avLst/>
        </a:prstGeom>
        <a:blipFill>
          <a:blip xmlns:r="http://schemas.openxmlformats.org/officeDocument/2006/relationships" r:embed="rId1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189</xdr:row>
      <xdr:rowOff>26442</xdr:rowOff>
    </xdr:from>
    <xdr:to>
      <xdr:col>1</xdr:col>
      <xdr:colOff>1936</xdr:colOff>
      <xdr:row>190</xdr:row>
      <xdr:rowOff>12342</xdr:rowOff>
    </xdr:to>
    <xdr:sp macro="" textlink="">
      <xdr:nvSpPr>
        <xdr:cNvPr id="223" name="Прямоугольник 222">
          <a:extLst>
            <a:ext uri="{FF2B5EF4-FFF2-40B4-BE49-F238E27FC236}">
              <a16:creationId xmlns:a16="http://schemas.microsoft.com/office/drawing/2014/main" id="{320CFFE8-6954-4D3C-A999-96324EF31814}"/>
            </a:ext>
          </a:extLst>
        </xdr:cNvPr>
        <xdr:cNvSpPr>
          <a:spLocks/>
        </xdr:cNvSpPr>
      </xdr:nvSpPr>
      <xdr:spPr>
        <a:xfrm>
          <a:off x="366779" y="44968113"/>
          <a:ext cx="478800" cy="176400"/>
        </a:xfrm>
        <a:prstGeom prst="rect">
          <a:avLst/>
        </a:prstGeom>
        <a:blipFill>
          <a:blip xmlns:r="http://schemas.openxmlformats.org/officeDocument/2006/relationships" r:embed="rId1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124</xdr:row>
      <xdr:rowOff>13221</xdr:rowOff>
    </xdr:from>
    <xdr:to>
      <xdr:col>1</xdr:col>
      <xdr:colOff>1936</xdr:colOff>
      <xdr:row>124</xdr:row>
      <xdr:rowOff>189621</xdr:rowOff>
    </xdr:to>
    <xdr:sp macro="" textlink="">
      <xdr:nvSpPr>
        <xdr:cNvPr id="224" name="Прямоугольник 223">
          <a:extLst>
            <a:ext uri="{FF2B5EF4-FFF2-40B4-BE49-F238E27FC236}">
              <a16:creationId xmlns:a16="http://schemas.microsoft.com/office/drawing/2014/main" id="{1BE60159-7827-4BC2-A97A-80E2FDEEBF85}"/>
            </a:ext>
          </a:extLst>
        </xdr:cNvPr>
        <xdr:cNvSpPr>
          <a:spLocks/>
        </xdr:cNvSpPr>
      </xdr:nvSpPr>
      <xdr:spPr>
        <a:xfrm>
          <a:off x="366779" y="47240892"/>
          <a:ext cx="478800" cy="176400"/>
        </a:xfrm>
        <a:prstGeom prst="rect">
          <a:avLst/>
        </a:prstGeom>
        <a:blipFill>
          <a:blip xmlns:r="http://schemas.openxmlformats.org/officeDocument/2006/relationships" r:embed="rId1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107</xdr:row>
      <xdr:rowOff>26442</xdr:rowOff>
    </xdr:from>
    <xdr:to>
      <xdr:col>1</xdr:col>
      <xdr:colOff>1936</xdr:colOff>
      <xdr:row>108</xdr:row>
      <xdr:rowOff>12342</xdr:rowOff>
    </xdr:to>
    <xdr:sp macro="" textlink="">
      <xdr:nvSpPr>
        <xdr:cNvPr id="225" name="Прямоугольник 224">
          <a:extLst>
            <a:ext uri="{FF2B5EF4-FFF2-40B4-BE49-F238E27FC236}">
              <a16:creationId xmlns:a16="http://schemas.microsoft.com/office/drawing/2014/main" id="{585259D4-562F-4A33-951E-6B862DE4ED88}"/>
            </a:ext>
          </a:extLst>
        </xdr:cNvPr>
        <xdr:cNvSpPr>
          <a:spLocks/>
        </xdr:cNvSpPr>
      </xdr:nvSpPr>
      <xdr:spPr>
        <a:xfrm>
          <a:off x="366779" y="27746913"/>
          <a:ext cx="478800" cy="176400"/>
        </a:xfrm>
        <a:prstGeom prst="rect">
          <a:avLst/>
        </a:prstGeom>
        <a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56</xdr:row>
      <xdr:rowOff>26442</xdr:rowOff>
    </xdr:from>
    <xdr:to>
      <xdr:col>1</xdr:col>
      <xdr:colOff>1936</xdr:colOff>
      <xdr:row>57</xdr:row>
      <xdr:rowOff>12342</xdr:rowOff>
    </xdr:to>
    <xdr:sp macro="" textlink="">
      <xdr:nvSpPr>
        <xdr:cNvPr id="226" name="Прямоугольник 225">
          <a:extLst>
            <a:ext uri="{FF2B5EF4-FFF2-40B4-BE49-F238E27FC236}">
              <a16:creationId xmlns:a16="http://schemas.microsoft.com/office/drawing/2014/main" id="{B9C560D0-FA72-4AC1-9197-3458C1271975}"/>
            </a:ext>
          </a:extLst>
        </xdr:cNvPr>
        <xdr:cNvSpPr>
          <a:spLocks/>
        </xdr:cNvSpPr>
      </xdr:nvSpPr>
      <xdr:spPr>
        <a:xfrm>
          <a:off x="366779" y="16964613"/>
          <a:ext cx="478800" cy="176400"/>
        </a:xfrm>
        <a:prstGeom prst="rect">
          <a:avLst/>
        </a:prstGeom>
        <a:blipFill>
          <a:blip xmlns:r="http://schemas.openxmlformats.org/officeDocument/2006/relationships" r:embed="rId1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226</xdr:row>
      <xdr:rowOff>26442</xdr:rowOff>
    </xdr:from>
    <xdr:to>
      <xdr:col>1</xdr:col>
      <xdr:colOff>1936</xdr:colOff>
      <xdr:row>227</xdr:row>
      <xdr:rowOff>12342</xdr:rowOff>
    </xdr:to>
    <xdr:sp macro="" textlink="">
      <xdr:nvSpPr>
        <xdr:cNvPr id="227" name="Прямоугольник 226">
          <a:extLst>
            <a:ext uri="{FF2B5EF4-FFF2-40B4-BE49-F238E27FC236}">
              <a16:creationId xmlns:a16="http://schemas.microsoft.com/office/drawing/2014/main" id="{8E43E304-3B1D-437D-B7C8-A6C35496F2D1}"/>
            </a:ext>
          </a:extLst>
        </xdr:cNvPr>
        <xdr:cNvSpPr>
          <a:spLocks/>
        </xdr:cNvSpPr>
      </xdr:nvSpPr>
      <xdr:spPr>
        <a:xfrm>
          <a:off x="366779" y="52283313"/>
          <a:ext cx="478800" cy="176400"/>
        </a:xfrm>
        <a:prstGeom prst="rect">
          <a:avLst/>
        </a:prstGeom>
        <a:blipFill>
          <a:blip xmlns:r="http://schemas.openxmlformats.org/officeDocument/2006/relationships" r:embed="rId1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227</xdr:row>
      <xdr:rowOff>26442</xdr:rowOff>
    </xdr:from>
    <xdr:to>
      <xdr:col>1</xdr:col>
      <xdr:colOff>1936</xdr:colOff>
      <xdr:row>228</xdr:row>
      <xdr:rowOff>12342</xdr:rowOff>
    </xdr:to>
    <xdr:sp macro="" textlink="">
      <xdr:nvSpPr>
        <xdr:cNvPr id="228" name="Прямоугольник 227">
          <a:extLst>
            <a:ext uri="{FF2B5EF4-FFF2-40B4-BE49-F238E27FC236}">
              <a16:creationId xmlns:a16="http://schemas.microsoft.com/office/drawing/2014/main" id="{CE0CA556-E4FF-4521-ACEB-8AA70C3988AD}"/>
            </a:ext>
          </a:extLst>
        </xdr:cNvPr>
        <xdr:cNvSpPr>
          <a:spLocks/>
        </xdr:cNvSpPr>
      </xdr:nvSpPr>
      <xdr:spPr>
        <a:xfrm>
          <a:off x="366779" y="52473813"/>
          <a:ext cx="478800" cy="176400"/>
        </a:xfrm>
        <a:prstGeom prst="rect">
          <a:avLst/>
        </a:prstGeom>
        <a:blipFill>
          <a:blip xmlns:r="http://schemas.openxmlformats.org/officeDocument/2006/relationships" r:embed="rId1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59258</xdr:colOff>
      <xdr:row>243</xdr:row>
      <xdr:rowOff>18278</xdr:rowOff>
    </xdr:from>
    <xdr:to>
      <xdr:col>1</xdr:col>
      <xdr:colOff>1936</xdr:colOff>
      <xdr:row>244</xdr:row>
      <xdr:rowOff>1456</xdr:rowOff>
    </xdr:to>
    <xdr:sp macro="" textlink="">
      <xdr:nvSpPr>
        <xdr:cNvPr id="229" name="Прямоугольник 228">
          <a:extLst>
            <a:ext uri="{FF2B5EF4-FFF2-40B4-BE49-F238E27FC236}">
              <a16:creationId xmlns:a16="http://schemas.microsoft.com/office/drawing/2014/main" id="{74F0ACDB-AF02-467A-846D-51710D42593C}"/>
            </a:ext>
          </a:extLst>
        </xdr:cNvPr>
        <xdr:cNvSpPr>
          <a:spLocks/>
        </xdr:cNvSpPr>
      </xdr:nvSpPr>
      <xdr:spPr>
        <a:xfrm>
          <a:off x="364058" y="55513649"/>
          <a:ext cx="481521" cy="173678"/>
        </a:xfrm>
        <a:prstGeom prst="rect">
          <a:avLst/>
        </a:prstGeom>
        <a:blipFill>
          <a:blip xmlns:r="http://schemas.openxmlformats.org/officeDocument/2006/relationships" r:embed="rId1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47</xdr:row>
      <xdr:rowOff>13221</xdr:rowOff>
    </xdr:from>
    <xdr:to>
      <xdr:col>1</xdr:col>
      <xdr:colOff>1936</xdr:colOff>
      <xdr:row>47</xdr:row>
      <xdr:rowOff>189621</xdr:rowOff>
    </xdr:to>
    <xdr:sp macro="" textlink="">
      <xdr:nvSpPr>
        <xdr:cNvPr id="231" name="Прямоугольник 230">
          <a:extLst>
            <a:ext uri="{FF2B5EF4-FFF2-40B4-BE49-F238E27FC236}">
              <a16:creationId xmlns:a16="http://schemas.microsoft.com/office/drawing/2014/main" id="{557B6EBC-5C09-4265-B68E-0878D678648B}"/>
            </a:ext>
          </a:extLst>
        </xdr:cNvPr>
        <xdr:cNvSpPr>
          <a:spLocks/>
        </xdr:cNvSpPr>
      </xdr:nvSpPr>
      <xdr:spPr>
        <a:xfrm>
          <a:off x="366779" y="56156292"/>
          <a:ext cx="478800" cy="176400"/>
        </a:xfrm>
        <a:prstGeom prst="rect">
          <a:avLst/>
        </a:prstGeom>
        <a:blipFill>
          <a:blip xmlns:r="http://schemas.openxmlformats.org/officeDocument/2006/relationships" r:embed="rId1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120</xdr:row>
      <xdr:rowOff>26442</xdr:rowOff>
    </xdr:from>
    <xdr:to>
      <xdr:col>1</xdr:col>
      <xdr:colOff>1936</xdr:colOff>
      <xdr:row>121</xdr:row>
      <xdr:rowOff>12342</xdr:rowOff>
    </xdr:to>
    <xdr:sp macro="" textlink="">
      <xdr:nvSpPr>
        <xdr:cNvPr id="232" name="Прямоугольник 231">
          <a:extLst>
            <a:ext uri="{FF2B5EF4-FFF2-40B4-BE49-F238E27FC236}">
              <a16:creationId xmlns:a16="http://schemas.microsoft.com/office/drawing/2014/main" id="{420F631B-6969-4C40-9AF6-17B9F0178730}"/>
            </a:ext>
          </a:extLst>
        </xdr:cNvPr>
        <xdr:cNvSpPr>
          <a:spLocks/>
        </xdr:cNvSpPr>
      </xdr:nvSpPr>
      <xdr:spPr>
        <a:xfrm>
          <a:off x="366779" y="30223413"/>
          <a:ext cx="478800" cy="176400"/>
        </a:xfrm>
        <a:prstGeom prst="rect">
          <a:avLst/>
        </a:prstGeom>
        <a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27</xdr:row>
      <xdr:rowOff>13221</xdr:rowOff>
    </xdr:from>
    <xdr:to>
      <xdr:col>1</xdr:col>
      <xdr:colOff>1936</xdr:colOff>
      <xdr:row>27</xdr:row>
      <xdr:rowOff>189621</xdr:rowOff>
    </xdr:to>
    <xdr:sp macro="" textlink="">
      <xdr:nvSpPr>
        <xdr:cNvPr id="233" name="Прямоугольник 232">
          <a:extLst>
            <a:ext uri="{FF2B5EF4-FFF2-40B4-BE49-F238E27FC236}">
              <a16:creationId xmlns:a16="http://schemas.microsoft.com/office/drawing/2014/main" id="{B3120A20-6677-44C4-A3C9-53DED305FF7B}"/>
            </a:ext>
          </a:extLst>
        </xdr:cNvPr>
        <xdr:cNvSpPr>
          <a:spLocks/>
        </xdr:cNvSpPr>
      </xdr:nvSpPr>
      <xdr:spPr>
        <a:xfrm>
          <a:off x="366779" y="59432892"/>
          <a:ext cx="478800" cy="176400"/>
        </a:xfrm>
        <a:prstGeom prst="rect">
          <a:avLst/>
        </a:prstGeom>
        <a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30</xdr:row>
      <xdr:rowOff>13221</xdr:rowOff>
    </xdr:from>
    <xdr:to>
      <xdr:col>1</xdr:col>
      <xdr:colOff>1936</xdr:colOff>
      <xdr:row>30</xdr:row>
      <xdr:rowOff>189621</xdr:rowOff>
    </xdr:to>
    <xdr:sp macro="" textlink="">
      <xdr:nvSpPr>
        <xdr:cNvPr id="234" name="Прямоугольник 233">
          <a:extLst>
            <a:ext uri="{FF2B5EF4-FFF2-40B4-BE49-F238E27FC236}">
              <a16:creationId xmlns:a16="http://schemas.microsoft.com/office/drawing/2014/main" id="{7E81FC17-CE4E-45B3-A888-87BBE3E7DD45}"/>
            </a:ext>
          </a:extLst>
        </xdr:cNvPr>
        <xdr:cNvSpPr>
          <a:spLocks/>
        </xdr:cNvSpPr>
      </xdr:nvSpPr>
      <xdr:spPr>
        <a:xfrm>
          <a:off x="366779" y="59623392"/>
          <a:ext cx="478800" cy="176400"/>
        </a:xfrm>
        <a:prstGeom prst="rect">
          <a:avLst/>
        </a:prstGeom>
        <a:blipFill>
          <a:blip xmlns:r="http://schemas.openxmlformats.org/officeDocument/2006/relationships" r:embed="rId1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171</xdr:row>
      <xdr:rowOff>12343</xdr:rowOff>
    </xdr:from>
    <xdr:to>
      <xdr:col>1</xdr:col>
      <xdr:colOff>3298</xdr:colOff>
      <xdr:row>171</xdr:row>
      <xdr:rowOff>188743</xdr:rowOff>
    </xdr:to>
    <xdr:sp macro="" textlink="">
      <xdr:nvSpPr>
        <xdr:cNvPr id="235" name="Прямоугольник 234">
          <a:extLst>
            <a:ext uri="{FF2B5EF4-FFF2-40B4-BE49-F238E27FC236}">
              <a16:creationId xmlns:a16="http://schemas.microsoft.com/office/drawing/2014/main" id="{AF6A3E19-C8F3-48F0-8035-7D870AD56246}"/>
            </a:ext>
          </a:extLst>
        </xdr:cNvPr>
        <xdr:cNvSpPr>
          <a:spLocks/>
        </xdr:cNvSpPr>
      </xdr:nvSpPr>
      <xdr:spPr>
        <a:xfrm>
          <a:off x="368141" y="19655614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22</xdr:row>
      <xdr:rowOff>13221</xdr:rowOff>
    </xdr:from>
    <xdr:to>
      <xdr:col>1</xdr:col>
      <xdr:colOff>1936</xdr:colOff>
      <xdr:row>22</xdr:row>
      <xdr:rowOff>189621</xdr:rowOff>
    </xdr:to>
    <xdr:sp macro="" textlink="">
      <xdr:nvSpPr>
        <xdr:cNvPr id="236" name="Прямоугольник 235">
          <a:extLst>
            <a:ext uri="{FF2B5EF4-FFF2-40B4-BE49-F238E27FC236}">
              <a16:creationId xmlns:a16="http://schemas.microsoft.com/office/drawing/2014/main" id="{FAFC43E4-E2B2-45FC-8A6D-0409A90904BB}"/>
            </a:ext>
          </a:extLst>
        </xdr:cNvPr>
        <xdr:cNvSpPr>
          <a:spLocks/>
        </xdr:cNvSpPr>
      </xdr:nvSpPr>
      <xdr:spPr>
        <a:xfrm>
          <a:off x="366779" y="20799492"/>
          <a:ext cx="478800" cy="176400"/>
        </a:xfrm>
        <a:prstGeom prst="rect">
          <a:avLst/>
        </a:prstGeom>
        <a:blipFill>
          <a:blip xmlns:r="http://schemas.openxmlformats.org/officeDocument/2006/relationships" r:embed="rId1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29</xdr:row>
      <xdr:rowOff>13221</xdr:rowOff>
    </xdr:from>
    <xdr:to>
      <xdr:col>1</xdr:col>
      <xdr:colOff>1936</xdr:colOff>
      <xdr:row>29</xdr:row>
      <xdr:rowOff>189621</xdr:rowOff>
    </xdr:to>
    <xdr:sp macro="" textlink="">
      <xdr:nvSpPr>
        <xdr:cNvPr id="237" name="Прямоугольник 236">
          <a:extLst>
            <a:ext uri="{FF2B5EF4-FFF2-40B4-BE49-F238E27FC236}">
              <a16:creationId xmlns:a16="http://schemas.microsoft.com/office/drawing/2014/main" id="{AC21D6AB-DD3E-47D1-9305-0FE8333A01F5}"/>
            </a:ext>
          </a:extLst>
        </xdr:cNvPr>
        <xdr:cNvSpPr>
          <a:spLocks/>
        </xdr:cNvSpPr>
      </xdr:nvSpPr>
      <xdr:spPr>
        <a:xfrm>
          <a:off x="366779" y="20989992"/>
          <a:ext cx="478800" cy="176400"/>
        </a:xfrm>
        <a:prstGeom prst="rect">
          <a:avLst/>
        </a:prstGeom>
        <a:blipFill dpi="0" rotWithShape="1">
          <a:blip xmlns:r="http://schemas.openxmlformats.org/officeDocument/2006/relationships" r:embed="rId1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56</xdr:row>
      <xdr:rowOff>13221</xdr:rowOff>
    </xdr:from>
    <xdr:to>
      <xdr:col>1</xdr:col>
      <xdr:colOff>1936</xdr:colOff>
      <xdr:row>56</xdr:row>
      <xdr:rowOff>189621</xdr:rowOff>
    </xdr:to>
    <xdr:sp macro="" textlink="">
      <xdr:nvSpPr>
        <xdr:cNvPr id="238" name="Прямоугольник 237">
          <a:extLst>
            <a:ext uri="{FF2B5EF4-FFF2-40B4-BE49-F238E27FC236}">
              <a16:creationId xmlns:a16="http://schemas.microsoft.com/office/drawing/2014/main" id="{A759B935-3432-4336-84FB-B988DC2877C7}"/>
            </a:ext>
          </a:extLst>
        </xdr:cNvPr>
        <xdr:cNvSpPr>
          <a:spLocks/>
        </xdr:cNvSpPr>
      </xdr:nvSpPr>
      <xdr:spPr>
        <a:xfrm>
          <a:off x="366779" y="22513992"/>
          <a:ext cx="478800" cy="176400"/>
        </a:xfrm>
        <a:prstGeom prst="rect">
          <a:avLst/>
        </a:prstGeom>
        <a:blipFill>
          <a:blip xmlns:r="http://schemas.openxmlformats.org/officeDocument/2006/relationships" r:embed="rId1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268</xdr:row>
      <xdr:rowOff>13494</xdr:rowOff>
    </xdr:from>
    <xdr:to>
      <xdr:col>1</xdr:col>
      <xdr:colOff>3298</xdr:colOff>
      <xdr:row>268</xdr:row>
      <xdr:rowOff>189894</xdr:rowOff>
    </xdr:to>
    <xdr:sp macro="" textlink="">
      <xdr:nvSpPr>
        <xdr:cNvPr id="239" name="Прямоугольник 238">
          <a:extLst>
            <a:ext uri="{FF2B5EF4-FFF2-40B4-BE49-F238E27FC236}">
              <a16:creationId xmlns:a16="http://schemas.microsoft.com/office/drawing/2014/main" id="{0B1BC132-1F88-4912-87F3-43E54B0910A1}"/>
            </a:ext>
          </a:extLst>
        </xdr:cNvPr>
        <xdr:cNvSpPr>
          <a:spLocks/>
        </xdr:cNvSpPr>
      </xdr:nvSpPr>
      <xdr:spPr>
        <a:xfrm>
          <a:off x="368141" y="58404465"/>
          <a:ext cx="478800" cy="176400"/>
        </a:xfrm>
        <a:prstGeom prst="rect">
          <a:avLst/>
        </a:prstGeom>
        <a:blipFill>
          <a:blip xmlns:r="http://schemas.openxmlformats.org/officeDocument/2006/relationships" r:embed="rId130" cstate="screen">
            <a:extLst>
              <a:ext uri="{BEBA8EAE-BF5A-486C-A8C5-ECC9F3942E4B}">
                <a14:imgProps xmlns:a14="http://schemas.microsoft.com/office/drawing/2010/main">
                  <a14:imgLayer r:embed="rId131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63341</xdr:colOff>
      <xdr:row>194</xdr:row>
      <xdr:rowOff>12343</xdr:rowOff>
    </xdr:from>
    <xdr:to>
      <xdr:col>1</xdr:col>
      <xdr:colOff>3298</xdr:colOff>
      <xdr:row>194</xdr:row>
      <xdr:rowOff>188743</xdr:rowOff>
    </xdr:to>
    <xdr:sp macro="" textlink="">
      <xdr:nvSpPr>
        <xdr:cNvPr id="240" name="Прямоугольник 239">
          <a:extLst>
            <a:ext uri="{FF2B5EF4-FFF2-40B4-BE49-F238E27FC236}">
              <a16:creationId xmlns:a16="http://schemas.microsoft.com/office/drawing/2014/main" id="{41238985-72D0-46CA-BC28-FDFF4C70658F}"/>
            </a:ext>
          </a:extLst>
        </xdr:cNvPr>
        <xdr:cNvSpPr>
          <a:spLocks/>
        </xdr:cNvSpPr>
      </xdr:nvSpPr>
      <xdr:spPr>
        <a:xfrm>
          <a:off x="368141" y="29066314"/>
          <a:ext cx="47880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215</xdr:row>
      <xdr:rowOff>13221</xdr:rowOff>
    </xdr:from>
    <xdr:to>
      <xdr:col>1</xdr:col>
      <xdr:colOff>1936</xdr:colOff>
      <xdr:row>215</xdr:row>
      <xdr:rowOff>189621</xdr:rowOff>
    </xdr:to>
    <xdr:sp macro="" textlink="">
      <xdr:nvSpPr>
        <xdr:cNvPr id="241" name="Прямоугольник 240">
          <a:extLst>
            <a:ext uri="{FF2B5EF4-FFF2-40B4-BE49-F238E27FC236}">
              <a16:creationId xmlns:a16="http://schemas.microsoft.com/office/drawing/2014/main" id="{FD1834D3-2EBD-4F00-8C77-366CD8B02CA6}"/>
            </a:ext>
          </a:extLst>
        </xdr:cNvPr>
        <xdr:cNvSpPr>
          <a:spLocks/>
        </xdr:cNvSpPr>
      </xdr:nvSpPr>
      <xdr:spPr>
        <a:xfrm>
          <a:off x="366779" y="36344292"/>
          <a:ext cx="47880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62797</xdr:colOff>
      <xdr:row>132</xdr:row>
      <xdr:rowOff>0</xdr:rowOff>
    </xdr:from>
    <xdr:to>
      <xdr:col>1</xdr:col>
      <xdr:colOff>2754</xdr:colOff>
      <xdr:row>132</xdr:row>
      <xdr:rowOff>176400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232355C6-9956-48AB-A664-A9C2DB64D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597" y="41284071"/>
          <a:ext cx="47880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1</xdr:col>
      <xdr:colOff>61979</xdr:colOff>
      <xdr:row>237</xdr:row>
      <xdr:rowOff>12342</xdr:rowOff>
    </xdr:from>
    <xdr:to>
      <xdr:col>1</xdr:col>
      <xdr:colOff>1936</xdr:colOff>
      <xdr:row>237</xdr:row>
      <xdr:rowOff>188742</xdr:rowOff>
    </xdr:to>
    <xdr:sp macro="" textlink="">
      <xdr:nvSpPr>
        <xdr:cNvPr id="243" name="Прямоугольник 242">
          <a:extLst>
            <a:ext uri="{FF2B5EF4-FFF2-40B4-BE49-F238E27FC236}">
              <a16:creationId xmlns:a16="http://schemas.microsoft.com/office/drawing/2014/main" id="{73AC5D91-4917-41D3-95B3-B67F88B7484A}"/>
            </a:ext>
          </a:extLst>
        </xdr:cNvPr>
        <xdr:cNvSpPr>
          <a:spLocks/>
        </xdr:cNvSpPr>
      </xdr:nvSpPr>
      <xdr:spPr>
        <a:xfrm>
          <a:off x="366779" y="44763513"/>
          <a:ext cx="47880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247</xdr:row>
      <xdr:rowOff>13221</xdr:rowOff>
    </xdr:from>
    <xdr:to>
      <xdr:col>1</xdr:col>
      <xdr:colOff>1936</xdr:colOff>
      <xdr:row>247</xdr:row>
      <xdr:rowOff>189621</xdr:rowOff>
    </xdr:to>
    <xdr:sp macro="" textlink="">
      <xdr:nvSpPr>
        <xdr:cNvPr id="244" name="Прямоугольник 243">
          <a:extLst>
            <a:ext uri="{FF2B5EF4-FFF2-40B4-BE49-F238E27FC236}">
              <a16:creationId xmlns:a16="http://schemas.microsoft.com/office/drawing/2014/main" id="{2F8C81E8-DE7E-4BDB-85A8-51EFA3D13A3C}"/>
            </a:ext>
          </a:extLst>
        </xdr:cNvPr>
        <xdr:cNvSpPr>
          <a:spLocks/>
        </xdr:cNvSpPr>
      </xdr:nvSpPr>
      <xdr:spPr>
        <a:xfrm>
          <a:off x="366779" y="49031592"/>
          <a:ext cx="478800" cy="176400"/>
        </a:xfrm>
        <a:prstGeom prst="rect">
          <a:avLst/>
        </a:prstGeom>
        <a:blipFill>
          <a:blip xmlns:r="http://schemas.openxmlformats.org/officeDocument/2006/relationships" r:embed="rId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62797</xdr:colOff>
      <xdr:row>133</xdr:row>
      <xdr:rowOff>0</xdr:rowOff>
    </xdr:from>
    <xdr:to>
      <xdr:col>1</xdr:col>
      <xdr:colOff>2754</xdr:colOff>
      <xdr:row>133</xdr:row>
      <xdr:rowOff>176400</xdr:rowOff>
    </xdr:to>
    <xdr:sp macro="" textlink="">
      <xdr:nvSpPr>
        <xdr:cNvPr id="246" name="Прямоугольник 245">
          <a:extLst>
            <a:ext uri="{FF2B5EF4-FFF2-40B4-BE49-F238E27FC236}">
              <a16:creationId xmlns:a16="http://schemas.microsoft.com/office/drawing/2014/main" id="{3CFDBD55-90C9-499F-A1A5-0FBCC8686F87}"/>
            </a:ext>
          </a:extLst>
        </xdr:cNvPr>
        <xdr:cNvSpPr>
          <a:spLocks/>
        </xdr:cNvSpPr>
      </xdr:nvSpPr>
      <xdr:spPr>
        <a:xfrm>
          <a:off x="367597" y="55304871"/>
          <a:ext cx="478800" cy="176400"/>
        </a:xfrm>
        <a:prstGeom prst="rect">
          <a:avLst/>
        </a:prstGeom>
        <a:blipFill>
          <a:blip xmlns:r="http://schemas.openxmlformats.org/officeDocument/2006/relationships" r:embed="rId1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266</xdr:row>
      <xdr:rowOff>13221</xdr:rowOff>
    </xdr:from>
    <xdr:to>
      <xdr:col>1</xdr:col>
      <xdr:colOff>1936</xdr:colOff>
      <xdr:row>266</xdr:row>
      <xdr:rowOff>189621</xdr:rowOff>
    </xdr:to>
    <xdr:sp macro="" textlink="">
      <xdr:nvSpPr>
        <xdr:cNvPr id="247" name="Прямоугольник 246">
          <a:extLst>
            <a:ext uri="{FF2B5EF4-FFF2-40B4-BE49-F238E27FC236}">
              <a16:creationId xmlns:a16="http://schemas.microsoft.com/office/drawing/2014/main" id="{EB192EA9-EB5C-4F95-A0F1-0D252116B254}"/>
            </a:ext>
          </a:extLst>
        </xdr:cNvPr>
        <xdr:cNvSpPr>
          <a:spLocks/>
        </xdr:cNvSpPr>
      </xdr:nvSpPr>
      <xdr:spPr>
        <a:xfrm>
          <a:off x="366779" y="57299292"/>
          <a:ext cx="478800" cy="176400"/>
        </a:xfrm>
        <a:prstGeom prst="rect">
          <a:avLst/>
        </a:prstGeom>
        <a:blipFill>
          <a:blip xmlns:r="http://schemas.openxmlformats.org/officeDocument/2006/relationships" r:embed="rId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59258</xdr:colOff>
      <xdr:row>15</xdr:row>
      <xdr:rowOff>21385</xdr:rowOff>
    </xdr:from>
    <xdr:to>
      <xdr:col>3</xdr:col>
      <xdr:colOff>1936</xdr:colOff>
      <xdr:row>16</xdr:row>
      <xdr:rowOff>8646</xdr:rowOff>
    </xdr:to>
    <xdr:sp macro="" textlink="">
      <xdr:nvSpPr>
        <xdr:cNvPr id="249" name="Прямоугольник 248">
          <a:extLst>
            <a:ext uri="{FF2B5EF4-FFF2-40B4-BE49-F238E27FC236}">
              <a16:creationId xmlns:a16="http://schemas.microsoft.com/office/drawing/2014/main" id="{7D97C4F9-59BE-4E03-B78F-1B2D10B22165}"/>
            </a:ext>
          </a:extLst>
        </xdr:cNvPr>
        <xdr:cNvSpPr>
          <a:spLocks/>
        </xdr:cNvSpPr>
      </xdr:nvSpPr>
      <xdr:spPr>
        <a:xfrm>
          <a:off x="59258" y="1071856"/>
          <a:ext cx="0" cy="194090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</xdr:row>
      <xdr:rowOff>26442</xdr:rowOff>
    </xdr:from>
    <xdr:to>
      <xdr:col>3</xdr:col>
      <xdr:colOff>1936</xdr:colOff>
      <xdr:row>17</xdr:row>
      <xdr:rowOff>12342</xdr:rowOff>
    </xdr:to>
    <xdr:sp macro="" textlink="">
      <xdr:nvSpPr>
        <xdr:cNvPr id="250" name="Прямоугольник 249">
          <a:extLst>
            <a:ext uri="{FF2B5EF4-FFF2-40B4-BE49-F238E27FC236}">
              <a16:creationId xmlns:a16="http://schemas.microsoft.com/office/drawing/2014/main" id="{D3CEF61E-9F40-4716-8B7C-A3C798FF677F}"/>
            </a:ext>
          </a:extLst>
        </xdr:cNvPr>
        <xdr:cNvSpPr>
          <a:spLocks/>
        </xdr:cNvSpPr>
      </xdr:nvSpPr>
      <xdr:spPr>
        <a:xfrm>
          <a:off x="61979" y="1283742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17</xdr:row>
      <xdr:rowOff>26442</xdr:rowOff>
    </xdr:from>
    <xdr:to>
      <xdr:col>3</xdr:col>
      <xdr:colOff>1936</xdr:colOff>
      <xdr:row>18</xdr:row>
      <xdr:rowOff>12342</xdr:rowOff>
    </xdr:to>
    <xdr:sp macro="" textlink="">
      <xdr:nvSpPr>
        <xdr:cNvPr id="251" name="Прямоугольник 250">
          <a:extLst>
            <a:ext uri="{FF2B5EF4-FFF2-40B4-BE49-F238E27FC236}">
              <a16:creationId xmlns:a16="http://schemas.microsoft.com/office/drawing/2014/main" id="{3A73C027-7A50-428F-B5D8-B8372C2C7FCD}"/>
            </a:ext>
          </a:extLst>
        </xdr:cNvPr>
        <xdr:cNvSpPr>
          <a:spLocks/>
        </xdr:cNvSpPr>
      </xdr:nvSpPr>
      <xdr:spPr>
        <a:xfrm>
          <a:off x="61979" y="1490571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</xdr:row>
      <xdr:rowOff>26442</xdr:rowOff>
    </xdr:from>
    <xdr:to>
      <xdr:col>3</xdr:col>
      <xdr:colOff>1936</xdr:colOff>
      <xdr:row>19</xdr:row>
      <xdr:rowOff>12342</xdr:rowOff>
    </xdr:to>
    <xdr:sp macro="" textlink="">
      <xdr:nvSpPr>
        <xdr:cNvPr id="252" name="Прямоугольник 251">
          <a:extLst>
            <a:ext uri="{FF2B5EF4-FFF2-40B4-BE49-F238E27FC236}">
              <a16:creationId xmlns:a16="http://schemas.microsoft.com/office/drawing/2014/main" id="{90A41673-E605-4DCA-9D9F-E082242FFFCC}"/>
            </a:ext>
          </a:extLst>
        </xdr:cNvPr>
        <xdr:cNvSpPr>
          <a:spLocks/>
        </xdr:cNvSpPr>
      </xdr:nvSpPr>
      <xdr:spPr>
        <a:xfrm>
          <a:off x="61979" y="1697399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</xdr:row>
      <xdr:rowOff>26442</xdr:rowOff>
    </xdr:from>
    <xdr:to>
      <xdr:col>3</xdr:col>
      <xdr:colOff>1936</xdr:colOff>
      <xdr:row>20</xdr:row>
      <xdr:rowOff>12342</xdr:rowOff>
    </xdr:to>
    <xdr:sp macro="" textlink="">
      <xdr:nvSpPr>
        <xdr:cNvPr id="253" name="Прямоугольник 252">
          <a:extLst>
            <a:ext uri="{FF2B5EF4-FFF2-40B4-BE49-F238E27FC236}">
              <a16:creationId xmlns:a16="http://schemas.microsoft.com/office/drawing/2014/main" id="{C893B765-0633-4DE5-A97B-B5E71647213D}"/>
            </a:ext>
          </a:extLst>
        </xdr:cNvPr>
        <xdr:cNvSpPr>
          <a:spLocks/>
        </xdr:cNvSpPr>
      </xdr:nvSpPr>
      <xdr:spPr>
        <a:xfrm>
          <a:off x="61979" y="1904228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</xdr:row>
      <xdr:rowOff>26442</xdr:rowOff>
    </xdr:from>
    <xdr:to>
      <xdr:col>3</xdr:col>
      <xdr:colOff>1936</xdr:colOff>
      <xdr:row>21</xdr:row>
      <xdr:rowOff>12342</xdr:rowOff>
    </xdr:to>
    <xdr:sp macro="" textlink="">
      <xdr:nvSpPr>
        <xdr:cNvPr id="254" name="Прямоугольник 253">
          <a:extLst>
            <a:ext uri="{FF2B5EF4-FFF2-40B4-BE49-F238E27FC236}">
              <a16:creationId xmlns:a16="http://schemas.microsoft.com/office/drawing/2014/main" id="{66B8C4EE-AF62-491C-B35F-A3812A1425DF}"/>
            </a:ext>
          </a:extLst>
        </xdr:cNvPr>
        <xdr:cNvSpPr>
          <a:spLocks/>
        </xdr:cNvSpPr>
      </xdr:nvSpPr>
      <xdr:spPr>
        <a:xfrm>
          <a:off x="61979" y="2111056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32</xdr:row>
      <xdr:rowOff>26442</xdr:rowOff>
    </xdr:from>
    <xdr:to>
      <xdr:col>3</xdr:col>
      <xdr:colOff>1936</xdr:colOff>
      <xdr:row>33</xdr:row>
      <xdr:rowOff>12342</xdr:rowOff>
    </xdr:to>
    <xdr:sp macro="" textlink="">
      <xdr:nvSpPr>
        <xdr:cNvPr id="256" name="Прямоугольник 255">
          <a:extLst>
            <a:ext uri="{FF2B5EF4-FFF2-40B4-BE49-F238E27FC236}">
              <a16:creationId xmlns:a16="http://schemas.microsoft.com/office/drawing/2014/main" id="{3A324571-E6CA-4E68-B28E-545596480481}"/>
            </a:ext>
          </a:extLst>
        </xdr:cNvPr>
        <xdr:cNvSpPr>
          <a:spLocks/>
        </xdr:cNvSpPr>
      </xdr:nvSpPr>
      <xdr:spPr>
        <a:xfrm>
          <a:off x="61979" y="4827042"/>
          <a:ext cx="0" cy="192729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33</xdr:row>
      <xdr:rowOff>26442</xdr:rowOff>
    </xdr:from>
    <xdr:to>
      <xdr:col>3</xdr:col>
      <xdr:colOff>1936</xdr:colOff>
      <xdr:row>34</xdr:row>
      <xdr:rowOff>12342</xdr:rowOff>
    </xdr:to>
    <xdr:sp macro="" textlink="">
      <xdr:nvSpPr>
        <xdr:cNvPr id="257" name="Прямоугольник 256">
          <a:extLst>
            <a:ext uri="{FF2B5EF4-FFF2-40B4-BE49-F238E27FC236}">
              <a16:creationId xmlns:a16="http://schemas.microsoft.com/office/drawing/2014/main" id="{A69BF1CF-1403-4059-98E8-D3FBD888BB44}"/>
            </a:ext>
          </a:extLst>
        </xdr:cNvPr>
        <xdr:cNvSpPr>
          <a:spLocks/>
        </xdr:cNvSpPr>
      </xdr:nvSpPr>
      <xdr:spPr>
        <a:xfrm>
          <a:off x="61979" y="5033871"/>
          <a:ext cx="0" cy="192728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34</xdr:row>
      <xdr:rowOff>26442</xdr:rowOff>
    </xdr:from>
    <xdr:to>
      <xdr:col>3</xdr:col>
      <xdr:colOff>1936</xdr:colOff>
      <xdr:row>35</xdr:row>
      <xdr:rowOff>12342</xdr:rowOff>
    </xdr:to>
    <xdr:sp macro="" textlink="">
      <xdr:nvSpPr>
        <xdr:cNvPr id="258" name="Прямоугольник 257">
          <a:extLst>
            <a:ext uri="{FF2B5EF4-FFF2-40B4-BE49-F238E27FC236}">
              <a16:creationId xmlns:a16="http://schemas.microsoft.com/office/drawing/2014/main" id="{AA67B618-C9C3-4BD9-A819-11D1A2A71039}"/>
            </a:ext>
          </a:extLst>
        </xdr:cNvPr>
        <xdr:cNvSpPr>
          <a:spLocks/>
        </xdr:cNvSpPr>
      </xdr:nvSpPr>
      <xdr:spPr>
        <a:xfrm>
          <a:off x="61979" y="5240699"/>
          <a:ext cx="0" cy="192729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35</xdr:row>
      <xdr:rowOff>26442</xdr:rowOff>
    </xdr:from>
    <xdr:to>
      <xdr:col>3</xdr:col>
      <xdr:colOff>1936</xdr:colOff>
      <xdr:row>36</xdr:row>
      <xdr:rowOff>12342</xdr:rowOff>
    </xdr:to>
    <xdr:sp macro="" textlink="">
      <xdr:nvSpPr>
        <xdr:cNvPr id="259" name="Прямоугольник 258">
          <a:extLst>
            <a:ext uri="{FF2B5EF4-FFF2-40B4-BE49-F238E27FC236}">
              <a16:creationId xmlns:a16="http://schemas.microsoft.com/office/drawing/2014/main" id="{D5570FFA-5061-46E1-A130-6F07D8AE3D0E}"/>
            </a:ext>
          </a:extLst>
        </xdr:cNvPr>
        <xdr:cNvSpPr>
          <a:spLocks/>
        </xdr:cNvSpPr>
      </xdr:nvSpPr>
      <xdr:spPr>
        <a:xfrm>
          <a:off x="61979" y="5447528"/>
          <a:ext cx="0" cy="192728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36</xdr:row>
      <xdr:rowOff>26442</xdr:rowOff>
    </xdr:from>
    <xdr:to>
      <xdr:col>3</xdr:col>
      <xdr:colOff>1936</xdr:colOff>
      <xdr:row>37</xdr:row>
      <xdr:rowOff>12342</xdr:rowOff>
    </xdr:to>
    <xdr:sp macro="" textlink="">
      <xdr:nvSpPr>
        <xdr:cNvPr id="260" name="Прямоугольник 259">
          <a:extLst>
            <a:ext uri="{FF2B5EF4-FFF2-40B4-BE49-F238E27FC236}">
              <a16:creationId xmlns:a16="http://schemas.microsoft.com/office/drawing/2014/main" id="{E6580FDF-C468-4757-BFAD-1AFE9E5D0CF2}"/>
            </a:ext>
          </a:extLst>
        </xdr:cNvPr>
        <xdr:cNvSpPr>
          <a:spLocks/>
        </xdr:cNvSpPr>
      </xdr:nvSpPr>
      <xdr:spPr>
        <a:xfrm>
          <a:off x="61979" y="5654356"/>
          <a:ext cx="0" cy="192729"/>
        </a:xfrm>
        <a:prstGeom prst="rect">
          <a:avLst/>
        </a:prstGeom>
        <a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37</xdr:row>
      <xdr:rowOff>20999</xdr:rowOff>
    </xdr:from>
    <xdr:to>
      <xdr:col>3</xdr:col>
      <xdr:colOff>1936</xdr:colOff>
      <xdr:row>38</xdr:row>
      <xdr:rowOff>6899</xdr:rowOff>
    </xdr:to>
    <xdr:sp macro="" textlink="">
      <xdr:nvSpPr>
        <xdr:cNvPr id="261" name="Прямоугольник 260">
          <a:extLst>
            <a:ext uri="{FF2B5EF4-FFF2-40B4-BE49-F238E27FC236}">
              <a16:creationId xmlns:a16="http://schemas.microsoft.com/office/drawing/2014/main" id="{F905D4A5-9BCE-4670-9B9D-0062B80B0E84}"/>
            </a:ext>
          </a:extLst>
        </xdr:cNvPr>
        <xdr:cNvSpPr>
          <a:spLocks/>
        </xdr:cNvSpPr>
      </xdr:nvSpPr>
      <xdr:spPr>
        <a:xfrm>
          <a:off x="61979" y="5855742"/>
          <a:ext cx="0" cy="192728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38</xdr:row>
      <xdr:rowOff>20999</xdr:rowOff>
    </xdr:from>
    <xdr:to>
      <xdr:col>3</xdr:col>
      <xdr:colOff>1936</xdr:colOff>
      <xdr:row>39</xdr:row>
      <xdr:rowOff>6899</xdr:rowOff>
    </xdr:to>
    <xdr:sp macro="" textlink="">
      <xdr:nvSpPr>
        <xdr:cNvPr id="262" name="Прямоугольник 261">
          <a:extLst>
            <a:ext uri="{FF2B5EF4-FFF2-40B4-BE49-F238E27FC236}">
              <a16:creationId xmlns:a16="http://schemas.microsoft.com/office/drawing/2014/main" id="{098C2B48-C052-478F-A07A-87966064950C}"/>
            </a:ext>
          </a:extLst>
        </xdr:cNvPr>
        <xdr:cNvSpPr>
          <a:spLocks/>
        </xdr:cNvSpPr>
      </xdr:nvSpPr>
      <xdr:spPr>
        <a:xfrm>
          <a:off x="61979" y="6062570"/>
          <a:ext cx="0" cy="192729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39</xdr:row>
      <xdr:rowOff>20999</xdr:rowOff>
    </xdr:from>
    <xdr:to>
      <xdr:col>3</xdr:col>
      <xdr:colOff>1936</xdr:colOff>
      <xdr:row>40</xdr:row>
      <xdr:rowOff>6899</xdr:rowOff>
    </xdr:to>
    <xdr:sp macro="" textlink="">
      <xdr:nvSpPr>
        <xdr:cNvPr id="263" name="Прямоугольник 262">
          <a:extLst>
            <a:ext uri="{FF2B5EF4-FFF2-40B4-BE49-F238E27FC236}">
              <a16:creationId xmlns:a16="http://schemas.microsoft.com/office/drawing/2014/main" id="{FC254033-E3AE-495E-BEF9-167FCDFDCB31}"/>
            </a:ext>
          </a:extLst>
        </xdr:cNvPr>
        <xdr:cNvSpPr>
          <a:spLocks/>
        </xdr:cNvSpPr>
      </xdr:nvSpPr>
      <xdr:spPr>
        <a:xfrm>
          <a:off x="61979" y="6269399"/>
          <a:ext cx="0" cy="192729"/>
        </a:xfrm>
        <a:prstGeom prst="rect">
          <a:avLst/>
        </a:prstGeom>
        <a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40</xdr:row>
      <xdr:rowOff>26442</xdr:rowOff>
    </xdr:from>
    <xdr:to>
      <xdr:col>3</xdr:col>
      <xdr:colOff>1936</xdr:colOff>
      <xdr:row>41</xdr:row>
      <xdr:rowOff>12342</xdr:rowOff>
    </xdr:to>
    <xdr:sp macro="" textlink="">
      <xdr:nvSpPr>
        <xdr:cNvPr id="264" name="Прямоугольник 263">
          <a:extLst>
            <a:ext uri="{FF2B5EF4-FFF2-40B4-BE49-F238E27FC236}">
              <a16:creationId xmlns:a16="http://schemas.microsoft.com/office/drawing/2014/main" id="{822D32B2-0B4C-45C0-A109-B32C866EF0BC}"/>
            </a:ext>
          </a:extLst>
        </xdr:cNvPr>
        <xdr:cNvSpPr>
          <a:spLocks/>
        </xdr:cNvSpPr>
      </xdr:nvSpPr>
      <xdr:spPr>
        <a:xfrm>
          <a:off x="61979" y="6481671"/>
          <a:ext cx="0" cy="192728"/>
        </a:xfrm>
        <a:prstGeom prst="rect">
          <a:avLst/>
        </a:prstGeom>
        <a:blipFill>
          <a:blip xmlns:r="http://schemas.openxmlformats.org/officeDocument/2006/relationships" r:embed="rId5" cstate="screen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42</xdr:row>
      <xdr:rowOff>26442</xdr:rowOff>
    </xdr:from>
    <xdr:to>
      <xdr:col>3</xdr:col>
      <xdr:colOff>1936</xdr:colOff>
      <xdr:row>43</xdr:row>
      <xdr:rowOff>12342</xdr:rowOff>
    </xdr:to>
    <xdr:sp macro="" textlink="">
      <xdr:nvSpPr>
        <xdr:cNvPr id="265" name="Прямоугольник 264">
          <a:extLst>
            <a:ext uri="{FF2B5EF4-FFF2-40B4-BE49-F238E27FC236}">
              <a16:creationId xmlns:a16="http://schemas.microsoft.com/office/drawing/2014/main" id="{DF27C3B4-F729-49DA-BA3A-0FBD8AA97525}"/>
            </a:ext>
          </a:extLst>
        </xdr:cNvPr>
        <xdr:cNvSpPr>
          <a:spLocks/>
        </xdr:cNvSpPr>
      </xdr:nvSpPr>
      <xdr:spPr>
        <a:xfrm>
          <a:off x="61979" y="6895328"/>
          <a:ext cx="0" cy="192728"/>
        </a:xfrm>
        <a:prstGeom prst="rect">
          <a:avLst/>
        </a:prstGeom>
        <a:blipFill>
          <a:blip xmlns:r="http://schemas.openxmlformats.org/officeDocument/2006/relationships" r:embed="rId7" cstate="screen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43</xdr:row>
      <xdr:rowOff>26442</xdr:rowOff>
    </xdr:from>
    <xdr:to>
      <xdr:col>3</xdr:col>
      <xdr:colOff>1936</xdr:colOff>
      <xdr:row>44</xdr:row>
      <xdr:rowOff>12342</xdr:rowOff>
    </xdr:to>
    <xdr:sp macro="" textlink="">
      <xdr:nvSpPr>
        <xdr:cNvPr id="266" name="Прямоугольник 265">
          <a:extLst>
            <a:ext uri="{FF2B5EF4-FFF2-40B4-BE49-F238E27FC236}">
              <a16:creationId xmlns:a16="http://schemas.microsoft.com/office/drawing/2014/main" id="{8A4D6372-CD30-477D-AEFF-84C493F05426}"/>
            </a:ext>
          </a:extLst>
        </xdr:cNvPr>
        <xdr:cNvSpPr>
          <a:spLocks/>
        </xdr:cNvSpPr>
      </xdr:nvSpPr>
      <xdr:spPr>
        <a:xfrm>
          <a:off x="61979" y="7102156"/>
          <a:ext cx="0" cy="192729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44</xdr:row>
      <xdr:rowOff>26442</xdr:rowOff>
    </xdr:from>
    <xdr:to>
      <xdr:col>3</xdr:col>
      <xdr:colOff>1936</xdr:colOff>
      <xdr:row>45</xdr:row>
      <xdr:rowOff>12342</xdr:rowOff>
    </xdr:to>
    <xdr:sp macro="" textlink="">
      <xdr:nvSpPr>
        <xdr:cNvPr id="267" name="Прямоугольник 266">
          <a:extLst>
            <a:ext uri="{FF2B5EF4-FFF2-40B4-BE49-F238E27FC236}">
              <a16:creationId xmlns:a16="http://schemas.microsoft.com/office/drawing/2014/main" id="{C65BAEDD-3EF2-4438-913A-99001C7EDED7}"/>
            </a:ext>
          </a:extLst>
        </xdr:cNvPr>
        <xdr:cNvSpPr>
          <a:spLocks/>
        </xdr:cNvSpPr>
      </xdr:nvSpPr>
      <xdr:spPr>
        <a:xfrm>
          <a:off x="61979" y="7308985"/>
          <a:ext cx="0" cy="192728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163</xdr:row>
      <xdr:rowOff>0</xdr:rowOff>
    </xdr:from>
    <xdr:to>
      <xdr:col>3</xdr:col>
      <xdr:colOff>1936</xdr:colOff>
      <xdr:row>163</xdr:row>
      <xdr:rowOff>176400</xdr:rowOff>
    </xdr:to>
    <xdr:sp macro="" textlink="">
      <xdr:nvSpPr>
        <xdr:cNvPr id="268" name="Прямоугольник 267">
          <a:extLst>
            <a:ext uri="{FF2B5EF4-FFF2-40B4-BE49-F238E27FC236}">
              <a16:creationId xmlns:a16="http://schemas.microsoft.com/office/drawing/2014/main" id="{B0A32C7A-A24F-4E96-8252-E8A7F3DB4E5A}"/>
            </a:ext>
          </a:extLst>
        </xdr:cNvPr>
        <xdr:cNvSpPr>
          <a:spLocks/>
        </xdr:cNvSpPr>
      </xdr:nvSpPr>
      <xdr:spPr>
        <a:xfrm>
          <a:off x="61979" y="7489371"/>
          <a:ext cx="0" cy="176400"/>
        </a:xfrm>
        <a:prstGeom prst="rect">
          <a:avLst/>
        </a:prstGeom>
        <a:blipFill>
          <a:blip xmlns:r="http://schemas.openxmlformats.org/officeDocument/2006/relationships" r:embed="rId9" cstate="screen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rightnessContrast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49</xdr:row>
      <xdr:rowOff>26442</xdr:rowOff>
    </xdr:from>
    <xdr:to>
      <xdr:col>3</xdr:col>
      <xdr:colOff>1936</xdr:colOff>
      <xdr:row>50</xdr:row>
      <xdr:rowOff>12342</xdr:rowOff>
    </xdr:to>
    <xdr:sp macro="" textlink="">
      <xdr:nvSpPr>
        <xdr:cNvPr id="269" name="Прямоугольник 268">
          <a:extLst>
            <a:ext uri="{FF2B5EF4-FFF2-40B4-BE49-F238E27FC236}">
              <a16:creationId xmlns:a16="http://schemas.microsoft.com/office/drawing/2014/main" id="{5A946D3C-5383-4E46-9931-A2D9930D21AD}"/>
            </a:ext>
          </a:extLst>
        </xdr:cNvPr>
        <xdr:cNvSpPr>
          <a:spLocks/>
        </xdr:cNvSpPr>
      </xdr:nvSpPr>
      <xdr:spPr>
        <a:xfrm>
          <a:off x="61979" y="8577171"/>
          <a:ext cx="0" cy="192728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50</xdr:row>
      <xdr:rowOff>26442</xdr:rowOff>
    </xdr:from>
    <xdr:to>
      <xdr:col>3</xdr:col>
      <xdr:colOff>1936</xdr:colOff>
      <xdr:row>51</xdr:row>
      <xdr:rowOff>12342</xdr:rowOff>
    </xdr:to>
    <xdr:sp macro="" textlink="">
      <xdr:nvSpPr>
        <xdr:cNvPr id="270" name="Прямоугольник 269">
          <a:extLst>
            <a:ext uri="{FF2B5EF4-FFF2-40B4-BE49-F238E27FC236}">
              <a16:creationId xmlns:a16="http://schemas.microsoft.com/office/drawing/2014/main" id="{B592777C-8EAF-4F2D-90C5-C14E13939EA2}"/>
            </a:ext>
          </a:extLst>
        </xdr:cNvPr>
        <xdr:cNvSpPr>
          <a:spLocks/>
        </xdr:cNvSpPr>
      </xdr:nvSpPr>
      <xdr:spPr>
        <a:xfrm>
          <a:off x="61979" y="8783999"/>
          <a:ext cx="0" cy="192729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51</xdr:row>
      <xdr:rowOff>26442</xdr:rowOff>
    </xdr:from>
    <xdr:to>
      <xdr:col>3</xdr:col>
      <xdr:colOff>1936</xdr:colOff>
      <xdr:row>52</xdr:row>
      <xdr:rowOff>12342</xdr:rowOff>
    </xdr:to>
    <xdr:sp macro="" textlink="">
      <xdr:nvSpPr>
        <xdr:cNvPr id="271" name="Прямоугольник 270">
          <a:extLst>
            <a:ext uri="{FF2B5EF4-FFF2-40B4-BE49-F238E27FC236}">
              <a16:creationId xmlns:a16="http://schemas.microsoft.com/office/drawing/2014/main" id="{5B6961CE-664F-4E94-AB79-9B47371999CA}"/>
            </a:ext>
          </a:extLst>
        </xdr:cNvPr>
        <xdr:cNvSpPr>
          <a:spLocks/>
        </xdr:cNvSpPr>
      </xdr:nvSpPr>
      <xdr:spPr>
        <a:xfrm>
          <a:off x="61979" y="8990828"/>
          <a:ext cx="0" cy="192728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52</xdr:row>
      <xdr:rowOff>26442</xdr:rowOff>
    </xdr:from>
    <xdr:to>
      <xdr:col>3</xdr:col>
      <xdr:colOff>1936</xdr:colOff>
      <xdr:row>53</xdr:row>
      <xdr:rowOff>12342</xdr:rowOff>
    </xdr:to>
    <xdr:sp macro="" textlink="">
      <xdr:nvSpPr>
        <xdr:cNvPr id="272" name="Прямоугольник 271">
          <a:extLst>
            <a:ext uri="{FF2B5EF4-FFF2-40B4-BE49-F238E27FC236}">
              <a16:creationId xmlns:a16="http://schemas.microsoft.com/office/drawing/2014/main" id="{4014612C-CCB7-4477-A440-C385B0BA5741}"/>
            </a:ext>
          </a:extLst>
        </xdr:cNvPr>
        <xdr:cNvSpPr>
          <a:spLocks/>
        </xdr:cNvSpPr>
      </xdr:nvSpPr>
      <xdr:spPr>
        <a:xfrm>
          <a:off x="61979" y="9197656"/>
          <a:ext cx="0" cy="192729"/>
        </a:xfrm>
        <a:prstGeom prst="rect">
          <a:avLst/>
        </a:prstGeom>
        <a:blipFill>
          <a:blip xmlns:r="http://schemas.openxmlformats.org/officeDocument/2006/relationships" r:embed="rId11" cstate="screen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64</xdr:row>
      <xdr:rowOff>25564</xdr:rowOff>
    </xdr:from>
    <xdr:to>
      <xdr:col>3</xdr:col>
      <xdr:colOff>3298</xdr:colOff>
      <xdr:row>65</xdr:row>
      <xdr:rowOff>11464</xdr:rowOff>
    </xdr:to>
    <xdr:sp macro="" textlink="">
      <xdr:nvSpPr>
        <xdr:cNvPr id="273" name="Прямоугольник 272">
          <a:extLst>
            <a:ext uri="{FF2B5EF4-FFF2-40B4-BE49-F238E27FC236}">
              <a16:creationId xmlns:a16="http://schemas.microsoft.com/office/drawing/2014/main" id="{DA8DEC99-777A-442D-8472-DD0093572430}"/>
            </a:ext>
          </a:extLst>
        </xdr:cNvPr>
        <xdr:cNvSpPr>
          <a:spLocks/>
        </xdr:cNvSpPr>
      </xdr:nvSpPr>
      <xdr:spPr>
        <a:xfrm>
          <a:off x="63341" y="12408064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65</xdr:row>
      <xdr:rowOff>25564</xdr:rowOff>
    </xdr:from>
    <xdr:to>
      <xdr:col>3</xdr:col>
      <xdr:colOff>3298</xdr:colOff>
      <xdr:row>66</xdr:row>
      <xdr:rowOff>11464</xdr:rowOff>
    </xdr:to>
    <xdr:sp macro="" textlink="">
      <xdr:nvSpPr>
        <xdr:cNvPr id="274" name="Прямоугольник 273">
          <a:extLst>
            <a:ext uri="{FF2B5EF4-FFF2-40B4-BE49-F238E27FC236}">
              <a16:creationId xmlns:a16="http://schemas.microsoft.com/office/drawing/2014/main" id="{539804D8-8C9E-46ED-8042-78E473DE9075}"/>
            </a:ext>
          </a:extLst>
        </xdr:cNvPr>
        <xdr:cNvSpPr>
          <a:spLocks/>
        </xdr:cNvSpPr>
      </xdr:nvSpPr>
      <xdr:spPr>
        <a:xfrm>
          <a:off x="63341" y="12614893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</xdr:row>
      <xdr:rowOff>0</xdr:rowOff>
    </xdr:from>
    <xdr:to>
      <xdr:col>3</xdr:col>
      <xdr:colOff>1936</xdr:colOff>
      <xdr:row>15</xdr:row>
      <xdr:rowOff>176400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7576A5E5-54C7-4BF5-9C22-CC027D417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2732314"/>
          <a:ext cx="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67</xdr:row>
      <xdr:rowOff>26442</xdr:rowOff>
    </xdr:from>
    <xdr:to>
      <xdr:col>3</xdr:col>
      <xdr:colOff>1936</xdr:colOff>
      <xdr:row>68</xdr:row>
      <xdr:rowOff>12342</xdr:rowOff>
    </xdr:to>
    <xdr:sp macro="" textlink="">
      <xdr:nvSpPr>
        <xdr:cNvPr id="276" name="Прямоугольник 275">
          <a:extLst>
            <a:ext uri="{FF2B5EF4-FFF2-40B4-BE49-F238E27FC236}">
              <a16:creationId xmlns:a16="http://schemas.microsoft.com/office/drawing/2014/main" id="{4D99B1D4-857F-41E5-82BF-F99E9074543D}"/>
            </a:ext>
          </a:extLst>
        </xdr:cNvPr>
        <xdr:cNvSpPr>
          <a:spLocks/>
        </xdr:cNvSpPr>
      </xdr:nvSpPr>
      <xdr:spPr>
        <a:xfrm>
          <a:off x="61979" y="13029428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68</xdr:row>
      <xdr:rowOff>26442</xdr:rowOff>
    </xdr:from>
    <xdr:to>
      <xdr:col>3</xdr:col>
      <xdr:colOff>1936</xdr:colOff>
      <xdr:row>69</xdr:row>
      <xdr:rowOff>12342</xdr:rowOff>
    </xdr:to>
    <xdr:sp macro="" textlink="">
      <xdr:nvSpPr>
        <xdr:cNvPr id="277" name="Прямоугольник 276">
          <a:extLst>
            <a:ext uri="{FF2B5EF4-FFF2-40B4-BE49-F238E27FC236}">
              <a16:creationId xmlns:a16="http://schemas.microsoft.com/office/drawing/2014/main" id="{93573957-CD12-41F5-96F2-A4F875203EBA}"/>
            </a:ext>
          </a:extLst>
        </xdr:cNvPr>
        <xdr:cNvSpPr>
          <a:spLocks/>
        </xdr:cNvSpPr>
      </xdr:nvSpPr>
      <xdr:spPr>
        <a:xfrm>
          <a:off x="61979" y="13236256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69</xdr:row>
      <xdr:rowOff>26442</xdr:rowOff>
    </xdr:from>
    <xdr:to>
      <xdr:col>3</xdr:col>
      <xdr:colOff>1936</xdr:colOff>
      <xdr:row>70</xdr:row>
      <xdr:rowOff>12342</xdr:rowOff>
    </xdr:to>
    <xdr:sp macro="" textlink="">
      <xdr:nvSpPr>
        <xdr:cNvPr id="278" name="Прямоугольник 277">
          <a:extLst>
            <a:ext uri="{FF2B5EF4-FFF2-40B4-BE49-F238E27FC236}">
              <a16:creationId xmlns:a16="http://schemas.microsoft.com/office/drawing/2014/main" id="{026C8CF3-F392-4D52-B0EB-FB06826852E8}"/>
            </a:ext>
          </a:extLst>
        </xdr:cNvPr>
        <xdr:cNvSpPr>
          <a:spLocks/>
        </xdr:cNvSpPr>
      </xdr:nvSpPr>
      <xdr:spPr>
        <a:xfrm>
          <a:off x="61979" y="13443085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70</xdr:row>
      <xdr:rowOff>26442</xdr:rowOff>
    </xdr:from>
    <xdr:to>
      <xdr:col>3</xdr:col>
      <xdr:colOff>1936</xdr:colOff>
      <xdr:row>71</xdr:row>
      <xdr:rowOff>12342</xdr:rowOff>
    </xdr:to>
    <xdr:sp macro="" textlink="">
      <xdr:nvSpPr>
        <xdr:cNvPr id="279" name="Прямоугольник 278">
          <a:extLst>
            <a:ext uri="{FF2B5EF4-FFF2-40B4-BE49-F238E27FC236}">
              <a16:creationId xmlns:a16="http://schemas.microsoft.com/office/drawing/2014/main" id="{096CB9C1-0905-43D3-9550-08A398053354}"/>
            </a:ext>
          </a:extLst>
        </xdr:cNvPr>
        <xdr:cNvSpPr>
          <a:spLocks/>
        </xdr:cNvSpPr>
      </xdr:nvSpPr>
      <xdr:spPr>
        <a:xfrm>
          <a:off x="61979" y="13649913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71</xdr:row>
      <xdr:rowOff>26442</xdr:rowOff>
    </xdr:from>
    <xdr:to>
      <xdr:col>3</xdr:col>
      <xdr:colOff>1936</xdr:colOff>
      <xdr:row>72</xdr:row>
      <xdr:rowOff>12342</xdr:rowOff>
    </xdr:to>
    <xdr:sp macro="" textlink="">
      <xdr:nvSpPr>
        <xdr:cNvPr id="280" name="Прямоугольник 279">
          <a:extLst>
            <a:ext uri="{FF2B5EF4-FFF2-40B4-BE49-F238E27FC236}">
              <a16:creationId xmlns:a16="http://schemas.microsoft.com/office/drawing/2014/main" id="{F6C7D9FA-C700-4237-9551-D05974598658}"/>
            </a:ext>
          </a:extLst>
        </xdr:cNvPr>
        <xdr:cNvSpPr>
          <a:spLocks/>
        </xdr:cNvSpPr>
      </xdr:nvSpPr>
      <xdr:spPr>
        <a:xfrm>
          <a:off x="61979" y="13856742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26</xdr:row>
      <xdr:rowOff>13221</xdr:rowOff>
    </xdr:from>
    <xdr:to>
      <xdr:col>3</xdr:col>
      <xdr:colOff>1936</xdr:colOff>
      <xdr:row>26</xdr:row>
      <xdr:rowOff>189621</xdr:rowOff>
    </xdr:to>
    <xdr:sp macro="" textlink="">
      <xdr:nvSpPr>
        <xdr:cNvPr id="281" name="Прямоугольник 280">
          <a:extLst>
            <a:ext uri="{FF2B5EF4-FFF2-40B4-BE49-F238E27FC236}">
              <a16:creationId xmlns:a16="http://schemas.microsoft.com/office/drawing/2014/main" id="{3EF518C4-4072-419D-B383-8EFC5AE674CB}"/>
            </a:ext>
          </a:extLst>
        </xdr:cNvPr>
        <xdr:cNvSpPr>
          <a:spLocks/>
        </xdr:cNvSpPr>
      </xdr:nvSpPr>
      <xdr:spPr>
        <a:xfrm>
          <a:off x="61979" y="29905392"/>
          <a:ext cx="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145</xdr:row>
      <xdr:rowOff>26442</xdr:rowOff>
    </xdr:from>
    <xdr:to>
      <xdr:col>3</xdr:col>
      <xdr:colOff>1936</xdr:colOff>
      <xdr:row>146</xdr:row>
      <xdr:rowOff>12342</xdr:rowOff>
    </xdr:to>
    <xdr:sp macro="" textlink="">
      <xdr:nvSpPr>
        <xdr:cNvPr id="282" name="Прямоугольник 281">
          <a:extLst>
            <a:ext uri="{FF2B5EF4-FFF2-40B4-BE49-F238E27FC236}">
              <a16:creationId xmlns:a16="http://schemas.microsoft.com/office/drawing/2014/main" id="{6CF748AA-5F26-4AD1-B3C1-087C52F78DCE}"/>
            </a:ext>
          </a:extLst>
        </xdr:cNvPr>
        <xdr:cNvSpPr>
          <a:spLocks/>
        </xdr:cNvSpPr>
      </xdr:nvSpPr>
      <xdr:spPr>
        <a:xfrm>
          <a:off x="61979" y="30125442"/>
          <a:ext cx="0" cy="192729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146</xdr:row>
      <xdr:rowOff>26442</xdr:rowOff>
    </xdr:from>
    <xdr:to>
      <xdr:col>3</xdr:col>
      <xdr:colOff>1936</xdr:colOff>
      <xdr:row>147</xdr:row>
      <xdr:rowOff>12342</xdr:rowOff>
    </xdr:to>
    <xdr:sp macro="" textlink="">
      <xdr:nvSpPr>
        <xdr:cNvPr id="283" name="Прямоугольник 282">
          <a:extLst>
            <a:ext uri="{FF2B5EF4-FFF2-40B4-BE49-F238E27FC236}">
              <a16:creationId xmlns:a16="http://schemas.microsoft.com/office/drawing/2014/main" id="{31E7477B-2E5B-459B-8362-58804850CD8A}"/>
            </a:ext>
          </a:extLst>
        </xdr:cNvPr>
        <xdr:cNvSpPr>
          <a:spLocks/>
        </xdr:cNvSpPr>
      </xdr:nvSpPr>
      <xdr:spPr>
        <a:xfrm>
          <a:off x="61979" y="30332271"/>
          <a:ext cx="0" cy="192728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147</xdr:row>
      <xdr:rowOff>26442</xdr:rowOff>
    </xdr:from>
    <xdr:to>
      <xdr:col>3</xdr:col>
      <xdr:colOff>1936</xdr:colOff>
      <xdr:row>148</xdr:row>
      <xdr:rowOff>12342</xdr:rowOff>
    </xdr:to>
    <xdr:sp macro="" textlink="">
      <xdr:nvSpPr>
        <xdr:cNvPr id="284" name="Прямоугольник 283">
          <a:extLst>
            <a:ext uri="{FF2B5EF4-FFF2-40B4-BE49-F238E27FC236}">
              <a16:creationId xmlns:a16="http://schemas.microsoft.com/office/drawing/2014/main" id="{F1EE70F4-EE21-41B1-8D40-6DA060F565A7}"/>
            </a:ext>
          </a:extLst>
        </xdr:cNvPr>
        <xdr:cNvSpPr>
          <a:spLocks/>
        </xdr:cNvSpPr>
      </xdr:nvSpPr>
      <xdr:spPr>
        <a:xfrm>
          <a:off x="61979" y="30539099"/>
          <a:ext cx="0" cy="192729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48</xdr:row>
      <xdr:rowOff>26442</xdr:rowOff>
    </xdr:from>
    <xdr:to>
      <xdr:col>3</xdr:col>
      <xdr:colOff>1936</xdr:colOff>
      <xdr:row>49</xdr:row>
      <xdr:rowOff>12342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D7AE4090-2C2B-4588-A6BC-B7BE2F212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8370342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74</xdr:row>
      <xdr:rowOff>26442</xdr:rowOff>
    </xdr:from>
    <xdr:to>
      <xdr:col>3</xdr:col>
      <xdr:colOff>1936</xdr:colOff>
      <xdr:row>75</xdr:row>
      <xdr:rowOff>12342</xdr:rowOff>
    </xdr:to>
    <xdr:sp macro="" textlink="">
      <xdr:nvSpPr>
        <xdr:cNvPr id="286" name="Прямоугольник 285">
          <a:extLst>
            <a:ext uri="{FF2B5EF4-FFF2-40B4-BE49-F238E27FC236}">
              <a16:creationId xmlns:a16="http://schemas.microsoft.com/office/drawing/2014/main" id="{3A73E98E-B3C4-43DE-864A-DEEC9443028B}"/>
            </a:ext>
          </a:extLst>
        </xdr:cNvPr>
        <xdr:cNvSpPr>
          <a:spLocks/>
        </xdr:cNvSpPr>
      </xdr:nvSpPr>
      <xdr:spPr>
        <a:xfrm>
          <a:off x="61979" y="14477228"/>
          <a:ext cx="0" cy="192728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75</xdr:row>
      <xdr:rowOff>26442</xdr:rowOff>
    </xdr:from>
    <xdr:to>
      <xdr:col>3</xdr:col>
      <xdr:colOff>1936</xdr:colOff>
      <xdr:row>76</xdr:row>
      <xdr:rowOff>12342</xdr:rowOff>
    </xdr:to>
    <xdr:sp macro="" textlink="">
      <xdr:nvSpPr>
        <xdr:cNvPr id="287" name="Прямоугольник 286">
          <a:extLst>
            <a:ext uri="{FF2B5EF4-FFF2-40B4-BE49-F238E27FC236}">
              <a16:creationId xmlns:a16="http://schemas.microsoft.com/office/drawing/2014/main" id="{536D20DD-8A93-4158-9FAF-2A0D353195E2}"/>
            </a:ext>
          </a:extLst>
        </xdr:cNvPr>
        <xdr:cNvSpPr>
          <a:spLocks/>
        </xdr:cNvSpPr>
      </xdr:nvSpPr>
      <xdr:spPr>
        <a:xfrm>
          <a:off x="61979" y="14684056"/>
          <a:ext cx="0" cy="192729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76</xdr:row>
      <xdr:rowOff>26442</xdr:rowOff>
    </xdr:from>
    <xdr:to>
      <xdr:col>3</xdr:col>
      <xdr:colOff>1936</xdr:colOff>
      <xdr:row>77</xdr:row>
      <xdr:rowOff>12342</xdr:rowOff>
    </xdr:to>
    <xdr:sp macro="" textlink="">
      <xdr:nvSpPr>
        <xdr:cNvPr id="288" name="Прямоугольник 287">
          <a:extLst>
            <a:ext uri="{FF2B5EF4-FFF2-40B4-BE49-F238E27FC236}">
              <a16:creationId xmlns:a16="http://schemas.microsoft.com/office/drawing/2014/main" id="{BF91AC28-3FEF-45BD-BE9E-5CA946458F7C}"/>
            </a:ext>
          </a:extLst>
        </xdr:cNvPr>
        <xdr:cNvSpPr>
          <a:spLocks/>
        </xdr:cNvSpPr>
      </xdr:nvSpPr>
      <xdr:spPr>
        <a:xfrm>
          <a:off x="61979" y="14890885"/>
          <a:ext cx="0" cy="192728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77</xdr:row>
      <xdr:rowOff>26442</xdr:rowOff>
    </xdr:from>
    <xdr:to>
      <xdr:col>3</xdr:col>
      <xdr:colOff>1936</xdr:colOff>
      <xdr:row>78</xdr:row>
      <xdr:rowOff>12342</xdr:rowOff>
    </xdr:to>
    <xdr:sp macro="" textlink="">
      <xdr:nvSpPr>
        <xdr:cNvPr id="289" name="Прямоугольник 288">
          <a:extLst>
            <a:ext uri="{FF2B5EF4-FFF2-40B4-BE49-F238E27FC236}">
              <a16:creationId xmlns:a16="http://schemas.microsoft.com/office/drawing/2014/main" id="{FF943ABE-7022-45DD-8759-78E54D303078}"/>
            </a:ext>
          </a:extLst>
        </xdr:cNvPr>
        <xdr:cNvSpPr>
          <a:spLocks/>
        </xdr:cNvSpPr>
      </xdr:nvSpPr>
      <xdr:spPr>
        <a:xfrm>
          <a:off x="61979" y="15097713"/>
          <a:ext cx="0" cy="192729"/>
        </a:xfrm>
        <a:prstGeom prst="rect">
          <a:avLst/>
        </a:prstGeom>
        <a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78</xdr:row>
      <xdr:rowOff>26442</xdr:rowOff>
    </xdr:from>
    <xdr:to>
      <xdr:col>3</xdr:col>
      <xdr:colOff>1936</xdr:colOff>
      <xdr:row>79</xdr:row>
      <xdr:rowOff>12342</xdr:rowOff>
    </xdr:to>
    <xdr:sp macro="" textlink="">
      <xdr:nvSpPr>
        <xdr:cNvPr id="290" name="Прямоугольник 289">
          <a:extLst>
            <a:ext uri="{FF2B5EF4-FFF2-40B4-BE49-F238E27FC236}">
              <a16:creationId xmlns:a16="http://schemas.microsoft.com/office/drawing/2014/main" id="{31A36FB2-8AB4-4802-A01C-5B0E9FD06293}"/>
            </a:ext>
          </a:extLst>
        </xdr:cNvPr>
        <xdr:cNvSpPr>
          <a:spLocks/>
        </xdr:cNvSpPr>
      </xdr:nvSpPr>
      <xdr:spPr>
        <a:xfrm>
          <a:off x="61979" y="15304542"/>
          <a:ext cx="0" cy="192729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79</xdr:row>
      <xdr:rowOff>26442</xdr:rowOff>
    </xdr:from>
    <xdr:to>
      <xdr:col>3</xdr:col>
      <xdr:colOff>1936</xdr:colOff>
      <xdr:row>80</xdr:row>
      <xdr:rowOff>12342</xdr:rowOff>
    </xdr:to>
    <xdr:sp macro="" textlink="">
      <xdr:nvSpPr>
        <xdr:cNvPr id="291" name="Прямоугольник 290">
          <a:extLst>
            <a:ext uri="{FF2B5EF4-FFF2-40B4-BE49-F238E27FC236}">
              <a16:creationId xmlns:a16="http://schemas.microsoft.com/office/drawing/2014/main" id="{EA9CA466-F682-49D9-A1C7-485FD310E584}"/>
            </a:ext>
          </a:extLst>
        </xdr:cNvPr>
        <xdr:cNvSpPr>
          <a:spLocks/>
        </xdr:cNvSpPr>
      </xdr:nvSpPr>
      <xdr:spPr>
        <a:xfrm>
          <a:off x="61979" y="15511371"/>
          <a:ext cx="0" cy="192728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80</xdr:row>
      <xdr:rowOff>26442</xdr:rowOff>
    </xdr:from>
    <xdr:to>
      <xdr:col>3</xdr:col>
      <xdr:colOff>1936</xdr:colOff>
      <xdr:row>81</xdr:row>
      <xdr:rowOff>12342</xdr:rowOff>
    </xdr:to>
    <xdr:sp macro="" textlink="">
      <xdr:nvSpPr>
        <xdr:cNvPr id="292" name="Прямоугольник 291">
          <a:extLst>
            <a:ext uri="{FF2B5EF4-FFF2-40B4-BE49-F238E27FC236}">
              <a16:creationId xmlns:a16="http://schemas.microsoft.com/office/drawing/2014/main" id="{DE17D5F6-E921-4514-A247-599F1436EFF2}"/>
            </a:ext>
          </a:extLst>
        </xdr:cNvPr>
        <xdr:cNvSpPr>
          <a:spLocks/>
        </xdr:cNvSpPr>
      </xdr:nvSpPr>
      <xdr:spPr>
        <a:xfrm>
          <a:off x="61979" y="15718199"/>
          <a:ext cx="0" cy="192729"/>
        </a:xfrm>
        <a:prstGeom prst="rect">
          <a:avLst/>
        </a:prstGeom>
        <a:blipFill>
          <a:blip xmlns:r="http://schemas.openxmlformats.org/officeDocument/2006/relationships" r:embed="rId21" cstate="screen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sharpenSoften amount="25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255</xdr:row>
      <xdr:rowOff>20999</xdr:rowOff>
    </xdr:from>
    <xdr:to>
      <xdr:col>3</xdr:col>
      <xdr:colOff>1936</xdr:colOff>
      <xdr:row>256</xdr:row>
      <xdr:rowOff>6899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F139455C-0866-4876-8BE0-51C174477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54563870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85</xdr:row>
      <xdr:rowOff>26442</xdr:rowOff>
    </xdr:from>
    <xdr:to>
      <xdr:col>3</xdr:col>
      <xdr:colOff>1936</xdr:colOff>
      <xdr:row>86</xdr:row>
      <xdr:rowOff>12342</xdr:rowOff>
    </xdr:to>
    <xdr:sp macro="" textlink="">
      <xdr:nvSpPr>
        <xdr:cNvPr id="295" name="Прямоугольник 294">
          <a:extLst>
            <a:ext uri="{FF2B5EF4-FFF2-40B4-BE49-F238E27FC236}">
              <a16:creationId xmlns:a16="http://schemas.microsoft.com/office/drawing/2014/main" id="{A94B578D-4A1E-443A-B959-33DFAF237505}"/>
            </a:ext>
          </a:extLst>
        </xdr:cNvPr>
        <xdr:cNvSpPr>
          <a:spLocks/>
        </xdr:cNvSpPr>
      </xdr:nvSpPr>
      <xdr:spPr>
        <a:xfrm>
          <a:off x="61979" y="16752342"/>
          <a:ext cx="0" cy="192729"/>
        </a:xfrm>
        <a:prstGeom prst="rect">
          <a:avLst/>
        </a:prstGeom>
        <a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86</xdr:row>
      <xdr:rowOff>26442</xdr:rowOff>
    </xdr:from>
    <xdr:to>
      <xdr:col>3</xdr:col>
      <xdr:colOff>1936</xdr:colOff>
      <xdr:row>87</xdr:row>
      <xdr:rowOff>12342</xdr:rowOff>
    </xdr:to>
    <xdr:sp macro="" textlink="">
      <xdr:nvSpPr>
        <xdr:cNvPr id="296" name="Прямоугольник 295">
          <a:extLst>
            <a:ext uri="{FF2B5EF4-FFF2-40B4-BE49-F238E27FC236}">
              <a16:creationId xmlns:a16="http://schemas.microsoft.com/office/drawing/2014/main" id="{20776A44-7528-4D8F-9973-794EC7F33D34}"/>
            </a:ext>
          </a:extLst>
        </xdr:cNvPr>
        <xdr:cNvSpPr>
          <a:spLocks/>
        </xdr:cNvSpPr>
      </xdr:nvSpPr>
      <xdr:spPr>
        <a:xfrm>
          <a:off x="61979" y="16959171"/>
          <a:ext cx="0" cy="192728"/>
        </a:xfrm>
        <a:prstGeom prst="rect">
          <a:avLst/>
        </a:prstGeom>
        <a:blipFill>
          <a:blip xmlns:r="http://schemas.openxmlformats.org/officeDocument/2006/relationships" r:embed="rId25" cstate="screen">
            <a:extLst>
              <a:ext uri="{BEBA8EAE-BF5A-486C-A8C5-ECC9F3942E4B}">
                <a14:imgProps xmlns:a14="http://schemas.microsoft.com/office/drawing/2010/main">
                  <a14:imgLayer r:embed="rId2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87</xdr:row>
      <xdr:rowOff>26442</xdr:rowOff>
    </xdr:from>
    <xdr:to>
      <xdr:col>3</xdr:col>
      <xdr:colOff>1936</xdr:colOff>
      <xdr:row>88</xdr:row>
      <xdr:rowOff>12342</xdr:rowOff>
    </xdr:to>
    <xdr:sp macro="" textlink="">
      <xdr:nvSpPr>
        <xdr:cNvPr id="297" name="Прямоугольник 296">
          <a:extLst>
            <a:ext uri="{FF2B5EF4-FFF2-40B4-BE49-F238E27FC236}">
              <a16:creationId xmlns:a16="http://schemas.microsoft.com/office/drawing/2014/main" id="{D8F484CD-5C62-48E2-83B6-34FE73F73989}"/>
            </a:ext>
          </a:extLst>
        </xdr:cNvPr>
        <xdr:cNvSpPr>
          <a:spLocks/>
        </xdr:cNvSpPr>
      </xdr:nvSpPr>
      <xdr:spPr>
        <a:xfrm>
          <a:off x="61979" y="17165999"/>
          <a:ext cx="0" cy="192729"/>
        </a:xfrm>
        <a:prstGeom prst="rect">
          <a:avLst/>
        </a:prstGeom>
        <a:blipFill>
          <a:blip xmlns:r="http://schemas.openxmlformats.org/officeDocument/2006/relationships" r:embed="rId27" cstate="screen">
            <a:extLst>
              <a:ext uri="{BEBA8EAE-BF5A-486C-A8C5-ECC9F3942E4B}">
                <a14:imgProps xmlns:a14="http://schemas.microsoft.com/office/drawing/2010/main">
                  <a14:imgLayer r:embed="rId2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181</xdr:row>
      <xdr:rowOff>0</xdr:rowOff>
    </xdr:from>
    <xdr:to>
      <xdr:col>3</xdr:col>
      <xdr:colOff>1936</xdr:colOff>
      <xdr:row>181</xdr:row>
      <xdr:rowOff>176400</xdr:rowOff>
    </xdr:to>
    <xdr:sp macro="" textlink="">
      <xdr:nvSpPr>
        <xdr:cNvPr id="298" name="Прямоугольник 297">
          <a:extLst>
            <a:ext uri="{FF2B5EF4-FFF2-40B4-BE49-F238E27FC236}">
              <a16:creationId xmlns:a16="http://schemas.microsoft.com/office/drawing/2014/main" id="{1D39897D-10F8-4E9E-AB31-083786C50478}"/>
            </a:ext>
          </a:extLst>
        </xdr:cNvPr>
        <xdr:cNvSpPr>
          <a:spLocks/>
        </xdr:cNvSpPr>
      </xdr:nvSpPr>
      <xdr:spPr>
        <a:xfrm>
          <a:off x="61979" y="17346386"/>
          <a:ext cx="0" cy="176400"/>
        </a:xfrm>
        <a:prstGeom prst="rect">
          <a:avLst/>
        </a:prstGeom>
        <a:blipFill>
          <a:blip xmlns:r="http://schemas.openxmlformats.org/officeDocument/2006/relationships" r:embed="rId27" cstate="screen">
            <a:extLst>
              <a:ext uri="{BEBA8EAE-BF5A-486C-A8C5-ECC9F3942E4B}">
                <a14:imgProps xmlns:a14="http://schemas.microsoft.com/office/drawing/2010/main">
                  <a14:imgLayer r:embed="rId2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57</xdr:row>
      <xdr:rowOff>26441</xdr:rowOff>
    </xdr:from>
    <xdr:to>
      <xdr:col>3</xdr:col>
      <xdr:colOff>1936</xdr:colOff>
      <xdr:row>58</xdr:row>
      <xdr:rowOff>12341</xdr:rowOff>
    </xdr:to>
    <xdr:sp macro="" textlink="">
      <xdr:nvSpPr>
        <xdr:cNvPr id="299" name="Прямоугольник 298">
          <a:extLst>
            <a:ext uri="{FF2B5EF4-FFF2-40B4-BE49-F238E27FC236}">
              <a16:creationId xmlns:a16="http://schemas.microsoft.com/office/drawing/2014/main" id="{32CA819E-C2A5-4167-B322-FAECBFE2460E}"/>
            </a:ext>
          </a:extLst>
        </xdr:cNvPr>
        <xdr:cNvSpPr>
          <a:spLocks/>
        </xdr:cNvSpPr>
      </xdr:nvSpPr>
      <xdr:spPr>
        <a:xfrm>
          <a:off x="61979" y="10231798"/>
          <a:ext cx="0" cy="192729"/>
        </a:xfrm>
        <a:prstGeom prst="rect">
          <a:avLst/>
        </a:prstGeom>
        <a:blipFill>
          <a:blip xmlns:r="http://schemas.openxmlformats.org/officeDocument/2006/relationships" r:embed="rId29" cstate="screen">
            <a:extLst>
              <a:ext uri="{BEBA8EAE-BF5A-486C-A8C5-ECC9F3942E4B}">
                <a14:imgProps xmlns:a14="http://schemas.microsoft.com/office/drawing/2010/main">
                  <a14:imgLayer r:embed="rId30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89</xdr:row>
      <xdr:rowOff>26442</xdr:rowOff>
    </xdr:from>
    <xdr:to>
      <xdr:col>3</xdr:col>
      <xdr:colOff>1936</xdr:colOff>
      <xdr:row>90</xdr:row>
      <xdr:rowOff>12342</xdr:rowOff>
    </xdr:to>
    <xdr:sp macro="" textlink="">
      <xdr:nvSpPr>
        <xdr:cNvPr id="300" name="Прямоугольник 299">
          <a:extLst>
            <a:ext uri="{FF2B5EF4-FFF2-40B4-BE49-F238E27FC236}">
              <a16:creationId xmlns:a16="http://schemas.microsoft.com/office/drawing/2014/main" id="{82119D7B-0D9C-4DDB-B61B-29C6EDA37D49}"/>
            </a:ext>
          </a:extLst>
        </xdr:cNvPr>
        <xdr:cNvSpPr>
          <a:spLocks/>
        </xdr:cNvSpPr>
      </xdr:nvSpPr>
      <xdr:spPr>
        <a:xfrm>
          <a:off x="61979" y="17579656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90</xdr:row>
      <xdr:rowOff>26442</xdr:rowOff>
    </xdr:from>
    <xdr:to>
      <xdr:col>3</xdr:col>
      <xdr:colOff>1936</xdr:colOff>
      <xdr:row>91</xdr:row>
      <xdr:rowOff>12342</xdr:rowOff>
    </xdr:to>
    <xdr:sp macro="" textlink="">
      <xdr:nvSpPr>
        <xdr:cNvPr id="301" name="Прямоугольник 300">
          <a:extLst>
            <a:ext uri="{FF2B5EF4-FFF2-40B4-BE49-F238E27FC236}">
              <a16:creationId xmlns:a16="http://schemas.microsoft.com/office/drawing/2014/main" id="{07116174-C5BB-4541-9647-63270D8C3EBC}"/>
            </a:ext>
          </a:extLst>
        </xdr:cNvPr>
        <xdr:cNvSpPr>
          <a:spLocks/>
        </xdr:cNvSpPr>
      </xdr:nvSpPr>
      <xdr:spPr>
        <a:xfrm>
          <a:off x="61979" y="17786485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91</xdr:row>
      <xdr:rowOff>26442</xdr:rowOff>
    </xdr:from>
    <xdr:to>
      <xdr:col>3</xdr:col>
      <xdr:colOff>1936</xdr:colOff>
      <xdr:row>92</xdr:row>
      <xdr:rowOff>12342</xdr:rowOff>
    </xdr:to>
    <xdr:sp macro="" textlink="">
      <xdr:nvSpPr>
        <xdr:cNvPr id="302" name="Прямоугольник 301">
          <a:extLst>
            <a:ext uri="{FF2B5EF4-FFF2-40B4-BE49-F238E27FC236}">
              <a16:creationId xmlns:a16="http://schemas.microsoft.com/office/drawing/2014/main" id="{8E10227B-91A6-4E26-B31B-F9826DA54A1C}"/>
            </a:ext>
          </a:extLst>
        </xdr:cNvPr>
        <xdr:cNvSpPr>
          <a:spLocks/>
        </xdr:cNvSpPr>
      </xdr:nvSpPr>
      <xdr:spPr>
        <a:xfrm>
          <a:off x="61979" y="17993313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92</xdr:row>
      <xdr:rowOff>26442</xdr:rowOff>
    </xdr:from>
    <xdr:to>
      <xdr:col>3</xdr:col>
      <xdr:colOff>1936</xdr:colOff>
      <xdr:row>93</xdr:row>
      <xdr:rowOff>12342</xdr:rowOff>
    </xdr:to>
    <xdr:sp macro="" textlink="">
      <xdr:nvSpPr>
        <xdr:cNvPr id="303" name="Прямоугольник 302">
          <a:extLst>
            <a:ext uri="{FF2B5EF4-FFF2-40B4-BE49-F238E27FC236}">
              <a16:creationId xmlns:a16="http://schemas.microsoft.com/office/drawing/2014/main" id="{A9EA314C-D08D-4099-940C-A98795E608B8}"/>
            </a:ext>
          </a:extLst>
        </xdr:cNvPr>
        <xdr:cNvSpPr>
          <a:spLocks/>
        </xdr:cNvSpPr>
      </xdr:nvSpPr>
      <xdr:spPr>
        <a:xfrm>
          <a:off x="61979" y="18200142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93</xdr:row>
      <xdr:rowOff>26442</xdr:rowOff>
    </xdr:from>
    <xdr:to>
      <xdr:col>3</xdr:col>
      <xdr:colOff>1936</xdr:colOff>
      <xdr:row>94</xdr:row>
      <xdr:rowOff>12342</xdr:rowOff>
    </xdr:to>
    <xdr:sp macro="" textlink="">
      <xdr:nvSpPr>
        <xdr:cNvPr id="304" name="Прямоугольник 303">
          <a:extLst>
            <a:ext uri="{FF2B5EF4-FFF2-40B4-BE49-F238E27FC236}">
              <a16:creationId xmlns:a16="http://schemas.microsoft.com/office/drawing/2014/main" id="{43B024EF-3218-4718-8FD5-16AA6B1867E0}"/>
            </a:ext>
          </a:extLst>
        </xdr:cNvPr>
        <xdr:cNvSpPr>
          <a:spLocks/>
        </xdr:cNvSpPr>
      </xdr:nvSpPr>
      <xdr:spPr>
        <a:xfrm>
          <a:off x="61979" y="18406971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169</xdr:row>
      <xdr:rowOff>26442</xdr:rowOff>
    </xdr:from>
    <xdr:to>
      <xdr:col>3</xdr:col>
      <xdr:colOff>1936</xdr:colOff>
      <xdr:row>170</xdr:row>
      <xdr:rowOff>12342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064D7B72-D7A5-4187-A6DE-95F5D79DB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35089328"/>
          <a:ext cx="0" cy="19272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170</xdr:row>
      <xdr:rowOff>26442</xdr:rowOff>
    </xdr:from>
    <xdr:to>
      <xdr:col>3</xdr:col>
      <xdr:colOff>1936</xdr:colOff>
      <xdr:row>171</xdr:row>
      <xdr:rowOff>12342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E48AA299-BEC6-46C9-8CBF-4382D7943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35296156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172</xdr:row>
      <xdr:rowOff>26442</xdr:rowOff>
    </xdr:from>
    <xdr:to>
      <xdr:col>3</xdr:col>
      <xdr:colOff>1936</xdr:colOff>
      <xdr:row>173</xdr:row>
      <xdr:rowOff>12342</xdr:rowOff>
    </xdr:to>
    <xdr:sp macro="" textlink="">
      <xdr:nvSpPr>
        <xdr:cNvPr id="307" name="Прямоугольник 306">
          <a:extLst>
            <a:ext uri="{FF2B5EF4-FFF2-40B4-BE49-F238E27FC236}">
              <a16:creationId xmlns:a16="http://schemas.microsoft.com/office/drawing/2014/main" id="{53796E70-7BE0-4C09-821B-5E323B105643}"/>
            </a:ext>
          </a:extLst>
        </xdr:cNvPr>
        <xdr:cNvSpPr>
          <a:spLocks/>
        </xdr:cNvSpPr>
      </xdr:nvSpPr>
      <xdr:spPr>
        <a:xfrm>
          <a:off x="61979" y="35709813"/>
          <a:ext cx="0" cy="192729"/>
        </a:xfrm>
        <a:prstGeom prst="rect">
          <a:avLst/>
        </a:prstGeom>
        <a:blipFill>
          <a:blip xmlns:r="http://schemas.openxmlformats.org/officeDocument/2006/relationships" r:embed="rId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99</xdr:row>
      <xdr:rowOff>20999</xdr:rowOff>
    </xdr:from>
    <xdr:to>
      <xdr:col>3</xdr:col>
      <xdr:colOff>1936</xdr:colOff>
      <xdr:row>100</xdr:row>
      <xdr:rowOff>6899</xdr:rowOff>
    </xdr:to>
    <xdr:sp macro="" textlink="">
      <xdr:nvSpPr>
        <xdr:cNvPr id="308" name="Прямоугольник 307">
          <a:extLst>
            <a:ext uri="{FF2B5EF4-FFF2-40B4-BE49-F238E27FC236}">
              <a16:creationId xmlns:a16="http://schemas.microsoft.com/office/drawing/2014/main" id="{5E174465-8FEC-4AB7-B15D-F6F82010F9CF}"/>
            </a:ext>
          </a:extLst>
        </xdr:cNvPr>
        <xdr:cNvSpPr>
          <a:spLocks/>
        </xdr:cNvSpPr>
      </xdr:nvSpPr>
      <xdr:spPr>
        <a:xfrm>
          <a:off x="61979" y="19642499"/>
          <a:ext cx="0" cy="192729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100</xdr:row>
      <xdr:rowOff>20999</xdr:rowOff>
    </xdr:from>
    <xdr:to>
      <xdr:col>3</xdr:col>
      <xdr:colOff>1936</xdr:colOff>
      <xdr:row>101</xdr:row>
      <xdr:rowOff>6899</xdr:rowOff>
    </xdr:to>
    <xdr:sp macro="" textlink="">
      <xdr:nvSpPr>
        <xdr:cNvPr id="309" name="Прямоугольник 308">
          <a:extLst>
            <a:ext uri="{FF2B5EF4-FFF2-40B4-BE49-F238E27FC236}">
              <a16:creationId xmlns:a16="http://schemas.microsoft.com/office/drawing/2014/main" id="{432BB50C-93AB-4529-A760-99A0112CBF1F}"/>
            </a:ext>
          </a:extLst>
        </xdr:cNvPr>
        <xdr:cNvSpPr>
          <a:spLocks/>
        </xdr:cNvSpPr>
      </xdr:nvSpPr>
      <xdr:spPr>
        <a:xfrm>
          <a:off x="61979" y="19849328"/>
          <a:ext cx="0" cy="192728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101</xdr:row>
      <xdr:rowOff>20999</xdr:rowOff>
    </xdr:from>
    <xdr:to>
      <xdr:col>3</xdr:col>
      <xdr:colOff>1936</xdr:colOff>
      <xdr:row>102</xdr:row>
      <xdr:rowOff>6899</xdr:rowOff>
    </xdr:to>
    <xdr:sp macro="" textlink="">
      <xdr:nvSpPr>
        <xdr:cNvPr id="310" name="Прямоугольник 309">
          <a:extLst>
            <a:ext uri="{FF2B5EF4-FFF2-40B4-BE49-F238E27FC236}">
              <a16:creationId xmlns:a16="http://schemas.microsoft.com/office/drawing/2014/main" id="{26BE14BC-B7B6-43DE-A6F7-A625BF8347C3}"/>
            </a:ext>
          </a:extLst>
        </xdr:cNvPr>
        <xdr:cNvSpPr>
          <a:spLocks/>
        </xdr:cNvSpPr>
      </xdr:nvSpPr>
      <xdr:spPr>
        <a:xfrm>
          <a:off x="61979" y="20056156"/>
          <a:ext cx="0" cy="192729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102</xdr:row>
      <xdr:rowOff>20999</xdr:rowOff>
    </xdr:from>
    <xdr:to>
      <xdr:col>3</xdr:col>
      <xdr:colOff>1936</xdr:colOff>
      <xdr:row>103</xdr:row>
      <xdr:rowOff>6899</xdr:rowOff>
    </xdr:to>
    <xdr:sp macro="" textlink="">
      <xdr:nvSpPr>
        <xdr:cNvPr id="311" name="Прямоугольник 310">
          <a:extLst>
            <a:ext uri="{FF2B5EF4-FFF2-40B4-BE49-F238E27FC236}">
              <a16:creationId xmlns:a16="http://schemas.microsoft.com/office/drawing/2014/main" id="{E8BBCA88-A613-412E-BA63-4E845E712396}"/>
            </a:ext>
          </a:extLst>
        </xdr:cNvPr>
        <xdr:cNvSpPr>
          <a:spLocks/>
        </xdr:cNvSpPr>
      </xdr:nvSpPr>
      <xdr:spPr>
        <a:xfrm>
          <a:off x="61979" y="20262985"/>
          <a:ext cx="0" cy="192728"/>
        </a:xfrm>
        <a:prstGeom prst="rect">
          <a:avLst/>
        </a:prstGeom>
        <a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103</xdr:row>
      <xdr:rowOff>26442</xdr:rowOff>
    </xdr:from>
    <xdr:to>
      <xdr:col>3</xdr:col>
      <xdr:colOff>1936</xdr:colOff>
      <xdr:row>104</xdr:row>
      <xdr:rowOff>12342</xdr:rowOff>
    </xdr:to>
    <xdr:sp macro="" textlink="">
      <xdr:nvSpPr>
        <xdr:cNvPr id="312" name="Прямоугольник 311">
          <a:extLst>
            <a:ext uri="{FF2B5EF4-FFF2-40B4-BE49-F238E27FC236}">
              <a16:creationId xmlns:a16="http://schemas.microsoft.com/office/drawing/2014/main" id="{CBFDA469-FB60-4EE7-A41C-9AFF59C0D526}"/>
            </a:ext>
          </a:extLst>
        </xdr:cNvPr>
        <xdr:cNvSpPr>
          <a:spLocks/>
        </xdr:cNvSpPr>
      </xdr:nvSpPr>
      <xdr:spPr>
        <a:xfrm>
          <a:off x="61979" y="20475256"/>
          <a:ext cx="0" cy="192729"/>
        </a:xfrm>
        <a:prstGeom prst="rect">
          <a:avLst/>
        </a:prstGeom>
        <a:blipFill>
          <a:blip xmlns:r="http://schemas.openxmlformats.org/officeDocument/2006/relationships" r:embed="rId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104</xdr:row>
      <xdr:rowOff>20999</xdr:rowOff>
    </xdr:from>
    <xdr:to>
      <xdr:col>3</xdr:col>
      <xdr:colOff>1936</xdr:colOff>
      <xdr:row>105</xdr:row>
      <xdr:rowOff>6899</xdr:rowOff>
    </xdr:to>
    <xdr:sp macro="" textlink="">
      <xdr:nvSpPr>
        <xdr:cNvPr id="313" name="Прямоугольник 312">
          <a:extLst>
            <a:ext uri="{FF2B5EF4-FFF2-40B4-BE49-F238E27FC236}">
              <a16:creationId xmlns:a16="http://schemas.microsoft.com/office/drawing/2014/main" id="{030FAA77-F905-4A48-82AE-D8FA91345644}"/>
            </a:ext>
          </a:extLst>
        </xdr:cNvPr>
        <xdr:cNvSpPr>
          <a:spLocks/>
        </xdr:cNvSpPr>
      </xdr:nvSpPr>
      <xdr:spPr>
        <a:xfrm>
          <a:off x="61979" y="20676642"/>
          <a:ext cx="0" cy="192728"/>
        </a:xfrm>
        <a:prstGeom prst="rect">
          <a:avLst/>
        </a:prstGeom>
        <a:blipFill>
          <a:blip xmlns:r="http://schemas.openxmlformats.org/officeDocument/2006/relationships" r:embed="rId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108</xdr:row>
      <xdr:rowOff>25564</xdr:rowOff>
    </xdr:from>
    <xdr:to>
      <xdr:col>3</xdr:col>
      <xdr:colOff>3298</xdr:colOff>
      <xdr:row>109</xdr:row>
      <xdr:rowOff>11464</xdr:rowOff>
    </xdr:to>
    <xdr:sp macro="" textlink="">
      <xdr:nvSpPr>
        <xdr:cNvPr id="315" name="Прямоугольник 314">
          <a:extLst>
            <a:ext uri="{FF2B5EF4-FFF2-40B4-BE49-F238E27FC236}">
              <a16:creationId xmlns:a16="http://schemas.microsoft.com/office/drawing/2014/main" id="{527811F5-989C-413C-BFBB-42A91E4A1FDB}"/>
            </a:ext>
          </a:extLst>
        </xdr:cNvPr>
        <xdr:cNvSpPr>
          <a:spLocks/>
        </xdr:cNvSpPr>
      </xdr:nvSpPr>
      <xdr:spPr>
        <a:xfrm>
          <a:off x="63341" y="21742564"/>
          <a:ext cx="0" cy="192729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109</xdr:row>
      <xdr:rowOff>25564</xdr:rowOff>
    </xdr:from>
    <xdr:to>
      <xdr:col>3</xdr:col>
      <xdr:colOff>3298</xdr:colOff>
      <xdr:row>110</xdr:row>
      <xdr:rowOff>11464</xdr:rowOff>
    </xdr:to>
    <xdr:sp macro="" textlink="">
      <xdr:nvSpPr>
        <xdr:cNvPr id="316" name="Прямоугольник 315">
          <a:extLst>
            <a:ext uri="{FF2B5EF4-FFF2-40B4-BE49-F238E27FC236}">
              <a16:creationId xmlns:a16="http://schemas.microsoft.com/office/drawing/2014/main" id="{7B918725-64A8-4A9E-9A08-4DDB232EF14F}"/>
            </a:ext>
          </a:extLst>
        </xdr:cNvPr>
        <xdr:cNvSpPr>
          <a:spLocks/>
        </xdr:cNvSpPr>
      </xdr:nvSpPr>
      <xdr:spPr>
        <a:xfrm>
          <a:off x="63341" y="21949393"/>
          <a:ext cx="0" cy="192728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110</xdr:row>
      <xdr:rowOff>25564</xdr:rowOff>
    </xdr:from>
    <xdr:to>
      <xdr:col>3</xdr:col>
      <xdr:colOff>3298</xdr:colOff>
      <xdr:row>111</xdr:row>
      <xdr:rowOff>11464</xdr:rowOff>
    </xdr:to>
    <xdr:sp macro="" textlink="">
      <xdr:nvSpPr>
        <xdr:cNvPr id="317" name="Прямоугольник 316">
          <a:extLst>
            <a:ext uri="{FF2B5EF4-FFF2-40B4-BE49-F238E27FC236}">
              <a16:creationId xmlns:a16="http://schemas.microsoft.com/office/drawing/2014/main" id="{0193F5CB-6F04-4C9D-8602-5617FF5A6306}"/>
            </a:ext>
          </a:extLst>
        </xdr:cNvPr>
        <xdr:cNvSpPr>
          <a:spLocks/>
        </xdr:cNvSpPr>
      </xdr:nvSpPr>
      <xdr:spPr>
        <a:xfrm>
          <a:off x="63341" y="22156221"/>
          <a:ext cx="0" cy="192729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111</xdr:row>
      <xdr:rowOff>25564</xdr:rowOff>
    </xdr:from>
    <xdr:to>
      <xdr:col>3</xdr:col>
      <xdr:colOff>3298</xdr:colOff>
      <xdr:row>112</xdr:row>
      <xdr:rowOff>11464</xdr:rowOff>
    </xdr:to>
    <xdr:sp macro="" textlink="">
      <xdr:nvSpPr>
        <xdr:cNvPr id="318" name="Прямоугольник 317">
          <a:extLst>
            <a:ext uri="{FF2B5EF4-FFF2-40B4-BE49-F238E27FC236}">
              <a16:creationId xmlns:a16="http://schemas.microsoft.com/office/drawing/2014/main" id="{0A2F73EE-5BC7-414C-80BC-E71E2CD9ABA3}"/>
            </a:ext>
          </a:extLst>
        </xdr:cNvPr>
        <xdr:cNvSpPr>
          <a:spLocks/>
        </xdr:cNvSpPr>
      </xdr:nvSpPr>
      <xdr:spPr>
        <a:xfrm>
          <a:off x="63341" y="22363050"/>
          <a:ext cx="0" cy="192728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112</xdr:row>
      <xdr:rowOff>25564</xdr:rowOff>
    </xdr:from>
    <xdr:to>
      <xdr:col>3</xdr:col>
      <xdr:colOff>3298</xdr:colOff>
      <xdr:row>113</xdr:row>
      <xdr:rowOff>11464</xdr:rowOff>
    </xdr:to>
    <xdr:sp macro="" textlink="">
      <xdr:nvSpPr>
        <xdr:cNvPr id="319" name="Прямоугольник 318">
          <a:extLst>
            <a:ext uri="{FF2B5EF4-FFF2-40B4-BE49-F238E27FC236}">
              <a16:creationId xmlns:a16="http://schemas.microsoft.com/office/drawing/2014/main" id="{D778EDD1-0C67-4774-AB61-22FF0BC8C71C}"/>
            </a:ext>
          </a:extLst>
        </xdr:cNvPr>
        <xdr:cNvSpPr>
          <a:spLocks/>
        </xdr:cNvSpPr>
      </xdr:nvSpPr>
      <xdr:spPr>
        <a:xfrm>
          <a:off x="63341" y="22569878"/>
          <a:ext cx="0" cy="192729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113</xdr:row>
      <xdr:rowOff>25564</xdr:rowOff>
    </xdr:from>
    <xdr:to>
      <xdr:col>3</xdr:col>
      <xdr:colOff>3298</xdr:colOff>
      <xdr:row>114</xdr:row>
      <xdr:rowOff>11464</xdr:rowOff>
    </xdr:to>
    <xdr:sp macro="" textlink="">
      <xdr:nvSpPr>
        <xdr:cNvPr id="320" name="Прямоугольник 319">
          <a:extLst>
            <a:ext uri="{FF2B5EF4-FFF2-40B4-BE49-F238E27FC236}">
              <a16:creationId xmlns:a16="http://schemas.microsoft.com/office/drawing/2014/main" id="{84D84CD6-FC26-480F-B417-752C88280318}"/>
            </a:ext>
          </a:extLst>
        </xdr:cNvPr>
        <xdr:cNvSpPr>
          <a:spLocks/>
        </xdr:cNvSpPr>
      </xdr:nvSpPr>
      <xdr:spPr>
        <a:xfrm>
          <a:off x="63341" y="22776707"/>
          <a:ext cx="0" cy="192728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53</xdr:row>
      <xdr:rowOff>26442</xdr:rowOff>
    </xdr:from>
    <xdr:to>
      <xdr:col>3</xdr:col>
      <xdr:colOff>1936</xdr:colOff>
      <xdr:row>54</xdr:row>
      <xdr:rowOff>12342</xdr:rowOff>
    </xdr:to>
    <xdr:sp macro="" textlink="">
      <xdr:nvSpPr>
        <xdr:cNvPr id="321" name="Прямоугольник 320">
          <a:extLst>
            <a:ext uri="{FF2B5EF4-FFF2-40B4-BE49-F238E27FC236}">
              <a16:creationId xmlns:a16="http://schemas.microsoft.com/office/drawing/2014/main" id="{909C6B19-0F67-4F31-8D30-A4C7E853BCDF}"/>
            </a:ext>
          </a:extLst>
        </xdr:cNvPr>
        <xdr:cNvSpPr>
          <a:spLocks/>
        </xdr:cNvSpPr>
      </xdr:nvSpPr>
      <xdr:spPr>
        <a:xfrm>
          <a:off x="61979" y="9404485"/>
          <a:ext cx="0" cy="192728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54</xdr:row>
      <xdr:rowOff>26442</xdr:rowOff>
    </xdr:from>
    <xdr:to>
      <xdr:col>3</xdr:col>
      <xdr:colOff>1936</xdr:colOff>
      <xdr:row>55</xdr:row>
      <xdr:rowOff>12342</xdr:rowOff>
    </xdr:to>
    <xdr:sp macro="" textlink="">
      <xdr:nvSpPr>
        <xdr:cNvPr id="322" name="Прямоугольник 321">
          <a:extLst>
            <a:ext uri="{FF2B5EF4-FFF2-40B4-BE49-F238E27FC236}">
              <a16:creationId xmlns:a16="http://schemas.microsoft.com/office/drawing/2014/main" id="{DD387D05-79AC-42CA-B298-4D2118B24051}"/>
            </a:ext>
          </a:extLst>
        </xdr:cNvPr>
        <xdr:cNvSpPr>
          <a:spLocks/>
        </xdr:cNvSpPr>
      </xdr:nvSpPr>
      <xdr:spPr>
        <a:xfrm>
          <a:off x="61979" y="9611313"/>
          <a:ext cx="0" cy="192729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55</xdr:row>
      <xdr:rowOff>26442</xdr:rowOff>
    </xdr:from>
    <xdr:to>
      <xdr:col>3</xdr:col>
      <xdr:colOff>1936</xdr:colOff>
      <xdr:row>56</xdr:row>
      <xdr:rowOff>12342</xdr:rowOff>
    </xdr:to>
    <xdr:sp macro="" textlink="">
      <xdr:nvSpPr>
        <xdr:cNvPr id="323" name="Прямоугольник 322">
          <a:extLst>
            <a:ext uri="{FF2B5EF4-FFF2-40B4-BE49-F238E27FC236}">
              <a16:creationId xmlns:a16="http://schemas.microsoft.com/office/drawing/2014/main" id="{04B0CAEC-2D48-49CA-849B-1D4DA900C021}"/>
            </a:ext>
          </a:extLst>
        </xdr:cNvPr>
        <xdr:cNvSpPr>
          <a:spLocks/>
        </xdr:cNvSpPr>
      </xdr:nvSpPr>
      <xdr:spPr>
        <a:xfrm>
          <a:off x="61979" y="9818142"/>
          <a:ext cx="0" cy="192729"/>
        </a:xfrm>
        <a:prstGeom prst="rect">
          <a:avLst/>
        </a:prstGeom>
        <a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115</xdr:row>
      <xdr:rowOff>26442</xdr:rowOff>
    </xdr:from>
    <xdr:to>
      <xdr:col>3</xdr:col>
      <xdr:colOff>1936</xdr:colOff>
      <xdr:row>116</xdr:row>
      <xdr:rowOff>12342</xdr:rowOff>
    </xdr:to>
    <xdr:sp macro="" textlink="">
      <xdr:nvSpPr>
        <xdr:cNvPr id="324" name="Прямоугольник 323">
          <a:extLst>
            <a:ext uri="{FF2B5EF4-FFF2-40B4-BE49-F238E27FC236}">
              <a16:creationId xmlns:a16="http://schemas.microsoft.com/office/drawing/2014/main" id="{8227D764-4593-4875-B387-62D1FD9F3560}"/>
            </a:ext>
          </a:extLst>
        </xdr:cNvPr>
        <xdr:cNvSpPr>
          <a:spLocks/>
        </xdr:cNvSpPr>
      </xdr:nvSpPr>
      <xdr:spPr>
        <a:xfrm>
          <a:off x="61979" y="23191242"/>
          <a:ext cx="0" cy="192729"/>
        </a:xfrm>
        <a:prstGeom prst="rect">
          <a:avLst/>
        </a:prstGeom>
        <a:blipFill>
          <a:blip xmlns:r="http://schemas.openxmlformats.org/officeDocument/2006/relationships" r:embed="rId40" cstate="screen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116</xdr:row>
      <xdr:rowOff>26442</xdr:rowOff>
    </xdr:from>
    <xdr:to>
      <xdr:col>3</xdr:col>
      <xdr:colOff>1936</xdr:colOff>
      <xdr:row>117</xdr:row>
      <xdr:rowOff>12342</xdr:rowOff>
    </xdr:to>
    <xdr:sp macro="" textlink="">
      <xdr:nvSpPr>
        <xdr:cNvPr id="325" name="Прямоугольник 324">
          <a:extLst>
            <a:ext uri="{FF2B5EF4-FFF2-40B4-BE49-F238E27FC236}">
              <a16:creationId xmlns:a16="http://schemas.microsoft.com/office/drawing/2014/main" id="{401E79E6-53C7-4ED8-A1BE-DE47AFE9F696}"/>
            </a:ext>
          </a:extLst>
        </xdr:cNvPr>
        <xdr:cNvSpPr>
          <a:spLocks/>
        </xdr:cNvSpPr>
      </xdr:nvSpPr>
      <xdr:spPr>
        <a:xfrm>
          <a:off x="61979" y="23398071"/>
          <a:ext cx="0" cy="192728"/>
        </a:xfrm>
        <a:prstGeom prst="rect">
          <a:avLst/>
        </a:prstGeom>
        <a:blipFill>
          <a:blip xmlns:r="http://schemas.openxmlformats.org/officeDocument/2006/relationships" r:embed="rId40" cstate="screen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119</xdr:row>
      <xdr:rowOff>26442</xdr:rowOff>
    </xdr:from>
    <xdr:to>
      <xdr:col>3</xdr:col>
      <xdr:colOff>1936</xdr:colOff>
      <xdr:row>120</xdr:row>
      <xdr:rowOff>12342</xdr:rowOff>
    </xdr:to>
    <xdr:sp macro="" textlink="">
      <xdr:nvSpPr>
        <xdr:cNvPr id="326" name="Прямоугольник 325">
          <a:extLst>
            <a:ext uri="{FF2B5EF4-FFF2-40B4-BE49-F238E27FC236}">
              <a16:creationId xmlns:a16="http://schemas.microsoft.com/office/drawing/2014/main" id="{7F81A7AE-30C8-4257-B9E3-82157B3FB17C}"/>
            </a:ext>
          </a:extLst>
        </xdr:cNvPr>
        <xdr:cNvSpPr>
          <a:spLocks/>
        </xdr:cNvSpPr>
      </xdr:nvSpPr>
      <xdr:spPr>
        <a:xfrm>
          <a:off x="61979" y="24018556"/>
          <a:ext cx="0" cy="192729"/>
        </a:xfrm>
        <a:prstGeom prst="rect">
          <a:avLst/>
        </a:prstGeom>
        <a:blipFill>
          <a:blip xmlns:r="http://schemas.openxmlformats.org/officeDocument/2006/relationships" r:embed="rId4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121</xdr:row>
      <xdr:rowOff>26442</xdr:rowOff>
    </xdr:from>
    <xdr:to>
      <xdr:col>3</xdr:col>
      <xdr:colOff>1936</xdr:colOff>
      <xdr:row>122</xdr:row>
      <xdr:rowOff>12342</xdr:rowOff>
    </xdr:to>
    <xdr:sp macro="" textlink="">
      <xdr:nvSpPr>
        <xdr:cNvPr id="327" name="Прямоугольник 326">
          <a:extLst>
            <a:ext uri="{FF2B5EF4-FFF2-40B4-BE49-F238E27FC236}">
              <a16:creationId xmlns:a16="http://schemas.microsoft.com/office/drawing/2014/main" id="{ABC70456-4C68-4650-9D59-A68560863793}"/>
            </a:ext>
          </a:extLst>
        </xdr:cNvPr>
        <xdr:cNvSpPr>
          <a:spLocks/>
        </xdr:cNvSpPr>
      </xdr:nvSpPr>
      <xdr:spPr>
        <a:xfrm>
          <a:off x="61979" y="24432213"/>
          <a:ext cx="0" cy="192729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122</xdr:row>
      <xdr:rowOff>26442</xdr:rowOff>
    </xdr:from>
    <xdr:to>
      <xdr:col>3</xdr:col>
      <xdr:colOff>1936</xdr:colOff>
      <xdr:row>123</xdr:row>
      <xdr:rowOff>12342</xdr:rowOff>
    </xdr:to>
    <xdr:sp macro="" textlink="">
      <xdr:nvSpPr>
        <xdr:cNvPr id="328" name="Прямоугольник 327">
          <a:extLst>
            <a:ext uri="{FF2B5EF4-FFF2-40B4-BE49-F238E27FC236}">
              <a16:creationId xmlns:a16="http://schemas.microsoft.com/office/drawing/2014/main" id="{4C3C0BB3-FBB3-453F-B684-594FF1439BFC}"/>
            </a:ext>
          </a:extLst>
        </xdr:cNvPr>
        <xdr:cNvSpPr>
          <a:spLocks/>
        </xdr:cNvSpPr>
      </xdr:nvSpPr>
      <xdr:spPr>
        <a:xfrm>
          <a:off x="61979" y="24639042"/>
          <a:ext cx="0" cy="192729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123</xdr:row>
      <xdr:rowOff>26442</xdr:rowOff>
    </xdr:from>
    <xdr:to>
      <xdr:col>3</xdr:col>
      <xdr:colOff>1936</xdr:colOff>
      <xdr:row>124</xdr:row>
      <xdr:rowOff>12342</xdr:rowOff>
    </xdr:to>
    <xdr:sp macro="" textlink="">
      <xdr:nvSpPr>
        <xdr:cNvPr id="329" name="Прямоугольник 328">
          <a:extLst>
            <a:ext uri="{FF2B5EF4-FFF2-40B4-BE49-F238E27FC236}">
              <a16:creationId xmlns:a16="http://schemas.microsoft.com/office/drawing/2014/main" id="{C2DFA3FD-E49C-4F35-9FBB-27A46BFA188B}"/>
            </a:ext>
          </a:extLst>
        </xdr:cNvPr>
        <xdr:cNvSpPr>
          <a:spLocks/>
        </xdr:cNvSpPr>
      </xdr:nvSpPr>
      <xdr:spPr>
        <a:xfrm>
          <a:off x="61979" y="24845871"/>
          <a:ext cx="0" cy="192728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124</xdr:row>
      <xdr:rowOff>26442</xdr:rowOff>
    </xdr:from>
    <xdr:to>
      <xdr:col>3</xdr:col>
      <xdr:colOff>1936</xdr:colOff>
      <xdr:row>125</xdr:row>
      <xdr:rowOff>12342</xdr:rowOff>
    </xdr:to>
    <xdr:sp macro="" textlink="">
      <xdr:nvSpPr>
        <xdr:cNvPr id="330" name="Прямоугольник 329">
          <a:extLst>
            <a:ext uri="{FF2B5EF4-FFF2-40B4-BE49-F238E27FC236}">
              <a16:creationId xmlns:a16="http://schemas.microsoft.com/office/drawing/2014/main" id="{8B81C659-5A66-4A67-9BF8-4154C747DB7A}"/>
            </a:ext>
          </a:extLst>
        </xdr:cNvPr>
        <xdr:cNvSpPr>
          <a:spLocks/>
        </xdr:cNvSpPr>
      </xdr:nvSpPr>
      <xdr:spPr>
        <a:xfrm>
          <a:off x="61979" y="25052699"/>
          <a:ext cx="0" cy="192729"/>
        </a:xfrm>
        <a:prstGeom prst="rect">
          <a:avLst/>
        </a:prstGeom>
        <a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125</xdr:row>
      <xdr:rowOff>26442</xdr:rowOff>
    </xdr:from>
    <xdr:to>
      <xdr:col>3</xdr:col>
      <xdr:colOff>1936</xdr:colOff>
      <xdr:row>126</xdr:row>
      <xdr:rowOff>12342</xdr:rowOff>
    </xdr:to>
    <xdr:sp macro="" textlink="">
      <xdr:nvSpPr>
        <xdr:cNvPr id="331" name="Прямоугольник 330">
          <a:extLst>
            <a:ext uri="{FF2B5EF4-FFF2-40B4-BE49-F238E27FC236}">
              <a16:creationId xmlns:a16="http://schemas.microsoft.com/office/drawing/2014/main" id="{5342F38D-ED28-4C13-96B4-418936765B1C}"/>
            </a:ext>
          </a:extLst>
        </xdr:cNvPr>
        <xdr:cNvSpPr>
          <a:spLocks/>
        </xdr:cNvSpPr>
      </xdr:nvSpPr>
      <xdr:spPr>
        <a:xfrm>
          <a:off x="61979" y="25259528"/>
          <a:ext cx="0" cy="192728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126</xdr:row>
      <xdr:rowOff>26442</xdr:rowOff>
    </xdr:from>
    <xdr:to>
      <xdr:col>3</xdr:col>
      <xdr:colOff>1936</xdr:colOff>
      <xdr:row>127</xdr:row>
      <xdr:rowOff>12342</xdr:rowOff>
    </xdr:to>
    <xdr:sp macro="" textlink="">
      <xdr:nvSpPr>
        <xdr:cNvPr id="332" name="Прямоугольник 331">
          <a:extLst>
            <a:ext uri="{FF2B5EF4-FFF2-40B4-BE49-F238E27FC236}">
              <a16:creationId xmlns:a16="http://schemas.microsoft.com/office/drawing/2014/main" id="{323B01CC-379D-4225-AF97-EB8AAFD44207}"/>
            </a:ext>
          </a:extLst>
        </xdr:cNvPr>
        <xdr:cNvSpPr>
          <a:spLocks/>
        </xdr:cNvSpPr>
      </xdr:nvSpPr>
      <xdr:spPr>
        <a:xfrm>
          <a:off x="61979" y="25466356"/>
          <a:ext cx="0" cy="192729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127</xdr:row>
      <xdr:rowOff>26442</xdr:rowOff>
    </xdr:from>
    <xdr:to>
      <xdr:col>3</xdr:col>
      <xdr:colOff>1936</xdr:colOff>
      <xdr:row>128</xdr:row>
      <xdr:rowOff>12342</xdr:rowOff>
    </xdr:to>
    <xdr:sp macro="" textlink="">
      <xdr:nvSpPr>
        <xdr:cNvPr id="333" name="Прямоугольник 332">
          <a:extLst>
            <a:ext uri="{FF2B5EF4-FFF2-40B4-BE49-F238E27FC236}">
              <a16:creationId xmlns:a16="http://schemas.microsoft.com/office/drawing/2014/main" id="{21AE62C7-61BE-4C63-A008-B091F62873CB}"/>
            </a:ext>
          </a:extLst>
        </xdr:cNvPr>
        <xdr:cNvSpPr>
          <a:spLocks/>
        </xdr:cNvSpPr>
      </xdr:nvSpPr>
      <xdr:spPr>
        <a:xfrm>
          <a:off x="61979" y="25673185"/>
          <a:ext cx="0" cy="192728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128</xdr:row>
      <xdr:rowOff>26442</xdr:rowOff>
    </xdr:from>
    <xdr:to>
      <xdr:col>3</xdr:col>
      <xdr:colOff>1936</xdr:colOff>
      <xdr:row>129</xdr:row>
      <xdr:rowOff>12342</xdr:rowOff>
    </xdr:to>
    <xdr:sp macro="" textlink="">
      <xdr:nvSpPr>
        <xdr:cNvPr id="334" name="Прямоугольник 333">
          <a:extLst>
            <a:ext uri="{FF2B5EF4-FFF2-40B4-BE49-F238E27FC236}">
              <a16:creationId xmlns:a16="http://schemas.microsoft.com/office/drawing/2014/main" id="{8E3E41BE-1AE5-42D5-BFFF-A4DBB1AFE9A2}"/>
            </a:ext>
          </a:extLst>
        </xdr:cNvPr>
        <xdr:cNvSpPr>
          <a:spLocks/>
        </xdr:cNvSpPr>
      </xdr:nvSpPr>
      <xdr:spPr>
        <a:xfrm>
          <a:off x="61979" y="25880013"/>
          <a:ext cx="0" cy="192729"/>
        </a:xfrm>
        <a:prstGeom prst="rect">
          <a:avLst/>
        </a:prstGeom>
        <a:blipFill>
          <a:blip xmlns:r="http://schemas.openxmlformats.org/officeDocument/2006/relationships" r:embed="rId44" cstate="screen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117</xdr:row>
      <xdr:rowOff>26442</xdr:rowOff>
    </xdr:from>
    <xdr:to>
      <xdr:col>3</xdr:col>
      <xdr:colOff>1936</xdr:colOff>
      <xdr:row>118</xdr:row>
      <xdr:rowOff>12342</xdr:rowOff>
    </xdr:to>
    <xdr:sp macro="" textlink="">
      <xdr:nvSpPr>
        <xdr:cNvPr id="336" name="Прямоугольник 335">
          <a:extLst>
            <a:ext uri="{FF2B5EF4-FFF2-40B4-BE49-F238E27FC236}">
              <a16:creationId xmlns:a16="http://schemas.microsoft.com/office/drawing/2014/main" id="{01D1B4BD-C721-4A08-9EC3-ED281AC3602E}"/>
            </a:ext>
          </a:extLst>
        </xdr:cNvPr>
        <xdr:cNvSpPr>
          <a:spLocks/>
        </xdr:cNvSpPr>
      </xdr:nvSpPr>
      <xdr:spPr>
        <a:xfrm>
          <a:off x="61979" y="23604899"/>
          <a:ext cx="0" cy="192729"/>
        </a:xfrm>
        <a:prstGeom prst="rect">
          <a:avLst/>
        </a:prstGeom>
        <a:blipFill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118</xdr:row>
      <xdr:rowOff>26442</xdr:rowOff>
    </xdr:from>
    <xdr:to>
      <xdr:col>3</xdr:col>
      <xdr:colOff>1936</xdr:colOff>
      <xdr:row>119</xdr:row>
      <xdr:rowOff>12342</xdr:rowOff>
    </xdr:to>
    <xdr:sp macro="" textlink="">
      <xdr:nvSpPr>
        <xdr:cNvPr id="337" name="Прямоугольник 336">
          <a:extLst>
            <a:ext uri="{FF2B5EF4-FFF2-40B4-BE49-F238E27FC236}">
              <a16:creationId xmlns:a16="http://schemas.microsoft.com/office/drawing/2014/main" id="{D9B49D75-40FB-4021-8FEE-A63A5D619584}"/>
            </a:ext>
          </a:extLst>
        </xdr:cNvPr>
        <xdr:cNvSpPr>
          <a:spLocks/>
        </xdr:cNvSpPr>
      </xdr:nvSpPr>
      <xdr:spPr>
        <a:xfrm>
          <a:off x="61979" y="23811728"/>
          <a:ext cx="0" cy="192728"/>
        </a:xfrm>
        <a:prstGeom prst="rect">
          <a:avLst/>
        </a:prstGeom>
        <a:blipFill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131</xdr:row>
      <xdr:rowOff>26442</xdr:rowOff>
    </xdr:from>
    <xdr:to>
      <xdr:col>3</xdr:col>
      <xdr:colOff>1936</xdr:colOff>
      <xdr:row>132</xdr:row>
      <xdr:rowOff>12342</xdr:rowOff>
    </xdr:to>
    <xdr:sp macro="" textlink="">
      <xdr:nvSpPr>
        <xdr:cNvPr id="338" name="Прямоугольник 337">
          <a:extLst>
            <a:ext uri="{FF2B5EF4-FFF2-40B4-BE49-F238E27FC236}">
              <a16:creationId xmlns:a16="http://schemas.microsoft.com/office/drawing/2014/main" id="{081FD44F-76F6-4447-B854-7C83E1530148}"/>
            </a:ext>
          </a:extLst>
        </xdr:cNvPr>
        <xdr:cNvSpPr>
          <a:spLocks/>
        </xdr:cNvSpPr>
      </xdr:nvSpPr>
      <xdr:spPr>
        <a:xfrm>
          <a:off x="61979" y="26995799"/>
          <a:ext cx="0" cy="192729"/>
        </a:xfrm>
        <a:prstGeom prst="rect">
          <a:avLst/>
        </a:prstGeom>
        <a:blipFill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132</xdr:row>
      <xdr:rowOff>26442</xdr:rowOff>
    </xdr:from>
    <xdr:to>
      <xdr:col>3</xdr:col>
      <xdr:colOff>1936</xdr:colOff>
      <xdr:row>133</xdr:row>
      <xdr:rowOff>12342</xdr:rowOff>
    </xdr:to>
    <xdr:sp macro="" textlink="">
      <xdr:nvSpPr>
        <xdr:cNvPr id="339" name="Прямоугольник 338">
          <a:extLst>
            <a:ext uri="{FF2B5EF4-FFF2-40B4-BE49-F238E27FC236}">
              <a16:creationId xmlns:a16="http://schemas.microsoft.com/office/drawing/2014/main" id="{5A7DD22E-C9B4-4BE3-8B1D-EF2813F54AF3}"/>
            </a:ext>
          </a:extLst>
        </xdr:cNvPr>
        <xdr:cNvSpPr>
          <a:spLocks/>
        </xdr:cNvSpPr>
      </xdr:nvSpPr>
      <xdr:spPr>
        <a:xfrm>
          <a:off x="61979" y="27202628"/>
          <a:ext cx="0" cy="192728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133</xdr:row>
      <xdr:rowOff>26442</xdr:rowOff>
    </xdr:from>
    <xdr:to>
      <xdr:col>3</xdr:col>
      <xdr:colOff>1936</xdr:colOff>
      <xdr:row>134</xdr:row>
      <xdr:rowOff>12342</xdr:rowOff>
    </xdr:to>
    <xdr:sp macro="" textlink="">
      <xdr:nvSpPr>
        <xdr:cNvPr id="340" name="Прямоугольник 339">
          <a:extLst>
            <a:ext uri="{FF2B5EF4-FFF2-40B4-BE49-F238E27FC236}">
              <a16:creationId xmlns:a16="http://schemas.microsoft.com/office/drawing/2014/main" id="{AF174E57-B7A8-4D11-A696-39FFFD028B0D}"/>
            </a:ext>
          </a:extLst>
        </xdr:cNvPr>
        <xdr:cNvSpPr>
          <a:spLocks/>
        </xdr:cNvSpPr>
      </xdr:nvSpPr>
      <xdr:spPr>
        <a:xfrm>
          <a:off x="61979" y="27409456"/>
          <a:ext cx="0" cy="192729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134</xdr:row>
      <xdr:rowOff>26442</xdr:rowOff>
    </xdr:from>
    <xdr:to>
      <xdr:col>3</xdr:col>
      <xdr:colOff>1936</xdr:colOff>
      <xdr:row>135</xdr:row>
      <xdr:rowOff>12342</xdr:rowOff>
    </xdr:to>
    <xdr:sp macro="" textlink="">
      <xdr:nvSpPr>
        <xdr:cNvPr id="341" name="Прямоугольник 340">
          <a:extLst>
            <a:ext uri="{FF2B5EF4-FFF2-40B4-BE49-F238E27FC236}">
              <a16:creationId xmlns:a16="http://schemas.microsoft.com/office/drawing/2014/main" id="{C37F9884-FD65-46BB-A466-6FE79FCEBAC1}"/>
            </a:ext>
          </a:extLst>
        </xdr:cNvPr>
        <xdr:cNvSpPr>
          <a:spLocks/>
        </xdr:cNvSpPr>
      </xdr:nvSpPr>
      <xdr:spPr>
        <a:xfrm>
          <a:off x="61979" y="27616285"/>
          <a:ext cx="0" cy="192728"/>
        </a:xfrm>
        <a:prstGeom prst="rect">
          <a:avLst/>
        </a:prstGeom>
        <a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135</xdr:row>
      <xdr:rowOff>26442</xdr:rowOff>
    </xdr:from>
    <xdr:to>
      <xdr:col>3</xdr:col>
      <xdr:colOff>1936</xdr:colOff>
      <xdr:row>136</xdr:row>
      <xdr:rowOff>12342</xdr:rowOff>
    </xdr:to>
    <xdr:sp macro="" textlink="">
      <xdr:nvSpPr>
        <xdr:cNvPr id="342" name="Прямоугольник 341">
          <a:extLst>
            <a:ext uri="{FF2B5EF4-FFF2-40B4-BE49-F238E27FC236}">
              <a16:creationId xmlns:a16="http://schemas.microsoft.com/office/drawing/2014/main" id="{08B37DE9-A683-4F1B-92F4-23E024EF537E}"/>
            </a:ext>
          </a:extLst>
        </xdr:cNvPr>
        <xdr:cNvSpPr>
          <a:spLocks/>
        </xdr:cNvSpPr>
      </xdr:nvSpPr>
      <xdr:spPr>
        <a:xfrm>
          <a:off x="61979" y="27823113"/>
          <a:ext cx="0" cy="192729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136</xdr:row>
      <xdr:rowOff>26442</xdr:rowOff>
    </xdr:from>
    <xdr:to>
      <xdr:col>3</xdr:col>
      <xdr:colOff>1936</xdr:colOff>
      <xdr:row>137</xdr:row>
      <xdr:rowOff>12342</xdr:rowOff>
    </xdr:to>
    <xdr:sp macro="" textlink="">
      <xdr:nvSpPr>
        <xdr:cNvPr id="343" name="Прямоугольник 342">
          <a:extLst>
            <a:ext uri="{FF2B5EF4-FFF2-40B4-BE49-F238E27FC236}">
              <a16:creationId xmlns:a16="http://schemas.microsoft.com/office/drawing/2014/main" id="{698A9F76-B1AB-4D01-8D7E-F07CFBDC0817}"/>
            </a:ext>
          </a:extLst>
        </xdr:cNvPr>
        <xdr:cNvSpPr>
          <a:spLocks/>
        </xdr:cNvSpPr>
      </xdr:nvSpPr>
      <xdr:spPr>
        <a:xfrm>
          <a:off x="61979" y="28029942"/>
          <a:ext cx="0" cy="192729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137</xdr:row>
      <xdr:rowOff>26442</xdr:rowOff>
    </xdr:from>
    <xdr:to>
      <xdr:col>3</xdr:col>
      <xdr:colOff>1936</xdr:colOff>
      <xdr:row>138</xdr:row>
      <xdr:rowOff>12342</xdr:rowOff>
    </xdr:to>
    <xdr:sp macro="" textlink="">
      <xdr:nvSpPr>
        <xdr:cNvPr id="344" name="Прямоугольник 343">
          <a:extLst>
            <a:ext uri="{FF2B5EF4-FFF2-40B4-BE49-F238E27FC236}">
              <a16:creationId xmlns:a16="http://schemas.microsoft.com/office/drawing/2014/main" id="{290A4E70-55E7-4905-85EE-66731E16E5D7}"/>
            </a:ext>
          </a:extLst>
        </xdr:cNvPr>
        <xdr:cNvSpPr>
          <a:spLocks/>
        </xdr:cNvSpPr>
      </xdr:nvSpPr>
      <xdr:spPr>
        <a:xfrm>
          <a:off x="61979" y="28236771"/>
          <a:ext cx="0" cy="192728"/>
        </a:xfrm>
        <a:prstGeom prst="rect">
          <a:avLst/>
        </a:prstGeom>
        <a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139</xdr:row>
      <xdr:rowOff>26442</xdr:rowOff>
    </xdr:from>
    <xdr:to>
      <xdr:col>3</xdr:col>
      <xdr:colOff>1936</xdr:colOff>
      <xdr:row>140</xdr:row>
      <xdr:rowOff>12342</xdr:rowOff>
    </xdr:to>
    <xdr:sp macro="" textlink="">
      <xdr:nvSpPr>
        <xdr:cNvPr id="345" name="Прямоугольник 344">
          <a:extLst>
            <a:ext uri="{FF2B5EF4-FFF2-40B4-BE49-F238E27FC236}">
              <a16:creationId xmlns:a16="http://schemas.microsoft.com/office/drawing/2014/main" id="{646F4FA0-3982-4A30-87B9-64EEC460A716}"/>
            </a:ext>
          </a:extLst>
        </xdr:cNvPr>
        <xdr:cNvSpPr>
          <a:spLocks/>
        </xdr:cNvSpPr>
      </xdr:nvSpPr>
      <xdr:spPr>
        <a:xfrm>
          <a:off x="61979" y="28650428"/>
          <a:ext cx="0" cy="192728"/>
        </a:xfrm>
        <a:prstGeom prst="rect">
          <a:avLst/>
        </a:prstGeom>
        <a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141</xdr:row>
      <xdr:rowOff>29163</xdr:rowOff>
    </xdr:from>
    <xdr:to>
      <xdr:col>3</xdr:col>
      <xdr:colOff>3298</xdr:colOff>
      <xdr:row>142</xdr:row>
      <xdr:rowOff>15063</xdr:rowOff>
    </xdr:to>
    <xdr:sp macro="" textlink="">
      <xdr:nvSpPr>
        <xdr:cNvPr id="347" name="Прямоугольник 346">
          <a:extLst>
            <a:ext uri="{FF2B5EF4-FFF2-40B4-BE49-F238E27FC236}">
              <a16:creationId xmlns:a16="http://schemas.microsoft.com/office/drawing/2014/main" id="{2BA6756F-A623-4A6E-8CFC-5B57257765ED}"/>
            </a:ext>
          </a:extLst>
        </xdr:cNvPr>
        <xdr:cNvSpPr>
          <a:spLocks/>
        </xdr:cNvSpPr>
      </xdr:nvSpPr>
      <xdr:spPr>
        <a:xfrm>
          <a:off x="63341" y="29300849"/>
          <a:ext cx="0" cy="192728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142</xdr:row>
      <xdr:rowOff>29163</xdr:rowOff>
    </xdr:from>
    <xdr:to>
      <xdr:col>3</xdr:col>
      <xdr:colOff>3298</xdr:colOff>
      <xdr:row>143</xdr:row>
      <xdr:rowOff>15063</xdr:rowOff>
    </xdr:to>
    <xdr:sp macro="" textlink="">
      <xdr:nvSpPr>
        <xdr:cNvPr id="348" name="Прямоугольник 347">
          <a:extLst>
            <a:ext uri="{FF2B5EF4-FFF2-40B4-BE49-F238E27FC236}">
              <a16:creationId xmlns:a16="http://schemas.microsoft.com/office/drawing/2014/main" id="{8EBDB91C-D916-43E5-8430-6E126C674101}"/>
            </a:ext>
          </a:extLst>
        </xdr:cNvPr>
        <xdr:cNvSpPr>
          <a:spLocks/>
        </xdr:cNvSpPr>
      </xdr:nvSpPr>
      <xdr:spPr>
        <a:xfrm>
          <a:off x="63341" y="29507677"/>
          <a:ext cx="0" cy="192729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143</xdr:row>
      <xdr:rowOff>29163</xdr:rowOff>
    </xdr:from>
    <xdr:to>
      <xdr:col>3</xdr:col>
      <xdr:colOff>3298</xdr:colOff>
      <xdr:row>144</xdr:row>
      <xdr:rowOff>15063</xdr:rowOff>
    </xdr:to>
    <xdr:sp macro="" textlink="">
      <xdr:nvSpPr>
        <xdr:cNvPr id="349" name="Прямоугольник 348">
          <a:extLst>
            <a:ext uri="{FF2B5EF4-FFF2-40B4-BE49-F238E27FC236}">
              <a16:creationId xmlns:a16="http://schemas.microsoft.com/office/drawing/2014/main" id="{28D72547-3818-4C44-A914-055A8E4BC4F6}"/>
            </a:ext>
          </a:extLst>
        </xdr:cNvPr>
        <xdr:cNvSpPr>
          <a:spLocks/>
        </xdr:cNvSpPr>
      </xdr:nvSpPr>
      <xdr:spPr>
        <a:xfrm>
          <a:off x="63341" y="29714506"/>
          <a:ext cx="0" cy="192728"/>
        </a:xfrm>
        <a:prstGeom prst="rect">
          <a:avLst/>
        </a:prstGeom>
        <a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29</xdr:row>
      <xdr:rowOff>25564</xdr:rowOff>
    </xdr:from>
    <xdr:to>
      <xdr:col>3</xdr:col>
      <xdr:colOff>3298</xdr:colOff>
      <xdr:row>30</xdr:row>
      <xdr:rowOff>11464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9F14DEEC-D016-47C1-879E-E18362DC7AC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4205678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63341</xdr:colOff>
      <xdr:row>30</xdr:row>
      <xdr:rowOff>25564</xdr:rowOff>
    </xdr:from>
    <xdr:to>
      <xdr:col>3</xdr:col>
      <xdr:colOff>3298</xdr:colOff>
      <xdr:row>31</xdr:row>
      <xdr:rowOff>11464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id="{07ADE22C-C2C9-4F10-8425-39816A4A1AE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4412507"/>
          <a:ext cx="0" cy="19272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63341</xdr:colOff>
      <xdr:row>31</xdr:row>
      <xdr:rowOff>25564</xdr:rowOff>
    </xdr:from>
    <xdr:to>
      <xdr:col>3</xdr:col>
      <xdr:colOff>3298</xdr:colOff>
      <xdr:row>32</xdr:row>
      <xdr:rowOff>11464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7AFBA7D1-DB80-4CC0-85DA-FC9F1E17487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screen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4619335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149</xdr:row>
      <xdr:rowOff>26442</xdr:rowOff>
    </xdr:from>
    <xdr:to>
      <xdr:col>3</xdr:col>
      <xdr:colOff>1936</xdr:colOff>
      <xdr:row>150</xdr:row>
      <xdr:rowOff>12342</xdr:rowOff>
    </xdr:to>
    <xdr:sp macro="" textlink="">
      <xdr:nvSpPr>
        <xdr:cNvPr id="353" name="Прямоугольник 352">
          <a:extLst>
            <a:ext uri="{FF2B5EF4-FFF2-40B4-BE49-F238E27FC236}">
              <a16:creationId xmlns:a16="http://schemas.microsoft.com/office/drawing/2014/main" id="{DA5A31E6-B65C-4D6F-93D0-C96231B7E349}"/>
            </a:ext>
          </a:extLst>
        </xdr:cNvPr>
        <xdr:cNvSpPr>
          <a:spLocks/>
        </xdr:cNvSpPr>
      </xdr:nvSpPr>
      <xdr:spPr>
        <a:xfrm>
          <a:off x="61979" y="30952756"/>
          <a:ext cx="0" cy="192729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150</xdr:row>
      <xdr:rowOff>26442</xdr:rowOff>
    </xdr:from>
    <xdr:to>
      <xdr:col>3</xdr:col>
      <xdr:colOff>1936</xdr:colOff>
      <xdr:row>151</xdr:row>
      <xdr:rowOff>12342</xdr:rowOff>
    </xdr:to>
    <xdr:sp macro="" textlink="">
      <xdr:nvSpPr>
        <xdr:cNvPr id="354" name="Прямоугольник 353">
          <a:extLst>
            <a:ext uri="{FF2B5EF4-FFF2-40B4-BE49-F238E27FC236}">
              <a16:creationId xmlns:a16="http://schemas.microsoft.com/office/drawing/2014/main" id="{E9242B9C-D366-4247-B366-9C00A16ECEFC}"/>
            </a:ext>
          </a:extLst>
        </xdr:cNvPr>
        <xdr:cNvSpPr>
          <a:spLocks/>
        </xdr:cNvSpPr>
      </xdr:nvSpPr>
      <xdr:spPr>
        <a:xfrm>
          <a:off x="61979" y="31159585"/>
          <a:ext cx="0" cy="192728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151</xdr:row>
      <xdr:rowOff>26442</xdr:rowOff>
    </xdr:from>
    <xdr:to>
      <xdr:col>3</xdr:col>
      <xdr:colOff>1936</xdr:colOff>
      <xdr:row>152</xdr:row>
      <xdr:rowOff>12342</xdr:rowOff>
    </xdr:to>
    <xdr:sp macro="" textlink="">
      <xdr:nvSpPr>
        <xdr:cNvPr id="355" name="Прямоугольник 354">
          <a:extLst>
            <a:ext uri="{FF2B5EF4-FFF2-40B4-BE49-F238E27FC236}">
              <a16:creationId xmlns:a16="http://schemas.microsoft.com/office/drawing/2014/main" id="{C8D93428-08FE-45E5-A43B-8D870A2199A2}"/>
            </a:ext>
          </a:extLst>
        </xdr:cNvPr>
        <xdr:cNvSpPr>
          <a:spLocks/>
        </xdr:cNvSpPr>
      </xdr:nvSpPr>
      <xdr:spPr>
        <a:xfrm>
          <a:off x="61979" y="31366413"/>
          <a:ext cx="0" cy="192729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152</xdr:row>
      <xdr:rowOff>26442</xdr:rowOff>
    </xdr:from>
    <xdr:to>
      <xdr:col>3</xdr:col>
      <xdr:colOff>1936</xdr:colOff>
      <xdr:row>153</xdr:row>
      <xdr:rowOff>12342</xdr:rowOff>
    </xdr:to>
    <xdr:sp macro="" textlink="">
      <xdr:nvSpPr>
        <xdr:cNvPr id="356" name="Прямоугольник 355">
          <a:extLst>
            <a:ext uri="{FF2B5EF4-FFF2-40B4-BE49-F238E27FC236}">
              <a16:creationId xmlns:a16="http://schemas.microsoft.com/office/drawing/2014/main" id="{B852922A-A90F-4EA6-AAAE-350356B3617C}"/>
            </a:ext>
          </a:extLst>
        </xdr:cNvPr>
        <xdr:cNvSpPr>
          <a:spLocks/>
        </xdr:cNvSpPr>
      </xdr:nvSpPr>
      <xdr:spPr>
        <a:xfrm>
          <a:off x="61979" y="31573242"/>
          <a:ext cx="0" cy="192729"/>
        </a:xfrm>
        <a:prstGeom prst="rect">
          <a:avLst/>
        </a:prstGeom>
        <a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153</xdr:row>
      <xdr:rowOff>20999</xdr:rowOff>
    </xdr:from>
    <xdr:to>
      <xdr:col>3</xdr:col>
      <xdr:colOff>1936</xdr:colOff>
      <xdr:row>154</xdr:row>
      <xdr:rowOff>6899</xdr:rowOff>
    </xdr:to>
    <xdr:sp macro="" textlink="">
      <xdr:nvSpPr>
        <xdr:cNvPr id="357" name="Прямоугольник 356">
          <a:extLst>
            <a:ext uri="{FF2B5EF4-FFF2-40B4-BE49-F238E27FC236}">
              <a16:creationId xmlns:a16="http://schemas.microsoft.com/office/drawing/2014/main" id="{7BFF17E3-3D97-4B15-BF9B-A4E62B46B849}"/>
            </a:ext>
          </a:extLst>
        </xdr:cNvPr>
        <xdr:cNvSpPr>
          <a:spLocks/>
        </xdr:cNvSpPr>
      </xdr:nvSpPr>
      <xdr:spPr>
        <a:xfrm>
          <a:off x="61979" y="31774628"/>
          <a:ext cx="0" cy="192728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154</xdr:row>
      <xdr:rowOff>20999</xdr:rowOff>
    </xdr:from>
    <xdr:to>
      <xdr:col>3</xdr:col>
      <xdr:colOff>1936</xdr:colOff>
      <xdr:row>155</xdr:row>
      <xdr:rowOff>6899</xdr:rowOff>
    </xdr:to>
    <xdr:sp macro="" textlink="">
      <xdr:nvSpPr>
        <xdr:cNvPr id="358" name="Прямоугольник 357">
          <a:extLst>
            <a:ext uri="{FF2B5EF4-FFF2-40B4-BE49-F238E27FC236}">
              <a16:creationId xmlns:a16="http://schemas.microsoft.com/office/drawing/2014/main" id="{AECC50CD-BBAF-48F3-AAC8-F9E48EEC739C}"/>
            </a:ext>
          </a:extLst>
        </xdr:cNvPr>
        <xdr:cNvSpPr>
          <a:spLocks/>
        </xdr:cNvSpPr>
      </xdr:nvSpPr>
      <xdr:spPr>
        <a:xfrm>
          <a:off x="61979" y="31981456"/>
          <a:ext cx="0" cy="192729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155</xdr:row>
      <xdr:rowOff>20999</xdr:rowOff>
    </xdr:from>
    <xdr:to>
      <xdr:col>3</xdr:col>
      <xdr:colOff>1936</xdr:colOff>
      <xdr:row>156</xdr:row>
      <xdr:rowOff>6899</xdr:rowOff>
    </xdr:to>
    <xdr:sp macro="" textlink="">
      <xdr:nvSpPr>
        <xdr:cNvPr id="359" name="Прямоугольник 358">
          <a:extLst>
            <a:ext uri="{FF2B5EF4-FFF2-40B4-BE49-F238E27FC236}">
              <a16:creationId xmlns:a16="http://schemas.microsoft.com/office/drawing/2014/main" id="{3E1D1B0D-95E6-4C79-983D-A58921FF50B7}"/>
            </a:ext>
          </a:extLst>
        </xdr:cNvPr>
        <xdr:cNvSpPr>
          <a:spLocks/>
        </xdr:cNvSpPr>
      </xdr:nvSpPr>
      <xdr:spPr>
        <a:xfrm>
          <a:off x="61979" y="32188285"/>
          <a:ext cx="0" cy="192728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156</xdr:row>
      <xdr:rowOff>20999</xdr:rowOff>
    </xdr:from>
    <xdr:to>
      <xdr:col>3</xdr:col>
      <xdr:colOff>1936</xdr:colOff>
      <xdr:row>157</xdr:row>
      <xdr:rowOff>6899</xdr:rowOff>
    </xdr:to>
    <xdr:sp macro="" textlink="">
      <xdr:nvSpPr>
        <xdr:cNvPr id="360" name="Прямоугольник 359">
          <a:extLst>
            <a:ext uri="{FF2B5EF4-FFF2-40B4-BE49-F238E27FC236}">
              <a16:creationId xmlns:a16="http://schemas.microsoft.com/office/drawing/2014/main" id="{E897C936-DD92-4015-8C1B-3C29ABCD55D3}"/>
            </a:ext>
          </a:extLst>
        </xdr:cNvPr>
        <xdr:cNvSpPr>
          <a:spLocks/>
        </xdr:cNvSpPr>
      </xdr:nvSpPr>
      <xdr:spPr>
        <a:xfrm>
          <a:off x="61979" y="32395113"/>
          <a:ext cx="0" cy="192729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157</xdr:row>
      <xdr:rowOff>20999</xdr:rowOff>
    </xdr:from>
    <xdr:to>
      <xdr:col>3</xdr:col>
      <xdr:colOff>1936</xdr:colOff>
      <xdr:row>158</xdr:row>
      <xdr:rowOff>6899</xdr:rowOff>
    </xdr:to>
    <xdr:sp macro="" textlink="">
      <xdr:nvSpPr>
        <xdr:cNvPr id="361" name="Прямоугольник 360">
          <a:extLst>
            <a:ext uri="{FF2B5EF4-FFF2-40B4-BE49-F238E27FC236}">
              <a16:creationId xmlns:a16="http://schemas.microsoft.com/office/drawing/2014/main" id="{051F434E-9E1A-4564-B861-4902823543A3}"/>
            </a:ext>
          </a:extLst>
        </xdr:cNvPr>
        <xdr:cNvSpPr>
          <a:spLocks/>
        </xdr:cNvSpPr>
      </xdr:nvSpPr>
      <xdr:spPr>
        <a:xfrm>
          <a:off x="61979" y="32601942"/>
          <a:ext cx="0" cy="192728"/>
        </a:xfrm>
        <a:prstGeom prst="rect">
          <a:avLst/>
        </a:prstGeom>
        <a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158</xdr:row>
      <xdr:rowOff>26442</xdr:rowOff>
    </xdr:from>
    <xdr:to>
      <xdr:col>3</xdr:col>
      <xdr:colOff>1936</xdr:colOff>
      <xdr:row>159</xdr:row>
      <xdr:rowOff>12342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DD414C1F-5039-414D-B595-EA121E232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32814213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159</xdr:row>
      <xdr:rowOff>26442</xdr:rowOff>
    </xdr:from>
    <xdr:to>
      <xdr:col>3</xdr:col>
      <xdr:colOff>1936</xdr:colOff>
      <xdr:row>160</xdr:row>
      <xdr:rowOff>12342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id="{3E7C3C81-0503-49CE-92AC-3901B7B41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33021042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160</xdr:row>
      <xdr:rowOff>26442</xdr:rowOff>
    </xdr:from>
    <xdr:to>
      <xdr:col>3</xdr:col>
      <xdr:colOff>1936</xdr:colOff>
      <xdr:row>161</xdr:row>
      <xdr:rowOff>12342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1881FE35-6222-4010-A327-6E2B5351B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9" y="33227871"/>
          <a:ext cx="0" cy="19272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63341</xdr:colOff>
      <xdr:row>249</xdr:row>
      <xdr:rowOff>23808</xdr:rowOff>
    </xdr:from>
    <xdr:to>
      <xdr:col>3</xdr:col>
      <xdr:colOff>3298</xdr:colOff>
      <xdr:row>250</xdr:row>
      <xdr:rowOff>9708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C5332E83-A8D6-45AB-8CEB-50597EA90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52830408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162</xdr:row>
      <xdr:rowOff>26442</xdr:rowOff>
    </xdr:from>
    <xdr:to>
      <xdr:col>3</xdr:col>
      <xdr:colOff>1936</xdr:colOff>
      <xdr:row>163</xdr:row>
      <xdr:rowOff>12342</xdr:rowOff>
    </xdr:to>
    <xdr:sp macro="" textlink="">
      <xdr:nvSpPr>
        <xdr:cNvPr id="366" name="Прямоугольник 365">
          <a:extLst>
            <a:ext uri="{FF2B5EF4-FFF2-40B4-BE49-F238E27FC236}">
              <a16:creationId xmlns:a16="http://schemas.microsoft.com/office/drawing/2014/main" id="{20DAD2D2-4C72-4F2C-8D54-0C95606557F0}"/>
            </a:ext>
          </a:extLst>
        </xdr:cNvPr>
        <xdr:cNvSpPr>
          <a:spLocks/>
        </xdr:cNvSpPr>
      </xdr:nvSpPr>
      <xdr:spPr>
        <a:xfrm>
          <a:off x="61979" y="33641528"/>
          <a:ext cx="0" cy="192728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163</xdr:row>
      <xdr:rowOff>26442</xdr:rowOff>
    </xdr:from>
    <xdr:to>
      <xdr:col>3</xdr:col>
      <xdr:colOff>1936</xdr:colOff>
      <xdr:row>164</xdr:row>
      <xdr:rowOff>12342</xdr:rowOff>
    </xdr:to>
    <xdr:sp macro="" textlink="">
      <xdr:nvSpPr>
        <xdr:cNvPr id="367" name="Прямоугольник 366">
          <a:extLst>
            <a:ext uri="{FF2B5EF4-FFF2-40B4-BE49-F238E27FC236}">
              <a16:creationId xmlns:a16="http://schemas.microsoft.com/office/drawing/2014/main" id="{002C9FAA-B5D1-424A-8EED-292D592C42F7}"/>
            </a:ext>
          </a:extLst>
        </xdr:cNvPr>
        <xdr:cNvSpPr>
          <a:spLocks/>
        </xdr:cNvSpPr>
      </xdr:nvSpPr>
      <xdr:spPr>
        <a:xfrm>
          <a:off x="61979" y="33848356"/>
          <a:ext cx="0" cy="192729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164</xdr:row>
      <xdr:rowOff>26442</xdr:rowOff>
    </xdr:from>
    <xdr:to>
      <xdr:col>3</xdr:col>
      <xdr:colOff>1936</xdr:colOff>
      <xdr:row>165</xdr:row>
      <xdr:rowOff>12342</xdr:rowOff>
    </xdr:to>
    <xdr:sp macro="" textlink="">
      <xdr:nvSpPr>
        <xdr:cNvPr id="368" name="Прямоугольник 367">
          <a:extLst>
            <a:ext uri="{FF2B5EF4-FFF2-40B4-BE49-F238E27FC236}">
              <a16:creationId xmlns:a16="http://schemas.microsoft.com/office/drawing/2014/main" id="{84F3FF47-6DD7-4613-941A-DA3EA8551C81}"/>
            </a:ext>
          </a:extLst>
        </xdr:cNvPr>
        <xdr:cNvSpPr>
          <a:spLocks/>
        </xdr:cNvSpPr>
      </xdr:nvSpPr>
      <xdr:spPr>
        <a:xfrm>
          <a:off x="61979" y="34055185"/>
          <a:ext cx="0" cy="192728"/>
        </a:xfrm>
        <a:prstGeom prst="rect">
          <a:avLst/>
        </a:prstGeom>
        <a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165</xdr:row>
      <xdr:rowOff>29163</xdr:rowOff>
    </xdr:from>
    <xdr:to>
      <xdr:col>3</xdr:col>
      <xdr:colOff>3298</xdr:colOff>
      <xdr:row>166</xdr:row>
      <xdr:rowOff>15063</xdr:rowOff>
    </xdr:to>
    <xdr:sp macro="" textlink="">
      <xdr:nvSpPr>
        <xdr:cNvPr id="369" name="Прямоугольник 368">
          <a:extLst>
            <a:ext uri="{FF2B5EF4-FFF2-40B4-BE49-F238E27FC236}">
              <a16:creationId xmlns:a16="http://schemas.microsoft.com/office/drawing/2014/main" id="{5851E72F-906D-40B8-88BE-9BF5317B037F}"/>
            </a:ext>
          </a:extLst>
        </xdr:cNvPr>
        <xdr:cNvSpPr>
          <a:spLocks/>
        </xdr:cNvSpPr>
      </xdr:nvSpPr>
      <xdr:spPr>
        <a:xfrm>
          <a:off x="63341" y="34264734"/>
          <a:ext cx="0" cy="192729"/>
        </a:xfrm>
        <a:prstGeom prst="rect">
          <a:avLst/>
        </a:prstGeom>
        <a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166</xdr:row>
      <xdr:rowOff>29163</xdr:rowOff>
    </xdr:from>
    <xdr:to>
      <xdr:col>3</xdr:col>
      <xdr:colOff>3298</xdr:colOff>
      <xdr:row>167</xdr:row>
      <xdr:rowOff>15063</xdr:rowOff>
    </xdr:to>
    <xdr:sp macro="" textlink="">
      <xdr:nvSpPr>
        <xdr:cNvPr id="370" name="Прямоугольник 369">
          <a:extLst>
            <a:ext uri="{FF2B5EF4-FFF2-40B4-BE49-F238E27FC236}">
              <a16:creationId xmlns:a16="http://schemas.microsoft.com/office/drawing/2014/main" id="{E36872E9-35C2-40F8-ACE1-1009C37F5C0E}"/>
            </a:ext>
          </a:extLst>
        </xdr:cNvPr>
        <xdr:cNvSpPr>
          <a:spLocks/>
        </xdr:cNvSpPr>
      </xdr:nvSpPr>
      <xdr:spPr>
        <a:xfrm>
          <a:off x="63341" y="34471563"/>
          <a:ext cx="0" cy="192729"/>
        </a:xfrm>
        <a:prstGeom prst="rect">
          <a:avLst/>
        </a:prstGeom>
        <a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167</xdr:row>
      <xdr:rowOff>20999</xdr:rowOff>
    </xdr:from>
    <xdr:to>
      <xdr:col>3</xdr:col>
      <xdr:colOff>1936</xdr:colOff>
      <xdr:row>168</xdr:row>
      <xdr:rowOff>6899</xdr:rowOff>
    </xdr:to>
    <xdr:sp macro="" textlink="">
      <xdr:nvSpPr>
        <xdr:cNvPr id="371" name="Прямоугольник 370">
          <a:extLst>
            <a:ext uri="{FF2B5EF4-FFF2-40B4-BE49-F238E27FC236}">
              <a16:creationId xmlns:a16="http://schemas.microsoft.com/office/drawing/2014/main" id="{28CCDCDD-441F-450E-A13C-3312AFA37D2D}"/>
            </a:ext>
          </a:extLst>
        </xdr:cNvPr>
        <xdr:cNvSpPr>
          <a:spLocks/>
        </xdr:cNvSpPr>
      </xdr:nvSpPr>
      <xdr:spPr>
        <a:xfrm>
          <a:off x="61979" y="34670228"/>
          <a:ext cx="0" cy="192728"/>
        </a:xfrm>
        <a:prstGeom prst="rect">
          <a:avLst/>
        </a:prstGeom>
        <a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168</xdr:row>
      <xdr:rowOff>26441</xdr:rowOff>
    </xdr:from>
    <xdr:to>
      <xdr:col>3</xdr:col>
      <xdr:colOff>1936</xdr:colOff>
      <xdr:row>169</xdr:row>
      <xdr:rowOff>12341</xdr:rowOff>
    </xdr:to>
    <xdr:sp macro="" textlink="">
      <xdr:nvSpPr>
        <xdr:cNvPr id="372" name="Прямоугольник 371">
          <a:extLst>
            <a:ext uri="{FF2B5EF4-FFF2-40B4-BE49-F238E27FC236}">
              <a16:creationId xmlns:a16="http://schemas.microsoft.com/office/drawing/2014/main" id="{95069876-CB08-4279-B13D-93C9770DF725}"/>
            </a:ext>
          </a:extLst>
        </xdr:cNvPr>
        <xdr:cNvSpPr>
          <a:spLocks/>
        </xdr:cNvSpPr>
      </xdr:nvSpPr>
      <xdr:spPr>
        <a:xfrm>
          <a:off x="61979" y="34882498"/>
          <a:ext cx="0" cy="192729"/>
        </a:xfrm>
        <a:prstGeom prst="rect">
          <a:avLst/>
        </a:prstGeom>
        <a:blipFill>
          <a:blip xmlns:r="http://schemas.openxmlformats.org/officeDocument/2006/relationships" r:embed="rId6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114</xdr:row>
      <xdr:rowOff>13220</xdr:rowOff>
    </xdr:from>
    <xdr:to>
      <xdr:col>3</xdr:col>
      <xdr:colOff>1936</xdr:colOff>
      <xdr:row>114</xdr:row>
      <xdr:rowOff>189620</xdr:rowOff>
    </xdr:to>
    <xdr:sp macro="" textlink="">
      <xdr:nvSpPr>
        <xdr:cNvPr id="373" name="Прямоугольник 372">
          <a:extLst>
            <a:ext uri="{FF2B5EF4-FFF2-40B4-BE49-F238E27FC236}">
              <a16:creationId xmlns:a16="http://schemas.microsoft.com/office/drawing/2014/main" id="{C0EA78E2-2530-4801-AC81-A63A095F2553}"/>
            </a:ext>
          </a:extLst>
        </xdr:cNvPr>
        <xdr:cNvSpPr>
          <a:spLocks/>
        </xdr:cNvSpPr>
      </xdr:nvSpPr>
      <xdr:spPr>
        <a:xfrm>
          <a:off x="61979" y="35489763"/>
          <a:ext cx="0" cy="176400"/>
        </a:xfrm>
        <a:prstGeom prst="rect">
          <a:avLst/>
        </a:prstGeom>
        <a:blipFill dpi="0" rotWithShape="1">
          <a:blip xmlns:r="http://schemas.openxmlformats.org/officeDocument/2006/relationships" r:embed="rId6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175</xdr:row>
      <xdr:rowOff>26442</xdr:rowOff>
    </xdr:from>
    <xdr:to>
      <xdr:col>3</xdr:col>
      <xdr:colOff>1936</xdr:colOff>
      <xdr:row>176</xdr:row>
      <xdr:rowOff>12342</xdr:rowOff>
    </xdr:to>
    <xdr:sp macro="" textlink="">
      <xdr:nvSpPr>
        <xdr:cNvPr id="375" name="Прямоугольник 374">
          <a:extLst>
            <a:ext uri="{FF2B5EF4-FFF2-40B4-BE49-F238E27FC236}">
              <a16:creationId xmlns:a16="http://schemas.microsoft.com/office/drawing/2014/main" id="{07601B98-F2E9-4696-94C5-1CEC095C1838}"/>
            </a:ext>
          </a:extLst>
        </xdr:cNvPr>
        <xdr:cNvSpPr>
          <a:spLocks/>
        </xdr:cNvSpPr>
      </xdr:nvSpPr>
      <xdr:spPr>
        <a:xfrm>
          <a:off x="61979" y="36330299"/>
          <a:ext cx="0" cy="192729"/>
        </a:xfrm>
        <a:prstGeom prst="rect">
          <a:avLst/>
        </a:prstGeom>
        <a:blipFill>
          <a:blip xmlns:r="http://schemas.openxmlformats.org/officeDocument/2006/relationships" r:embed="rId6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178</xdr:row>
      <xdr:rowOff>31885</xdr:rowOff>
    </xdr:from>
    <xdr:to>
      <xdr:col>3</xdr:col>
      <xdr:colOff>1936</xdr:colOff>
      <xdr:row>179</xdr:row>
      <xdr:rowOff>17785</xdr:rowOff>
    </xdr:to>
    <xdr:sp macro="" textlink="">
      <xdr:nvSpPr>
        <xdr:cNvPr id="377" name="Прямоугольник 376">
          <a:extLst>
            <a:ext uri="{FF2B5EF4-FFF2-40B4-BE49-F238E27FC236}">
              <a16:creationId xmlns:a16="http://schemas.microsoft.com/office/drawing/2014/main" id="{3834E7B8-12DF-4958-8AFB-8A4D4F828245}"/>
            </a:ext>
          </a:extLst>
        </xdr:cNvPr>
        <xdr:cNvSpPr>
          <a:spLocks/>
        </xdr:cNvSpPr>
      </xdr:nvSpPr>
      <xdr:spPr>
        <a:xfrm>
          <a:off x="61979" y="37685571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179</xdr:row>
      <xdr:rowOff>26442</xdr:rowOff>
    </xdr:from>
    <xdr:to>
      <xdr:col>3</xdr:col>
      <xdr:colOff>1936</xdr:colOff>
      <xdr:row>180</xdr:row>
      <xdr:rowOff>12342</xdr:rowOff>
    </xdr:to>
    <xdr:sp macro="" textlink="">
      <xdr:nvSpPr>
        <xdr:cNvPr id="378" name="Прямоугольник 377">
          <a:extLst>
            <a:ext uri="{FF2B5EF4-FFF2-40B4-BE49-F238E27FC236}">
              <a16:creationId xmlns:a16="http://schemas.microsoft.com/office/drawing/2014/main" id="{6643CFC0-29D8-4137-BD30-BE5C65414856}"/>
            </a:ext>
          </a:extLst>
        </xdr:cNvPr>
        <xdr:cNvSpPr>
          <a:spLocks/>
        </xdr:cNvSpPr>
      </xdr:nvSpPr>
      <xdr:spPr>
        <a:xfrm>
          <a:off x="61979" y="37886956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180</xdr:row>
      <xdr:rowOff>31885</xdr:rowOff>
    </xdr:from>
    <xdr:to>
      <xdr:col>3</xdr:col>
      <xdr:colOff>1936</xdr:colOff>
      <xdr:row>181</xdr:row>
      <xdr:rowOff>17785</xdr:rowOff>
    </xdr:to>
    <xdr:sp macro="" textlink="">
      <xdr:nvSpPr>
        <xdr:cNvPr id="379" name="Прямоугольник 378">
          <a:extLst>
            <a:ext uri="{FF2B5EF4-FFF2-40B4-BE49-F238E27FC236}">
              <a16:creationId xmlns:a16="http://schemas.microsoft.com/office/drawing/2014/main" id="{141E7934-0EE3-49CD-9D65-07C99F8D4C59}"/>
            </a:ext>
          </a:extLst>
        </xdr:cNvPr>
        <xdr:cNvSpPr>
          <a:spLocks/>
        </xdr:cNvSpPr>
      </xdr:nvSpPr>
      <xdr:spPr>
        <a:xfrm>
          <a:off x="61979" y="38099228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181</xdr:row>
      <xdr:rowOff>26442</xdr:rowOff>
    </xdr:from>
    <xdr:to>
      <xdr:col>3</xdr:col>
      <xdr:colOff>1936</xdr:colOff>
      <xdr:row>182</xdr:row>
      <xdr:rowOff>12342</xdr:rowOff>
    </xdr:to>
    <xdr:sp macro="" textlink="">
      <xdr:nvSpPr>
        <xdr:cNvPr id="380" name="Прямоугольник 379">
          <a:extLst>
            <a:ext uri="{FF2B5EF4-FFF2-40B4-BE49-F238E27FC236}">
              <a16:creationId xmlns:a16="http://schemas.microsoft.com/office/drawing/2014/main" id="{00BEA42A-DBD0-4AF8-83E3-FF8511BF4490}"/>
            </a:ext>
          </a:extLst>
        </xdr:cNvPr>
        <xdr:cNvSpPr>
          <a:spLocks/>
        </xdr:cNvSpPr>
      </xdr:nvSpPr>
      <xdr:spPr>
        <a:xfrm>
          <a:off x="61979" y="38300613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64" cstate="hqprint">
            <a:extLst>
              <a:ext uri="{28A0092B-C50C-407E-A947-70E740481C1C}">
                <a14:useLocalDpi xmlns:a14="http://schemas.microsoft.com/office/drawing/2010/main"/>
              </a:ext>
              <a:ext uri="{96DAC541-7B7A-43D3-8B79-37D633B846F1}">
                <asvg:svgBlip xmlns:asvg="http://schemas.microsoft.com/office/drawing/2016/SVG/main" r:embed="rId65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184</xdr:row>
      <xdr:rowOff>25563</xdr:rowOff>
    </xdr:from>
    <xdr:to>
      <xdr:col>3</xdr:col>
      <xdr:colOff>1936</xdr:colOff>
      <xdr:row>185</xdr:row>
      <xdr:rowOff>11463</xdr:rowOff>
    </xdr:to>
    <xdr:sp macro="" textlink="">
      <xdr:nvSpPr>
        <xdr:cNvPr id="381" name="Прямоугольник 380">
          <a:extLst>
            <a:ext uri="{FF2B5EF4-FFF2-40B4-BE49-F238E27FC236}">
              <a16:creationId xmlns:a16="http://schemas.microsoft.com/office/drawing/2014/main" id="{39FB9C35-9A97-4B90-956E-B8D93E5999E3}"/>
            </a:ext>
          </a:extLst>
        </xdr:cNvPr>
        <xdr:cNvSpPr>
          <a:spLocks/>
        </xdr:cNvSpPr>
      </xdr:nvSpPr>
      <xdr:spPr>
        <a:xfrm>
          <a:off x="61979" y="38920220"/>
          <a:ext cx="0" cy="192729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185</xdr:row>
      <xdr:rowOff>25563</xdr:rowOff>
    </xdr:from>
    <xdr:to>
      <xdr:col>3</xdr:col>
      <xdr:colOff>1936</xdr:colOff>
      <xdr:row>186</xdr:row>
      <xdr:rowOff>11463</xdr:rowOff>
    </xdr:to>
    <xdr:sp macro="" textlink="">
      <xdr:nvSpPr>
        <xdr:cNvPr id="382" name="Прямоугольник 381">
          <a:extLst>
            <a:ext uri="{FF2B5EF4-FFF2-40B4-BE49-F238E27FC236}">
              <a16:creationId xmlns:a16="http://schemas.microsoft.com/office/drawing/2014/main" id="{54361D81-69A1-4B3A-8869-064D88891EF9}"/>
            </a:ext>
          </a:extLst>
        </xdr:cNvPr>
        <xdr:cNvSpPr>
          <a:spLocks/>
        </xdr:cNvSpPr>
      </xdr:nvSpPr>
      <xdr:spPr>
        <a:xfrm>
          <a:off x="61979" y="39127049"/>
          <a:ext cx="0" cy="192728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186</xdr:row>
      <xdr:rowOff>25563</xdr:rowOff>
    </xdr:from>
    <xdr:to>
      <xdr:col>3</xdr:col>
      <xdr:colOff>1936</xdr:colOff>
      <xdr:row>187</xdr:row>
      <xdr:rowOff>11463</xdr:rowOff>
    </xdr:to>
    <xdr:sp macro="" textlink="">
      <xdr:nvSpPr>
        <xdr:cNvPr id="383" name="Прямоугольник 382">
          <a:extLst>
            <a:ext uri="{FF2B5EF4-FFF2-40B4-BE49-F238E27FC236}">
              <a16:creationId xmlns:a16="http://schemas.microsoft.com/office/drawing/2014/main" id="{D43DBB23-1B7C-4BB4-A4A3-9EB0F939BB02}"/>
            </a:ext>
          </a:extLst>
        </xdr:cNvPr>
        <xdr:cNvSpPr>
          <a:spLocks/>
        </xdr:cNvSpPr>
      </xdr:nvSpPr>
      <xdr:spPr>
        <a:xfrm>
          <a:off x="61979" y="39333877"/>
          <a:ext cx="0" cy="192729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187</xdr:row>
      <xdr:rowOff>25563</xdr:rowOff>
    </xdr:from>
    <xdr:to>
      <xdr:col>3</xdr:col>
      <xdr:colOff>1936</xdr:colOff>
      <xdr:row>188</xdr:row>
      <xdr:rowOff>11463</xdr:rowOff>
    </xdr:to>
    <xdr:sp macro="" textlink="">
      <xdr:nvSpPr>
        <xdr:cNvPr id="384" name="Прямоугольник 383">
          <a:extLst>
            <a:ext uri="{FF2B5EF4-FFF2-40B4-BE49-F238E27FC236}">
              <a16:creationId xmlns:a16="http://schemas.microsoft.com/office/drawing/2014/main" id="{BECF0B42-93A9-4E35-8D74-6CD5D26AC543}"/>
            </a:ext>
          </a:extLst>
        </xdr:cNvPr>
        <xdr:cNvSpPr>
          <a:spLocks/>
        </xdr:cNvSpPr>
      </xdr:nvSpPr>
      <xdr:spPr>
        <a:xfrm>
          <a:off x="61979" y="39540706"/>
          <a:ext cx="0" cy="192728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182</xdr:row>
      <xdr:rowOff>26441</xdr:rowOff>
    </xdr:from>
    <xdr:to>
      <xdr:col>3</xdr:col>
      <xdr:colOff>1936</xdr:colOff>
      <xdr:row>183</xdr:row>
      <xdr:rowOff>12341</xdr:rowOff>
    </xdr:to>
    <xdr:sp macro="" textlink="">
      <xdr:nvSpPr>
        <xdr:cNvPr id="385" name="Прямоугольник 384">
          <a:extLst>
            <a:ext uri="{FF2B5EF4-FFF2-40B4-BE49-F238E27FC236}">
              <a16:creationId xmlns:a16="http://schemas.microsoft.com/office/drawing/2014/main" id="{5CA82266-B5A9-4171-9A3F-74C6B922E8AF}"/>
            </a:ext>
          </a:extLst>
        </xdr:cNvPr>
        <xdr:cNvSpPr>
          <a:spLocks/>
        </xdr:cNvSpPr>
      </xdr:nvSpPr>
      <xdr:spPr>
        <a:xfrm>
          <a:off x="61979" y="38507441"/>
          <a:ext cx="0" cy="192729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183</xdr:row>
      <xdr:rowOff>26441</xdr:rowOff>
    </xdr:from>
    <xdr:to>
      <xdr:col>3</xdr:col>
      <xdr:colOff>1936</xdr:colOff>
      <xdr:row>184</xdr:row>
      <xdr:rowOff>12341</xdr:rowOff>
    </xdr:to>
    <xdr:sp macro="" textlink="">
      <xdr:nvSpPr>
        <xdr:cNvPr id="386" name="Прямоугольник 385">
          <a:extLst>
            <a:ext uri="{FF2B5EF4-FFF2-40B4-BE49-F238E27FC236}">
              <a16:creationId xmlns:a16="http://schemas.microsoft.com/office/drawing/2014/main" id="{C33709A7-E603-4DC0-A064-6FFA0C1090C1}"/>
            </a:ext>
          </a:extLst>
        </xdr:cNvPr>
        <xdr:cNvSpPr>
          <a:spLocks/>
        </xdr:cNvSpPr>
      </xdr:nvSpPr>
      <xdr:spPr>
        <a:xfrm>
          <a:off x="61979" y="38714270"/>
          <a:ext cx="0" cy="192728"/>
        </a:xfrm>
        <a:prstGeom prst="rect">
          <a:avLst/>
        </a:prstGeom>
        <a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190</xdr:row>
      <xdr:rowOff>26442</xdr:rowOff>
    </xdr:from>
    <xdr:to>
      <xdr:col>3</xdr:col>
      <xdr:colOff>1936</xdr:colOff>
      <xdr:row>191</xdr:row>
      <xdr:rowOff>12342</xdr:rowOff>
    </xdr:to>
    <xdr:sp macro="" textlink="">
      <xdr:nvSpPr>
        <xdr:cNvPr id="387" name="Прямоугольник 386">
          <a:extLst>
            <a:ext uri="{FF2B5EF4-FFF2-40B4-BE49-F238E27FC236}">
              <a16:creationId xmlns:a16="http://schemas.microsoft.com/office/drawing/2014/main" id="{0466B5F9-065B-4BD0-9880-0BA70FA31351}"/>
            </a:ext>
          </a:extLst>
        </xdr:cNvPr>
        <xdr:cNvSpPr>
          <a:spLocks/>
        </xdr:cNvSpPr>
      </xdr:nvSpPr>
      <xdr:spPr>
        <a:xfrm>
          <a:off x="61979" y="40162071"/>
          <a:ext cx="0" cy="192728"/>
        </a:xfrm>
        <a:prstGeom prst="rect">
          <a:avLst/>
        </a:prstGeom>
        <a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191</xdr:row>
      <xdr:rowOff>26442</xdr:rowOff>
    </xdr:from>
    <xdr:to>
      <xdr:col>3</xdr:col>
      <xdr:colOff>1936</xdr:colOff>
      <xdr:row>192</xdr:row>
      <xdr:rowOff>12342</xdr:rowOff>
    </xdr:to>
    <xdr:sp macro="" textlink="">
      <xdr:nvSpPr>
        <xdr:cNvPr id="388" name="Прямоугольник 387">
          <a:extLst>
            <a:ext uri="{FF2B5EF4-FFF2-40B4-BE49-F238E27FC236}">
              <a16:creationId xmlns:a16="http://schemas.microsoft.com/office/drawing/2014/main" id="{8D370E54-E5C5-41A2-8BB7-7321E6C2CAC3}"/>
            </a:ext>
          </a:extLst>
        </xdr:cNvPr>
        <xdr:cNvSpPr>
          <a:spLocks/>
        </xdr:cNvSpPr>
      </xdr:nvSpPr>
      <xdr:spPr>
        <a:xfrm>
          <a:off x="61979" y="40368899"/>
          <a:ext cx="0" cy="192729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192</xdr:row>
      <xdr:rowOff>26442</xdr:rowOff>
    </xdr:from>
    <xdr:to>
      <xdr:col>3</xdr:col>
      <xdr:colOff>1936</xdr:colOff>
      <xdr:row>193</xdr:row>
      <xdr:rowOff>12342</xdr:rowOff>
    </xdr:to>
    <xdr:sp macro="" textlink="">
      <xdr:nvSpPr>
        <xdr:cNvPr id="389" name="Прямоугольник 388">
          <a:extLst>
            <a:ext uri="{FF2B5EF4-FFF2-40B4-BE49-F238E27FC236}">
              <a16:creationId xmlns:a16="http://schemas.microsoft.com/office/drawing/2014/main" id="{83F8CBC7-9AD5-405A-BB09-AE6E98CE07E6}"/>
            </a:ext>
          </a:extLst>
        </xdr:cNvPr>
        <xdr:cNvSpPr>
          <a:spLocks/>
        </xdr:cNvSpPr>
      </xdr:nvSpPr>
      <xdr:spPr>
        <a:xfrm>
          <a:off x="61979" y="40575728"/>
          <a:ext cx="0" cy="192728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193</xdr:row>
      <xdr:rowOff>26442</xdr:rowOff>
    </xdr:from>
    <xdr:to>
      <xdr:col>3</xdr:col>
      <xdr:colOff>1936</xdr:colOff>
      <xdr:row>194</xdr:row>
      <xdr:rowOff>12342</xdr:rowOff>
    </xdr:to>
    <xdr:sp macro="" textlink="">
      <xdr:nvSpPr>
        <xdr:cNvPr id="390" name="Прямоугольник 389">
          <a:extLst>
            <a:ext uri="{FF2B5EF4-FFF2-40B4-BE49-F238E27FC236}">
              <a16:creationId xmlns:a16="http://schemas.microsoft.com/office/drawing/2014/main" id="{B0BB2606-AD3A-4DBD-BFBC-F773303726F6}"/>
            </a:ext>
          </a:extLst>
        </xdr:cNvPr>
        <xdr:cNvSpPr>
          <a:spLocks/>
        </xdr:cNvSpPr>
      </xdr:nvSpPr>
      <xdr:spPr>
        <a:xfrm>
          <a:off x="61979" y="40782556"/>
          <a:ext cx="0" cy="192729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194</xdr:row>
      <xdr:rowOff>26442</xdr:rowOff>
    </xdr:from>
    <xdr:to>
      <xdr:col>3</xdr:col>
      <xdr:colOff>1936</xdr:colOff>
      <xdr:row>195</xdr:row>
      <xdr:rowOff>12342</xdr:rowOff>
    </xdr:to>
    <xdr:sp macro="" textlink="">
      <xdr:nvSpPr>
        <xdr:cNvPr id="391" name="Прямоугольник 390">
          <a:extLst>
            <a:ext uri="{FF2B5EF4-FFF2-40B4-BE49-F238E27FC236}">
              <a16:creationId xmlns:a16="http://schemas.microsoft.com/office/drawing/2014/main" id="{F7490036-2E7F-4471-BF81-7D247C68657C}"/>
            </a:ext>
          </a:extLst>
        </xdr:cNvPr>
        <xdr:cNvSpPr>
          <a:spLocks/>
        </xdr:cNvSpPr>
      </xdr:nvSpPr>
      <xdr:spPr>
        <a:xfrm>
          <a:off x="61979" y="40989385"/>
          <a:ext cx="0" cy="192728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195</xdr:row>
      <xdr:rowOff>26442</xdr:rowOff>
    </xdr:from>
    <xdr:to>
      <xdr:col>3</xdr:col>
      <xdr:colOff>1936</xdr:colOff>
      <xdr:row>196</xdr:row>
      <xdr:rowOff>12342</xdr:rowOff>
    </xdr:to>
    <xdr:sp macro="" textlink="">
      <xdr:nvSpPr>
        <xdr:cNvPr id="392" name="Прямоугольник 391">
          <a:extLst>
            <a:ext uri="{FF2B5EF4-FFF2-40B4-BE49-F238E27FC236}">
              <a16:creationId xmlns:a16="http://schemas.microsoft.com/office/drawing/2014/main" id="{51BF08EA-1084-491B-B7E5-5070952354CD}"/>
            </a:ext>
          </a:extLst>
        </xdr:cNvPr>
        <xdr:cNvSpPr>
          <a:spLocks/>
        </xdr:cNvSpPr>
      </xdr:nvSpPr>
      <xdr:spPr>
        <a:xfrm>
          <a:off x="61979" y="41196213"/>
          <a:ext cx="0" cy="192729"/>
        </a:xfrm>
        <a:prstGeom prst="rect">
          <a:avLst/>
        </a:prstGeom>
        <a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196</xdr:row>
      <xdr:rowOff>26441</xdr:rowOff>
    </xdr:from>
    <xdr:to>
      <xdr:col>3</xdr:col>
      <xdr:colOff>1936</xdr:colOff>
      <xdr:row>197</xdr:row>
      <xdr:rowOff>12341</xdr:rowOff>
    </xdr:to>
    <xdr:sp macro="" textlink="">
      <xdr:nvSpPr>
        <xdr:cNvPr id="393" name="Прямоугольник 392">
          <a:extLst>
            <a:ext uri="{FF2B5EF4-FFF2-40B4-BE49-F238E27FC236}">
              <a16:creationId xmlns:a16="http://schemas.microsoft.com/office/drawing/2014/main" id="{8A94FF6D-F8A7-423E-90B8-CAB145F0A64C}"/>
            </a:ext>
          </a:extLst>
        </xdr:cNvPr>
        <xdr:cNvSpPr>
          <a:spLocks/>
        </xdr:cNvSpPr>
      </xdr:nvSpPr>
      <xdr:spPr>
        <a:xfrm>
          <a:off x="61979" y="41403041"/>
          <a:ext cx="0" cy="192729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197</xdr:row>
      <xdr:rowOff>26441</xdr:rowOff>
    </xdr:from>
    <xdr:to>
      <xdr:col>3</xdr:col>
      <xdr:colOff>1936</xdr:colOff>
      <xdr:row>198</xdr:row>
      <xdr:rowOff>12341</xdr:rowOff>
    </xdr:to>
    <xdr:sp macro="" textlink="">
      <xdr:nvSpPr>
        <xdr:cNvPr id="394" name="Прямоугольник 393">
          <a:extLst>
            <a:ext uri="{FF2B5EF4-FFF2-40B4-BE49-F238E27FC236}">
              <a16:creationId xmlns:a16="http://schemas.microsoft.com/office/drawing/2014/main" id="{DEFA2877-0120-4E2E-8796-9D0DD82ACC4A}"/>
            </a:ext>
          </a:extLst>
        </xdr:cNvPr>
        <xdr:cNvSpPr>
          <a:spLocks/>
        </xdr:cNvSpPr>
      </xdr:nvSpPr>
      <xdr:spPr>
        <a:xfrm>
          <a:off x="61979" y="41609870"/>
          <a:ext cx="0" cy="192728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198</xdr:row>
      <xdr:rowOff>26441</xdr:rowOff>
    </xdr:from>
    <xdr:to>
      <xdr:col>3</xdr:col>
      <xdr:colOff>1936</xdr:colOff>
      <xdr:row>199</xdr:row>
      <xdr:rowOff>12341</xdr:rowOff>
    </xdr:to>
    <xdr:sp macro="" textlink="">
      <xdr:nvSpPr>
        <xdr:cNvPr id="395" name="Прямоугольник 394">
          <a:extLst>
            <a:ext uri="{FF2B5EF4-FFF2-40B4-BE49-F238E27FC236}">
              <a16:creationId xmlns:a16="http://schemas.microsoft.com/office/drawing/2014/main" id="{116AFB80-373B-4460-BBDA-0D5B4A3841A9}"/>
            </a:ext>
          </a:extLst>
        </xdr:cNvPr>
        <xdr:cNvSpPr>
          <a:spLocks/>
        </xdr:cNvSpPr>
      </xdr:nvSpPr>
      <xdr:spPr>
        <a:xfrm>
          <a:off x="61979" y="41816698"/>
          <a:ext cx="0" cy="192729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199</xdr:row>
      <xdr:rowOff>26441</xdr:rowOff>
    </xdr:from>
    <xdr:to>
      <xdr:col>3</xdr:col>
      <xdr:colOff>1936</xdr:colOff>
      <xdr:row>200</xdr:row>
      <xdr:rowOff>12341</xdr:rowOff>
    </xdr:to>
    <xdr:sp macro="" textlink="">
      <xdr:nvSpPr>
        <xdr:cNvPr id="396" name="Прямоугольник 395">
          <a:extLst>
            <a:ext uri="{FF2B5EF4-FFF2-40B4-BE49-F238E27FC236}">
              <a16:creationId xmlns:a16="http://schemas.microsoft.com/office/drawing/2014/main" id="{4039FEDA-13EB-4943-815D-ECD244A6B54A}"/>
            </a:ext>
          </a:extLst>
        </xdr:cNvPr>
        <xdr:cNvSpPr>
          <a:spLocks/>
        </xdr:cNvSpPr>
      </xdr:nvSpPr>
      <xdr:spPr>
        <a:xfrm>
          <a:off x="61979" y="42023527"/>
          <a:ext cx="0" cy="192728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245</xdr:row>
      <xdr:rowOff>13221</xdr:rowOff>
    </xdr:from>
    <xdr:to>
      <xdr:col>3</xdr:col>
      <xdr:colOff>1936</xdr:colOff>
      <xdr:row>245</xdr:row>
      <xdr:rowOff>189621</xdr:rowOff>
    </xdr:to>
    <xdr:sp macro="" textlink="">
      <xdr:nvSpPr>
        <xdr:cNvPr id="397" name="Прямоугольник 396">
          <a:extLst>
            <a:ext uri="{FF2B5EF4-FFF2-40B4-BE49-F238E27FC236}">
              <a16:creationId xmlns:a16="http://schemas.microsoft.com/office/drawing/2014/main" id="{6D5AC6A4-1816-454D-BC22-9E9499186F22}"/>
            </a:ext>
          </a:extLst>
        </xdr:cNvPr>
        <xdr:cNvSpPr>
          <a:spLocks/>
        </xdr:cNvSpPr>
      </xdr:nvSpPr>
      <xdr:spPr>
        <a:xfrm>
          <a:off x="61979" y="42217135"/>
          <a:ext cx="0" cy="176400"/>
        </a:xfrm>
        <a:prstGeom prst="rect">
          <a:avLst/>
        </a:prstGeom>
        <a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202</xdr:row>
      <xdr:rowOff>26442</xdr:rowOff>
    </xdr:from>
    <xdr:to>
      <xdr:col>3</xdr:col>
      <xdr:colOff>1936</xdr:colOff>
      <xdr:row>203</xdr:row>
      <xdr:rowOff>12342</xdr:rowOff>
    </xdr:to>
    <xdr:sp macro="" textlink="">
      <xdr:nvSpPr>
        <xdr:cNvPr id="398" name="Прямоугольник 397">
          <a:extLst>
            <a:ext uri="{FF2B5EF4-FFF2-40B4-BE49-F238E27FC236}">
              <a16:creationId xmlns:a16="http://schemas.microsoft.com/office/drawing/2014/main" id="{3046BB2D-F57C-43DD-B49C-1A9D1A46B6D2}"/>
            </a:ext>
          </a:extLst>
        </xdr:cNvPr>
        <xdr:cNvSpPr>
          <a:spLocks/>
        </xdr:cNvSpPr>
      </xdr:nvSpPr>
      <xdr:spPr>
        <a:xfrm>
          <a:off x="61979" y="42878056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203</xdr:row>
      <xdr:rowOff>26442</xdr:rowOff>
    </xdr:from>
    <xdr:to>
      <xdr:col>3</xdr:col>
      <xdr:colOff>1936</xdr:colOff>
      <xdr:row>204</xdr:row>
      <xdr:rowOff>12342</xdr:rowOff>
    </xdr:to>
    <xdr:sp macro="" textlink="">
      <xdr:nvSpPr>
        <xdr:cNvPr id="399" name="Прямоугольник 398">
          <a:extLst>
            <a:ext uri="{FF2B5EF4-FFF2-40B4-BE49-F238E27FC236}">
              <a16:creationId xmlns:a16="http://schemas.microsoft.com/office/drawing/2014/main" id="{2878C15D-9492-4948-A741-596E30A5A645}"/>
            </a:ext>
          </a:extLst>
        </xdr:cNvPr>
        <xdr:cNvSpPr>
          <a:spLocks/>
        </xdr:cNvSpPr>
      </xdr:nvSpPr>
      <xdr:spPr>
        <a:xfrm>
          <a:off x="61979" y="43084885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</xdr:row>
      <xdr:rowOff>26442</xdr:rowOff>
    </xdr:from>
    <xdr:to>
      <xdr:col>3</xdr:col>
      <xdr:colOff>1936</xdr:colOff>
      <xdr:row>25</xdr:row>
      <xdr:rowOff>12342</xdr:rowOff>
    </xdr:to>
    <xdr:sp macro="" textlink="">
      <xdr:nvSpPr>
        <xdr:cNvPr id="400" name="Прямоугольник 399">
          <a:extLst>
            <a:ext uri="{FF2B5EF4-FFF2-40B4-BE49-F238E27FC236}">
              <a16:creationId xmlns:a16="http://schemas.microsoft.com/office/drawing/2014/main" id="{CE8EBE09-D621-4810-B5F6-1407C669549A}"/>
            </a:ext>
          </a:extLst>
        </xdr:cNvPr>
        <xdr:cNvSpPr>
          <a:spLocks/>
        </xdr:cNvSpPr>
      </xdr:nvSpPr>
      <xdr:spPr>
        <a:xfrm>
          <a:off x="61979" y="3172413"/>
          <a:ext cx="0" cy="192729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25</xdr:row>
      <xdr:rowOff>26442</xdr:rowOff>
    </xdr:from>
    <xdr:to>
      <xdr:col>3</xdr:col>
      <xdr:colOff>1936</xdr:colOff>
      <xdr:row>26</xdr:row>
      <xdr:rowOff>12342</xdr:rowOff>
    </xdr:to>
    <xdr:sp macro="" textlink="">
      <xdr:nvSpPr>
        <xdr:cNvPr id="401" name="Прямоугольник 400">
          <a:extLst>
            <a:ext uri="{FF2B5EF4-FFF2-40B4-BE49-F238E27FC236}">
              <a16:creationId xmlns:a16="http://schemas.microsoft.com/office/drawing/2014/main" id="{DBD91EC1-10ED-404D-AD02-3EF61FA66301}"/>
            </a:ext>
          </a:extLst>
        </xdr:cNvPr>
        <xdr:cNvSpPr>
          <a:spLocks/>
        </xdr:cNvSpPr>
      </xdr:nvSpPr>
      <xdr:spPr>
        <a:xfrm>
          <a:off x="61979" y="3379242"/>
          <a:ext cx="0" cy="192729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26</xdr:row>
      <xdr:rowOff>26442</xdr:rowOff>
    </xdr:from>
    <xdr:to>
      <xdr:col>3</xdr:col>
      <xdr:colOff>1936</xdr:colOff>
      <xdr:row>27</xdr:row>
      <xdr:rowOff>12342</xdr:rowOff>
    </xdr:to>
    <xdr:sp macro="" textlink="">
      <xdr:nvSpPr>
        <xdr:cNvPr id="402" name="Прямоугольник 401">
          <a:extLst>
            <a:ext uri="{FF2B5EF4-FFF2-40B4-BE49-F238E27FC236}">
              <a16:creationId xmlns:a16="http://schemas.microsoft.com/office/drawing/2014/main" id="{EAEC68BA-9CAB-491E-9FCC-C67D9C0C12C0}"/>
            </a:ext>
          </a:extLst>
        </xdr:cNvPr>
        <xdr:cNvSpPr>
          <a:spLocks/>
        </xdr:cNvSpPr>
      </xdr:nvSpPr>
      <xdr:spPr>
        <a:xfrm>
          <a:off x="61979" y="3586071"/>
          <a:ext cx="0" cy="192728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</xdr:row>
      <xdr:rowOff>26442</xdr:rowOff>
    </xdr:from>
    <xdr:to>
      <xdr:col>3</xdr:col>
      <xdr:colOff>1936</xdr:colOff>
      <xdr:row>28</xdr:row>
      <xdr:rowOff>12342</xdr:rowOff>
    </xdr:to>
    <xdr:sp macro="" textlink="">
      <xdr:nvSpPr>
        <xdr:cNvPr id="403" name="Прямоугольник 402">
          <a:extLst>
            <a:ext uri="{FF2B5EF4-FFF2-40B4-BE49-F238E27FC236}">
              <a16:creationId xmlns:a16="http://schemas.microsoft.com/office/drawing/2014/main" id="{8D344041-54F1-4AC7-AB45-75271DF4EDC2}"/>
            </a:ext>
          </a:extLst>
        </xdr:cNvPr>
        <xdr:cNvSpPr>
          <a:spLocks/>
        </xdr:cNvSpPr>
      </xdr:nvSpPr>
      <xdr:spPr>
        <a:xfrm>
          <a:off x="61979" y="3792899"/>
          <a:ext cx="0" cy="192729"/>
        </a:xfrm>
        <a:prstGeom prst="rect">
          <a:avLst/>
        </a:prstGeom>
        <a:blipFill>
          <a:blip xmlns:r="http://schemas.openxmlformats.org/officeDocument/2006/relationships" r:embed="rId72" cstate="screen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205</xdr:row>
      <xdr:rowOff>26442</xdr:rowOff>
    </xdr:from>
    <xdr:to>
      <xdr:col>3</xdr:col>
      <xdr:colOff>1936</xdr:colOff>
      <xdr:row>206</xdr:row>
      <xdr:rowOff>12342</xdr:rowOff>
    </xdr:to>
    <xdr:sp macro="" textlink="">
      <xdr:nvSpPr>
        <xdr:cNvPr id="404" name="Прямоугольник 403">
          <a:extLst>
            <a:ext uri="{FF2B5EF4-FFF2-40B4-BE49-F238E27FC236}">
              <a16:creationId xmlns:a16="http://schemas.microsoft.com/office/drawing/2014/main" id="{37F5A59C-B669-4A06-AC6E-730B63940ED7}"/>
            </a:ext>
          </a:extLst>
        </xdr:cNvPr>
        <xdr:cNvSpPr>
          <a:spLocks/>
        </xdr:cNvSpPr>
      </xdr:nvSpPr>
      <xdr:spPr>
        <a:xfrm>
          <a:off x="61979" y="43498542"/>
          <a:ext cx="0" cy="192729"/>
        </a:xfrm>
        <a:prstGeom prst="rect">
          <a:avLst/>
        </a:prstGeom>
        <a:blipFill>
          <a:blip xmlns:r="http://schemas.openxmlformats.org/officeDocument/2006/relationships" r:embed="rId7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206</xdr:row>
      <xdr:rowOff>26442</xdr:rowOff>
    </xdr:from>
    <xdr:to>
      <xdr:col>3</xdr:col>
      <xdr:colOff>1936</xdr:colOff>
      <xdr:row>207</xdr:row>
      <xdr:rowOff>12342</xdr:rowOff>
    </xdr:to>
    <xdr:sp macro="" textlink="">
      <xdr:nvSpPr>
        <xdr:cNvPr id="405" name="Прямоугольник 404">
          <a:extLst>
            <a:ext uri="{FF2B5EF4-FFF2-40B4-BE49-F238E27FC236}">
              <a16:creationId xmlns:a16="http://schemas.microsoft.com/office/drawing/2014/main" id="{5CFB7077-49E4-4010-832C-A454CB586F15}"/>
            </a:ext>
          </a:extLst>
        </xdr:cNvPr>
        <xdr:cNvSpPr>
          <a:spLocks/>
        </xdr:cNvSpPr>
      </xdr:nvSpPr>
      <xdr:spPr>
        <a:xfrm>
          <a:off x="61979" y="43705371"/>
          <a:ext cx="0" cy="192728"/>
        </a:xfrm>
        <a:prstGeom prst="rect">
          <a:avLst/>
        </a:prstGeom>
        <a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207</xdr:row>
      <xdr:rowOff>26442</xdr:rowOff>
    </xdr:from>
    <xdr:to>
      <xdr:col>3</xdr:col>
      <xdr:colOff>1936</xdr:colOff>
      <xdr:row>208</xdr:row>
      <xdr:rowOff>12342</xdr:rowOff>
    </xdr:to>
    <xdr:sp macro="" textlink="">
      <xdr:nvSpPr>
        <xdr:cNvPr id="406" name="Прямоугольник 405">
          <a:extLst>
            <a:ext uri="{FF2B5EF4-FFF2-40B4-BE49-F238E27FC236}">
              <a16:creationId xmlns:a16="http://schemas.microsoft.com/office/drawing/2014/main" id="{17E12521-C3C0-4DF1-8DDB-335E6CA0C92D}"/>
            </a:ext>
          </a:extLst>
        </xdr:cNvPr>
        <xdr:cNvSpPr>
          <a:spLocks/>
        </xdr:cNvSpPr>
      </xdr:nvSpPr>
      <xdr:spPr>
        <a:xfrm>
          <a:off x="61979" y="43912199"/>
          <a:ext cx="0" cy="192729"/>
        </a:xfrm>
        <a:prstGeom prst="rect">
          <a:avLst/>
        </a:prstGeom>
        <a:blipFill>
          <a:blip xmlns:r="http://schemas.openxmlformats.org/officeDocument/2006/relationships" r:embed="rId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208</xdr:row>
      <xdr:rowOff>26442</xdr:rowOff>
    </xdr:from>
    <xdr:to>
      <xdr:col>3</xdr:col>
      <xdr:colOff>1936</xdr:colOff>
      <xdr:row>209</xdr:row>
      <xdr:rowOff>12342</xdr:rowOff>
    </xdr:to>
    <xdr:sp macro="" textlink="">
      <xdr:nvSpPr>
        <xdr:cNvPr id="407" name="Прямоугольник 406">
          <a:extLst>
            <a:ext uri="{FF2B5EF4-FFF2-40B4-BE49-F238E27FC236}">
              <a16:creationId xmlns:a16="http://schemas.microsoft.com/office/drawing/2014/main" id="{4818BBB7-7BD7-4AA7-B7A2-76482AD5F5F6}"/>
            </a:ext>
          </a:extLst>
        </xdr:cNvPr>
        <xdr:cNvSpPr>
          <a:spLocks/>
        </xdr:cNvSpPr>
      </xdr:nvSpPr>
      <xdr:spPr>
        <a:xfrm>
          <a:off x="61979" y="44119028"/>
          <a:ext cx="0" cy="192728"/>
        </a:xfrm>
        <a:prstGeom prst="rect">
          <a:avLst/>
        </a:prstGeom>
        <a:blipFill>
          <a:blip xmlns:r="http://schemas.openxmlformats.org/officeDocument/2006/relationships" r:embed="rId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210</xdr:row>
      <xdr:rowOff>26441</xdr:rowOff>
    </xdr:from>
    <xdr:to>
      <xdr:col>3</xdr:col>
      <xdr:colOff>1936</xdr:colOff>
      <xdr:row>211</xdr:row>
      <xdr:rowOff>12341</xdr:rowOff>
    </xdr:to>
    <xdr:sp macro="" textlink="">
      <xdr:nvSpPr>
        <xdr:cNvPr id="408" name="Прямоугольник 407">
          <a:extLst>
            <a:ext uri="{FF2B5EF4-FFF2-40B4-BE49-F238E27FC236}">
              <a16:creationId xmlns:a16="http://schemas.microsoft.com/office/drawing/2014/main" id="{E7968F36-F084-4A72-AD22-0D8AC87FDF0F}"/>
            </a:ext>
          </a:extLst>
        </xdr:cNvPr>
        <xdr:cNvSpPr>
          <a:spLocks/>
        </xdr:cNvSpPr>
      </xdr:nvSpPr>
      <xdr:spPr>
        <a:xfrm>
          <a:off x="61979" y="44532684"/>
          <a:ext cx="0" cy="192728"/>
        </a:xfrm>
        <a:prstGeom prst="rect">
          <a:avLst/>
        </a:prstGeom>
        <a:blipFill>
          <a:blip xmlns:r="http://schemas.openxmlformats.org/officeDocument/2006/relationships" r:embed="rId78" cstate="screen">
            <a:extLst>
              <a:ext uri="{BEBA8EAE-BF5A-486C-A8C5-ECC9F3942E4B}">
                <a14:imgProps xmlns:a14="http://schemas.microsoft.com/office/drawing/2010/main">
                  <a14:imgLayer r:embed="rId79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212</xdr:row>
      <xdr:rowOff>25564</xdr:rowOff>
    </xdr:from>
    <xdr:to>
      <xdr:col>3</xdr:col>
      <xdr:colOff>1936</xdr:colOff>
      <xdr:row>213</xdr:row>
      <xdr:rowOff>11464</xdr:rowOff>
    </xdr:to>
    <xdr:sp macro="" textlink="">
      <xdr:nvSpPr>
        <xdr:cNvPr id="409" name="Прямоугольник 408">
          <a:extLst>
            <a:ext uri="{FF2B5EF4-FFF2-40B4-BE49-F238E27FC236}">
              <a16:creationId xmlns:a16="http://schemas.microsoft.com/office/drawing/2014/main" id="{80365BA2-1F70-49D9-A5D7-8F818A4169D0}"/>
            </a:ext>
          </a:extLst>
        </xdr:cNvPr>
        <xdr:cNvSpPr>
          <a:spLocks/>
        </xdr:cNvSpPr>
      </xdr:nvSpPr>
      <xdr:spPr>
        <a:xfrm>
          <a:off x="61979" y="44945464"/>
          <a:ext cx="0" cy="192729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213</xdr:row>
      <xdr:rowOff>25564</xdr:rowOff>
    </xdr:from>
    <xdr:to>
      <xdr:col>3</xdr:col>
      <xdr:colOff>1936</xdr:colOff>
      <xdr:row>214</xdr:row>
      <xdr:rowOff>11464</xdr:rowOff>
    </xdr:to>
    <xdr:sp macro="" textlink="">
      <xdr:nvSpPr>
        <xdr:cNvPr id="410" name="Прямоугольник 409">
          <a:extLst>
            <a:ext uri="{FF2B5EF4-FFF2-40B4-BE49-F238E27FC236}">
              <a16:creationId xmlns:a16="http://schemas.microsoft.com/office/drawing/2014/main" id="{C9553EF1-942A-4D65-B900-4E5126E56D55}"/>
            </a:ext>
          </a:extLst>
        </xdr:cNvPr>
        <xdr:cNvSpPr>
          <a:spLocks/>
        </xdr:cNvSpPr>
      </xdr:nvSpPr>
      <xdr:spPr>
        <a:xfrm>
          <a:off x="61979" y="45152293"/>
          <a:ext cx="0" cy="192728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214</xdr:row>
      <xdr:rowOff>25564</xdr:rowOff>
    </xdr:from>
    <xdr:to>
      <xdr:col>3</xdr:col>
      <xdr:colOff>1936</xdr:colOff>
      <xdr:row>215</xdr:row>
      <xdr:rowOff>11464</xdr:rowOff>
    </xdr:to>
    <xdr:sp macro="" textlink="">
      <xdr:nvSpPr>
        <xdr:cNvPr id="411" name="Прямоугольник 410">
          <a:extLst>
            <a:ext uri="{FF2B5EF4-FFF2-40B4-BE49-F238E27FC236}">
              <a16:creationId xmlns:a16="http://schemas.microsoft.com/office/drawing/2014/main" id="{CC28D01B-8C1B-4546-BCEF-47DA3CE943E0}"/>
            </a:ext>
          </a:extLst>
        </xdr:cNvPr>
        <xdr:cNvSpPr>
          <a:spLocks/>
        </xdr:cNvSpPr>
      </xdr:nvSpPr>
      <xdr:spPr>
        <a:xfrm>
          <a:off x="61979" y="45359121"/>
          <a:ext cx="0" cy="192729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215</xdr:row>
      <xdr:rowOff>25564</xdr:rowOff>
    </xdr:from>
    <xdr:to>
      <xdr:col>3</xdr:col>
      <xdr:colOff>1936</xdr:colOff>
      <xdr:row>216</xdr:row>
      <xdr:rowOff>11464</xdr:rowOff>
    </xdr:to>
    <xdr:sp macro="" textlink="">
      <xdr:nvSpPr>
        <xdr:cNvPr id="412" name="Прямоугольник 411">
          <a:extLst>
            <a:ext uri="{FF2B5EF4-FFF2-40B4-BE49-F238E27FC236}">
              <a16:creationId xmlns:a16="http://schemas.microsoft.com/office/drawing/2014/main" id="{59D34775-2728-4E7A-8231-67BA29996E26}"/>
            </a:ext>
          </a:extLst>
        </xdr:cNvPr>
        <xdr:cNvSpPr>
          <a:spLocks/>
        </xdr:cNvSpPr>
      </xdr:nvSpPr>
      <xdr:spPr>
        <a:xfrm>
          <a:off x="61979" y="45565950"/>
          <a:ext cx="0" cy="192728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216</xdr:row>
      <xdr:rowOff>25564</xdr:rowOff>
    </xdr:from>
    <xdr:to>
      <xdr:col>3</xdr:col>
      <xdr:colOff>1936</xdr:colOff>
      <xdr:row>217</xdr:row>
      <xdr:rowOff>11464</xdr:rowOff>
    </xdr:to>
    <xdr:sp macro="" textlink="">
      <xdr:nvSpPr>
        <xdr:cNvPr id="413" name="Прямоугольник 412">
          <a:extLst>
            <a:ext uri="{FF2B5EF4-FFF2-40B4-BE49-F238E27FC236}">
              <a16:creationId xmlns:a16="http://schemas.microsoft.com/office/drawing/2014/main" id="{A698C683-980A-45A5-A3C8-E9AC5AE3E4F2}"/>
            </a:ext>
          </a:extLst>
        </xdr:cNvPr>
        <xdr:cNvSpPr>
          <a:spLocks/>
        </xdr:cNvSpPr>
      </xdr:nvSpPr>
      <xdr:spPr>
        <a:xfrm>
          <a:off x="61979" y="45772778"/>
          <a:ext cx="0" cy="192729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217</xdr:row>
      <xdr:rowOff>25564</xdr:rowOff>
    </xdr:from>
    <xdr:to>
      <xdr:col>3</xdr:col>
      <xdr:colOff>1936</xdr:colOff>
      <xdr:row>218</xdr:row>
      <xdr:rowOff>11464</xdr:rowOff>
    </xdr:to>
    <xdr:sp macro="" textlink="">
      <xdr:nvSpPr>
        <xdr:cNvPr id="414" name="Прямоугольник 413">
          <a:extLst>
            <a:ext uri="{FF2B5EF4-FFF2-40B4-BE49-F238E27FC236}">
              <a16:creationId xmlns:a16="http://schemas.microsoft.com/office/drawing/2014/main" id="{C86F6E95-92CB-47FF-ADC1-6B7E598480E5}"/>
            </a:ext>
          </a:extLst>
        </xdr:cNvPr>
        <xdr:cNvSpPr>
          <a:spLocks/>
        </xdr:cNvSpPr>
      </xdr:nvSpPr>
      <xdr:spPr>
        <a:xfrm>
          <a:off x="61979" y="45979607"/>
          <a:ext cx="0" cy="192728"/>
        </a:xfrm>
        <a:prstGeom prst="rect">
          <a:avLst/>
        </a:prstGeom>
        <a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218</xdr:row>
      <xdr:rowOff>26442</xdr:rowOff>
    </xdr:from>
    <xdr:to>
      <xdr:col>3</xdr:col>
      <xdr:colOff>1936</xdr:colOff>
      <xdr:row>219</xdr:row>
      <xdr:rowOff>12342</xdr:rowOff>
    </xdr:to>
    <xdr:sp macro="" textlink="">
      <xdr:nvSpPr>
        <xdr:cNvPr id="415" name="Прямоугольник 414">
          <a:extLst>
            <a:ext uri="{FF2B5EF4-FFF2-40B4-BE49-F238E27FC236}">
              <a16:creationId xmlns:a16="http://schemas.microsoft.com/office/drawing/2014/main" id="{0B376F9B-73EE-419B-BEA2-FA831302CCAC}"/>
            </a:ext>
          </a:extLst>
        </xdr:cNvPr>
        <xdr:cNvSpPr>
          <a:spLocks/>
        </xdr:cNvSpPr>
      </xdr:nvSpPr>
      <xdr:spPr>
        <a:xfrm>
          <a:off x="61979" y="46187313"/>
          <a:ext cx="0" cy="192729"/>
        </a:xfrm>
        <a:prstGeom prst="rect">
          <a:avLst/>
        </a:prstGeom>
        <a:blipFill>
          <a:blip xmlns:r="http://schemas.openxmlformats.org/officeDocument/2006/relationships" r:embed="rId8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219</xdr:row>
      <xdr:rowOff>26442</xdr:rowOff>
    </xdr:from>
    <xdr:to>
      <xdr:col>3</xdr:col>
      <xdr:colOff>1936</xdr:colOff>
      <xdr:row>220</xdr:row>
      <xdr:rowOff>12342</xdr:rowOff>
    </xdr:to>
    <xdr:sp macro="" textlink="">
      <xdr:nvSpPr>
        <xdr:cNvPr id="416" name="Прямоугольник 415">
          <a:extLst>
            <a:ext uri="{FF2B5EF4-FFF2-40B4-BE49-F238E27FC236}">
              <a16:creationId xmlns:a16="http://schemas.microsoft.com/office/drawing/2014/main" id="{231835BE-1285-4C58-B018-DF4FB9D9A4B9}"/>
            </a:ext>
          </a:extLst>
        </xdr:cNvPr>
        <xdr:cNvSpPr>
          <a:spLocks/>
        </xdr:cNvSpPr>
      </xdr:nvSpPr>
      <xdr:spPr>
        <a:xfrm>
          <a:off x="61979" y="46394142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220</xdr:row>
      <xdr:rowOff>26442</xdr:rowOff>
    </xdr:from>
    <xdr:to>
      <xdr:col>3</xdr:col>
      <xdr:colOff>1936</xdr:colOff>
      <xdr:row>221</xdr:row>
      <xdr:rowOff>12342</xdr:rowOff>
    </xdr:to>
    <xdr:sp macro="" textlink="">
      <xdr:nvSpPr>
        <xdr:cNvPr id="417" name="Прямоугольник 416">
          <a:extLst>
            <a:ext uri="{FF2B5EF4-FFF2-40B4-BE49-F238E27FC236}">
              <a16:creationId xmlns:a16="http://schemas.microsoft.com/office/drawing/2014/main" id="{CAC43053-AE6D-4FF8-A41E-24CC8BB38FFC}"/>
            </a:ext>
          </a:extLst>
        </xdr:cNvPr>
        <xdr:cNvSpPr>
          <a:spLocks/>
        </xdr:cNvSpPr>
      </xdr:nvSpPr>
      <xdr:spPr>
        <a:xfrm>
          <a:off x="61979" y="46600971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221</xdr:row>
      <xdr:rowOff>26442</xdr:rowOff>
    </xdr:from>
    <xdr:to>
      <xdr:col>3</xdr:col>
      <xdr:colOff>1936</xdr:colOff>
      <xdr:row>222</xdr:row>
      <xdr:rowOff>12342</xdr:rowOff>
    </xdr:to>
    <xdr:sp macro="" textlink="">
      <xdr:nvSpPr>
        <xdr:cNvPr id="418" name="Прямоугольник 417">
          <a:extLst>
            <a:ext uri="{FF2B5EF4-FFF2-40B4-BE49-F238E27FC236}">
              <a16:creationId xmlns:a16="http://schemas.microsoft.com/office/drawing/2014/main" id="{72BEC50D-E02D-468C-944A-AB2F672FB0AC}"/>
            </a:ext>
          </a:extLst>
        </xdr:cNvPr>
        <xdr:cNvSpPr>
          <a:spLocks/>
        </xdr:cNvSpPr>
      </xdr:nvSpPr>
      <xdr:spPr>
        <a:xfrm>
          <a:off x="61979" y="46807799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222</xdr:row>
      <xdr:rowOff>26442</xdr:rowOff>
    </xdr:from>
    <xdr:to>
      <xdr:col>3</xdr:col>
      <xdr:colOff>1936</xdr:colOff>
      <xdr:row>223</xdr:row>
      <xdr:rowOff>12342</xdr:rowOff>
    </xdr:to>
    <xdr:sp macro="" textlink="">
      <xdr:nvSpPr>
        <xdr:cNvPr id="419" name="Прямоугольник 418">
          <a:extLst>
            <a:ext uri="{FF2B5EF4-FFF2-40B4-BE49-F238E27FC236}">
              <a16:creationId xmlns:a16="http://schemas.microsoft.com/office/drawing/2014/main" id="{86D62C7B-E53E-44F0-85C4-07056DFD7ECF}"/>
            </a:ext>
          </a:extLst>
        </xdr:cNvPr>
        <xdr:cNvSpPr>
          <a:spLocks/>
        </xdr:cNvSpPr>
      </xdr:nvSpPr>
      <xdr:spPr>
        <a:xfrm>
          <a:off x="61979" y="47014628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223</xdr:row>
      <xdr:rowOff>25564</xdr:rowOff>
    </xdr:from>
    <xdr:to>
      <xdr:col>3</xdr:col>
      <xdr:colOff>1936</xdr:colOff>
      <xdr:row>224</xdr:row>
      <xdr:rowOff>11464</xdr:rowOff>
    </xdr:to>
    <xdr:sp macro="" textlink="">
      <xdr:nvSpPr>
        <xdr:cNvPr id="420" name="Прямоугольник 419">
          <a:extLst>
            <a:ext uri="{FF2B5EF4-FFF2-40B4-BE49-F238E27FC236}">
              <a16:creationId xmlns:a16="http://schemas.microsoft.com/office/drawing/2014/main" id="{A5F092D0-828E-42EC-9436-5901694729F8}"/>
            </a:ext>
          </a:extLst>
        </xdr:cNvPr>
        <xdr:cNvSpPr>
          <a:spLocks/>
        </xdr:cNvSpPr>
      </xdr:nvSpPr>
      <xdr:spPr>
        <a:xfrm>
          <a:off x="61979" y="47220578"/>
          <a:ext cx="0" cy="192729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224</xdr:row>
      <xdr:rowOff>25564</xdr:rowOff>
    </xdr:from>
    <xdr:to>
      <xdr:col>3</xdr:col>
      <xdr:colOff>1936</xdr:colOff>
      <xdr:row>225</xdr:row>
      <xdr:rowOff>11464</xdr:rowOff>
    </xdr:to>
    <xdr:sp macro="" textlink="">
      <xdr:nvSpPr>
        <xdr:cNvPr id="421" name="Прямоугольник 420">
          <a:extLst>
            <a:ext uri="{FF2B5EF4-FFF2-40B4-BE49-F238E27FC236}">
              <a16:creationId xmlns:a16="http://schemas.microsoft.com/office/drawing/2014/main" id="{C3AF8EA2-C428-4F8D-A806-B1A59819439D}"/>
            </a:ext>
          </a:extLst>
        </xdr:cNvPr>
        <xdr:cNvSpPr>
          <a:spLocks/>
        </xdr:cNvSpPr>
      </xdr:nvSpPr>
      <xdr:spPr>
        <a:xfrm>
          <a:off x="61979" y="47427407"/>
          <a:ext cx="0" cy="192728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225</xdr:row>
      <xdr:rowOff>25564</xdr:rowOff>
    </xdr:from>
    <xdr:to>
      <xdr:col>3</xdr:col>
      <xdr:colOff>1936</xdr:colOff>
      <xdr:row>226</xdr:row>
      <xdr:rowOff>11464</xdr:rowOff>
    </xdr:to>
    <xdr:sp macro="" textlink="">
      <xdr:nvSpPr>
        <xdr:cNvPr id="422" name="Прямоугольник 421">
          <a:extLst>
            <a:ext uri="{FF2B5EF4-FFF2-40B4-BE49-F238E27FC236}">
              <a16:creationId xmlns:a16="http://schemas.microsoft.com/office/drawing/2014/main" id="{B0BC9D8A-953E-4579-AB97-BBAA4952E366}"/>
            </a:ext>
          </a:extLst>
        </xdr:cNvPr>
        <xdr:cNvSpPr>
          <a:spLocks/>
        </xdr:cNvSpPr>
      </xdr:nvSpPr>
      <xdr:spPr>
        <a:xfrm>
          <a:off x="61979" y="47634235"/>
          <a:ext cx="0" cy="192729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228</xdr:row>
      <xdr:rowOff>26442</xdr:rowOff>
    </xdr:from>
    <xdr:to>
      <xdr:col>3</xdr:col>
      <xdr:colOff>1936</xdr:colOff>
      <xdr:row>229</xdr:row>
      <xdr:rowOff>12342</xdr:rowOff>
    </xdr:to>
    <xdr:sp macro="" textlink="">
      <xdr:nvSpPr>
        <xdr:cNvPr id="423" name="Прямоугольник 422">
          <a:extLst>
            <a:ext uri="{FF2B5EF4-FFF2-40B4-BE49-F238E27FC236}">
              <a16:creationId xmlns:a16="http://schemas.microsoft.com/office/drawing/2014/main" id="{758EB6E5-3BC2-474E-A6E2-4CA6B5D760E2}"/>
            </a:ext>
          </a:extLst>
        </xdr:cNvPr>
        <xdr:cNvSpPr>
          <a:spLocks/>
        </xdr:cNvSpPr>
      </xdr:nvSpPr>
      <xdr:spPr>
        <a:xfrm>
          <a:off x="61979" y="48255599"/>
          <a:ext cx="0" cy="192729"/>
        </a:xfrm>
        <a:prstGeom prst="rect">
          <a:avLst/>
        </a:prstGeom>
        <a:blipFill>
          <a:blip xmlns:r="http://schemas.openxmlformats.org/officeDocument/2006/relationships" r:embed="rId8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229</xdr:row>
      <xdr:rowOff>26442</xdr:rowOff>
    </xdr:from>
    <xdr:to>
      <xdr:col>3</xdr:col>
      <xdr:colOff>1936</xdr:colOff>
      <xdr:row>230</xdr:row>
      <xdr:rowOff>12342</xdr:rowOff>
    </xdr:to>
    <xdr:sp macro="" textlink="">
      <xdr:nvSpPr>
        <xdr:cNvPr id="424" name="Прямоугольник 423">
          <a:extLst>
            <a:ext uri="{FF2B5EF4-FFF2-40B4-BE49-F238E27FC236}">
              <a16:creationId xmlns:a16="http://schemas.microsoft.com/office/drawing/2014/main" id="{B527DECA-9D13-458E-9562-8561712103F1}"/>
            </a:ext>
          </a:extLst>
        </xdr:cNvPr>
        <xdr:cNvSpPr>
          <a:spLocks/>
        </xdr:cNvSpPr>
      </xdr:nvSpPr>
      <xdr:spPr>
        <a:xfrm>
          <a:off x="61979" y="48462428"/>
          <a:ext cx="0" cy="192728"/>
        </a:xfrm>
        <a:prstGeom prst="rect">
          <a:avLst/>
        </a:prstGeom>
        <a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230</xdr:row>
      <xdr:rowOff>26442</xdr:rowOff>
    </xdr:from>
    <xdr:to>
      <xdr:col>3</xdr:col>
      <xdr:colOff>1936</xdr:colOff>
      <xdr:row>231</xdr:row>
      <xdr:rowOff>12342</xdr:rowOff>
    </xdr:to>
    <xdr:sp macro="" textlink="">
      <xdr:nvSpPr>
        <xdr:cNvPr id="425" name="Прямоугольник 424">
          <a:extLst>
            <a:ext uri="{FF2B5EF4-FFF2-40B4-BE49-F238E27FC236}">
              <a16:creationId xmlns:a16="http://schemas.microsoft.com/office/drawing/2014/main" id="{F9E8411B-7212-4086-98B4-82F8F3CD3EF9}"/>
            </a:ext>
          </a:extLst>
        </xdr:cNvPr>
        <xdr:cNvSpPr>
          <a:spLocks/>
        </xdr:cNvSpPr>
      </xdr:nvSpPr>
      <xdr:spPr>
        <a:xfrm>
          <a:off x="61979" y="48669256"/>
          <a:ext cx="0" cy="192729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231</xdr:row>
      <xdr:rowOff>26442</xdr:rowOff>
    </xdr:from>
    <xdr:to>
      <xdr:col>3</xdr:col>
      <xdr:colOff>1936</xdr:colOff>
      <xdr:row>232</xdr:row>
      <xdr:rowOff>12342</xdr:rowOff>
    </xdr:to>
    <xdr:sp macro="" textlink="">
      <xdr:nvSpPr>
        <xdr:cNvPr id="426" name="Прямоугольник 425">
          <a:extLst>
            <a:ext uri="{FF2B5EF4-FFF2-40B4-BE49-F238E27FC236}">
              <a16:creationId xmlns:a16="http://schemas.microsoft.com/office/drawing/2014/main" id="{81C955A4-7EF1-47CD-ABF1-939FF2E4C8C8}"/>
            </a:ext>
          </a:extLst>
        </xdr:cNvPr>
        <xdr:cNvSpPr>
          <a:spLocks/>
        </xdr:cNvSpPr>
      </xdr:nvSpPr>
      <xdr:spPr>
        <a:xfrm>
          <a:off x="61979" y="48876085"/>
          <a:ext cx="0" cy="192728"/>
        </a:xfrm>
        <a:prstGeom prst="rect">
          <a:avLst/>
        </a:prstGeom>
        <a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232</xdr:row>
      <xdr:rowOff>26442</xdr:rowOff>
    </xdr:from>
    <xdr:to>
      <xdr:col>3</xdr:col>
      <xdr:colOff>1936</xdr:colOff>
      <xdr:row>233</xdr:row>
      <xdr:rowOff>12342</xdr:rowOff>
    </xdr:to>
    <xdr:sp macro="" textlink="">
      <xdr:nvSpPr>
        <xdr:cNvPr id="427" name="Прямоугольник 426">
          <a:extLst>
            <a:ext uri="{FF2B5EF4-FFF2-40B4-BE49-F238E27FC236}">
              <a16:creationId xmlns:a16="http://schemas.microsoft.com/office/drawing/2014/main" id="{1591E02F-D251-4DAE-9500-56F10E8FBA63}"/>
            </a:ext>
          </a:extLst>
        </xdr:cNvPr>
        <xdr:cNvSpPr>
          <a:spLocks/>
        </xdr:cNvSpPr>
      </xdr:nvSpPr>
      <xdr:spPr>
        <a:xfrm>
          <a:off x="61979" y="49082913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233</xdr:row>
      <xdr:rowOff>26442</xdr:rowOff>
    </xdr:from>
    <xdr:to>
      <xdr:col>3</xdr:col>
      <xdr:colOff>1936</xdr:colOff>
      <xdr:row>234</xdr:row>
      <xdr:rowOff>12342</xdr:rowOff>
    </xdr:to>
    <xdr:sp macro="" textlink="">
      <xdr:nvSpPr>
        <xdr:cNvPr id="428" name="Прямоугольник 427">
          <a:extLst>
            <a:ext uri="{FF2B5EF4-FFF2-40B4-BE49-F238E27FC236}">
              <a16:creationId xmlns:a16="http://schemas.microsoft.com/office/drawing/2014/main" id="{3BDF7398-CC98-4256-B285-51ECEF8CD7ED}"/>
            </a:ext>
          </a:extLst>
        </xdr:cNvPr>
        <xdr:cNvSpPr>
          <a:spLocks/>
        </xdr:cNvSpPr>
      </xdr:nvSpPr>
      <xdr:spPr>
        <a:xfrm>
          <a:off x="61979" y="49289742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234</xdr:row>
      <xdr:rowOff>26442</xdr:rowOff>
    </xdr:from>
    <xdr:to>
      <xdr:col>3</xdr:col>
      <xdr:colOff>1936</xdr:colOff>
      <xdr:row>235</xdr:row>
      <xdr:rowOff>12342</xdr:rowOff>
    </xdr:to>
    <xdr:sp macro="" textlink="">
      <xdr:nvSpPr>
        <xdr:cNvPr id="429" name="Прямоугольник 428">
          <a:extLst>
            <a:ext uri="{FF2B5EF4-FFF2-40B4-BE49-F238E27FC236}">
              <a16:creationId xmlns:a16="http://schemas.microsoft.com/office/drawing/2014/main" id="{8FA0A1A1-3747-42CC-81D4-EB12CFDEF515}"/>
            </a:ext>
          </a:extLst>
        </xdr:cNvPr>
        <xdr:cNvSpPr>
          <a:spLocks/>
        </xdr:cNvSpPr>
      </xdr:nvSpPr>
      <xdr:spPr>
        <a:xfrm>
          <a:off x="61979" y="49496571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235</xdr:row>
      <xdr:rowOff>26442</xdr:rowOff>
    </xdr:from>
    <xdr:to>
      <xdr:col>3</xdr:col>
      <xdr:colOff>1936</xdr:colOff>
      <xdr:row>236</xdr:row>
      <xdr:rowOff>12342</xdr:rowOff>
    </xdr:to>
    <xdr:sp macro="" textlink="">
      <xdr:nvSpPr>
        <xdr:cNvPr id="430" name="Прямоугольник 429">
          <a:extLst>
            <a:ext uri="{FF2B5EF4-FFF2-40B4-BE49-F238E27FC236}">
              <a16:creationId xmlns:a16="http://schemas.microsoft.com/office/drawing/2014/main" id="{7A7E3B9E-A93F-4112-AA18-167A27309C09}"/>
            </a:ext>
          </a:extLst>
        </xdr:cNvPr>
        <xdr:cNvSpPr>
          <a:spLocks/>
        </xdr:cNvSpPr>
      </xdr:nvSpPr>
      <xdr:spPr>
        <a:xfrm>
          <a:off x="61979" y="49703399"/>
          <a:ext cx="0" cy="192729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236</xdr:row>
      <xdr:rowOff>26442</xdr:rowOff>
    </xdr:from>
    <xdr:to>
      <xdr:col>3</xdr:col>
      <xdr:colOff>1936</xdr:colOff>
      <xdr:row>237</xdr:row>
      <xdr:rowOff>12342</xdr:rowOff>
    </xdr:to>
    <xdr:sp macro="" textlink="">
      <xdr:nvSpPr>
        <xdr:cNvPr id="431" name="Прямоугольник 430">
          <a:extLst>
            <a:ext uri="{FF2B5EF4-FFF2-40B4-BE49-F238E27FC236}">
              <a16:creationId xmlns:a16="http://schemas.microsoft.com/office/drawing/2014/main" id="{BA4ED447-DB0B-430F-93BF-99A361B96F81}"/>
            </a:ext>
          </a:extLst>
        </xdr:cNvPr>
        <xdr:cNvSpPr>
          <a:spLocks/>
        </xdr:cNvSpPr>
      </xdr:nvSpPr>
      <xdr:spPr>
        <a:xfrm>
          <a:off x="61979" y="49910228"/>
          <a:ext cx="0" cy="192728"/>
        </a:xfrm>
        <a:prstGeom prst="rect">
          <a:avLst/>
        </a:prstGeom>
        <a:blipFill dpi="0" rotWithShape="1"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237</xdr:row>
      <xdr:rowOff>26442</xdr:rowOff>
    </xdr:from>
    <xdr:to>
      <xdr:col>3</xdr:col>
      <xdr:colOff>1936</xdr:colOff>
      <xdr:row>238</xdr:row>
      <xdr:rowOff>12342</xdr:rowOff>
    </xdr:to>
    <xdr:sp macro="" textlink="">
      <xdr:nvSpPr>
        <xdr:cNvPr id="432" name="Прямоугольник 431">
          <a:extLst>
            <a:ext uri="{FF2B5EF4-FFF2-40B4-BE49-F238E27FC236}">
              <a16:creationId xmlns:a16="http://schemas.microsoft.com/office/drawing/2014/main" id="{F07AAA22-C759-4DA8-9D2E-F807AB84015C}"/>
            </a:ext>
          </a:extLst>
        </xdr:cNvPr>
        <xdr:cNvSpPr>
          <a:spLocks/>
        </xdr:cNvSpPr>
      </xdr:nvSpPr>
      <xdr:spPr>
        <a:xfrm>
          <a:off x="61979" y="50117056"/>
          <a:ext cx="0" cy="192729"/>
        </a:xfrm>
        <a:prstGeom prst="rect">
          <a:avLst/>
        </a:prstGeom>
        <a:blipFill>
          <a:blip xmlns:r="http://schemas.openxmlformats.org/officeDocument/2006/relationships" r:embed="rId87" cstate="screen">
            <a:extLst>
              <a:ext uri="{BEBA8EAE-BF5A-486C-A8C5-ECC9F3942E4B}">
                <a14:imgProps xmlns:a14="http://schemas.microsoft.com/office/drawing/2010/main">
                  <a14:imgLayer r:embed="rId8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238</xdr:row>
      <xdr:rowOff>26442</xdr:rowOff>
    </xdr:from>
    <xdr:to>
      <xdr:col>3</xdr:col>
      <xdr:colOff>1936</xdr:colOff>
      <xdr:row>239</xdr:row>
      <xdr:rowOff>12342</xdr:rowOff>
    </xdr:to>
    <xdr:sp macro="" textlink="">
      <xdr:nvSpPr>
        <xdr:cNvPr id="433" name="Прямоугольник 432">
          <a:extLst>
            <a:ext uri="{FF2B5EF4-FFF2-40B4-BE49-F238E27FC236}">
              <a16:creationId xmlns:a16="http://schemas.microsoft.com/office/drawing/2014/main" id="{E8B069ED-7EF3-4D82-95E7-6D6455D4574F}"/>
            </a:ext>
          </a:extLst>
        </xdr:cNvPr>
        <xdr:cNvSpPr>
          <a:spLocks/>
        </xdr:cNvSpPr>
      </xdr:nvSpPr>
      <xdr:spPr>
        <a:xfrm>
          <a:off x="61979" y="50323885"/>
          <a:ext cx="0" cy="192728"/>
        </a:xfrm>
        <a:prstGeom prst="rect">
          <a:avLst/>
        </a:prstGeom>
        <a:blipFill>
          <a:blip xmlns:r="http://schemas.openxmlformats.org/officeDocument/2006/relationships" r:embed="rId8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239</xdr:row>
      <xdr:rowOff>26442</xdr:rowOff>
    </xdr:from>
    <xdr:to>
      <xdr:col>3</xdr:col>
      <xdr:colOff>1936</xdr:colOff>
      <xdr:row>240</xdr:row>
      <xdr:rowOff>12342</xdr:rowOff>
    </xdr:to>
    <xdr:sp macro="" textlink="">
      <xdr:nvSpPr>
        <xdr:cNvPr id="434" name="Прямоугольник 433">
          <a:extLst>
            <a:ext uri="{FF2B5EF4-FFF2-40B4-BE49-F238E27FC236}">
              <a16:creationId xmlns:a16="http://schemas.microsoft.com/office/drawing/2014/main" id="{ECD4B7EF-C4D4-4BFC-86A0-61782287F5DC}"/>
            </a:ext>
          </a:extLst>
        </xdr:cNvPr>
        <xdr:cNvSpPr>
          <a:spLocks/>
        </xdr:cNvSpPr>
      </xdr:nvSpPr>
      <xdr:spPr>
        <a:xfrm>
          <a:off x="61979" y="50530713"/>
          <a:ext cx="0" cy="192729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240</xdr:row>
      <xdr:rowOff>26442</xdr:rowOff>
    </xdr:from>
    <xdr:to>
      <xdr:col>3</xdr:col>
      <xdr:colOff>1936</xdr:colOff>
      <xdr:row>241</xdr:row>
      <xdr:rowOff>12342</xdr:rowOff>
    </xdr:to>
    <xdr:sp macro="" textlink="">
      <xdr:nvSpPr>
        <xdr:cNvPr id="435" name="Прямоугольник 434">
          <a:extLst>
            <a:ext uri="{FF2B5EF4-FFF2-40B4-BE49-F238E27FC236}">
              <a16:creationId xmlns:a16="http://schemas.microsoft.com/office/drawing/2014/main" id="{F3B69E25-783A-42CA-8A68-92FFF82F8C06}"/>
            </a:ext>
          </a:extLst>
        </xdr:cNvPr>
        <xdr:cNvSpPr>
          <a:spLocks/>
        </xdr:cNvSpPr>
      </xdr:nvSpPr>
      <xdr:spPr>
        <a:xfrm>
          <a:off x="61979" y="50737542"/>
          <a:ext cx="0" cy="192729"/>
        </a:xfrm>
        <a:prstGeom prst="rect">
          <a:avLst/>
        </a:prstGeom>
        <a:blipFill>
          <a:blip xmlns:r="http://schemas.openxmlformats.org/officeDocument/2006/relationships" r:embed="rId9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131</xdr:row>
      <xdr:rowOff>13221</xdr:rowOff>
    </xdr:from>
    <xdr:to>
      <xdr:col>3</xdr:col>
      <xdr:colOff>1936</xdr:colOff>
      <xdr:row>131</xdr:row>
      <xdr:rowOff>189621</xdr:rowOff>
    </xdr:to>
    <xdr:sp macro="" textlink="">
      <xdr:nvSpPr>
        <xdr:cNvPr id="436" name="Прямоугольник 435">
          <a:extLst>
            <a:ext uri="{FF2B5EF4-FFF2-40B4-BE49-F238E27FC236}">
              <a16:creationId xmlns:a16="http://schemas.microsoft.com/office/drawing/2014/main" id="{0191F47B-2899-40A6-BB96-619ED8ADE598}"/>
            </a:ext>
          </a:extLst>
        </xdr:cNvPr>
        <xdr:cNvSpPr>
          <a:spLocks/>
        </xdr:cNvSpPr>
      </xdr:nvSpPr>
      <xdr:spPr>
        <a:xfrm>
          <a:off x="61979" y="50931150"/>
          <a:ext cx="0" cy="176400"/>
        </a:xfrm>
        <a:prstGeom prst="rect">
          <a:avLst/>
        </a:prstGeom>
        <a:blipFill>
          <a:blip xmlns:r="http://schemas.openxmlformats.org/officeDocument/2006/relationships" r:embed="rId9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138</xdr:row>
      <xdr:rowOff>26442</xdr:rowOff>
    </xdr:from>
    <xdr:to>
      <xdr:col>3</xdr:col>
      <xdr:colOff>1936</xdr:colOff>
      <xdr:row>139</xdr:row>
      <xdr:rowOff>12342</xdr:rowOff>
    </xdr:to>
    <xdr:sp macro="" textlink="">
      <xdr:nvSpPr>
        <xdr:cNvPr id="437" name="Прямоугольник 436">
          <a:extLst>
            <a:ext uri="{FF2B5EF4-FFF2-40B4-BE49-F238E27FC236}">
              <a16:creationId xmlns:a16="http://schemas.microsoft.com/office/drawing/2014/main" id="{D09524C7-1553-43B2-9DF8-8FA6BFEA73F9}"/>
            </a:ext>
          </a:extLst>
        </xdr:cNvPr>
        <xdr:cNvSpPr>
          <a:spLocks/>
        </xdr:cNvSpPr>
      </xdr:nvSpPr>
      <xdr:spPr>
        <a:xfrm>
          <a:off x="61979" y="28443599"/>
          <a:ext cx="0" cy="192729"/>
        </a:xfrm>
        <a:prstGeom prst="rect">
          <a:avLst/>
        </a:prstGeom>
        <a:blipFill>
          <a:blip xmlns:r="http://schemas.openxmlformats.org/officeDocument/2006/relationships" r:embed="rId9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248</xdr:row>
      <xdr:rowOff>23810</xdr:rowOff>
    </xdr:from>
    <xdr:to>
      <xdr:col>3</xdr:col>
      <xdr:colOff>3298</xdr:colOff>
      <xdr:row>249</xdr:row>
      <xdr:rowOff>9710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73AA871B-F58C-41E6-A7C0-D9ACF08D3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52623581"/>
          <a:ext cx="0" cy="19272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250</xdr:row>
      <xdr:rowOff>26442</xdr:rowOff>
    </xdr:from>
    <xdr:to>
      <xdr:col>3</xdr:col>
      <xdr:colOff>1936</xdr:colOff>
      <xdr:row>251</xdr:row>
      <xdr:rowOff>12342</xdr:rowOff>
    </xdr:to>
    <xdr:sp macro="" textlink="">
      <xdr:nvSpPr>
        <xdr:cNvPr id="439" name="Прямоугольник 438">
          <a:extLst>
            <a:ext uri="{FF2B5EF4-FFF2-40B4-BE49-F238E27FC236}">
              <a16:creationId xmlns:a16="http://schemas.microsoft.com/office/drawing/2014/main" id="{F0DD8BE2-99B5-4BA6-A865-DC06725413C6}"/>
            </a:ext>
          </a:extLst>
        </xdr:cNvPr>
        <xdr:cNvSpPr>
          <a:spLocks/>
        </xdr:cNvSpPr>
      </xdr:nvSpPr>
      <xdr:spPr>
        <a:xfrm>
          <a:off x="61979" y="53039871"/>
          <a:ext cx="0" cy="192728"/>
        </a:xfrm>
        <a:prstGeom prst="rect">
          <a:avLst/>
        </a:prstGeom>
        <a:blipFill>
          <a:blip xmlns:r="http://schemas.openxmlformats.org/officeDocument/2006/relationships" r:embed="rId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20</xdr:row>
      <xdr:rowOff>13221</xdr:rowOff>
    </xdr:from>
    <xdr:to>
      <xdr:col>3</xdr:col>
      <xdr:colOff>1936</xdr:colOff>
      <xdr:row>20</xdr:row>
      <xdr:rowOff>189621</xdr:rowOff>
    </xdr:to>
    <xdr:sp macro="" textlink="">
      <xdr:nvSpPr>
        <xdr:cNvPr id="440" name="Прямоугольник 439">
          <a:extLst>
            <a:ext uri="{FF2B5EF4-FFF2-40B4-BE49-F238E27FC236}">
              <a16:creationId xmlns:a16="http://schemas.microsoft.com/office/drawing/2014/main" id="{49936AEE-7570-4889-B53A-575EBB6FD78D}"/>
            </a:ext>
          </a:extLst>
        </xdr:cNvPr>
        <xdr:cNvSpPr>
          <a:spLocks/>
        </xdr:cNvSpPr>
      </xdr:nvSpPr>
      <xdr:spPr>
        <a:xfrm>
          <a:off x="61979" y="55203792"/>
          <a:ext cx="0" cy="176400"/>
        </a:xfrm>
        <a:prstGeom prst="rect">
          <a:avLst/>
        </a:prstGeom>
        <a:blipFill dpi="0" rotWithShape="1"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55</xdr:row>
      <xdr:rowOff>13221</xdr:rowOff>
    </xdr:from>
    <xdr:to>
      <xdr:col>3</xdr:col>
      <xdr:colOff>1936</xdr:colOff>
      <xdr:row>55</xdr:row>
      <xdr:rowOff>189621</xdr:rowOff>
    </xdr:to>
    <xdr:sp macro="" textlink="">
      <xdr:nvSpPr>
        <xdr:cNvPr id="441" name="Прямоугольник 440">
          <a:extLst>
            <a:ext uri="{FF2B5EF4-FFF2-40B4-BE49-F238E27FC236}">
              <a16:creationId xmlns:a16="http://schemas.microsoft.com/office/drawing/2014/main" id="{755FC857-EF70-466B-918B-1E29F1CC3F0A}"/>
            </a:ext>
          </a:extLst>
        </xdr:cNvPr>
        <xdr:cNvSpPr>
          <a:spLocks/>
        </xdr:cNvSpPr>
      </xdr:nvSpPr>
      <xdr:spPr>
        <a:xfrm>
          <a:off x="61979" y="55824278"/>
          <a:ext cx="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BEBA8EAE-BF5A-486C-A8C5-ECC9F3942E4B}">
                <a14:imgProps xmlns:a14="http://schemas.microsoft.com/office/drawing/2010/main">
                  <a14:imgLayer r:embed="rId96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270</xdr:row>
      <xdr:rowOff>13221</xdr:rowOff>
    </xdr:from>
    <xdr:to>
      <xdr:col>3</xdr:col>
      <xdr:colOff>1936</xdr:colOff>
      <xdr:row>270</xdr:row>
      <xdr:rowOff>189621</xdr:rowOff>
    </xdr:to>
    <xdr:sp macro="" textlink="">
      <xdr:nvSpPr>
        <xdr:cNvPr id="442" name="Прямоугольник 441">
          <a:extLst>
            <a:ext uri="{FF2B5EF4-FFF2-40B4-BE49-F238E27FC236}">
              <a16:creationId xmlns:a16="http://schemas.microsoft.com/office/drawing/2014/main" id="{1763E262-70E8-4FAE-952F-99124B092CF0}"/>
            </a:ext>
          </a:extLst>
        </xdr:cNvPr>
        <xdr:cNvSpPr>
          <a:spLocks/>
        </xdr:cNvSpPr>
      </xdr:nvSpPr>
      <xdr:spPr>
        <a:xfrm>
          <a:off x="61979" y="56031107"/>
          <a:ext cx="0" cy="176400"/>
        </a:xfrm>
        <a:prstGeom prst="rect">
          <a:avLst/>
        </a:prstGeom>
        <a:blipFill>
          <a:blip xmlns:r="http://schemas.openxmlformats.org/officeDocument/2006/relationships" r:embed="rId95" cstate="screen">
            <a:extLst>
              <a:ext uri="{BEBA8EAE-BF5A-486C-A8C5-ECC9F3942E4B}">
                <a14:imgProps xmlns:a14="http://schemas.microsoft.com/office/drawing/2010/main">
                  <a14:imgLayer r:embed="rId96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58</xdr:row>
      <xdr:rowOff>13221</xdr:rowOff>
    </xdr:from>
    <xdr:to>
      <xdr:col>3</xdr:col>
      <xdr:colOff>1936</xdr:colOff>
      <xdr:row>58</xdr:row>
      <xdr:rowOff>189621</xdr:rowOff>
    </xdr:to>
    <xdr:sp macro="" textlink="">
      <xdr:nvSpPr>
        <xdr:cNvPr id="443" name="Прямоугольник 442">
          <a:extLst>
            <a:ext uri="{FF2B5EF4-FFF2-40B4-BE49-F238E27FC236}">
              <a16:creationId xmlns:a16="http://schemas.microsoft.com/office/drawing/2014/main" id="{16DBCEB5-537A-4EA6-8ED8-805484A2C692}"/>
            </a:ext>
          </a:extLst>
        </xdr:cNvPr>
        <xdr:cNvSpPr>
          <a:spLocks/>
        </xdr:cNvSpPr>
      </xdr:nvSpPr>
      <xdr:spPr>
        <a:xfrm>
          <a:off x="61979" y="56237935"/>
          <a:ext cx="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271</xdr:row>
      <xdr:rowOff>13221</xdr:rowOff>
    </xdr:from>
    <xdr:to>
      <xdr:col>3</xdr:col>
      <xdr:colOff>1936</xdr:colOff>
      <xdr:row>271</xdr:row>
      <xdr:rowOff>189621</xdr:rowOff>
    </xdr:to>
    <xdr:sp macro="" textlink="">
      <xdr:nvSpPr>
        <xdr:cNvPr id="444" name="Прямоугольник 443">
          <a:extLst>
            <a:ext uri="{FF2B5EF4-FFF2-40B4-BE49-F238E27FC236}">
              <a16:creationId xmlns:a16="http://schemas.microsoft.com/office/drawing/2014/main" id="{76DE3258-6420-445C-A153-96561FC19D84}"/>
            </a:ext>
          </a:extLst>
        </xdr:cNvPr>
        <xdr:cNvSpPr>
          <a:spLocks/>
        </xdr:cNvSpPr>
      </xdr:nvSpPr>
      <xdr:spPr>
        <a:xfrm>
          <a:off x="61979" y="56444764"/>
          <a:ext cx="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272</xdr:row>
      <xdr:rowOff>13221</xdr:rowOff>
    </xdr:from>
    <xdr:to>
      <xdr:col>3</xdr:col>
      <xdr:colOff>1936</xdr:colOff>
      <xdr:row>272</xdr:row>
      <xdr:rowOff>189621</xdr:rowOff>
    </xdr:to>
    <xdr:sp macro="" textlink="">
      <xdr:nvSpPr>
        <xdr:cNvPr id="445" name="Прямоугольник 444">
          <a:extLst>
            <a:ext uri="{FF2B5EF4-FFF2-40B4-BE49-F238E27FC236}">
              <a16:creationId xmlns:a16="http://schemas.microsoft.com/office/drawing/2014/main" id="{BF1332A1-D0B1-4A99-AF09-932D6443A5B4}"/>
            </a:ext>
          </a:extLst>
        </xdr:cNvPr>
        <xdr:cNvSpPr>
          <a:spLocks/>
        </xdr:cNvSpPr>
      </xdr:nvSpPr>
      <xdr:spPr>
        <a:xfrm>
          <a:off x="61979" y="56651592"/>
          <a:ext cx="0" cy="176400"/>
        </a:xfrm>
        <a:prstGeom prst="rect">
          <a:avLst/>
        </a:prstGeom>
        <a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80</xdr:row>
      <xdr:rowOff>13220</xdr:rowOff>
    </xdr:from>
    <xdr:to>
      <xdr:col>3</xdr:col>
      <xdr:colOff>1936</xdr:colOff>
      <xdr:row>80</xdr:row>
      <xdr:rowOff>189620</xdr:rowOff>
    </xdr:to>
    <xdr:sp macro="" textlink="">
      <xdr:nvSpPr>
        <xdr:cNvPr id="446" name="Прямоугольник 445">
          <a:extLst>
            <a:ext uri="{FF2B5EF4-FFF2-40B4-BE49-F238E27FC236}">
              <a16:creationId xmlns:a16="http://schemas.microsoft.com/office/drawing/2014/main" id="{FD44A66D-9E66-4812-8489-C1AF95756F67}"/>
            </a:ext>
          </a:extLst>
        </xdr:cNvPr>
        <xdr:cNvSpPr>
          <a:spLocks/>
        </xdr:cNvSpPr>
      </xdr:nvSpPr>
      <xdr:spPr>
        <a:xfrm>
          <a:off x="61979" y="57065249"/>
          <a:ext cx="0" cy="176400"/>
        </a:xfrm>
        <a:prstGeom prst="rect">
          <a:avLst/>
        </a:prstGeom>
        <a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102</xdr:row>
      <xdr:rowOff>13221</xdr:rowOff>
    </xdr:from>
    <xdr:to>
      <xdr:col>3</xdr:col>
      <xdr:colOff>1936</xdr:colOff>
      <xdr:row>102</xdr:row>
      <xdr:rowOff>189621</xdr:rowOff>
    </xdr:to>
    <xdr:sp macro="" textlink="">
      <xdr:nvSpPr>
        <xdr:cNvPr id="447" name="Прямоугольник 446">
          <a:extLst>
            <a:ext uri="{FF2B5EF4-FFF2-40B4-BE49-F238E27FC236}">
              <a16:creationId xmlns:a16="http://schemas.microsoft.com/office/drawing/2014/main" id="{897F7502-A137-4492-9357-30858318A96C}"/>
            </a:ext>
          </a:extLst>
        </xdr:cNvPr>
        <xdr:cNvSpPr>
          <a:spLocks/>
        </xdr:cNvSpPr>
      </xdr:nvSpPr>
      <xdr:spPr>
        <a:xfrm>
          <a:off x="61979" y="57478907"/>
          <a:ext cx="0" cy="176400"/>
        </a:xfrm>
        <a:prstGeom prst="rect">
          <a:avLst/>
        </a:prstGeom>
        <a:blipFill>
          <a:blip xmlns:r="http://schemas.openxmlformats.org/officeDocument/2006/relationships" r:embed="rId9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116</xdr:row>
      <xdr:rowOff>12343</xdr:rowOff>
    </xdr:from>
    <xdr:to>
      <xdr:col>3</xdr:col>
      <xdr:colOff>3298</xdr:colOff>
      <xdr:row>116</xdr:row>
      <xdr:rowOff>188743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23744E69-ADD8-48C5-95A1-6BD333D12BA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57684857"/>
          <a:ext cx="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63341</xdr:colOff>
      <xdr:row>273</xdr:row>
      <xdr:rowOff>12343</xdr:rowOff>
    </xdr:from>
    <xdr:to>
      <xdr:col>3</xdr:col>
      <xdr:colOff>3298</xdr:colOff>
      <xdr:row>273</xdr:row>
      <xdr:rowOff>188743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1F60A6F3-83E1-42D5-BE28-F8937DB1CCA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41" y="57891686"/>
          <a:ext cx="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63341</xdr:colOff>
      <xdr:row>138</xdr:row>
      <xdr:rowOff>13494</xdr:rowOff>
    </xdr:from>
    <xdr:to>
      <xdr:col>3</xdr:col>
      <xdr:colOff>3298</xdr:colOff>
      <xdr:row>138</xdr:row>
      <xdr:rowOff>189894</xdr:rowOff>
    </xdr:to>
    <xdr:sp macro="" textlink="">
      <xdr:nvSpPr>
        <xdr:cNvPr id="450" name="Прямоугольник 449">
          <a:extLst>
            <a:ext uri="{FF2B5EF4-FFF2-40B4-BE49-F238E27FC236}">
              <a16:creationId xmlns:a16="http://schemas.microsoft.com/office/drawing/2014/main" id="{F1312012-89A3-4E8E-AE52-E1F87BB5A550}"/>
            </a:ext>
          </a:extLst>
        </xdr:cNvPr>
        <xdr:cNvSpPr>
          <a:spLocks/>
        </xdr:cNvSpPr>
      </xdr:nvSpPr>
      <xdr:spPr>
        <a:xfrm>
          <a:off x="63341" y="58099665"/>
          <a:ext cx="0" cy="176400"/>
        </a:xfrm>
        <a:prstGeom prst="rect">
          <a:avLst/>
        </a:prstGeom>
        <a:blipFill>
          <a:blip xmlns:r="http://schemas.openxmlformats.org/officeDocument/2006/relationships" r:embed="rId10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142</xdr:row>
      <xdr:rowOff>13221</xdr:rowOff>
    </xdr:from>
    <xdr:to>
      <xdr:col>3</xdr:col>
      <xdr:colOff>1936</xdr:colOff>
      <xdr:row>142</xdr:row>
      <xdr:rowOff>189621</xdr:rowOff>
    </xdr:to>
    <xdr:sp macro="" textlink="">
      <xdr:nvSpPr>
        <xdr:cNvPr id="451" name="Прямоугольник 450">
          <a:extLst>
            <a:ext uri="{FF2B5EF4-FFF2-40B4-BE49-F238E27FC236}">
              <a16:creationId xmlns:a16="http://schemas.microsoft.com/office/drawing/2014/main" id="{CEC93D7C-E259-4289-B382-49C15B42D9D3}"/>
            </a:ext>
          </a:extLst>
        </xdr:cNvPr>
        <xdr:cNvSpPr>
          <a:spLocks/>
        </xdr:cNvSpPr>
      </xdr:nvSpPr>
      <xdr:spPr>
        <a:xfrm>
          <a:off x="61979" y="58306221"/>
          <a:ext cx="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274</xdr:row>
      <xdr:rowOff>13221</xdr:rowOff>
    </xdr:from>
    <xdr:to>
      <xdr:col>3</xdr:col>
      <xdr:colOff>1936</xdr:colOff>
      <xdr:row>274</xdr:row>
      <xdr:rowOff>189621</xdr:rowOff>
    </xdr:to>
    <xdr:sp macro="" textlink="">
      <xdr:nvSpPr>
        <xdr:cNvPr id="452" name="Прямоугольник 451">
          <a:extLst>
            <a:ext uri="{FF2B5EF4-FFF2-40B4-BE49-F238E27FC236}">
              <a16:creationId xmlns:a16="http://schemas.microsoft.com/office/drawing/2014/main" id="{3AD1D224-0E7F-43ED-B1D3-856459CB2B32}"/>
            </a:ext>
          </a:extLst>
        </xdr:cNvPr>
        <xdr:cNvSpPr>
          <a:spLocks/>
        </xdr:cNvSpPr>
      </xdr:nvSpPr>
      <xdr:spPr>
        <a:xfrm>
          <a:off x="61979" y="58513050"/>
          <a:ext cx="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275</xdr:row>
      <xdr:rowOff>13221</xdr:rowOff>
    </xdr:from>
    <xdr:to>
      <xdr:col>3</xdr:col>
      <xdr:colOff>1936</xdr:colOff>
      <xdr:row>275</xdr:row>
      <xdr:rowOff>189621</xdr:rowOff>
    </xdr:to>
    <xdr:sp macro="" textlink="">
      <xdr:nvSpPr>
        <xdr:cNvPr id="453" name="Прямоугольник 452">
          <a:extLst>
            <a:ext uri="{FF2B5EF4-FFF2-40B4-BE49-F238E27FC236}">
              <a16:creationId xmlns:a16="http://schemas.microsoft.com/office/drawing/2014/main" id="{8A93057D-019E-4F90-BA5D-5452C040F445}"/>
            </a:ext>
          </a:extLst>
        </xdr:cNvPr>
        <xdr:cNvSpPr>
          <a:spLocks/>
        </xdr:cNvSpPr>
      </xdr:nvSpPr>
      <xdr:spPr>
        <a:xfrm>
          <a:off x="61979" y="58719878"/>
          <a:ext cx="0" cy="176400"/>
        </a:xfrm>
        <a:prstGeom prst="rect">
          <a:avLst/>
        </a:prstGeom>
        <a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276</xdr:row>
      <xdr:rowOff>25564</xdr:rowOff>
    </xdr:from>
    <xdr:to>
      <xdr:col>3</xdr:col>
      <xdr:colOff>3298</xdr:colOff>
      <xdr:row>277</xdr:row>
      <xdr:rowOff>11464</xdr:rowOff>
    </xdr:to>
    <xdr:sp macro="" textlink="">
      <xdr:nvSpPr>
        <xdr:cNvPr id="454" name="Прямоугольник 453">
          <a:extLst>
            <a:ext uri="{FF2B5EF4-FFF2-40B4-BE49-F238E27FC236}">
              <a16:creationId xmlns:a16="http://schemas.microsoft.com/office/drawing/2014/main" id="{A78B9A14-50F2-46B2-8200-58022DB15148}"/>
            </a:ext>
          </a:extLst>
        </xdr:cNvPr>
        <xdr:cNvSpPr>
          <a:spLocks/>
        </xdr:cNvSpPr>
      </xdr:nvSpPr>
      <xdr:spPr>
        <a:xfrm>
          <a:off x="63341" y="59379921"/>
          <a:ext cx="0" cy="192729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277</xdr:row>
      <xdr:rowOff>25564</xdr:rowOff>
    </xdr:from>
    <xdr:to>
      <xdr:col>3</xdr:col>
      <xdr:colOff>3298</xdr:colOff>
      <xdr:row>278</xdr:row>
      <xdr:rowOff>11464</xdr:rowOff>
    </xdr:to>
    <xdr:sp macro="" textlink="">
      <xdr:nvSpPr>
        <xdr:cNvPr id="455" name="Прямоугольник 454">
          <a:extLst>
            <a:ext uri="{FF2B5EF4-FFF2-40B4-BE49-F238E27FC236}">
              <a16:creationId xmlns:a16="http://schemas.microsoft.com/office/drawing/2014/main" id="{E7A58E2D-B0BA-4100-A369-D5F14498CF1C}"/>
            </a:ext>
          </a:extLst>
        </xdr:cNvPr>
        <xdr:cNvSpPr>
          <a:spLocks/>
        </xdr:cNvSpPr>
      </xdr:nvSpPr>
      <xdr:spPr>
        <a:xfrm>
          <a:off x="63341" y="59586750"/>
          <a:ext cx="0" cy="192728"/>
        </a:xfrm>
        <a:prstGeom prst="rect">
          <a:avLst/>
        </a:prstGeom>
        <a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94</xdr:row>
      <xdr:rowOff>13221</xdr:rowOff>
    </xdr:from>
    <xdr:to>
      <xdr:col>3</xdr:col>
      <xdr:colOff>1936</xdr:colOff>
      <xdr:row>94</xdr:row>
      <xdr:rowOff>189621</xdr:rowOff>
    </xdr:to>
    <xdr:sp macro="" textlink="">
      <xdr:nvSpPr>
        <xdr:cNvPr id="456" name="Прямоугольник 455">
          <a:extLst>
            <a:ext uri="{FF2B5EF4-FFF2-40B4-BE49-F238E27FC236}">
              <a16:creationId xmlns:a16="http://schemas.microsoft.com/office/drawing/2014/main" id="{0B3CCC3B-21FE-44E8-B5F0-1637D97A0DD3}"/>
            </a:ext>
          </a:extLst>
        </xdr:cNvPr>
        <xdr:cNvSpPr>
          <a:spLocks/>
        </xdr:cNvSpPr>
      </xdr:nvSpPr>
      <xdr:spPr>
        <a:xfrm>
          <a:off x="61979" y="7709421"/>
          <a:ext cx="0" cy="176400"/>
        </a:xfrm>
        <a:prstGeom prst="rect">
          <a:avLst/>
        </a:prstGeom>
        <a:blipFill>
          <a:blip xmlns:r="http://schemas.openxmlformats.org/officeDocument/2006/relationships" r:embed="rId104" cstate="screen">
            <a:extLst>
              <a:ext uri="{BEBA8EAE-BF5A-486C-A8C5-ECC9F3942E4B}">
                <a14:imgProps xmlns:a14="http://schemas.microsoft.com/office/drawing/2010/main">
                  <a14:imgLayer r:embed="rId10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83</xdr:row>
      <xdr:rowOff>13221</xdr:rowOff>
    </xdr:from>
    <xdr:to>
      <xdr:col>3</xdr:col>
      <xdr:colOff>1936</xdr:colOff>
      <xdr:row>83</xdr:row>
      <xdr:rowOff>189621</xdr:rowOff>
    </xdr:to>
    <xdr:sp macro="" textlink="">
      <xdr:nvSpPr>
        <xdr:cNvPr id="457" name="Прямоугольник 456">
          <a:extLst>
            <a:ext uri="{FF2B5EF4-FFF2-40B4-BE49-F238E27FC236}">
              <a16:creationId xmlns:a16="http://schemas.microsoft.com/office/drawing/2014/main" id="{1A38672C-F882-407C-880A-08903D9CBAF9}"/>
            </a:ext>
          </a:extLst>
        </xdr:cNvPr>
        <xdr:cNvSpPr>
          <a:spLocks/>
        </xdr:cNvSpPr>
      </xdr:nvSpPr>
      <xdr:spPr>
        <a:xfrm>
          <a:off x="61979" y="57272078"/>
          <a:ext cx="0" cy="176400"/>
        </a:xfrm>
        <a:prstGeom prst="rect">
          <a:avLst/>
        </a:prstGeom>
        <a:blipFill>
          <a:blip xmlns:r="http://schemas.openxmlformats.org/officeDocument/2006/relationships" r:embed="rId10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78</xdr:row>
      <xdr:rowOff>13221</xdr:rowOff>
    </xdr:from>
    <xdr:to>
      <xdr:col>3</xdr:col>
      <xdr:colOff>1936</xdr:colOff>
      <xdr:row>78</xdr:row>
      <xdr:rowOff>189621</xdr:rowOff>
    </xdr:to>
    <xdr:sp macro="" textlink="">
      <xdr:nvSpPr>
        <xdr:cNvPr id="458" name="Прямоугольник 457">
          <a:extLst>
            <a:ext uri="{FF2B5EF4-FFF2-40B4-BE49-F238E27FC236}">
              <a16:creationId xmlns:a16="http://schemas.microsoft.com/office/drawing/2014/main" id="{E4410700-2F9D-4DF9-A6A3-160F97B21459}"/>
            </a:ext>
          </a:extLst>
        </xdr:cNvPr>
        <xdr:cNvSpPr>
          <a:spLocks/>
        </xdr:cNvSpPr>
      </xdr:nvSpPr>
      <xdr:spPr>
        <a:xfrm>
          <a:off x="61979" y="56858421"/>
          <a:ext cx="0" cy="176400"/>
        </a:xfrm>
        <a:prstGeom prst="rect">
          <a:avLst/>
        </a:prstGeom>
        <a:blipFill>
          <a:blip xmlns:r="http://schemas.openxmlformats.org/officeDocument/2006/relationships" r:embed="rId10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23</xdr:row>
      <xdr:rowOff>13221</xdr:rowOff>
    </xdr:from>
    <xdr:to>
      <xdr:col>3</xdr:col>
      <xdr:colOff>1936</xdr:colOff>
      <xdr:row>23</xdr:row>
      <xdr:rowOff>189621</xdr:rowOff>
    </xdr:to>
    <xdr:sp macro="" textlink="">
      <xdr:nvSpPr>
        <xdr:cNvPr id="459" name="Прямоугольник 458">
          <a:extLst>
            <a:ext uri="{FF2B5EF4-FFF2-40B4-BE49-F238E27FC236}">
              <a16:creationId xmlns:a16="http://schemas.microsoft.com/office/drawing/2014/main" id="{46719760-F77F-4B0F-B4C8-245F44F27430}"/>
            </a:ext>
          </a:extLst>
        </xdr:cNvPr>
        <xdr:cNvSpPr>
          <a:spLocks/>
        </xdr:cNvSpPr>
      </xdr:nvSpPr>
      <xdr:spPr>
        <a:xfrm>
          <a:off x="61979" y="2952364"/>
          <a:ext cx="0" cy="176400"/>
        </a:xfrm>
        <a:prstGeom prst="rect">
          <a:avLst/>
        </a:prstGeom>
        <a:blipFill>
          <a:blip xmlns:r="http://schemas.openxmlformats.org/officeDocument/2006/relationships" r:embed="rId10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</xdr:row>
      <xdr:rowOff>13221</xdr:rowOff>
    </xdr:from>
    <xdr:to>
      <xdr:col>3</xdr:col>
      <xdr:colOff>1936</xdr:colOff>
      <xdr:row>24</xdr:row>
      <xdr:rowOff>189621</xdr:rowOff>
    </xdr:to>
    <xdr:sp macro="" textlink="">
      <xdr:nvSpPr>
        <xdr:cNvPr id="460" name="Прямоугольник 459">
          <a:extLst>
            <a:ext uri="{FF2B5EF4-FFF2-40B4-BE49-F238E27FC236}">
              <a16:creationId xmlns:a16="http://schemas.microsoft.com/office/drawing/2014/main" id="{F30494E9-8331-45FC-B5F4-4CD34A89BD30}"/>
            </a:ext>
          </a:extLst>
        </xdr:cNvPr>
        <xdr:cNvSpPr>
          <a:spLocks/>
        </xdr:cNvSpPr>
      </xdr:nvSpPr>
      <xdr:spPr>
        <a:xfrm>
          <a:off x="61979" y="3986507"/>
          <a:ext cx="0" cy="176400"/>
        </a:xfrm>
        <a:prstGeom prst="rect">
          <a:avLst/>
        </a:prstGeom>
        <a:blipFill>
          <a:blip xmlns:r="http://schemas.openxmlformats.org/officeDocument/2006/relationships" r:embed="rId10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41</xdr:row>
      <xdr:rowOff>26442</xdr:rowOff>
    </xdr:from>
    <xdr:to>
      <xdr:col>3</xdr:col>
      <xdr:colOff>1936</xdr:colOff>
      <xdr:row>42</xdr:row>
      <xdr:rowOff>12342</xdr:rowOff>
    </xdr:to>
    <xdr:sp macro="" textlink="">
      <xdr:nvSpPr>
        <xdr:cNvPr id="462" name="Прямоугольник 461">
          <a:extLst>
            <a:ext uri="{FF2B5EF4-FFF2-40B4-BE49-F238E27FC236}">
              <a16:creationId xmlns:a16="http://schemas.microsoft.com/office/drawing/2014/main" id="{8DC7DCE2-F83C-4271-88F9-559FEB51FFD0}"/>
            </a:ext>
          </a:extLst>
        </xdr:cNvPr>
        <xdr:cNvSpPr>
          <a:spLocks/>
        </xdr:cNvSpPr>
      </xdr:nvSpPr>
      <xdr:spPr>
        <a:xfrm>
          <a:off x="61979" y="6688499"/>
          <a:ext cx="0" cy="192729"/>
        </a:xfrm>
        <a:prstGeom prst="rect">
          <a:avLst/>
        </a:prstGeom>
        <a:blipFill>
          <a:blip xmlns:r="http://schemas.openxmlformats.org/officeDocument/2006/relationships" r:embed="rId1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83</xdr:row>
      <xdr:rowOff>26442</xdr:rowOff>
    </xdr:from>
    <xdr:to>
      <xdr:col>3</xdr:col>
      <xdr:colOff>1936</xdr:colOff>
      <xdr:row>84</xdr:row>
      <xdr:rowOff>12342</xdr:rowOff>
    </xdr:to>
    <xdr:sp macro="" textlink="">
      <xdr:nvSpPr>
        <xdr:cNvPr id="463" name="Прямоугольник 462">
          <a:extLst>
            <a:ext uri="{FF2B5EF4-FFF2-40B4-BE49-F238E27FC236}">
              <a16:creationId xmlns:a16="http://schemas.microsoft.com/office/drawing/2014/main" id="{26E85778-C0B4-4509-82F8-3AB44487B5A8}"/>
            </a:ext>
          </a:extLst>
        </xdr:cNvPr>
        <xdr:cNvSpPr>
          <a:spLocks/>
        </xdr:cNvSpPr>
      </xdr:nvSpPr>
      <xdr:spPr>
        <a:xfrm>
          <a:off x="61979" y="16338685"/>
          <a:ext cx="0" cy="192728"/>
        </a:xfrm>
        <a:prstGeom prst="rect">
          <a:avLst/>
        </a:prstGeom>
        <a:blipFill>
          <a:blip xmlns:r="http://schemas.openxmlformats.org/officeDocument/2006/relationships" r:embed="rId1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94</xdr:row>
      <xdr:rowOff>26442</xdr:rowOff>
    </xdr:from>
    <xdr:to>
      <xdr:col>3</xdr:col>
      <xdr:colOff>1936</xdr:colOff>
      <xdr:row>95</xdr:row>
      <xdr:rowOff>12342</xdr:rowOff>
    </xdr:to>
    <xdr:sp macro="" textlink="">
      <xdr:nvSpPr>
        <xdr:cNvPr id="464" name="Прямоугольник 463">
          <a:extLst>
            <a:ext uri="{FF2B5EF4-FFF2-40B4-BE49-F238E27FC236}">
              <a16:creationId xmlns:a16="http://schemas.microsoft.com/office/drawing/2014/main" id="{E2F79700-62C7-4DB0-BACD-2C753C09F2B8}"/>
            </a:ext>
          </a:extLst>
        </xdr:cNvPr>
        <xdr:cNvSpPr>
          <a:spLocks/>
        </xdr:cNvSpPr>
      </xdr:nvSpPr>
      <xdr:spPr>
        <a:xfrm>
          <a:off x="61979" y="18613799"/>
          <a:ext cx="0" cy="192729"/>
        </a:xfrm>
        <a:prstGeom prst="rect">
          <a:avLst/>
        </a:prstGeom>
        <a:blipFill>
          <a:blip xmlns:r="http://schemas.openxmlformats.org/officeDocument/2006/relationships" r:embed="rId1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96</xdr:row>
      <xdr:rowOff>26442</xdr:rowOff>
    </xdr:from>
    <xdr:to>
      <xdr:col>3</xdr:col>
      <xdr:colOff>1936</xdr:colOff>
      <xdr:row>97</xdr:row>
      <xdr:rowOff>12342</xdr:rowOff>
    </xdr:to>
    <xdr:sp macro="" textlink="">
      <xdr:nvSpPr>
        <xdr:cNvPr id="465" name="Прямоугольник 464">
          <a:extLst>
            <a:ext uri="{FF2B5EF4-FFF2-40B4-BE49-F238E27FC236}">
              <a16:creationId xmlns:a16="http://schemas.microsoft.com/office/drawing/2014/main" id="{5E4AE3A7-D094-4408-8F68-681332E1D29B}"/>
            </a:ext>
          </a:extLst>
        </xdr:cNvPr>
        <xdr:cNvSpPr>
          <a:spLocks/>
        </xdr:cNvSpPr>
      </xdr:nvSpPr>
      <xdr:spPr>
        <a:xfrm>
          <a:off x="61979" y="19027456"/>
          <a:ext cx="0" cy="192729"/>
        </a:xfrm>
        <a:prstGeom prst="rect">
          <a:avLst/>
        </a:prstGeom>
        <a:blipFill>
          <a:blip xmlns:r="http://schemas.openxmlformats.org/officeDocument/2006/relationships" r:embed="rId1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98</xdr:row>
      <xdr:rowOff>26442</xdr:rowOff>
    </xdr:from>
    <xdr:to>
      <xdr:col>3</xdr:col>
      <xdr:colOff>1936</xdr:colOff>
      <xdr:row>99</xdr:row>
      <xdr:rowOff>12342</xdr:rowOff>
    </xdr:to>
    <xdr:sp macro="" textlink="">
      <xdr:nvSpPr>
        <xdr:cNvPr id="466" name="Прямоугольник 465">
          <a:extLst>
            <a:ext uri="{FF2B5EF4-FFF2-40B4-BE49-F238E27FC236}">
              <a16:creationId xmlns:a16="http://schemas.microsoft.com/office/drawing/2014/main" id="{01686C3E-E749-4608-B6B7-CE8CAE24611A}"/>
            </a:ext>
          </a:extLst>
        </xdr:cNvPr>
        <xdr:cNvSpPr>
          <a:spLocks/>
        </xdr:cNvSpPr>
      </xdr:nvSpPr>
      <xdr:spPr>
        <a:xfrm>
          <a:off x="61979" y="19441113"/>
          <a:ext cx="0" cy="192729"/>
        </a:xfrm>
        <a:prstGeom prst="rect">
          <a:avLst/>
        </a:prstGeom>
        <a:blipFill>
          <a:blip xmlns:r="http://schemas.openxmlformats.org/officeDocument/2006/relationships" r:embed="rId1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246</xdr:row>
      <xdr:rowOff>26442</xdr:rowOff>
    </xdr:from>
    <xdr:to>
      <xdr:col>3</xdr:col>
      <xdr:colOff>1936</xdr:colOff>
      <xdr:row>247</xdr:row>
      <xdr:rowOff>12342</xdr:rowOff>
    </xdr:to>
    <xdr:sp macro="" textlink="">
      <xdr:nvSpPr>
        <xdr:cNvPr id="467" name="Прямоугольник 466">
          <a:extLst>
            <a:ext uri="{FF2B5EF4-FFF2-40B4-BE49-F238E27FC236}">
              <a16:creationId xmlns:a16="http://schemas.microsoft.com/office/drawing/2014/main" id="{F9E91ADC-081A-45CC-848F-238FB7D78123}"/>
            </a:ext>
          </a:extLst>
        </xdr:cNvPr>
        <xdr:cNvSpPr>
          <a:spLocks/>
        </xdr:cNvSpPr>
      </xdr:nvSpPr>
      <xdr:spPr>
        <a:xfrm>
          <a:off x="61979" y="52212556"/>
          <a:ext cx="0" cy="192729"/>
        </a:xfrm>
        <a:prstGeom prst="rect">
          <a:avLst/>
        </a:prstGeom>
        <a:blipFill>
          <a:blip xmlns:r="http://schemas.openxmlformats.org/officeDocument/2006/relationships" r:embed="rId1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247</xdr:row>
      <xdr:rowOff>26442</xdr:rowOff>
    </xdr:from>
    <xdr:to>
      <xdr:col>3</xdr:col>
      <xdr:colOff>1936</xdr:colOff>
      <xdr:row>248</xdr:row>
      <xdr:rowOff>12342</xdr:rowOff>
    </xdr:to>
    <xdr:sp macro="" textlink="">
      <xdr:nvSpPr>
        <xdr:cNvPr id="468" name="Прямоугольник 467">
          <a:extLst>
            <a:ext uri="{FF2B5EF4-FFF2-40B4-BE49-F238E27FC236}">
              <a16:creationId xmlns:a16="http://schemas.microsoft.com/office/drawing/2014/main" id="{27FAE758-6C42-417C-86FF-6733C944E18D}"/>
            </a:ext>
          </a:extLst>
        </xdr:cNvPr>
        <xdr:cNvSpPr>
          <a:spLocks/>
        </xdr:cNvSpPr>
      </xdr:nvSpPr>
      <xdr:spPr>
        <a:xfrm>
          <a:off x="61979" y="52419385"/>
          <a:ext cx="0" cy="192728"/>
        </a:xfrm>
        <a:prstGeom prst="rect">
          <a:avLst/>
        </a:prstGeom>
        <a:blipFill>
          <a:blip xmlns:r="http://schemas.openxmlformats.org/officeDocument/2006/relationships" r:embed="rId1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82</xdr:row>
      <xdr:rowOff>26442</xdr:rowOff>
    </xdr:from>
    <xdr:to>
      <xdr:col>3</xdr:col>
      <xdr:colOff>1936</xdr:colOff>
      <xdr:row>83</xdr:row>
      <xdr:rowOff>12342</xdr:rowOff>
    </xdr:to>
    <xdr:sp macro="" textlink="">
      <xdr:nvSpPr>
        <xdr:cNvPr id="469" name="Прямоугольник 468">
          <a:extLst>
            <a:ext uri="{FF2B5EF4-FFF2-40B4-BE49-F238E27FC236}">
              <a16:creationId xmlns:a16="http://schemas.microsoft.com/office/drawing/2014/main" id="{168D0EA8-8622-4B9B-94B3-CAE98151942E}"/>
            </a:ext>
          </a:extLst>
        </xdr:cNvPr>
        <xdr:cNvSpPr>
          <a:spLocks/>
        </xdr:cNvSpPr>
      </xdr:nvSpPr>
      <xdr:spPr>
        <a:xfrm>
          <a:off x="61979" y="16131856"/>
          <a:ext cx="0" cy="192729"/>
        </a:xfrm>
        <a:prstGeom prst="rect">
          <a:avLst/>
        </a:prstGeom>
        <a:blipFill>
          <a:blip xmlns:r="http://schemas.openxmlformats.org/officeDocument/2006/relationships" r:embed="rId1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189</xdr:row>
      <xdr:rowOff>26442</xdr:rowOff>
    </xdr:from>
    <xdr:to>
      <xdr:col>3</xdr:col>
      <xdr:colOff>1936</xdr:colOff>
      <xdr:row>190</xdr:row>
      <xdr:rowOff>12342</xdr:rowOff>
    </xdr:to>
    <xdr:sp macro="" textlink="">
      <xdr:nvSpPr>
        <xdr:cNvPr id="470" name="Прямоугольник 469">
          <a:extLst>
            <a:ext uri="{FF2B5EF4-FFF2-40B4-BE49-F238E27FC236}">
              <a16:creationId xmlns:a16="http://schemas.microsoft.com/office/drawing/2014/main" id="{5D9E0DDF-AB49-44EA-A3CE-8A949C5BAC85}"/>
            </a:ext>
          </a:extLst>
        </xdr:cNvPr>
        <xdr:cNvSpPr>
          <a:spLocks/>
        </xdr:cNvSpPr>
      </xdr:nvSpPr>
      <xdr:spPr>
        <a:xfrm>
          <a:off x="61979" y="39955242"/>
          <a:ext cx="0" cy="192729"/>
        </a:xfrm>
        <a:prstGeom prst="rect">
          <a:avLst/>
        </a:prstGeom>
        <a:blipFill>
          <a:blip xmlns:r="http://schemas.openxmlformats.org/officeDocument/2006/relationships" r:embed="rId1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124</xdr:row>
      <xdr:rowOff>13221</xdr:rowOff>
    </xdr:from>
    <xdr:to>
      <xdr:col>3</xdr:col>
      <xdr:colOff>1936</xdr:colOff>
      <xdr:row>124</xdr:row>
      <xdr:rowOff>189621</xdr:rowOff>
    </xdr:to>
    <xdr:sp macro="" textlink="">
      <xdr:nvSpPr>
        <xdr:cNvPr id="471" name="Прямоугольник 470">
          <a:extLst>
            <a:ext uri="{FF2B5EF4-FFF2-40B4-BE49-F238E27FC236}">
              <a16:creationId xmlns:a16="http://schemas.microsoft.com/office/drawing/2014/main" id="{9B941841-2E57-4DA5-9630-0B56AE4AF470}"/>
            </a:ext>
          </a:extLst>
        </xdr:cNvPr>
        <xdr:cNvSpPr>
          <a:spLocks/>
        </xdr:cNvSpPr>
      </xdr:nvSpPr>
      <xdr:spPr>
        <a:xfrm>
          <a:off x="61979" y="42423964"/>
          <a:ext cx="0" cy="176400"/>
        </a:xfrm>
        <a:prstGeom prst="rect">
          <a:avLst/>
        </a:prstGeom>
        <a:blipFill>
          <a:blip xmlns:r="http://schemas.openxmlformats.org/officeDocument/2006/relationships" r:embed="rId1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107</xdr:row>
      <xdr:rowOff>26442</xdr:rowOff>
    </xdr:from>
    <xdr:to>
      <xdr:col>3</xdr:col>
      <xdr:colOff>1936</xdr:colOff>
      <xdr:row>108</xdr:row>
      <xdr:rowOff>12342</xdr:rowOff>
    </xdr:to>
    <xdr:sp macro="" textlink="">
      <xdr:nvSpPr>
        <xdr:cNvPr id="472" name="Прямоугольник 471">
          <a:extLst>
            <a:ext uri="{FF2B5EF4-FFF2-40B4-BE49-F238E27FC236}">
              <a16:creationId xmlns:a16="http://schemas.microsoft.com/office/drawing/2014/main" id="{9588A898-DC1B-4C0B-BA33-5E6C8EB0B532}"/>
            </a:ext>
          </a:extLst>
        </xdr:cNvPr>
        <xdr:cNvSpPr>
          <a:spLocks/>
        </xdr:cNvSpPr>
      </xdr:nvSpPr>
      <xdr:spPr>
        <a:xfrm>
          <a:off x="61979" y="21536613"/>
          <a:ext cx="0" cy="192729"/>
        </a:xfrm>
        <a:prstGeom prst="rect">
          <a:avLst/>
        </a:prstGeom>
        <a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56</xdr:row>
      <xdr:rowOff>26442</xdr:rowOff>
    </xdr:from>
    <xdr:to>
      <xdr:col>3</xdr:col>
      <xdr:colOff>1936</xdr:colOff>
      <xdr:row>57</xdr:row>
      <xdr:rowOff>12342</xdr:rowOff>
    </xdr:to>
    <xdr:sp macro="" textlink="">
      <xdr:nvSpPr>
        <xdr:cNvPr id="473" name="Прямоугольник 472">
          <a:extLst>
            <a:ext uri="{FF2B5EF4-FFF2-40B4-BE49-F238E27FC236}">
              <a16:creationId xmlns:a16="http://schemas.microsoft.com/office/drawing/2014/main" id="{6D199EBE-97CE-46AA-AE8F-E2EE37E3CD43}"/>
            </a:ext>
          </a:extLst>
        </xdr:cNvPr>
        <xdr:cNvSpPr>
          <a:spLocks/>
        </xdr:cNvSpPr>
      </xdr:nvSpPr>
      <xdr:spPr>
        <a:xfrm>
          <a:off x="61979" y="10024971"/>
          <a:ext cx="0" cy="192728"/>
        </a:xfrm>
        <a:prstGeom prst="rect">
          <a:avLst/>
        </a:prstGeom>
        <a:blipFill>
          <a:blip xmlns:r="http://schemas.openxmlformats.org/officeDocument/2006/relationships" r:embed="rId1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226</xdr:row>
      <xdr:rowOff>26442</xdr:rowOff>
    </xdr:from>
    <xdr:to>
      <xdr:col>3</xdr:col>
      <xdr:colOff>1936</xdr:colOff>
      <xdr:row>227</xdr:row>
      <xdr:rowOff>12342</xdr:rowOff>
    </xdr:to>
    <xdr:sp macro="" textlink="">
      <xdr:nvSpPr>
        <xdr:cNvPr id="474" name="Прямоугольник 473">
          <a:extLst>
            <a:ext uri="{FF2B5EF4-FFF2-40B4-BE49-F238E27FC236}">
              <a16:creationId xmlns:a16="http://schemas.microsoft.com/office/drawing/2014/main" id="{D4A8AF56-A019-409A-BB91-32D714D268C3}"/>
            </a:ext>
          </a:extLst>
        </xdr:cNvPr>
        <xdr:cNvSpPr>
          <a:spLocks/>
        </xdr:cNvSpPr>
      </xdr:nvSpPr>
      <xdr:spPr>
        <a:xfrm>
          <a:off x="61979" y="47841942"/>
          <a:ext cx="0" cy="192729"/>
        </a:xfrm>
        <a:prstGeom prst="rect">
          <a:avLst/>
        </a:prstGeom>
        <a:blipFill>
          <a:blip xmlns:r="http://schemas.openxmlformats.org/officeDocument/2006/relationships" r:embed="rId1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227</xdr:row>
      <xdr:rowOff>26442</xdr:rowOff>
    </xdr:from>
    <xdr:to>
      <xdr:col>3</xdr:col>
      <xdr:colOff>1936</xdr:colOff>
      <xdr:row>228</xdr:row>
      <xdr:rowOff>12342</xdr:rowOff>
    </xdr:to>
    <xdr:sp macro="" textlink="">
      <xdr:nvSpPr>
        <xdr:cNvPr id="475" name="Прямоугольник 474">
          <a:extLst>
            <a:ext uri="{FF2B5EF4-FFF2-40B4-BE49-F238E27FC236}">
              <a16:creationId xmlns:a16="http://schemas.microsoft.com/office/drawing/2014/main" id="{0E7E6068-37FF-4074-82D6-F5E6CBDFBF2E}"/>
            </a:ext>
          </a:extLst>
        </xdr:cNvPr>
        <xdr:cNvSpPr>
          <a:spLocks/>
        </xdr:cNvSpPr>
      </xdr:nvSpPr>
      <xdr:spPr>
        <a:xfrm>
          <a:off x="61979" y="48048771"/>
          <a:ext cx="0" cy="192728"/>
        </a:xfrm>
        <a:prstGeom prst="rect">
          <a:avLst/>
        </a:prstGeom>
        <a:blipFill>
          <a:blip xmlns:r="http://schemas.openxmlformats.org/officeDocument/2006/relationships" r:embed="rId1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59258</xdr:colOff>
      <xdr:row>243</xdr:row>
      <xdr:rowOff>18278</xdr:rowOff>
    </xdr:from>
    <xdr:to>
      <xdr:col>3</xdr:col>
      <xdr:colOff>1936</xdr:colOff>
      <xdr:row>244</xdr:row>
      <xdr:rowOff>1456</xdr:rowOff>
    </xdr:to>
    <xdr:sp macro="" textlink="">
      <xdr:nvSpPr>
        <xdr:cNvPr id="476" name="Прямоугольник 475">
          <a:extLst>
            <a:ext uri="{FF2B5EF4-FFF2-40B4-BE49-F238E27FC236}">
              <a16:creationId xmlns:a16="http://schemas.microsoft.com/office/drawing/2014/main" id="{EA8F53EC-F51A-485C-A0F0-F0A7E38BB986}"/>
            </a:ext>
          </a:extLst>
        </xdr:cNvPr>
        <xdr:cNvSpPr>
          <a:spLocks/>
        </xdr:cNvSpPr>
      </xdr:nvSpPr>
      <xdr:spPr>
        <a:xfrm>
          <a:off x="59258" y="51349864"/>
          <a:ext cx="0" cy="190006"/>
        </a:xfrm>
        <a:prstGeom prst="rect">
          <a:avLst/>
        </a:prstGeom>
        <a:blipFill>
          <a:blip xmlns:r="http://schemas.openxmlformats.org/officeDocument/2006/relationships" r:embed="rId1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47</xdr:row>
      <xdr:rowOff>13221</xdr:rowOff>
    </xdr:from>
    <xdr:to>
      <xdr:col>3</xdr:col>
      <xdr:colOff>1936</xdr:colOff>
      <xdr:row>47</xdr:row>
      <xdr:rowOff>189621</xdr:rowOff>
    </xdr:to>
    <xdr:sp macro="" textlink="">
      <xdr:nvSpPr>
        <xdr:cNvPr id="478" name="Прямоугольник 477">
          <a:extLst>
            <a:ext uri="{FF2B5EF4-FFF2-40B4-BE49-F238E27FC236}">
              <a16:creationId xmlns:a16="http://schemas.microsoft.com/office/drawing/2014/main" id="{31FC205C-BCE7-4C5F-84E1-DDD361705E05}"/>
            </a:ext>
          </a:extLst>
        </xdr:cNvPr>
        <xdr:cNvSpPr>
          <a:spLocks/>
        </xdr:cNvSpPr>
      </xdr:nvSpPr>
      <xdr:spPr>
        <a:xfrm>
          <a:off x="61979" y="51992507"/>
          <a:ext cx="0" cy="176400"/>
        </a:xfrm>
        <a:prstGeom prst="rect">
          <a:avLst/>
        </a:prstGeom>
        <a:blipFill>
          <a:blip xmlns:r="http://schemas.openxmlformats.org/officeDocument/2006/relationships" r:embed="rId1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120</xdr:row>
      <xdr:rowOff>26442</xdr:rowOff>
    </xdr:from>
    <xdr:to>
      <xdr:col>3</xdr:col>
      <xdr:colOff>1936</xdr:colOff>
      <xdr:row>121</xdr:row>
      <xdr:rowOff>12342</xdr:rowOff>
    </xdr:to>
    <xdr:sp macro="" textlink="">
      <xdr:nvSpPr>
        <xdr:cNvPr id="479" name="Прямоугольник 478">
          <a:extLst>
            <a:ext uri="{FF2B5EF4-FFF2-40B4-BE49-F238E27FC236}">
              <a16:creationId xmlns:a16="http://schemas.microsoft.com/office/drawing/2014/main" id="{FA4EBCB1-A80E-472E-A1BF-EE0A3D24C76E}"/>
            </a:ext>
          </a:extLst>
        </xdr:cNvPr>
        <xdr:cNvSpPr>
          <a:spLocks/>
        </xdr:cNvSpPr>
      </xdr:nvSpPr>
      <xdr:spPr>
        <a:xfrm>
          <a:off x="61979" y="24225385"/>
          <a:ext cx="0" cy="192728"/>
        </a:xfrm>
        <a:prstGeom prst="rect">
          <a:avLst/>
        </a:prstGeom>
        <a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27</xdr:row>
      <xdr:rowOff>13221</xdr:rowOff>
    </xdr:from>
    <xdr:to>
      <xdr:col>3</xdr:col>
      <xdr:colOff>1936</xdr:colOff>
      <xdr:row>27</xdr:row>
      <xdr:rowOff>189621</xdr:rowOff>
    </xdr:to>
    <xdr:sp macro="" textlink="">
      <xdr:nvSpPr>
        <xdr:cNvPr id="480" name="Прямоугольник 479">
          <a:extLst>
            <a:ext uri="{FF2B5EF4-FFF2-40B4-BE49-F238E27FC236}">
              <a16:creationId xmlns:a16="http://schemas.microsoft.com/office/drawing/2014/main" id="{5F0BAF7D-8D06-4E35-BBB1-C694013E31BB}"/>
            </a:ext>
          </a:extLst>
        </xdr:cNvPr>
        <xdr:cNvSpPr>
          <a:spLocks/>
        </xdr:cNvSpPr>
      </xdr:nvSpPr>
      <xdr:spPr>
        <a:xfrm>
          <a:off x="61979" y="55410621"/>
          <a:ext cx="0" cy="176400"/>
        </a:xfrm>
        <a:prstGeom prst="rect">
          <a:avLst/>
        </a:prstGeom>
        <a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30</xdr:row>
      <xdr:rowOff>13221</xdr:rowOff>
    </xdr:from>
    <xdr:to>
      <xdr:col>3</xdr:col>
      <xdr:colOff>1936</xdr:colOff>
      <xdr:row>30</xdr:row>
      <xdr:rowOff>189621</xdr:rowOff>
    </xdr:to>
    <xdr:sp macro="" textlink="">
      <xdr:nvSpPr>
        <xdr:cNvPr id="481" name="Прямоугольник 480">
          <a:extLst>
            <a:ext uri="{FF2B5EF4-FFF2-40B4-BE49-F238E27FC236}">
              <a16:creationId xmlns:a16="http://schemas.microsoft.com/office/drawing/2014/main" id="{2794795E-B601-415E-8D13-2895858DA0D8}"/>
            </a:ext>
          </a:extLst>
        </xdr:cNvPr>
        <xdr:cNvSpPr>
          <a:spLocks/>
        </xdr:cNvSpPr>
      </xdr:nvSpPr>
      <xdr:spPr>
        <a:xfrm>
          <a:off x="61979" y="55617450"/>
          <a:ext cx="0" cy="176400"/>
        </a:xfrm>
        <a:prstGeom prst="rect">
          <a:avLst/>
        </a:prstGeom>
        <a:blipFill>
          <a:blip xmlns:r="http://schemas.openxmlformats.org/officeDocument/2006/relationships" r:embed="rId1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171</xdr:row>
      <xdr:rowOff>12343</xdr:rowOff>
    </xdr:from>
    <xdr:to>
      <xdr:col>3</xdr:col>
      <xdr:colOff>3298</xdr:colOff>
      <xdr:row>171</xdr:row>
      <xdr:rowOff>188743</xdr:rowOff>
    </xdr:to>
    <xdr:sp macro="" textlink="">
      <xdr:nvSpPr>
        <xdr:cNvPr id="482" name="Прямоугольник 481">
          <a:extLst>
            <a:ext uri="{FF2B5EF4-FFF2-40B4-BE49-F238E27FC236}">
              <a16:creationId xmlns:a16="http://schemas.microsoft.com/office/drawing/2014/main" id="{2AAF565B-3FCC-49D1-8735-5DE677A4D7F2}"/>
            </a:ext>
          </a:extLst>
        </xdr:cNvPr>
        <xdr:cNvSpPr>
          <a:spLocks/>
        </xdr:cNvSpPr>
      </xdr:nvSpPr>
      <xdr:spPr>
        <a:xfrm>
          <a:off x="63341" y="12808500"/>
          <a:ext cx="0" cy="176400"/>
        </a:xfrm>
        <a:prstGeom prst="rect">
          <a:avLst/>
        </a:prstGeom>
        <a:blipFill dpi="0"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22</xdr:row>
      <xdr:rowOff>13221</xdr:rowOff>
    </xdr:from>
    <xdr:to>
      <xdr:col>3</xdr:col>
      <xdr:colOff>1936</xdr:colOff>
      <xdr:row>22</xdr:row>
      <xdr:rowOff>189621</xdr:rowOff>
    </xdr:to>
    <xdr:sp macro="" textlink="">
      <xdr:nvSpPr>
        <xdr:cNvPr id="483" name="Прямоугольник 482">
          <a:extLst>
            <a:ext uri="{FF2B5EF4-FFF2-40B4-BE49-F238E27FC236}">
              <a16:creationId xmlns:a16="http://schemas.microsoft.com/office/drawing/2014/main" id="{55974F83-AF45-4711-8F32-FCAA28243066}"/>
            </a:ext>
          </a:extLst>
        </xdr:cNvPr>
        <xdr:cNvSpPr>
          <a:spLocks/>
        </xdr:cNvSpPr>
      </xdr:nvSpPr>
      <xdr:spPr>
        <a:xfrm>
          <a:off x="61979" y="14050350"/>
          <a:ext cx="0" cy="176400"/>
        </a:xfrm>
        <a:prstGeom prst="rect">
          <a:avLst/>
        </a:prstGeom>
        <a:blipFill>
          <a:blip xmlns:r="http://schemas.openxmlformats.org/officeDocument/2006/relationships" r:embed="rId1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29</xdr:row>
      <xdr:rowOff>13221</xdr:rowOff>
    </xdr:from>
    <xdr:to>
      <xdr:col>3</xdr:col>
      <xdr:colOff>1936</xdr:colOff>
      <xdr:row>29</xdr:row>
      <xdr:rowOff>189621</xdr:rowOff>
    </xdr:to>
    <xdr:sp macro="" textlink="">
      <xdr:nvSpPr>
        <xdr:cNvPr id="484" name="Прямоугольник 483">
          <a:extLst>
            <a:ext uri="{FF2B5EF4-FFF2-40B4-BE49-F238E27FC236}">
              <a16:creationId xmlns:a16="http://schemas.microsoft.com/office/drawing/2014/main" id="{4AA2B234-E80C-4FB8-95FF-C5CEA2EFC1E8}"/>
            </a:ext>
          </a:extLst>
        </xdr:cNvPr>
        <xdr:cNvSpPr>
          <a:spLocks/>
        </xdr:cNvSpPr>
      </xdr:nvSpPr>
      <xdr:spPr>
        <a:xfrm>
          <a:off x="61979" y="14257178"/>
          <a:ext cx="0" cy="176400"/>
        </a:xfrm>
        <a:prstGeom prst="rect">
          <a:avLst/>
        </a:prstGeom>
        <a:blipFill dpi="0" rotWithShape="1">
          <a:blip xmlns:r="http://schemas.openxmlformats.org/officeDocument/2006/relationships" r:embed="rId1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56</xdr:row>
      <xdr:rowOff>13221</xdr:rowOff>
    </xdr:from>
    <xdr:to>
      <xdr:col>3</xdr:col>
      <xdr:colOff>1936</xdr:colOff>
      <xdr:row>56</xdr:row>
      <xdr:rowOff>189621</xdr:rowOff>
    </xdr:to>
    <xdr:sp macro="" textlink="">
      <xdr:nvSpPr>
        <xdr:cNvPr id="485" name="Прямоугольник 484">
          <a:extLst>
            <a:ext uri="{FF2B5EF4-FFF2-40B4-BE49-F238E27FC236}">
              <a16:creationId xmlns:a16="http://schemas.microsoft.com/office/drawing/2014/main" id="{95576684-9A3E-42B3-AA7F-18B58462AC64}"/>
            </a:ext>
          </a:extLst>
        </xdr:cNvPr>
        <xdr:cNvSpPr>
          <a:spLocks/>
        </xdr:cNvSpPr>
      </xdr:nvSpPr>
      <xdr:spPr>
        <a:xfrm>
          <a:off x="61979" y="15911807"/>
          <a:ext cx="0" cy="176400"/>
        </a:xfrm>
        <a:prstGeom prst="rect">
          <a:avLst/>
        </a:prstGeom>
        <a:blipFill>
          <a:blip xmlns:r="http://schemas.openxmlformats.org/officeDocument/2006/relationships" r:embed="rId1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268</xdr:row>
      <xdr:rowOff>13494</xdr:rowOff>
    </xdr:from>
    <xdr:to>
      <xdr:col>3</xdr:col>
      <xdr:colOff>3298</xdr:colOff>
      <xdr:row>268</xdr:row>
      <xdr:rowOff>189894</xdr:rowOff>
    </xdr:to>
    <xdr:sp macro="" textlink="">
      <xdr:nvSpPr>
        <xdr:cNvPr id="486" name="Прямоугольник 485">
          <a:extLst>
            <a:ext uri="{FF2B5EF4-FFF2-40B4-BE49-F238E27FC236}">
              <a16:creationId xmlns:a16="http://schemas.microsoft.com/office/drawing/2014/main" id="{DA3CFCA2-A0BB-4458-B385-7798F71C8718}"/>
            </a:ext>
          </a:extLst>
        </xdr:cNvPr>
        <xdr:cNvSpPr>
          <a:spLocks/>
        </xdr:cNvSpPr>
      </xdr:nvSpPr>
      <xdr:spPr>
        <a:xfrm>
          <a:off x="63341" y="54349537"/>
          <a:ext cx="0" cy="176400"/>
        </a:xfrm>
        <a:prstGeom prst="rect">
          <a:avLst/>
        </a:prstGeom>
        <a:blipFill>
          <a:blip xmlns:r="http://schemas.openxmlformats.org/officeDocument/2006/relationships" r:embed="rId130" cstate="screen">
            <a:extLst>
              <a:ext uri="{BEBA8EAE-BF5A-486C-A8C5-ECC9F3942E4B}">
                <a14:imgProps xmlns:a14="http://schemas.microsoft.com/office/drawing/2010/main">
                  <a14:imgLayer r:embed="rId131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63341</xdr:colOff>
      <xdr:row>194</xdr:row>
      <xdr:rowOff>12343</xdr:rowOff>
    </xdr:from>
    <xdr:to>
      <xdr:col>3</xdr:col>
      <xdr:colOff>3298</xdr:colOff>
      <xdr:row>194</xdr:row>
      <xdr:rowOff>188743</xdr:rowOff>
    </xdr:to>
    <xdr:sp macro="" textlink="">
      <xdr:nvSpPr>
        <xdr:cNvPr id="487" name="Прямоугольник 486">
          <a:extLst>
            <a:ext uri="{FF2B5EF4-FFF2-40B4-BE49-F238E27FC236}">
              <a16:creationId xmlns:a16="http://schemas.microsoft.com/office/drawing/2014/main" id="{0AD19A9E-7740-4BD9-AC0E-003EE212D73B}"/>
            </a:ext>
          </a:extLst>
        </xdr:cNvPr>
        <xdr:cNvSpPr>
          <a:spLocks/>
        </xdr:cNvSpPr>
      </xdr:nvSpPr>
      <xdr:spPr>
        <a:xfrm>
          <a:off x="63341" y="22970314"/>
          <a:ext cx="0" cy="176400"/>
        </a:xfrm>
        <a:prstGeom prst="rect">
          <a:avLst/>
        </a:prstGeom>
        <a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215</xdr:row>
      <xdr:rowOff>13221</xdr:rowOff>
    </xdr:from>
    <xdr:to>
      <xdr:col>3</xdr:col>
      <xdr:colOff>1936</xdr:colOff>
      <xdr:row>215</xdr:row>
      <xdr:rowOff>189621</xdr:rowOff>
    </xdr:to>
    <xdr:sp macro="" textlink="">
      <xdr:nvSpPr>
        <xdr:cNvPr id="488" name="Прямоугольник 487">
          <a:extLst>
            <a:ext uri="{FF2B5EF4-FFF2-40B4-BE49-F238E27FC236}">
              <a16:creationId xmlns:a16="http://schemas.microsoft.com/office/drawing/2014/main" id="{E23A198B-0504-4B9B-9C85-39281B289C2F}"/>
            </a:ext>
          </a:extLst>
        </xdr:cNvPr>
        <xdr:cNvSpPr>
          <a:spLocks/>
        </xdr:cNvSpPr>
      </xdr:nvSpPr>
      <xdr:spPr>
        <a:xfrm>
          <a:off x="61979" y="30732707"/>
          <a:ext cx="0" cy="176400"/>
        </a:xfrm>
        <a:prstGeom prst="rect">
          <a:avLst/>
        </a:prstGeom>
        <a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62797</xdr:colOff>
      <xdr:row>132</xdr:row>
      <xdr:rowOff>0</xdr:rowOff>
    </xdr:from>
    <xdr:to>
      <xdr:col>3</xdr:col>
      <xdr:colOff>2754</xdr:colOff>
      <xdr:row>132</xdr:row>
      <xdr:rowOff>176400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A8016944-4E2F-405B-B30D-86042FEC0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97" y="36097029"/>
          <a:ext cx="0" cy="1764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 fPrintsWithSheet="0"/>
  </xdr:twoCellAnchor>
  <xdr:twoCellAnchor>
    <xdr:from>
      <xdr:col>3</xdr:col>
      <xdr:colOff>61979</xdr:colOff>
      <xdr:row>237</xdr:row>
      <xdr:rowOff>12342</xdr:rowOff>
    </xdr:from>
    <xdr:to>
      <xdr:col>3</xdr:col>
      <xdr:colOff>1936</xdr:colOff>
      <xdr:row>237</xdr:row>
      <xdr:rowOff>188742</xdr:rowOff>
    </xdr:to>
    <xdr:sp macro="" textlink="">
      <xdr:nvSpPr>
        <xdr:cNvPr id="490" name="Прямоугольник 489">
          <a:extLst>
            <a:ext uri="{FF2B5EF4-FFF2-40B4-BE49-F238E27FC236}">
              <a16:creationId xmlns:a16="http://schemas.microsoft.com/office/drawing/2014/main" id="{E8A75EE8-2A9F-42A8-98CC-FA37646EAE76}"/>
            </a:ext>
          </a:extLst>
        </xdr:cNvPr>
        <xdr:cNvSpPr>
          <a:spLocks/>
        </xdr:cNvSpPr>
      </xdr:nvSpPr>
      <xdr:spPr>
        <a:xfrm>
          <a:off x="61979" y="39734313"/>
          <a:ext cx="0" cy="176400"/>
        </a:xfrm>
        <a:prstGeom prst="rect">
          <a:avLst/>
        </a:prstGeom>
        <a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247</xdr:row>
      <xdr:rowOff>13221</xdr:rowOff>
    </xdr:from>
    <xdr:to>
      <xdr:col>3</xdr:col>
      <xdr:colOff>1936</xdr:colOff>
      <xdr:row>247</xdr:row>
      <xdr:rowOff>189621</xdr:rowOff>
    </xdr:to>
    <xdr:sp macro="" textlink="">
      <xdr:nvSpPr>
        <xdr:cNvPr id="491" name="Прямоугольник 490">
          <a:extLst>
            <a:ext uri="{FF2B5EF4-FFF2-40B4-BE49-F238E27FC236}">
              <a16:creationId xmlns:a16="http://schemas.microsoft.com/office/drawing/2014/main" id="{3C97CD59-01BD-4A9B-B17A-B9CDD376B71F}"/>
            </a:ext>
          </a:extLst>
        </xdr:cNvPr>
        <xdr:cNvSpPr>
          <a:spLocks/>
        </xdr:cNvSpPr>
      </xdr:nvSpPr>
      <xdr:spPr>
        <a:xfrm>
          <a:off x="61979" y="44312635"/>
          <a:ext cx="0" cy="176400"/>
        </a:xfrm>
        <a:prstGeom prst="rect">
          <a:avLst/>
        </a:prstGeom>
        <a:blipFill>
          <a:blip xmlns:r="http://schemas.openxmlformats.org/officeDocument/2006/relationships" r:embed="rId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62797</xdr:colOff>
      <xdr:row>133</xdr:row>
      <xdr:rowOff>0</xdr:rowOff>
    </xdr:from>
    <xdr:to>
      <xdr:col>3</xdr:col>
      <xdr:colOff>2754</xdr:colOff>
      <xdr:row>133</xdr:row>
      <xdr:rowOff>176400</xdr:rowOff>
    </xdr:to>
    <xdr:sp macro="" textlink="">
      <xdr:nvSpPr>
        <xdr:cNvPr id="493" name="Прямоугольник 492">
          <a:extLst>
            <a:ext uri="{FF2B5EF4-FFF2-40B4-BE49-F238E27FC236}">
              <a16:creationId xmlns:a16="http://schemas.microsoft.com/office/drawing/2014/main" id="{BC9996A6-5AEA-4D30-A7B7-4C2C9DBDCD5E}"/>
            </a:ext>
          </a:extLst>
        </xdr:cNvPr>
        <xdr:cNvSpPr>
          <a:spLocks/>
        </xdr:cNvSpPr>
      </xdr:nvSpPr>
      <xdr:spPr>
        <a:xfrm>
          <a:off x="62797" y="51124757"/>
          <a:ext cx="0" cy="176400"/>
        </a:xfrm>
        <a:prstGeom prst="rect">
          <a:avLst/>
        </a:prstGeom>
        <a:blipFill>
          <a:blip xmlns:r="http://schemas.openxmlformats.org/officeDocument/2006/relationships" r:embed="rId1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3</xdr:col>
      <xdr:colOff>61979</xdr:colOff>
      <xdr:row>266</xdr:row>
      <xdr:rowOff>13221</xdr:rowOff>
    </xdr:from>
    <xdr:to>
      <xdr:col>3</xdr:col>
      <xdr:colOff>1936</xdr:colOff>
      <xdr:row>266</xdr:row>
      <xdr:rowOff>189621</xdr:rowOff>
    </xdr:to>
    <xdr:sp macro="" textlink="">
      <xdr:nvSpPr>
        <xdr:cNvPr id="494" name="Прямоугольник 493">
          <a:extLst>
            <a:ext uri="{FF2B5EF4-FFF2-40B4-BE49-F238E27FC236}">
              <a16:creationId xmlns:a16="http://schemas.microsoft.com/office/drawing/2014/main" id="{C1D969E5-C9F1-4519-B1D6-164BC0C18922}"/>
            </a:ext>
          </a:extLst>
        </xdr:cNvPr>
        <xdr:cNvSpPr>
          <a:spLocks/>
        </xdr:cNvSpPr>
      </xdr:nvSpPr>
      <xdr:spPr>
        <a:xfrm>
          <a:off x="61979" y="53233478"/>
          <a:ext cx="0" cy="176400"/>
        </a:xfrm>
        <a:prstGeom prst="rect">
          <a:avLst/>
        </a:prstGeom>
        <a:blipFill>
          <a:blip xmlns:r="http://schemas.openxmlformats.org/officeDocument/2006/relationships" r:embed="rId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1</xdr:row>
      <xdr:rowOff>26442</xdr:rowOff>
    </xdr:from>
    <xdr:to>
      <xdr:col>1</xdr:col>
      <xdr:colOff>1936</xdr:colOff>
      <xdr:row>2</xdr:row>
      <xdr:rowOff>12342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B2407A66-B942-4CFE-B9C6-71153872B80E}"/>
            </a:ext>
          </a:extLst>
        </xdr:cNvPr>
        <xdr:cNvSpPr>
          <a:spLocks/>
        </xdr:cNvSpPr>
      </xdr:nvSpPr>
      <xdr:spPr>
        <a:xfrm>
          <a:off x="345008" y="2247128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</xdr:row>
      <xdr:rowOff>26442</xdr:rowOff>
    </xdr:from>
    <xdr:to>
      <xdr:col>1</xdr:col>
      <xdr:colOff>1936</xdr:colOff>
      <xdr:row>3</xdr:row>
      <xdr:rowOff>12342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6CA2545C-2AF2-4B8C-8C30-DE445744A759}"/>
            </a:ext>
          </a:extLst>
        </xdr:cNvPr>
        <xdr:cNvSpPr>
          <a:spLocks/>
        </xdr:cNvSpPr>
      </xdr:nvSpPr>
      <xdr:spPr>
        <a:xfrm>
          <a:off x="345008" y="2432185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2</xdr:row>
      <xdr:rowOff>26442</xdr:rowOff>
    </xdr:from>
    <xdr:to>
      <xdr:col>1</xdr:col>
      <xdr:colOff>1936</xdr:colOff>
      <xdr:row>3</xdr:row>
      <xdr:rowOff>12342</xdr:rowOff>
    </xdr:to>
    <xdr:sp macro="" textlink="">
      <xdr:nvSpPr>
        <xdr:cNvPr id="461" name="Прямоугольник 460">
          <a:extLst>
            <a:ext uri="{FF2B5EF4-FFF2-40B4-BE49-F238E27FC236}">
              <a16:creationId xmlns:a16="http://schemas.microsoft.com/office/drawing/2014/main" id="{A6BAC3FA-7E75-4412-893B-1331BD8CD42B}"/>
            </a:ext>
          </a:extLst>
        </xdr:cNvPr>
        <xdr:cNvSpPr>
          <a:spLocks/>
        </xdr:cNvSpPr>
      </xdr:nvSpPr>
      <xdr:spPr>
        <a:xfrm>
          <a:off x="345008" y="2432185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</xdr:row>
      <xdr:rowOff>26442</xdr:rowOff>
    </xdr:from>
    <xdr:to>
      <xdr:col>1</xdr:col>
      <xdr:colOff>1936</xdr:colOff>
      <xdr:row>4</xdr:row>
      <xdr:rowOff>12342</xdr:rowOff>
    </xdr:to>
    <xdr:sp macro="" textlink="">
      <xdr:nvSpPr>
        <xdr:cNvPr id="477" name="Прямоугольник 476">
          <a:extLst>
            <a:ext uri="{FF2B5EF4-FFF2-40B4-BE49-F238E27FC236}">
              <a16:creationId xmlns:a16="http://schemas.microsoft.com/office/drawing/2014/main" id="{9D4C0F59-B06C-4519-949A-51E43C83C0AB}"/>
            </a:ext>
          </a:extLst>
        </xdr:cNvPr>
        <xdr:cNvSpPr>
          <a:spLocks/>
        </xdr:cNvSpPr>
      </xdr:nvSpPr>
      <xdr:spPr>
        <a:xfrm>
          <a:off x="345008" y="2617242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3</xdr:row>
      <xdr:rowOff>26442</xdr:rowOff>
    </xdr:from>
    <xdr:to>
      <xdr:col>1</xdr:col>
      <xdr:colOff>1936</xdr:colOff>
      <xdr:row>4</xdr:row>
      <xdr:rowOff>12342</xdr:rowOff>
    </xdr:to>
    <xdr:sp macro="" textlink="">
      <xdr:nvSpPr>
        <xdr:cNvPr id="492" name="Прямоугольник 491">
          <a:extLst>
            <a:ext uri="{FF2B5EF4-FFF2-40B4-BE49-F238E27FC236}">
              <a16:creationId xmlns:a16="http://schemas.microsoft.com/office/drawing/2014/main" id="{429CEFAD-DE45-472F-AA7E-9C4B92E5970A}"/>
            </a:ext>
          </a:extLst>
        </xdr:cNvPr>
        <xdr:cNvSpPr>
          <a:spLocks/>
        </xdr:cNvSpPr>
      </xdr:nvSpPr>
      <xdr:spPr>
        <a:xfrm>
          <a:off x="345008" y="2617242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</xdr:row>
      <xdr:rowOff>26442</xdr:rowOff>
    </xdr:from>
    <xdr:to>
      <xdr:col>1</xdr:col>
      <xdr:colOff>1936</xdr:colOff>
      <xdr:row>5</xdr:row>
      <xdr:rowOff>12342</xdr:rowOff>
    </xdr:to>
    <xdr:sp macro="" textlink="">
      <xdr:nvSpPr>
        <xdr:cNvPr id="495" name="Прямоугольник 494">
          <a:extLst>
            <a:ext uri="{FF2B5EF4-FFF2-40B4-BE49-F238E27FC236}">
              <a16:creationId xmlns:a16="http://schemas.microsoft.com/office/drawing/2014/main" id="{ECC75CD1-2614-4521-9BF9-3B666CA81A9A}"/>
            </a:ext>
          </a:extLst>
        </xdr:cNvPr>
        <xdr:cNvSpPr>
          <a:spLocks/>
        </xdr:cNvSpPr>
      </xdr:nvSpPr>
      <xdr:spPr>
        <a:xfrm>
          <a:off x="345008" y="2802299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4</xdr:row>
      <xdr:rowOff>13221</xdr:rowOff>
    </xdr:from>
    <xdr:to>
      <xdr:col>1</xdr:col>
      <xdr:colOff>1936</xdr:colOff>
      <xdr:row>4</xdr:row>
      <xdr:rowOff>189621</xdr:rowOff>
    </xdr:to>
    <xdr:sp macro="" textlink="">
      <xdr:nvSpPr>
        <xdr:cNvPr id="496" name="Прямоугольник 495">
          <a:extLst>
            <a:ext uri="{FF2B5EF4-FFF2-40B4-BE49-F238E27FC236}">
              <a16:creationId xmlns:a16="http://schemas.microsoft.com/office/drawing/2014/main" id="{257FA71B-D14E-4377-B5B9-843E92A9713D}"/>
            </a:ext>
          </a:extLst>
        </xdr:cNvPr>
        <xdr:cNvSpPr>
          <a:spLocks/>
        </xdr:cNvSpPr>
      </xdr:nvSpPr>
      <xdr:spPr>
        <a:xfrm>
          <a:off x="345008" y="2789078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6</xdr:row>
      <xdr:rowOff>26442</xdr:rowOff>
    </xdr:from>
    <xdr:to>
      <xdr:col>1</xdr:col>
      <xdr:colOff>1936</xdr:colOff>
      <xdr:row>7</xdr:row>
      <xdr:rowOff>12342</xdr:rowOff>
    </xdr:to>
    <xdr:sp macro="" textlink="">
      <xdr:nvSpPr>
        <xdr:cNvPr id="497" name="Прямоугольник 496">
          <a:extLst>
            <a:ext uri="{FF2B5EF4-FFF2-40B4-BE49-F238E27FC236}">
              <a16:creationId xmlns:a16="http://schemas.microsoft.com/office/drawing/2014/main" id="{C4DC231C-4A1E-4C42-AD55-3AE3E300F408}"/>
            </a:ext>
          </a:extLst>
        </xdr:cNvPr>
        <xdr:cNvSpPr>
          <a:spLocks/>
        </xdr:cNvSpPr>
      </xdr:nvSpPr>
      <xdr:spPr>
        <a:xfrm>
          <a:off x="345008" y="211499"/>
          <a:ext cx="0" cy="247157"/>
        </a:xfrm>
        <a:prstGeom prst="rect">
          <a:avLst/>
        </a:prstGeom>
        <a:blipFill dpi="0"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</xdr:row>
      <xdr:rowOff>26442</xdr:rowOff>
    </xdr:from>
    <xdr:to>
      <xdr:col>1</xdr:col>
      <xdr:colOff>1936</xdr:colOff>
      <xdr:row>8</xdr:row>
      <xdr:rowOff>12342</xdr:rowOff>
    </xdr:to>
    <xdr:sp macro="" textlink="">
      <xdr:nvSpPr>
        <xdr:cNvPr id="498" name="Прямоугольник 497">
          <a:extLst>
            <a:ext uri="{FF2B5EF4-FFF2-40B4-BE49-F238E27FC236}">
              <a16:creationId xmlns:a16="http://schemas.microsoft.com/office/drawing/2014/main" id="{0EF79ED4-55C7-4D50-8891-0E5857E6313C}"/>
            </a:ext>
          </a:extLst>
        </xdr:cNvPr>
        <xdr:cNvSpPr>
          <a:spLocks/>
        </xdr:cNvSpPr>
      </xdr:nvSpPr>
      <xdr:spPr>
        <a:xfrm>
          <a:off x="345008" y="472756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7</xdr:row>
      <xdr:rowOff>26442</xdr:rowOff>
    </xdr:from>
    <xdr:to>
      <xdr:col>1</xdr:col>
      <xdr:colOff>1936</xdr:colOff>
      <xdr:row>8</xdr:row>
      <xdr:rowOff>12342</xdr:rowOff>
    </xdr:to>
    <xdr:sp macro="" textlink="">
      <xdr:nvSpPr>
        <xdr:cNvPr id="499" name="Прямоугольник 498">
          <a:extLst>
            <a:ext uri="{FF2B5EF4-FFF2-40B4-BE49-F238E27FC236}">
              <a16:creationId xmlns:a16="http://schemas.microsoft.com/office/drawing/2014/main" id="{C49A5289-C18E-4C48-81CF-28ED0EFCFFD8}"/>
            </a:ext>
          </a:extLst>
        </xdr:cNvPr>
        <xdr:cNvSpPr>
          <a:spLocks/>
        </xdr:cNvSpPr>
      </xdr:nvSpPr>
      <xdr:spPr>
        <a:xfrm>
          <a:off x="345008" y="472756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</xdr:row>
      <xdr:rowOff>26442</xdr:rowOff>
    </xdr:from>
    <xdr:to>
      <xdr:col>1</xdr:col>
      <xdr:colOff>1936</xdr:colOff>
      <xdr:row>9</xdr:row>
      <xdr:rowOff>12342</xdr:rowOff>
    </xdr:to>
    <xdr:sp macro="" textlink="">
      <xdr:nvSpPr>
        <xdr:cNvPr id="500" name="Прямоугольник 499">
          <a:extLst>
            <a:ext uri="{FF2B5EF4-FFF2-40B4-BE49-F238E27FC236}">
              <a16:creationId xmlns:a16="http://schemas.microsoft.com/office/drawing/2014/main" id="{F12AEF8F-6A0E-4393-B210-924DBC31088B}"/>
            </a:ext>
          </a:extLst>
        </xdr:cNvPr>
        <xdr:cNvSpPr>
          <a:spLocks/>
        </xdr:cNvSpPr>
      </xdr:nvSpPr>
      <xdr:spPr>
        <a:xfrm>
          <a:off x="345008" y="657813"/>
          <a:ext cx="0" cy="170958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8</xdr:row>
      <xdr:rowOff>26442</xdr:rowOff>
    </xdr:from>
    <xdr:to>
      <xdr:col>1</xdr:col>
      <xdr:colOff>1936</xdr:colOff>
      <xdr:row>9</xdr:row>
      <xdr:rowOff>12342</xdr:rowOff>
    </xdr:to>
    <xdr:sp macro="" textlink="">
      <xdr:nvSpPr>
        <xdr:cNvPr id="501" name="Прямоугольник 500">
          <a:extLst>
            <a:ext uri="{FF2B5EF4-FFF2-40B4-BE49-F238E27FC236}">
              <a16:creationId xmlns:a16="http://schemas.microsoft.com/office/drawing/2014/main" id="{49B95ACD-1777-42C8-A4D5-3500E7756AC5}"/>
            </a:ext>
          </a:extLst>
        </xdr:cNvPr>
        <xdr:cNvSpPr>
          <a:spLocks/>
        </xdr:cNvSpPr>
      </xdr:nvSpPr>
      <xdr:spPr>
        <a:xfrm>
          <a:off x="345008" y="657813"/>
          <a:ext cx="0" cy="170958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</xdr:row>
      <xdr:rowOff>26442</xdr:rowOff>
    </xdr:from>
    <xdr:to>
      <xdr:col>1</xdr:col>
      <xdr:colOff>1936</xdr:colOff>
      <xdr:row>10</xdr:row>
      <xdr:rowOff>12342</xdr:rowOff>
    </xdr:to>
    <xdr:sp macro="" textlink="">
      <xdr:nvSpPr>
        <xdr:cNvPr id="502" name="Прямоугольник 501">
          <a:extLst>
            <a:ext uri="{FF2B5EF4-FFF2-40B4-BE49-F238E27FC236}">
              <a16:creationId xmlns:a16="http://schemas.microsoft.com/office/drawing/2014/main" id="{57C55717-01C0-4215-8EAF-37EF7E74C274}"/>
            </a:ext>
          </a:extLst>
        </xdr:cNvPr>
        <xdr:cNvSpPr>
          <a:spLocks/>
        </xdr:cNvSpPr>
      </xdr:nvSpPr>
      <xdr:spPr>
        <a:xfrm>
          <a:off x="345008" y="842871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  <xdr:twoCellAnchor>
    <xdr:from>
      <xdr:col>1</xdr:col>
      <xdr:colOff>61979</xdr:colOff>
      <xdr:row>9</xdr:row>
      <xdr:rowOff>13221</xdr:rowOff>
    </xdr:from>
    <xdr:to>
      <xdr:col>1</xdr:col>
      <xdr:colOff>1936</xdr:colOff>
      <xdr:row>9</xdr:row>
      <xdr:rowOff>189621</xdr:rowOff>
    </xdr:to>
    <xdr:sp macro="" textlink="">
      <xdr:nvSpPr>
        <xdr:cNvPr id="503" name="Прямоугольник 502">
          <a:extLst>
            <a:ext uri="{FF2B5EF4-FFF2-40B4-BE49-F238E27FC236}">
              <a16:creationId xmlns:a16="http://schemas.microsoft.com/office/drawing/2014/main" id="{356E61A2-8795-4F29-AAC8-40622F333ED0}"/>
            </a:ext>
          </a:extLst>
        </xdr:cNvPr>
        <xdr:cNvSpPr>
          <a:spLocks/>
        </xdr:cNvSpPr>
      </xdr:nvSpPr>
      <xdr:spPr>
        <a:xfrm>
          <a:off x="345008" y="829650"/>
          <a:ext cx="0" cy="170957"/>
        </a:xfrm>
        <a:prstGeom prst="rect">
          <a:avLst/>
        </a:prstGeom>
        <a:blipFill dpi="0" rotWithShape="1"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C9C124-B65F-410F-AFD6-6A950C1A20D1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240D302-E4E0-4A21-B688-C5C5C5AA1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64</xdr:row>
      <xdr:rowOff>0</xdr:rowOff>
    </xdr:from>
    <xdr:to>
      <xdr:col>5</xdr:col>
      <xdr:colOff>171781</xdr:colOff>
      <xdr:row>66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950EA72-2650-4F40-A21A-E42FBBD79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002000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76</xdr:row>
      <xdr:rowOff>0</xdr:rowOff>
    </xdr:from>
    <xdr:to>
      <xdr:col>6</xdr:col>
      <xdr:colOff>152813</xdr:colOff>
      <xdr:row>78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365D8DE-D73B-4C8A-ABCC-1CA83820C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8881271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CF5C181-4B73-462C-9DEA-878BABF72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9CFE3EB-8FF7-47F1-8F05-E1E9183A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94</xdr:row>
      <xdr:rowOff>0</xdr:rowOff>
    </xdr:from>
    <xdr:to>
      <xdr:col>9</xdr:col>
      <xdr:colOff>172121</xdr:colOff>
      <xdr:row>96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35B4283-DFEA-4EEB-9C28-BD68AB89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4530957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102</xdr:row>
      <xdr:rowOff>161925</xdr:rowOff>
    </xdr:from>
    <xdr:to>
      <xdr:col>15</xdr:col>
      <xdr:colOff>647700</xdr:colOff>
      <xdr:row>118</xdr:row>
      <xdr:rowOff>95251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F96315B-4CAF-489A-8A09-CCE4FB707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623611"/>
          <a:ext cx="9514114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2266A4A-317E-4824-BAE0-CCE1ED94B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3919B29-AC42-4D58-9F96-F773DB47A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503854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Chuzhinova/Downloads/roses_oks_2022_1_.xlsx" TargetMode="External"/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Chuzhinova/Downloads/Renault%20(2).xlsx" TargetMode="External"/><Relationship Id="rId1" Type="http://schemas.openxmlformats.org/officeDocument/2006/relationships/externalLinkPath" Target="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5;&#1080;&#1086;&#1085;&#1099;%20&#1054;&#1050;&#1057;\&#1050;&#1086;&#1088;&#1085;&#1080;%20&#1087;&#1080;&#1086;&#1085;&#1086;&#1074;%20&#1086;&#1089;&#1077;&#1085;&#1100;%202024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5;&#1080;&#1086;&#1085;&#1099;%20&#1054;&#1050;&#1057;\&#1050;&#1086;&#1088;&#1085;&#1080;%20&#1087;&#1080;&#1086;&#1085;&#1086;&#1074;%20&#1086;&#1089;&#1077;&#1085;&#1100;%202024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евер грин"/>
      <sheetName val="мультифл"/>
      <sheetName val="Условия работы"/>
      <sheetName val="2023"/>
      <sheetName val="2024"/>
      <sheetName val="Лист4"/>
      <sheetName val="рабочий"/>
      <sheetName val="бронь 1с"/>
      <sheetName val="Лист3"/>
      <sheetName val="поставщики св"/>
      <sheetName val="поставщики"/>
      <sheetName val="код"/>
      <sheetName val="аст от Юли"/>
      <sheetName val="без брони от Юли"/>
      <sheetName val="основной от Юли"/>
      <sheetName val="с фо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L1">
            <v>107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943867-DB57-4960-9F5D-D2D57326FA47}" name="Таблица33" displayName="Таблица33" ref="B31:AA316" totalsRowShown="0" headerRowDxfId="37" dataDxfId="35" headerRowBorderDxfId="36" tableBorderDxfId="34" totalsRowBorderDxfId="33">
  <autoFilter ref="B31:AA316" xr:uid="{89F24D54-533C-42BA-B51C-52FAF2BC905B}">
    <filterColumn colId="0">
      <filters blank="1"/>
    </filterColumn>
  </autoFilter>
  <tableColumns count="26">
    <tableColumn id="30" xr3:uid="{DD0E7AC3-3C35-43B3-AD4F-42B28B548F59}" name="***" dataDxfId="32"/>
    <tableColumn id="3" xr3:uid="{70D6F761-EDC9-4FA0-8228-FCB3BD7B4D97}" name="Артикул " dataDxfId="31"/>
    <tableColumn id="4" xr3:uid="{7323E83D-1E96-4B3A-A671-FCE02799883E}" name="Соглашение" dataDxfId="30"/>
    <tableColumn id="5" xr3:uid="{3A4342BE-D597-4117-8AF0-A3E2BD9AC06B}" name="Палитра оттенков" dataDxfId="29"/>
    <tableColumn id="6" xr3:uid="{0BDC7747-BD68-4938-9225-6335068AB3AE}" name="Вид" dataDxfId="28"/>
    <tableColumn id="7" xr3:uid="{1CE72794-AE66-4786-9F58-D429B1C3533F}" name="Cорт" dataDxfId="27"/>
    <tableColumn id="8" xr3:uid="{D147A316-CCB9-48DC-B284-691B8707E3A6}" name="Столбец1" dataDxfId="26"/>
    <tableColumn id="9" xr3:uid="{C9AA72E2-C5EE-4A3B-A84D-E69A1446C6FF}" name="Размер (глазков)" dataDxfId="25"/>
    <tableColumn id="10" xr3:uid="{30934A67-F345-4EAA-9372-A23058FB9C1F}" name="Вместимость в ящик шт." dataDxfId="24"/>
    <tableColumn id="28" xr3:uid="{23256A27-3990-4186-8117-CF1F763B92CE}" name="Производство" dataDxfId="23"/>
    <tableColumn id="11" xr3:uid="{66D542AE-C242-41BC-A0CF-892EB150B96D}" name="Цена при заказе от ящика" dataDxfId="22"/>
    <tableColumn id="12" xr3:uid="{91E43FC1-25D5-46FE-8C43-804E95641511}" name="Цена при заказе от 15 шт до ящика" dataDxfId="21"/>
    <tableColumn id="13" xr3:uid="{FF51A288-7A5E-492A-A454-DD199C3292A6}" name="Цена при заказе 10 шт" dataDxfId="20"/>
    <tableColumn id="14" xr3:uid="{343FC509-C35B-4C13-B60F-D7271747D964}" name="Цена при заказе 5 шт" dataDxfId="19"/>
    <tableColumn id="15" xr3:uid="{48782E84-B1E5-4363-8377-E5A15E3385AD}" name="Кратность заказа" dataDxfId="18"/>
    <tableColumn id="16" xr3:uid="{5164E70F-9371-4A16-A892-7858A16D5D52}" name="Заказ, шт._x000a_↓" dataDxfId="17"/>
    <tableColumn id="17" xr3:uid="{F1F1CDCA-9D0D-4771-9EBA-E012DAC27B97}" name="Ящиков (рассчетно)" dataDxfId="16"/>
    <tableColumn id="18" xr3:uid="{59DBC68A-7844-4F57-8EDB-83C31E6ACE91}" name="Сумма" dataDxfId="15"/>
    <tableColumn id="19" xr3:uid="{5054F4F2-4115-4A7E-95E7-70DC4C76EB65}" name="Подтверждение" dataDxfId="14"/>
    <tableColumn id="20" xr3:uid="{A2D36C8F-BC62-4E43-9A9B-073A78DA97E7}" name="Тип цветка" dataDxfId="13"/>
    <tableColumn id="21" xr3:uid="{A2B795D2-185A-43FF-A5E8-C9221F4F3D4C}" name="Высота" dataDxfId="12"/>
    <tableColumn id="22" xr3:uid="{505EF3DE-586A-4A10-B838-416E57FF5D63}" name="Диаметр цветка" dataDxfId="11"/>
    <tableColumn id="24" xr3:uid="{26F50039-2392-4A78-BB7D-7477AB2820DA}" name="Аромат" dataDxfId="10"/>
    <tableColumn id="25" xr3:uid="{2E6DF27B-F4B6-4E93-8775-2C6D42034738}" name="Применение в срезке" dataDxfId="9"/>
    <tableColumn id="32" xr3:uid="{235FB186-37AC-4FAE-9E3C-489A13473BEE}" name="Селекция" dataDxfId="8" dataCellStyle="Обычный 2 4"/>
    <tableColumn id="27" xr3:uid="{3A86F77C-829E-42D4-A3D0-8CCE08684D00}" name="Особенность сорта" dataDxfId="7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753C50C-A355-4524-B6A7-48F1E80820AD}" name="Таблица79" displayName="Таблица79" ref="M1:M346" totalsRowShown="0" headerRowDxfId="6" dataDxfId="4" headerRowBorderDxfId="5" tableBorderDxfId="3">
  <autoFilter ref="M1:M346" xr:uid="{C753C50C-A355-4524-B6A7-48F1E80820AD}"/>
  <tableColumns count="1">
    <tableColumn id="1" xr3:uid="{F0E9A839-0B39-4810-92F9-11519EE0A613}" name="Сорт на латыни (Растения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C298-D373-4E10-B611-BD1365448E1A}">
  <sheetPr codeName="Лист2">
    <pageSetUpPr fitToPage="1"/>
  </sheetPr>
  <dimension ref="A1:AB319"/>
  <sheetViews>
    <sheetView showGridLines="0" tabSelected="1" zoomScaleNormal="100" workbookViewId="0">
      <selection activeCell="Q35" sqref="Q35"/>
    </sheetView>
  </sheetViews>
  <sheetFormatPr defaultColWidth="11.3046875" defaultRowHeight="14.6" outlineLevelCol="1"/>
  <cols>
    <col min="1" max="1" width="4.3046875" style="48" customWidth="1"/>
    <col min="2" max="2" width="9.23046875" style="50" hidden="1" customWidth="1" outlineLevel="1"/>
    <col min="3" max="3" width="12.3046875" style="48" hidden="1" customWidth="1" outlineLevel="1"/>
    <col min="4" max="4" width="10.53515625" style="48" hidden="1" customWidth="1" outlineLevel="1"/>
    <col min="5" max="5" width="7.61328125" style="48" customWidth="1" collapsed="1"/>
    <col min="6" max="6" width="6.3828125" style="48" customWidth="1"/>
    <col min="7" max="7" width="31.3828125" style="48" customWidth="1"/>
    <col min="8" max="8" width="6" style="49" customWidth="1"/>
    <col min="9" max="9" width="8.15234375" style="49" customWidth="1"/>
    <col min="10" max="11" width="8.3046875" style="51" customWidth="1"/>
    <col min="12" max="12" width="9.15234375" style="49" customWidth="1"/>
    <col min="13" max="15" width="9.15234375" style="50" customWidth="1"/>
    <col min="16" max="16" width="7.84375" style="49" customWidth="1"/>
    <col min="17" max="17" width="10.3828125" style="49" customWidth="1"/>
    <col min="18" max="18" width="12.3046875" style="49" customWidth="1"/>
    <col min="19" max="19" width="13.3046875" style="52" customWidth="1"/>
    <col min="20" max="20" width="14" style="52" customWidth="1"/>
    <col min="21" max="21" width="16.84375" style="49" customWidth="1"/>
    <col min="22" max="22" width="11.15234375" style="49" customWidth="1"/>
    <col min="23" max="23" width="10.53515625" style="49" customWidth="1"/>
    <col min="24" max="24" width="9.3046875" style="50" customWidth="1"/>
    <col min="25" max="25" width="9.3828125" style="50" customWidth="1"/>
    <col min="26" max="26" width="30.53515625" style="49" customWidth="1"/>
    <col min="27" max="27" width="40.15234375" style="48" customWidth="1"/>
    <col min="28" max="28" width="5.53515625" style="49" customWidth="1"/>
    <col min="29" max="16384" width="11.3046875" style="49"/>
  </cols>
  <sheetData>
    <row r="1" spans="1:28" s="5" customFormat="1" ht="17.25" customHeight="1">
      <c r="A1" s="4">
        <v>46119</v>
      </c>
      <c r="B1" s="6"/>
      <c r="C1" s="7"/>
      <c r="D1" s="7"/>
      <c r="E1" s="7"/>
      <c r="F1" s="7"/>
      <c r="G1" s="7"/>
      <c r="J1" s="8"/>
      <c r="K1" s="8"/>
      <c r="M1" s="6"/>
      <c r="N1" s="6"/>
      <c r="O1" s="6"/>
      <c r="S1" s="7"/>
      <c r="T1" s="7"/>
      <c r="X1" s="6"/>
      <c r="Y1" s="6"/>
      <c r="AA1" s="14"/>
    </row>
    <row r="2" spans="1:28" s="10" customFormat="1" ht="42" customHeight="1">
      <c r="A2" s="9"/>
      <c r="B2" s="11"/>
      <c r="F2" s="12"/>
      <c r="G2" s="12"/>
      <c r="H2" s="12"/>
      <c r="M2" s="196" t="s">
        <v>1345</v>
      </c>
      <c r="O2" s="12"/>
      <c r="P2" s="12"/>
      <c r="Q2" s="12"/>
      <c r="R2" s="12"/>
      <c r="T2" s="215" t="s">
        <v>826</v>
      </c>
      <c r="U2" s="215"/>
      <c r="V2" s="13"/>
      <c r="W2" s="119"/>
      <c r="X2" s="119"/>
      <c r="Z2" s="118"/>
    </row>
    <row r="3" spans="1:28" s="10" customFormat="1" ht="33.549999999999997" customHeight="1">
      <c r="A3" s="9"/>
      <c r="B3" s="11"/>
      <c r="F3" s="12"/>
      <c r="G3" s="12"/>
      <c r="H3" s="12"/>
      <c r="K3"/>
      <c r="M3" s="167"/>
      <c r="O3" s="12"/>
      <c r="P3" s="12"/>
      <c r="Q3" s="12"/>
      <c r="R3" s="12"/>
      <c r="T3" s="194" t="s">
        <v>829</v>
      </c>
      <c r="U3" s="192"/>
      <c r="V3" s="13"/>
      <c r="W3" s="119"/>
      <c r="X3" s="119"/>
      <c r="Z3" s="118"/>
    </row>
    <row r="4" spans="1:28" s="10" customFormat="1" ht="25.75" customHeight="1">
      <c r="A4" s="9"/>
      <c r="B4" s="11"/>
      <c r="F4" s="12"/>
      <c r="G4" s="12"/>
      <c r="H4" s="12"/>
      <c r="M4" s="167"/>
      <c r="O4" s="12"/>
      <c r="P4" s="12"/>
      <c r="Q4" s="12"/>
      <c r="R4" s="12"/>
      <c r="U4" s="12"/>
      <c r="V4" s="13"/>
      <c r="W4" s="119"/>
      <c r="X4" s="119"/>
      <c r="Z4" s="118"/>
    </row>
    <row r="5" spans="1:28" s="5" customFormat="1" ht="15.75" customHeight="1">
      <c r="A5" s="14"/>
      <c r="B5" s="11"/>
      <c r="C5" s="16"/>
      <c r="D5" s="16"/>
      <c r="E5" s="16"/>
      <c r="F5" s="16"/>
      <c r="G5" s="16"/>
      <c r="H5" s="15"/>
      <c r="I5" s="15"/>
      <c r="M5" s="17" t="s">
        <v>827</v>
      </c>
      <c r="O5" s="18"/>
      <c r="P5" s="18"/>
      <c r="U5" s="192"/>
      <c r="V5" s="19"/>
      <c r="W5" s="19"/>
      <c r="X5" s="6"/>
      <c r="Y5" s="6"/>
      <c r="AA5" s="14"/>
    </row>
    <row r="6" spans="1:28" s="5" customFormat="1" ht="15.65" customHeight="1">
      <c r="A6" s="14"/>
      <c r="B6" s="11"/>
      <c r="C6" s="16"/>
      <c r="D6" s="16"/>
      <c r="E6" s="16"/>
      <c r="F6" s="16"/>
      <c r="G6" s="16"/>
      <c r="H6" s="16"/>
      <c r="J6" s="132"/>
      <c r="K6" s="132"/>
      <c r="L6" s="218" t="s">
        <v>828</v>
      </c>
      <c r="M6" s="218"/>
      <c r="N6" s="218"/>
      <c r="Q6" s="19"/>
      <c r="R6" s="19"/>
      <c r="T6" s="19"/>
      <c r="U6" s="192"/>
      <c r="X6" s="120"/>
      <c r="Y6" s="6"/>
      <c r="Z6" s="6"/>
      <c r="AA6" s="14"/>
    </row>
    <row r="7" spans="1:28" s="5" customFormat="1" ht="15.65" customHeight="1">
      <c r="A7" s="14"/>
      <c r="B7" s="11"/>
      <c r="C7" s="16"/>
      <c r="D7" s="16"/>
      <c r="E7" s="16"/>
      <c r="F7" s="16"/>
      <c r="G7"/>
      <c r="H7" s="15"/>
      <c r="I7" s="15"/>
      <c r="J7" s="20"/>
      <c r="K7" s="20"/>
      <c r="N7" s="21" t="s">
        <v>1494</v>
      </c>
      <c r="O7" s="186" t="s">
        <v>818</v>
      </c>
      <c r="T7" s="22"/>
      <c r="V7" s="19"/>
      <c r="W7" s="19"/>
      <c r="X7" s="6"/>
      <c r="Y7" s="6"/>
      <c r="AA7" s="14"/>
    </row>
    <row r="8" spans="1:28" s="5" customFormat="1" ht="8.25" customHeight="1">
      <c r="A8" s="14"/>
      <c r="B8" s="11"/>
      <c r="C8" s="16"/>
      <c r="D8" s="16"/>
      <c r="E8" s="16"/>
      <c r="F8" s="16"/>
      <c r="G8" s="16"/>
      <c r="H8" s="15"/>
      <c r="I8" s="15"/>
      <c r="J8" s="20"/>
      <c r="K8" s="20"/>
      <c r="L8" s="15"/>
      <c r="M8" s="6"/>
      <c r="N8" s="6"/>
      <c r="O8" s="6"/>
      <c r="P8" s="6"/>
      <c r="U8" s="19"/>
      <c r="V8" s="19"/>
      <c r="W8" s="19"/>
      <c r="X8" s="6"/>
      <c r="Y8" s="6"/>
      <c r="AA8" s="14"/>
    </row>
    <row r="9" spans="1:28" s="26" customFormat="1" ht="15" customHeight="1">
      <c r="A9" s="23"/>
      <c r="B9" s="25"/>
      <c r="F9" s="27" t="s">
        <v>830</v>
      </c>
      <c r="G9" s="27"/>
      <c r="J9" s="28"/>
      <c r="K9" s="28"/>
      <c r="L9" s="24"/>
      <c r="R9" s="219">
        <v>100.5641</v>
      </c>
      <c r="S9" s="220"/>
      <c r="T9" s="29" t="s">
        <v>900</v>
      </c>
      <c r="U9" s="30"/>
      <c r="V9" s="30"/>
      <c r="W9" s="30"/>
      <c r="X9" s="23"/>
      <c r="Y9" s="33"/>
      <c r="Z9" s="121"/>
      <c r="AA9" s="32"/>
      <c r="AB9" s="23"/>
    </row>
    <row r="10" spans="1:28" s="26" customFormat="1" ht="15" customHeight="1">
      <c r="A10" s="23"/>
      <c r="B10" s="25"/>
      <c r="F10" s="27" t="s">
        <v>1128</v>
      </c>
      <c r="G10" s="27"/>
      <c r="I10"/>
      <c r="J10" s="28"/>
      <c r="K10" s="28"/>
      <c r="L10" s="24"/>
      <c r="R10" s="221" t="s">
        <v>831</v>
      </c>
      <c r="S10" s="222"/>
      <c r="T10" s="34" t="s">
        <v>832</v>
      </c>
      <c r="U10" s="30"/>
      <c r="V10" s="30"/>
      <c r="W10" s="30"/>
      <c r="X10" s="23"/>
      <c r="Y10" s="33"/>
      <c r="Z10" s="121"/>
      <c r="AA10" s="32"/>
      <c r="AB10" s="23"/>
    </row>
    <row r="11" spans="1:28" s="26" customFormat="1" ht="15" customHeight="1">
      <c r="A11" s="23"/>
      <c r="B11" s="25"/>
      <c r="F11" s="65" t="s">
        <v>1129</v>
      </c>
      <c r="G11" s="35"/>
      <c r="J11" s="28"/>
      <c r="K11" s="28"/>
      <c r="L11" s="24"/>
      <c r="R11" s="216">
        <f>SUM(Q34:Q314)</f>
        <v>0</v>
      </c>
      <c r="S11" s="217"/>
      <c r="T11" s="29" t="s">
        <v>819</v>
      </c>
      <c r="U11" s="30"/>
      <c r="V11" s="30"/>
      <c r="W11" s="30"/>
      <c r="X11" s="23"/>
      <c r="Y11" s="33"/>
      <c r="Z11" s="121"/>
      <c r="AA11" s="32"/>
      <c r="AB11" s="23"/>
    </row>
    <row r="12" spans="1:28" s="26" customFormat="1" ht="15" customHeight="1">
      <c r="A12" s="23"/>
      <c r="B12" s="25"/>
      <c r="F12" s="35" t="s">
        <v>1497</v>
      </c>
      <c r="G12" s="36"/>
      <c r="H12"/>
      <c r="J12" s="28"/>
      <c r="K12" s="28"/>
      <c r="L12" s="24"/>
      <c r="R12" s="216">
        <f>ROUNDUP(SUM(R34:R314),0)</f>
        <v>0</v>
      </c>
      <c r="S12" s="217"/>
      <c r="T12" s="29" t="s">
        <v>820</v>
      </c>
      <c r="U12" s="30"/>
      <c r="V12" s="30"/>
      <c r="W12" s="30"/>
      <c r="X12" s="31"/>
      <c r="Y12" s="121"/>
      <c r="Z12" s="39"/>
      <c r="AA12" s="32"/>
      <c r="AB12" s="23"/>
    </row>
    <row r="13" spans="1:28" s="26" customFormat="1" ht="15" customHeight="1">
      <c r="A13" s="23"/>
      <c r="B13" s="25"/>
      <c r="G13"/>
      <c r="H13"/>
      <c r="J13" s="28"/>
      <c r="K13" s="28"/>
      <c r="L13" s="24"/>
      <c r="N13" s="38"/>
      <c r="O13" s="38"/>
      <c r="P13" s="38"/>
      <c r="Q13" s="38"/>
      <c r="R13" s="207">
        <f>SUMIF(D31:D314,"евро",S31:S314)</f>
        <v>0</v>
      </c>
      <c r="S13" s="208"/>
      <c r="T13" s="29" t="s">
        <v>834</v>
      </c>
      <c r="U13" s="39"/>
      <c r="V13" s="39"/>
      <c r="W13" s="39"/>
      <c r="X13" s="35"/>
      <c r="Y13" s="122"/>
      <c r="Z13" s="33"/>
      <c r="AA13" s="32"/>
      <c r="AB13" s="23"/>
    </row>
    <row r="14" spans="1:28" s="26" customFormat="1" ht="15" customHeight="1">
      <c r="A14" s="23"/>
      <c r="B14" s="25"/>
      <c r="E14"/>
      <c r="F14" s="35" t="s">
        <v>833</v>
      </c>
      <c r="G14"/>
      <c r="J14" s="28"/>
      <c r="K14" s="28"/>
      <c r="L14" s="24"/>
      <c r="N14" s="38"/>
      <c r="O14"/>
      <c r="P14" s="38"/>
      <c r="Q14" s="38"/>
      <c r="R14" s="209">
        <f>SUMIF(D31:D314,"руб",S31:S314)</f>
        <v>0</v>
      </c>
      <c r="S14" s="210"/>
      <c r="T14" s="29" t="s">
        <v>835</v>
      </c>
      <c r="U14" s="39"/>
      <c r="V14" s="39"/>
      <c r="W14" s="39"/>
      <c r="X14" s="35"/>
      <c r="Y14" s="122"/>
      <c r="Z14" s="33"/>
      <c r="AA14" s="32"/>
      <c r="AB14" s="23"/>
    </row>
    <row r="15" spans="1:28" s="26" customFormat="1" ht="15" customHeight="1">
      <c r="A15" s="23"/>
      <c r="B15" s="25"/>
      <c r="F15" s="35" t="s">
        <v>1340</v>
      </c>
      <c r="G15" s="36"/>
      <c r="J15" s="28"/>
      <c r="K15" s="28"/>
      <c r="L15" s="24"/>
      <c r="M15"/>
      <c r="R15" s="211">
        <f>IF(R13+R14/R9&gt;=5000,"-5%",IF(R13+R14/R9&gt;=3000,"-4%",IF(R13+R14/R9&gt;=2000,"-3%",IF(R13+R14/R9&gt;=1500,"-2%",IF(R13+R14/R9&gt;=1000,"-1%",IF(AND(R13+R14/R9&lt;500,R13+R14/R9&gt;0),"+15%",0))))))</f>
        <v>0</v>
      </c>
      <c r="S15" s="212"/>
      <c r="T15" s="29" t="s">
        <v>836</v>
      </c>
      <c r="U15" s="39"/>
      <c r="V15" s="39"/>
      <c r="W15" s="39"/>
      <c r="X15" s="35"/>
      <c r="Y15" s="122"/>
      <c r="Z15" s="33"/>
      <c r="AA15" s="32"/>
      <c r="AB15" s="23"/>
    </row>
    <row r="16" spans="1:28" s="26" customFormat="1" ht="15" customHeight="1">
      <c r="A16" s="23"/>
      <c r="B16" s="25"/>
      <c r="F16" s="26" t="s">
        <v>839</v>
      </c>
      <c r="G16" s="36"/>
      <c r="J16" s="28"/>
      <c r="K16" s="28"/>
      <c r="L16"/>
      <c r="R16" s="207">
        <f>IF(R10="7 неделя 2027 (08.02-14.02) с зимним хранением",ROUNDUP(R12,0)*13*3.5,IF(R10="11 неделя 2027 (09.03-14.03) с зимним хранением",ROUNDUP(R12,0)*13*4.5,0))</f>
        <v>0</v>
      </c>
      <c r="S16" s="208"/>
      <c r="T16" s="29" t="s">
        <v>331</v>
      </c>
      <c r="U16" s="39"/>
      <c r="V16" s="39"/>
      <c r="W16" s="39"/>
      <c r="X16" s="35"/>
      <c r="Y16" s="122"/>
      <c r="Z16" s="33"/>
      <c r="AA16" s="32"/>
      <c r="AB16" s="23"/>
    </row>
    <row r="17" spans="1:28" s="26" customFormat="1" ht="15" customHeight="1">
      <c r="A17" s="23"/>
      <c r="B17" s="43"/>
      <c r="G17" s="36"/>
      <c r="J17" s="44"/>
      <c r="K17" s="44"/>
      <c r="L17" s="42"/>
      <c r="R17" s="207">
        <f>R13+R13*R15</f>
        <v>0</v>
      </c>
      <c r="S17" s="208"/>
      <c r="T17" s="29" t="s">
        <v>901</v>
      </c>
      <c r="U17" s="39"/>
      <c r="V17" s="39"/>
      <c r="W17" s="39"/>
      <c r="X17" s="35"/>
      <c r="Y17" s="122"/>
      <c r="Z17" s="33"/>
      <c r="AA17" s="32"/>
      <c r="AB17" s="23"/>
    </row>
    <row r="18" spans="1:28" s="26" customFormat="1" ht="15" customHeight="1">
      <c r="A18" s="23"/>
      <c r="B18" s="43"/>
      <c r="F18" s="36" t="s">
        <v>846</v>
      </c>
      <c r="G18" s="27"/>
      <c r="J18" s="44"/>
      <c r="K18" s="44"/>
      <c r="L18" s="42"/>
      <c r="R18" s="213">
        <f>R14+R14*R15</f>
        <v>0</v>
      </c>
      <c r="S18" s="214"/>
      <c r="T18" s="29" t="s">
        <v>903</v>
      </c>
      <c r="U18" s="39"/>
      <c r="V18" s="39"/>
      <c r="W18" s="39"/>
      <c r="X18" s="35"/>
      <c r="Y18" s="122"/>
      <c r="Z18" s="33"/>
      <c r="AA18" s="32"/>
      <c r="AB18" s="23"/>
    </row>
    <row r="19" spans="1:28" s="26" customFormat="1">
      <c r="A19" s="23"/>
      <c r="B19" s="25"/>
      <c r="F19" s="35" t="s">
        <v>902</v>
      </c>
      <c r="G19" s="36"/>
      <c r="J19" s="28"/>
      <c r="K19" s="28"/>
      <c r="L19" s="24"/>
      <c r="O19" s="43"/>
      <c r="P19" s="43"/>
      <c r="Q19" s="43"/>
      <c r="R19" s="202">
        <f>R17+R18/R9+R16</f>
        <v>0</v>
      </c>
      <c r="S19" s="203"/>
      <c r="T19" s="29" t="s">
        <v>837</v>
      </c>
      <c r="U19" s="45"/>
      <c r="V19" s="40"/>
      <c r="W19" s="40"/>
      <c r="X19" s="23"/>
      <c r="Y19" s="33"/>
      <c r="Z19" s="33"/>
      <c r="AB19" s="23"/>
    </row>
    <row r="20" spans="1:28" s="26" customFormat="1">
      <c r="A20" s="23"/>
      <c r="B20" s="25"/>
      <c r="G20"/>
      <c r="J20" s="28"/>
      <c r="K20" s="28"/>
      <c r="L20" s="24"/>
      <c r="O20" s="43"/>
      <c r="P20" s="43"/>
      <c r="Q20" s="43"/>
      <c r="R20" s="204">
        <f>R18+R17*R9+R16*R9</f>
        <v>0</v>
      </c>
      <c r="S20" s="205"/>
      <c r="T20" s="29" t="s">
        <v>838</v>
      </c>
      <c r="U20" s="45"/>
      <c r="V20" s="40" t="s">
        <v>815</v>
      </c>
      <c r="W20" s="40"/>
      <c r="X20" s="23"/>
      <c r="Y20" s="33"/>
      <c r="Z20" s="33"/>
      <c r="AB20" s="23"/>
    </row>
    <row r="21" spans="1:28" s="26" customFormat="1">
      <c r="A21" s="23"/>
      <c r="B21" s="25"/>
      <c r="F21" s="36" t="s">
        <v>904</v>
      </c>
      <c r="J21" s="28"/>
      <c r="K21" s="28"/>
      <c r="L21" s="24"/>
      <c r="M21" s="46"/>
      <c r="N21" s="46"/>
      <c r="O21" s="46"/>
      <c r="P21" s="46"/>
      <c r="S21" s="47"/>
      <c r="T21" s="26" t="s">
        <v>815</v>
      </c>
      <c r="V21" s="41"/>
      <c r="W21" s="41"/>
      <c r="X21" s="23"/>
      <c r="Y21" s="33"/>
      <c r="Z21" s="33"/>
      <c r="AB21" s="23"/>
    </row>
    <row r="22" spans="1:28" s="26" customFormat="1" ht="15.9">
      <c r="A22" s="23"/>
      <c r="B22" s="25"/>
      <c r="F22" s="36" t="s">
        <v>1389</v>
      </c>
      <c r="J22" s="28"/>
      <c r="K22" s="28"/>
      <c r="L22" s="24"/>
      <c r="M22" s="46"/>
      <c r="N22" s="46"/>
      <c r="O22" s="46"/>
      <c r="P22" s="46"/>
      <c r="R22" s="184" t="str">
        <f>IF(COUNTIF(AB31:AB488,"Ошибка!")&gt;0,"Пожалуйста, проверьте заказ на соблюдение кратности!","")</f>
        <v/>
      </c>
      <c r="S22" s="47"/>
      <c r="V22" s="41"/>
      <c r="W22" s="41"/>
      <c r="X22" s="23"/>
      <c r="Y22" s="33"/>
      <c r="Z22" s="33"/>
      <c r="AB22" s="23"/>
    </row>
    <row r="23" spans="1:28" s="26" customFormat="1">
      <c r="A23" s="23"/>
      <c r="B23" s="25"/>
      <c r="F23" s="36" t="s">
        <v>1388</v>
      </c>
      <c r="J23" s="28"/>
      <c r="K23" s="28"/>
      <c r="L23" s="24"/>
      <c r="M23" s="46"/>
      <c r="N23" s="46"/>
      <c r="O23" s="46"/>
      <c r="P23" s="46"/>
      <c r="S23" s="47"/>
      <c r="V23" s="41"/>
      <c r="W23" s="41"/>
      <c r="X23" s="23"/>
      <c r="Y23" s="33"/>
      <c r="Z23" s="33"/>
      <c r="AB23" s="23"/>
    </row>
    <row r="24" spans="1:28" s="26" customFormat="1">
      <c r="A24" s="23"/>
      <c r="B24" s="25"/>
      <c r="F24" s="36" t="s">
        <v>1390</v>
      </c>
      <c r="J24" s="28"/>
      <c r="K24" s="28"/>
      <c r="L24" s="24"/>
      <c r="M24" s="46"/>
      <c r="N24" s="46"/>
      <c r="O24" s="46"/>
      <c r="P24" s="46"/>
      <c r="S24" s="47"/>
      <c r="V24" s="41"/>
      <c r="W24" s="41"/>
      <c r="X24" s="23"/>
      <c r="Y24" s="33"/>
      <c r="Z24" s="33"/>
      <c r="AB24" s="23"/>
    </row>
    <row r="25" spans="1:28" s="26" customFormat="1">
      <c r="A25" s="23"/>
      <c r="B25" s="25"/>
      <c r="F25" s="36" t="s">
        <v>1496</v>
      </c>
      <c r="J25" s="28"/>
      <c r="K25" s="28"/>
      <c r="L25" s="24"/>
      <c r="M25" s="46"/>
      <c r="N25" s="46"/>
      <c r="O25" s="46"/>
      <c r="P25" s="46"/>
      <c r="S25" s="47"/>
      <c r="V25" s="41"/>
      <c r="W25" s="41"/>
      <c r="X25" s="23"/>
      <c r="Y25" s="33"/>
      <c r="Z25" s="33"/>
      <c r="AB25" s="23"/>
    </row>
    <row r="26" spans="1:28" s="26" customFormat="1">
      <c r="A26" s="23"/>
      <c r="B26" s="25"/>
      <c r="F26" s="36" t="s">
        <v>1505</v>
      </c>
      <c r="J26" s="28"/>
      <c r="K26" s="28"/>
      <c r="L26" s="24"/>
      <c r="M26" s="46"/>
      <c r="N26" s="46"/>
      <c r="O26" s="46"/>
      <c r="P26" s="46"/>
      <c r="S26" s="47"/>
      <c r="V26" s="41"/>
      <c r="W26" s="41"/>
      <c r="X26" s="23"/>
      <c r="Y26" s="33"/>
      <c r="Z26" s="33"/>
      <c r="AB26" s="23"/>
    </row>
    <row r="27" spans="1:28" s="26" customFormat="1">
      <c r="A27" s="23"/>
      <c r="B27" s="25"/>
      <c r="J27" s="28"/>
      <c r="K27" s="28"/>
      <c r="L27" s="24"/>
      <c r="M27" s="46"/>
      <c r="N27" s="46"/>
      <c r="O27" s="46"/>
      <c r="P27" s="46"/>
      <c r="S27" s="47"/>
      <c r="V27" s="41"/>
      <c r="W27" s="41"/>
      <c r="X27" s="23"/>
      <c r="Y27" s="33"/>
      <c r="Z27" s="33"/>
      <c r="AB27" s="23"/>
    </row>
    <row r="28" spans="1:28" s="26" customFormat="1" ht="76" customHeight="1">
      <c r="A28" s="23"/>
      <c r="B28" s="25"/>
      <c r="E28" s="206" t="s">
        <v>840</v>
      </c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Q28" s="47"/>
      <c r="T28" s="41"/>
      <c r="X28" s="33"/>
      <c r="Y28" s="33"/>
      <c r="AA28" s="23"/>
    </row>
    <row r="29" spans="1:28">
      <c r="M29" s="48"/>
      <c r="N29" s="48"/>
      <c r="O29" s="48"/>
      <c r="S29" s="52" t="s">
        <v>815</v>
      </c>
    </row>
    <row r="30" spans="1:28" ht="18.45">
      <c r="B30" s="134"/>
      <c r="C30" s="135"/>
      <c r="D30" s="135"/>
      <c r="E30" s="238" t="s">
        <v>1517</v>
      </c>
      <c r="F30" s="136"/>
      <c r="G30" s="238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7" t="s">
        <v>1341</v>
      </c>
      <c r="V30" s="138"/>
      <c r="W30" s="138"/>
      <c r="X30" s="138"/>
      <c r="Y30" s="138"/>
      <c r="Z30" s="138"/>
      <c r="AA30" s="139"/>
    </row>
    <row r="31" spans="1:28" s="53" customFormat="1" ht="70.75" customHeight="1">
      <c r="A31" s="48"/>
      <c r="B31" s="63" t="s">
        <v>1495</v>
      </c>
      <c r="C31" s="61" t="s">
        <v>841</v>
      </c>
      <c r="D31" s="61" t="s">
        <v>1338</v>
      </c>
      <c r="E31" s="62" t="s">
        <v>842</v>
      </c>
      <c r="F31" s="62" t="s">
        <v>800</v>
      </c>
      <c r="G31" s="180" t="s">
        <v>821</v>
      </c>
      <c r="H31" s="181" t="s">
        <v>1512</v>
      </c>
      <c r="I31" s="62" t="s">
        <v>822</v>
      </c>
      <c r="J31" s="62" t="s">
        <v>843</v>
      </c>
      <c r="K31" s="62" t="s">
        <v>1342</v>
      </c>
      <c r="L31" s="63" t="s">
        <v>811</v>
      </c>
      <c r="M31" s="63" t="s">
        <v>812</v>
      </c>
      <c r="N31" s="63" t="s">
        <v>813</v>
      </c>
      <c r="O31" s="63" t="s">
        <v>814</v>
      </c>
      <c r="P31" s="62" t="s">
        <v>823</v>
      </c>
      <c r="Q31" s="201" t="s">
        <v>844</v>
      </c>
      <c r="R31" s="62" t="s">
        <v>824</v>
      </c>
      <c r="S31" s="62" t="s">
        <v>810</v>
      </c>
      <c r="T31" s="62" t="s">
        <v>825</v>
      </c>
      <c r="U31" s="140" t="s">
        <v>802</v>
      </c>
      <c r="V31" s="140" t="s">
        <v>801</v>
      </c>
      <c r="W31" s="140" t="s">
        <v>1504</v>
      </c>
      <c r="X31" s="140" t="s">
        <v>803</v>
      </c>
      <c r="Y31" s="140" t="s">
        <v>1337</v>
      </c>
      <c r="Z31" s="141" t="s">
        <v>804</v>
      </c>
      <c r="AA31" s="140" t="s">
        <v>1493</v>
      </c>
    </row>
    <row r="32" spans="1:28" s="53" customFormat="1" ht="21" customHeight="1">
      <c r="A32" s="48"/>
      <c r="B32" s="142"/>
      <c r="C32" s="143"/>
      <c r="D32" s="143"/>
      <c r="E32" s="153"/>
      <c r="F32" s="154" t="s">
        <v>1499</v>
      </c>
      <c r="G32" s="168"/>
      <c r="H32" s="144"/>
      <c r="I32" s="145"/>
      <c r="J32" s="146"/>
      <c r="K32" s="146"/>
      <c r="L32" s="147"/>
      <c r="M32" s="147"/>
      <c r="N32" s="147"/>
      <c r="O32" s="147"/>
      <c r="P32" s="146"/>
      <c r="Q32" s="169"/>
      <c r="R32" s="148"/>
      <c r="S32" s="149"/>
      <c r="T32" s="150"/>
      <c r="U32" s="151"/>
      <c r="V32" s="151"/>
      <c r="W32" s="151"/>
      <c r="X32" s="152"/>
      <c r="Y32" s="152"/>
      <c r="Z32" s="151"/>
      <c r="AA32" s="151"/>
    </row>
    <row r="33" spans="1:28" s="53" customFormat="1" ht="21" customHeight="1">
      <c r="A33" s="48"/>
      <c r="B33" s="155"/>
      <c r="C33" s="156"/>
      <c r="D33" s="156"/>
      <c r="E33" s="157"/>
      <c r="F33" s="170" t="s">
        <v>854</v>
      </c>
      <c r="G33" s="171"/>
      <c r="H33" s="158"/>
      <c r="I33" s="159"/>
      <c r="J33" s="160"/>
      <c r="K33" s="160"/>
      <c r="L33" s="161"/>
      <c r="M33" s="161"/>
      <c r="N33" s="161"/>
      <c r="O33" s="161"/>
      <c r="P33" s="160"/>
      <c r="Q33" s="172"/>
      <c r="R33" s="162"/>
      <c r="S33" s="163"/>
      <c r="T33" s="164"/>
      <c r="U33" s="165"/>
      <c r="V33" s="165"/>
      <c r="W33" s="165"/>
      <c r="X33" s="166"/>
      <c r="Y33" s="166"/>
      <c r="Z33" s="165"/>
      <c r="AA33" s="165"/>
    </row>
    <row r="34" spans="1:28" s="37" customFormat="1" ht="15" hidden="1" customHeight="1">
      <c r="A34" s="48"/>
      <c r="B34" s="117" t="s">
        <v>1339</v>
      </c>
      <c r="C34" s="54" t="s">
        <v>1021</v>
      </c>
      <c r="D34" s="187" t="s">
        <v>816</v>
      </c>
      <c r="E34" s="188"/>
      <c r="F34" s="190" t="s">
        <v>1256</v>
      </c>
      <c r="G34" s="182" t="s">
        <v>329</v>
      </c>
      <c r="H34" s="231"/>
      <c r="I34" s="55" t="s">
        <v>1334</v>
      </c>
      <c r="J34" s="56">
        <v>60</v>
      </c>
      <c r="K34" s="56" t="s">
        <v>1343</v>
      </c>
      <c r="L34" s="131">
        <v>24.87</v>
      </c>
      <c r="M34" s="131">
        <v>25.330000000000002</v>
      </c>
      <c r="N34" s="131">
        <v>26.060000000000002</v>
      </c>
      <c r="O34" s="131">
        <v>27.1</v>
      </c>
      <c r="P34" s="56">
        <v>5</v>
      </c>
      <c r="Q34" s="185"/>
      <c r="R34" s="57" t="str">
        <f t="shared" ref="R34:R108" si="0">IF(Q34/J34=0,"-",Q34/J34)</f>
        <v>-</v>
      </c>
      <c r="S34" s="58">
        <f t="shared" ref="S34:S108" si="1">IF(Q34&lt;10,O34*Q34,IF(Q34&lt;15,N34*Q34,IF(Q34&lt;J34,M34*Q34,L34*Q34)))</f>
        <v>0</v>
      </c>
      <c r="T34" s="123" t="s">
        <v>845</v>
      </c>
      <c r="U34" s="64" t="s">
        <v>928</v>
      </c>
      <c r="V34" s="177" t="s">
        <v>865</v>
      </c>
      <c r="W34" s="177" t="s">
        <v>806</v>
      </c>
      <c r="X34" s="3" t="s">
        <v>859</v>
      </c>
      <c r="Y34" s="3"/>
      <c r="Z34" s="64" t="s">
        <v>1261</v>
      </c>
      <c r="AA34" s="64" t="s">
        <v>1391</v>
      </c>
      <c r="AB34" s="183" t="str">
        <f>IF(MOD(Таблица33[[#This Row],[Заказ, шт.
↓]],Таблица33[[#This Row],[Кратность заказа]])&gt;0,"Ошибка!","")</f>
        <v/>
      </c>
    </row>
    <row r="35" spans="1:28" s="37" customFormat="1" ht="15" customHeight="1">
      <c r="A35" s="48"/>
      <c r="B35" s="117"/>
      <c r="C35" s="54" t="s">
        <v>1130</v>
      </c>
      <c r="D35" s="187" t="s">
        <v>816</v>
      </c>
      <c r="E35" s="188"/>
      <c r="F35" s="190" t="s">
        <v>1256</v>
      </c>
      <c r="G35" s="182" t="s">
        <v>329</v>
      </c>
      <c r="H35" s="232"/>
      <c r="I35" s="55" t="s">
        <v>1334</v>
      </c>
      <c r="J35" s="56">
        <v>50</v>
      </c>
      <c r="K35" s="56" t="s">
        <v>1343</v>
      </c>
      <c r="L35" s="131">
        <v>24.87</v>
      </c>
      <c r="M35" s="131">
        <v>25.330000000000002</v>
      </c>
      <c r="N35" s="131">
        <v>26.060000000000002</v>
      </c>
      <c r="O35" s="131">
        <v>27.1</v>
      </c>
      <c r="P35" s="56">
        <v>5</v>
      </c>
      <c r="Q35" s="185"/>
      <c r="R35" s="57" t="str">
        <f t="shared" si="0"/>
        <v>-</v>
      </c>
      <c r="S35" s="58">
        <f t="shared" si="1"/>
        <v>0</v>
      </c>
      <c r="T35" s="123" t="s">
        <v>845</v>
      </c>
      <c r="U35" s="64" t="s">
        <v>928</v>
      </c>
      <c r="V35" s="177" t="s">
        <v>865</v>
      </c>
      <c r="W35" s="177" t="s">
        <v>806</v>
      </c>
      <c r="X35" s="3" t="s">
        <v>859</v>
      </c>
      <c r="Y35" s="3"/>
      <c r="Z35" s="64" t="s">
        <v>1261</v>
      </c>
      <c r="AA35" s="64" t="s">
        <v>1391</v>
      </c>
      <c r="AB35" s="183" t="str">
        <f>IF(MOD(Таблица33[[#This Row],[Заказ, шт.
↓]],Таблица33[[#This Row],[Кратность заказа]])&gt;0,"Ошибка!","")</f>
        <v/>
      </c>
    </row>
    <row r="36" spans="1:28" s="37" customFormat="1" ht="15" customHeight="1">
      <c r="A36" s="48"/>
      <c r="B36" s="117"/>
      <c r="C36" s="54" t="s">
        <v>1363</v>
      </c>
      <c r="D36" s="187" t="s">
        <v>816</v>
      </c>
      <c r="E36" s="188"/>
      <c r="F36" s="190" t="s">
        <v>1256</v>
      </c>
      <c r="G36" s="182" t="s">
        <v>329</v>
      </c>
      <c r="H36" s="233" t="s">
        <v>1513</v>
      </c>
      <c r="I36" s="55" t="s">
        <v>1335</v>
      </c>
      <c r="J36" s="56">
        <v>35</v>
      </c>
      <c r="K36" s="56" t="s">
        <v>1343</v>
      </c>
      <c r="L36" s="131">
        <v>54.26</v>
      </c>
      <c r="M36" s="131">
        <v>54.78</v>
      </c>
      <c r="N36" s="131">
        <v>55.32</v>
      </c>
      <c r="O36" s="131">
        <v>56.97</v>
      </c>
      <c r="P36" s="56">
        <v>1</v>
      </c>
      <c r="Q36" s="185"/>
      <c r="R36" s="57" t="str">
        <f t="shared" si="0"/>
        <v>-</v>
      </c>
      <c r="S36" s="58">
        <f t="shared" si="1"/>
        <v>0</v>
      </c>
      <c r="T36" s="133" t="s">
        <v>1259</v>
      </c>
      <c r="U36" s="64" t="s">
        <v>928</v>
      </c>
      <c r="V36" s="177" t="s">
        <v>865</v>
      </c>
      <c r="W36" s="177" t="s">
        <v>806</v>
      </c>
      <c r="X36" s="3" t="s">
        <v>859</v>
      </c>
      <c r="Y36" s="3"/>
      <c r="Z36" s="64" t="s">
        <v>1261</v>
      </c>
      <c r="AA36" s="64" t="s">
        <v>1391</v>
      </c>
      <c r="AB36" s="183" t="str">
        <f>IF(MOD(Таблица33[[#This Row],[Заказ, шт.
↓]],Таблица33[[#This Row],[Кратность заказа]])&gt;0,"Ошибка!","")</f>
        <v/>
      </c>
    </row>
    <row r="37" spans="1:28" s="37" customFormat="1" ht="15" customHeight="1">
      <c r="A37" s="48"/>
      <c r="B37" s="117"/>
      <c r="C37" s="54" t="s">
        <v>1131</v>
      </c>
      <c r="D37" s="187" t="s">
        <v>816</v>
      </c>
      <c r="E37" s="188"/>
      <c r="F37" s="190" t="s">
        <v>1257</v>
      </c>
      <c r="G37" s="182" t="s">
        <v>114</v>
      </c>
      <c r="H37" s="231" t="s">
        <v>1514</v>
      </c>
      <c r="I37" s="55" t="s">
        <v>1334</v>
      </c>
      <c r="J37" s="56">
        <v>50</v>
      </c>
      <c r="K37" s="56" t="s">
        <v>1343</v>
      </c>
      <c r="L37" s="131">
        <v>5.0999999999999996</v>
      </c>
      <c r="M37" s="131">
        <v>5.24</v>
      </c>
      <c r="N37" s="131">
        <v>5.34</v>
      </c>
      <c r="O37" s="131">
        <v>5.71</v>
      </c>
      <c r="P37" s="56">
        <v>5</v>
      </c>
      <c r="Q37" s="185"/>
      <c r="R37" s="57" t="str">
        <f t="shared" si="0"/>
        <v>-</v>
      </c>
      <c r="S37" s="58">
        <f t="shared" si="1"/>
        <v>0</v>
      </c>
      <c r="T37" s="133" t="s">
        <v>1259</v>
      </c>
      <c r="U37" s="64" t="s">
        <v>805</v>
      </c>
      <c r="V37" s="177">
        <v>80</v>
      </c>
      <c r="W37" s="177">
        <v>25</v>
      </c>
      <c r="X37" s="3" t="s">
        <v>857</v>
      </c>
      <c r="Y37" s="3" t="s">
        <v>881</v>
      </c>
      <c r="Z37" s="64" t="s">
        <v>1036</v>
      </c>
      <c r="AA37" s="173" t="s">
        <v>1392</v>
      </c>
      <c r="AB37" s="183" t="str">
        <f>IF(MOD(Таблица33[[#This Row],[Заказ, шт.
↓]],Таблица33[[#This Row],[Кратность заказа]])&gt;0,"Ошибка!","")</f>
        <v/>
      </c>
    </row>
    <row r="38" spans="1:28" s="37" customFormat="1" ht="15" hidden="1" customHeight="1">
      <c r="A38" s="48"/>
      <c r="B38" s="117" t="s">
        <v>1339</v>
      </c>
      <c r="C38" s="54" t="s">
        <v>1132</v>
      </c>
      <c r="D38" s="187" t="s">
        <v>816</v>
      </c>
      <c r="E38" s="188"/>
      <c r="F38" s="190" t="s">
        <v>1257</v>
      </c>
      <c r="G38" s="182" t="s">
        <v>114</v>
      </c>
      <c r="H38" s="231" t="s">
        <v>1514</v>
      </c>
      <c r="I38" s="55" t="s">
        <v>1336</v>
      </c>
      <c r="J38" s="56">
        <v>35</v>
      </c>
      <c r="K38" s="56" t="s">
        <v>1343</v>
      </c>
      <c r="L38" s="131">
        <v>7.12</v>
      </c>
      <c r="M38" s="131">
        <v>7.3199999999999994</v>
      </c>
      <c r="N38" s="131">
        <v>7.45</v>
      </c>
      <c r="O38" s="131">
        <v>7.97</v>
      </c>
      <c r="P38" s="56">
        <v>5</v>
      </c>
      <c r="Q38" s="185"/>
      <c r="R38" s="57" t="str">
        <f t="shared" si="0"/>
        <v>-</v>
      </c>
      <c r="S38" s="58">
        <f t="shared" si="1"/>
        <v>0</v>
      </c>
      <c r="T38" s="123" t="s">
        <v>845</v>
      </c>
      <c r="U38" s="64" t="s">
        <v>805</v>
      </c>
      <c r="V38" s="177">
        <v>80</v>
      </c>
      <c r="W38" s="177">
        <v>25</v>
      </c>
      <c r="X38" s="3" t="s">
        <v>857</v>
      </c>
      <c r="Y38" s="3" t="s">
        <v>881</v>
      </c>
      <c r="Z38" s="64" t="s">
        <v>1036</v>
      </c>
      <c r="AA38" s="173" t="s">
        <v>1392</v>
      </c>
      <c r="AB38" s="183" t="str">
        <f>IF(MOD(Таблица33[[#This Row],[Заказ, шт.
↓]],Таблица33[[#This Row],[Кратность заказа]])&gt;0,"Ошибка!","")</f>
        <v/>
      </c>
    </row>
    <row r="39" spans="1:28" s="37" customFormat="1" ht="15" customHeight="1">
      <c r="A39" s="48"/>
      <c r="B39" s="117"/>
      <c r="C39" s="54" t="s">
        <v>1133</v>
      </c>
      <c r="D39" s="187" t="s">
        <v>816</v>
      </c>
      <c r="E39" s="188"/>
      <c r="F39" s="190" t="s">
        <v>1257</v>
      </c>
      <c r="G39" s="182" t="s">
        <v>114</v>
      </c>
      <c r="H39" s="231" t="s">
        <v>1514</v>
      </c>
      <c r="I39" s="55" t="s">
        <v>1336</v>
      </c>
      <c r="J39" s="56">
        <v>50</v>
      </c>
      <c r="K39" s="56" t="s">
        <v>1343</v>
      </c>
      <c r="L39" s="131">
        <v>7.12</v>
      </c>
      <c r="M39" s="131">
        <v>7.3199999999999994</v>
      </c>
      <c r="N39" s="131">
        <v>7.45</v>
      </c>
      <c r="O39" s="131">
        <v>7.97</v>
      </c>
      <c r="P39" s="56">
        <v>5</v>
      </c>
      <c r="Q39" s="185"/>
      <c r="R39" s="57" t="str">
        <f t="shared" si="0"/>
        <v>-</v>
      </c>
      <c r="S39" s="58">
        <f t="shared" si="1"/>
        <v>0</v>
      </c>
      <c r="T39" s="123" t="s">
        <v>845</v>
      </c>
      <c r="U39" s="64" t="s">
        <v>805</v>
      </c>
      <c r="V39" s="177">
        <v>80</v>
      </c>
      <c r="W39" s="177">
        <v>25</v>
      </c>
      <c r="X39" s="3" t="s">
        <v>857</v>
      </c>
      <c r="Y39" s="3" t="s">
        <v>881</v>
      </c>
      <c r="Z39" s="64" t="s">
        <v>1036</v>
      </c>
      <c r="AA39" s="173" t="s">
        <v>1392</v>
      </c>
      <c r="AB39" s="183" t="str">
        <f>IF(MOD(Таблица33[[#This Row],[Заказ, шт.
↓]],Таблица33[[#This Row],[Кратность заказа]])&gt;0,"Ошибка!","")</f>
        <v/>
      </c>
    </row>
    <row r="40" spans="1:28" s="37" customFormat="1" ht="15" customHeight="1">
      <c r="A40" s="48"/>
      <c r="B40" s="117"/>
      <c r="C40" s="54" t="s">
        <v>1364</v>
      </c>
      <c r="D40" s="187" t="s">
        <v>816</v>
      </c>
      <c r="E40" s="188"/>
      <c r="F40" s="190" t="s">
        <v>1257</v>
      </c>
      <c r="G40" s="182" t="s">
        <v>114</v>
      </c>
      <c r="H40" s="231" t="s">
        <v>1514</v>
      </c>
      <c r="I40" s="55" t="s">
        <v>1335</v>
      </c>
      <c r="J40" s="56">
        <v>35</v>
      </c>
      <c r="K40" s="56" t="s">
        <v>1343</v>
      </c>
      <c r="L40" s="131">
        <v>11.09</v>
      </c>
      <c r="M40" s="131">
        <v>11.4</v>
      </c>
      <c r="N40" s="131">
        <v>11.61</v>
      </c>
      <c r="O40" s="131">
        <v>12.42</v>
      </c>
      <c r="P40" s="56">
        <v>5</v>
      </c>
      <c r="Q40" s="185"/>
      <c r="R40" s="57" t="str">
        <f t="shared" si="0"/>
        <v>-</v>
      </c>
      <c r="S40" s="58">
        <f t="shared" si="1"/>
        <v>0</v>
      </c>
      <c r="T40" s="133" t="s">
        <v>1259</v>
      </c>
      <c r="U40" s="64" t="s">
        <v>805</v>
      </c>
      <c r="V40" s="177">
        <v>80</v>
      </c>
      <c r="W40" s="177">
        <v>25</v>
      </c>
      <c r="X40" s="3" t="s">
        <v>857</v>
      </c>
      <c r="Y40" s="3" t="s">
        <v>881</v>
      </c>
      <c r="Z40" s="64" t="s">
        <v>1036</v>
      </c>
      <c r="AA40" s="173" t="s">
        <v>1392</v>
      </c>
      <c r="AB40" s="183" t="str">
        <f>IF(MOD(Таблица33[[#This Row],[Заказ, шт.
↓]],Таблица33[[#This Row],[Кратность заказа]])&gt;0,"Ошибка!","")</f>
        <v/>
      </c>
    </row>
    <row r="41" spans="1:28" s="53" customFormat="1" ht="21" customHeight="1">
      <c r="A41" s="48"/>
      <c r="B41" s="155"/>
      <c r="C41" s="156"/>
      <c r="D41" s="156"/>
      <c r="E41" s="191"/>
      <c r="F41" s="170" t="s">
        <v>855</v>
      </c>
      <c r="G41" s="171"/>
      <c r="H41" s="234"/>
      <c r="I41" s="159"/>
      <c r="J41" s="160"/>
      <c r="K41" s="160"/>
      <c r="L41" s="161"/>
      <c r="M41" s="161"/>
      <c r="N41" s="161"/>
      <c r="O41" s="161"/>
      <c r="P41" s="160"/>
      <c r="Q41" s="172"/>
      <c r="R41" s="162"/>
      <c r="S41" s="163"/>
      <c r="T41" s="164"/>
      <c r="U41" s="165"/>
      <c r="V41" s="178"/>
      <c r="W41" s="178"/>
      <c r="X41" s="166"/>
      <c r="Y41" s="166"/>
      <c r="Z41" s="165"/>
      <c r="AA41" s="165"/>
      <c r="AB41" s="183"/>
    </row>
    <row r="42" spans="1:28" s="37" customFormat="1" ht="15" customHeight="1">
      <c r="A42" s="48"/>
      <c r="B42" s="117"/>
      <c r="C42" s="54" t="s">
        <v>1019</v>
      </c>
      <c r="D42" s="187" t="s">
        <v>816</v>
      </c>
      <c r="E42" s="189"/>
      <c r="F42" s="190" t="s">
        <v>1257</v>
      </c>
      <c r="G42" s="182" t="s">
        <v>685</v>
      </c>
      <c r="H42" s="235"/>
      <c r="I42" s="55" t="s">
        <v>1334</v>
      </c>
      <c r="J42" s="56">
        <v>60</v>
      </c>
      <c r="K42" s="56" t="s">
        <v>1343</v>
      </c>
      <c r="L42" s="131">
        <v>8.34</v>
      </c>
      <c r="M42" s="131">
        <v>8.57</v>
      </c>
      <c r="N42" s="131">
        <v>8.73</v>
      </c>
      <c r="O42" s="131">
        <v>9.34</v>
      </c>
      <c r="P42" s="56">
        <v>5</v>
      </c>
      <c r="Q42" s="185"/>
      <c r="R42" s="57" t="str">
        <f>IF(Q42/J42=0,"-",Q42/J42)</f>
        <v>-</v>
      </c>
      <c r="S42" s="58">
        <f>IF(Q42&lt;10,O42*Q42,IF(Q42&lt;15,N42*Q42,IF(Q42&lt;J42,M42*Q42,L42*Q42)))</f>
        <v>0</v>
      </c>
      <c r="T42" s="133" t="s">
        <v>1259</v>
      </c>
      <c r="U42" s="64" t="s">
        <v>909</v>
      </c>
      <c r="V42" s="177">
        <v>80</v>
      </c>
      <c r="W42" s="177">
        <v>20</v>
      </c>
      <c r="X42" s="3" t="s">
        <v>857</v>
      </c>
      <c r="Y42" s="3"/>
      <c r="Z42" s="64" t="s">
        <v>1270</v>
      </c>
      <c r="AA42" s="64" t="s">
        <v>1403</v>
      </c>
      <c r="AB42" s="183" t="str">
        <f>IF(MOD(Таблица33[[#This Row],[Заказ, шт.
↓]],Таблица33[[#This Row],[Кратность заказа]])&gt;0,"Ошибка!","")</f>
        <v/>
      </c>
    </row>
    <row r="43" spans="1:28" s="37" customFormat="1" ht="15" customHeight="1">
      <c r="A43" s="48"/>
      <c r="B43" s="117"/>
      <c r="C43" s="54" t="s">
        <v>1134</v>
      </c>
      <c r="D43" s="187" t="s">
        <v>816</v>
      </c>
      <c r="E43" s="189"/>
      <c r="F43" s="190" t="s">
        <v>1257</v>
      </c>
      <c r="G43" s="182" t="s">
        <v>3</v>
      </c>
      <c r="H43" s="235"/>
      <c r="I43" s="55" t="s">
        <v>1336</v>
      </c>
      <c r="J43" s="56">
        <v>50</v>
      </c>
      <c r="K43" s="56" t="s">
        <v>1343</v>
      </c>
      <c r="L43" s="131">
        <v>10.42</v>
      </c>
      <c r="M43" s="131">
        <v>10.709999999999999</v>
      </c>
      <c r="N43" s="131">
        <v>10.91</v>
      </c>
      <c r="O43" s="131">
        <v>11.67</v>
      </c>
      <c r="P43" s="56">
        <v>5</v>
      </c>
      <c r="Q43" s="185"/>
      <c r="R43" s="57" t="str">
        <f t="shared" si="0"/>
        <v>-</v>
      </c>
      <c r="S43" s="58">
        <f t="shared" si="1"/>
        <v>0</v>
      </c>
      <c r="T43" s="133" t="s">
        <v>1259</v>
      </c>
      <c r="U43" s="64" t="s">
        <v>807</v>
      </c>
      <c r="V43" s="177">
        <v>85</v>
      </c>
      <c r="W43" s="177" t="s">
        <v>882</v>
      </c>
      <c r="X43" s="3" t="s">
        <v>857</v>
      </c>
      <c r="Y43" s="3"/>
      <c r="Z43" s="64"/>
      <c r="AA43" s="64" t="s">
        <v>1393</v>
      </c>
      <c r="AB43" s="183" t="str">
        <f>IF(MOD(Таблица33[[#This Row],[Заказ, шт.
↓]],Таблица33[[#This Row],[Кратность заказа]])&gt;0,"Ошибка!","")</f>
        <v/>
      </c>
    </row>
    <row r="44" spans="1:28" s="37" customFormat="1" ht="15" hidden="1" customHeight="1">
      <c r="A44" s="48"/>
      <c r="B44" s="117" t="s">
        <v>1339</v>
      </c>
      <c r="C44" s="54" t="s">
        <v>1007</v>
      </c>
      <c r="D44" s="187" t="s">
        <v>816</v>
      </c>
      <c r="E44" s="189"/>
      <c r="F44" s="190" t="s">
        <v>1257</v>
      </c>
      <c r="G44" s="182" t="s">
        <v>5</v>
      </c>
      <c r="H44" s="235"/>
      <c r="I44" s="55" t="s">
        <v>1334</v>
      </c>
      <c r="J44" s="56">
        <v>60</v>
      </c>
      <c r="K44" s="56" t="s">
        <v>1343</v>
      </c>
      <c r="L44" s="131">
        <v>8.4499999999999993</v>
      </c>
      <c r="M44" s="131">
        <v>8.68</v>
      </c>
      <c r="N44" s="131">
        <v>8.85</v>
      </c>
      <c r="O44" s="131">
        <v>9.4599999999999991</v>
      </c>
      <c r="P44" s="56">
        <v>5</v>
      </c>
      <c r="Q44" s="185"/>
      <c r="R44" s="57" t="str">
        <f>IF(Q44/J44=0,"-",Q44/J44)</f>
        <v>-</v>
      </c>
      <c r="S44" s="58">
        <f>IF(Q44&lt;10,O44*Q44,IF(Q44&lt;15,N44*Q44,IF(Q44&lt;J44,M44*Q44,L44*Q44)))</f>
        <v>0</v>
      </c>
      <c r="T44" s="123" t="s">
        <v>845</v>
      </c>
      <c r="U44" s="64" t="s">
        <v>928</v>
      </c>
      <c r="V44" s="177" t="s">
        <v>872</v>
      </c>
      <c r="W44" s="177">
        <v>17</v>
      </c>
      <c r="X44" s="3" t="s">
        <v>857</v>
      </c>
      <c r="Y44" s="3"/>
      <c r="Z44" s="64" t="s">
        <v>1314</v>
      </c>
      <c r="AA44" s="64" t="s">
        <v>1436</v>
      </c>
      <c r="AB44" s="183" t="str">
        <f>IF(MOD(Таблица33[[#This Row],[Заказ, шт.
↓]],Таблица33[[#This Row],[Кратность заказа]])&gt;0,"Ошибка!","")</f>
        <v/>
      </c>
    </row>
    <row r="45" spans="1:28" s="37" customFormat="1" ht="15" customHeight="1">
      <c r="A45" s="48"/>
      <c r="B45" s="117"/>
      <c r="C45" s="54" t="s">
        <v>1219</v>
      </c>
      <c r="D45" s="187" t="s">
        <v>816</v>
      </c>
      <c r="E45" s="189"/>
      <c r="F45" s="190" t="s">
        <v>1257</v>
      </c>
      <c r="G45" s="182" t="s">
        <v>5</v>
      </c>
      <c r="H45" s="235"/>
      <c r="I45" s="55" t="s">
        <v>1334</v>
      </c>
      <c r="J45" s="56">
        <v>50</v>
      </c>
      <c r="K45" s="56" t="s">
        <v>1343</v>
      </c>
      <c r="L45" s="131">
        <v>8.4499999999999993</v>
      </c>
      <c r="M45" s="131">
        <v>8.68</v>
      </c>
      <c r="N45" s="131">
        <v>8.85</v>
      </c>
      <c r="O45" s="131">
        <v>9.4599999999999991</v>
      </c>
      <c r="P45" s="56">
        <v>5</v>
      </c>
      <c r="Q45" s="185"/>
      <c r="R45" s="57" t="str">
        <f>IF(Q45/J45=0,"-",Q45/J45)</f>
        <v>-</v>
      </c>
      <c r="S45" s="58">
        <f>IF(Q45&lt;10,O45*Q45,IF(Q45&lt;15,N45*Q45,IF(Q45&lt;J45,M45*Q45,L45*Q45)))</f>
        <v>0</v>
      </c>
      <c r="T45" s="123" t="s">
        <v>845</v>
      </c>
      <c r="U45" s="64" t="s">
        <v>928</v>
      </c>
      <c r="V45" s="177" t="s">
        <v>872</v>
      </c>
      <c r="W45" s="177">
        <v>17</v>
      </c>
      <c r="X45" s="3" t="s">
        <v>857</v>
      </c>
      <c r="Y45" s="3"/>
      <c r="Z45" s="64" t="s">
        <v>1314</v>
      </c>
      <c r="AA45" s="64" t="s">
        <v>1436</v>
      </c>
      <c r="AB45" s="183" t="str">
        <f>IF(MOD(Таблица33[[#This Row],[Заказ, шт.
↓]],Таблица33[[#This Row],[Кратность заказа]])&gt;0,"Ошибка!","")</f>
        <v/>
      </c>
    </row>
    <row r="46" spans="1:28" s="37" customFormat="1" ht="15" customHeight="1">
      <c r="A46" s="48"/>
      <c r="B46" s="117"/>
      <c r="C46" s="54" t="s">
        <v>1220</v>
      </c>
      <c r="D46" s="187" t="s">
        <v>816</v>
      </c>
      <c r="E46" s="189"/>
      <c r="F46" s="190" t="s">
        <v>1257</v>
      </c>
      <c r="G46" s="182" t="s">
        <v>5</v>
      </c>
      <c r="H46" s="235"/>
      <c r="I46" s="55" t="s">
        <v>1336</v>
      </c>
      <c r="J46" s="56">
        <v>50</v>
      </c>
      <c r="K46" s="56" t="s">
        <v>1343</v>
      </c>
      <c r="L46" s="131">
        <v>11.17</v>
      </c>
      <c r="M46" s="131">
        <v>11.47</v>
      </c>
      <c r="N46" s="131">
        <v>11.69</v>
      </c>
      <c r="O46" s="131">
        <v>12.5</v>
      </c>
      <c r="P46" s="56">
        <v>5</v>
      </c>
      <c r="Q46" s="185"/>
      <c r="R46" s="57" t="str">
        <f>IF(Q46/J46=0,"-",Q46/J46)</f>
        <v>-</v>
      </c>
      <c r="S46" s="58">
        <f>IF(Q46&lt;10,O46*Q46,IF(Q46&lt;15,N46*Q46,IF(Q46&lt;J46,M46*Q46,L46*Q46)))</f>
        <v>0</v>
      </c>
      <c r="T46" s="133" t="s">
        <v>1259</v>
      </c>
      <c r="U46" s="64" t="s">
        <v>928</v>
      </c>
      <c r="V46" s="177" t="s">
        <v>872</v>
      </c>
      <c r="W46" s="177">
        <v>17</v>
      </c>
      <c r="X46" s="3" t="s">
        <v>857</v>
      </c>
      <c r="Y46" s="3"/>
      <c r="Z46" s="64" t="s">
        <v>1314</v>
      </c>
      <c r="AA46" s="64" t="s">
        <v>1436</v>
      </c>
      <c r="AB46" s="183" t="str">
        <f>IF(MOD(Таблица33[[#This Row],[Заказ, шт.
↓]],Таблица33[[#This Row],[Кратность заказа]])&gt;0,"Ошибка!","")</f>
        <v/>
      </c>
    </row>
    <row r="47" spans="1:28" s="37" customFormat="1" ht="15" customHeight="1">
      <c r="A47" s="48"/>
      <c r="B47" s="117"/>
      <c r="C47" s="54" t="s">
        <v>1379</v>
      </c>
      <c r="D47" s="187" t="s">
        <v>816</v>
      </c>
      <c r="E47" s="189"/>
      <c r="F47" s="190" t="s">
        <v>1257</v>
      </c>
      <c r="G47" s="182" t="s">
        <v>5</v>
      </c>
      <c r="H47" s="233" t="s">
        <v>1513</v>
      </c>
      <c r="I47" s="55" t="s">
        <v>1335</v>
      </c>
      <c r="J47" s="56">
        <v>35</v>
      </c>
      <c r="K47" s="56" t="s">
        <v>1343</v>
      </c>
      <c r="L47" s="131">
        <v>19.540000000000003</v>
      </c>
      <c r="M47" s="131">
        <v>19.900000000000002</v>
      </c>
      <c r="N47" s="131">
        <v>20.48</v>
      </c>
      <c r="O47" s="131">
        <v>21.29</v>
      </c>
      <c r="P47" s="56">
        <v>5</v>
      </c>
      <c r="Q47" s="185"/>
      <c r="R47" s="57" t="str">
        <f>IF(Q47/J47=0,"-",Q47/J47)</f>
        <v>-</v>
      </c>
      <c r="S47" s="58">
        <f>IF(Q47&lt;10,O47*Q47,IF(Q47&lt;15,N47*Q47,IF(Q47&lt;J47,M47*Q47,L47*Q47)))</f>
        <v>0</v>
      </c>
      <c r="T47" s="133" t="s">
        <v>1259</v>
      </c>
      <c r="U47" s="64" t="s">
        <v>928</v>
      </c>
      <c r="V47" s="177" t="s">
        <v>872</v>
      </c>
      <c r="W47" s="177">
        <v>17</v>
      </c>
      <c r="X47" s="3" t="s">
        <v>857</v>
      </c>
      <c r="Y47" s="3"/>
      <c r="Z47" s="64" t="s">
        <v>1314</v>
      </c>
      <c r="AA47" s="64" t="s">
        <v>1436</v>
      </c>
      <c r="AB47" s="183" t="str">
        <f>IF(MOD(Таблица33[[#This Row],[Заказ, шт.
↓]],Таблица33[[#This Row],[Кратность заказа]])&gt;0,"Ошибка!","")</f>
        <v/>
      </c>
    </row>
    <row r="48" spans="1:28" s="37" customFormat="1" ht="15" customHeight="1">
      <c r="A48" s="48"/>
      <c r="B48" s="117"/>
      <c r="C48" s="54" t="s">
        <v>1135</v>
      </c>
      <c r="D48" s="187" t="s">
        <v>816</v>
      </c>
      <c r="E48" s="189"/>
      <c r="F48" s="190" t="s">
        <v>1257</v>
      </c>
      <c r="G48" s="182" t="s">
        <v>4</v>
      </c>
      <c r="H48" s="235"/>
      <c r="I48" s="55" t="s">
        <v>1336</v>
      </c>
      <c r="J48" s="56">
        <v>35</v>
      </c>
      <c r="K48" s="56" t="s">
        <v>1343</v>
      </c>
      <c r="L48" s="131">
        <v>11</v>
      </c>
      <c r="M48" s="131">
        <v>11.31</v>
      </c>
      <c r="N48" s="131">
        <v>11.52</v>
      </c>
      <c r="O48" s="131">
        <v>12.32</v>
      </c>
      <c r="P48" s="56">
        <v>5</v>
      </c>
      <c r="Q48" s="185"/>
      <c r="R48" s="57" t="str">
        <f t="shared" si="0"/>
        <v>-</v>
      </c>
      <c r="S48" s="58">
        <f t="shared" si="1"/>
        <v>0</v>
      </c>
      <c r="T48" s="123" t="s">
        <v>845</v>
      </c>
      <c r="U48" s="64" t="s">
        <v>909</v>
      </c>
      <c r="V48" s="177" t="s">
        <v>872</v>
      </c>
      <c r="W48" s="177" t="s">
        <v>862</v>
      </c>
      <c r="X48" s="3" t="s">
        <v>857</v>
      </c>
      <c r="Y48" s="3" t="s">
        <v>881</v>
      </c>
      <c r="Z48" s="64"/>
      <c r="AA48" s="64" t="s">
        <v>1394</v>
      </c>
      <c r="AB48" s="183" t="str">
        <f>IF(MOD(Таблица33[[#This Row],[Заказ, шт.
↓]],Таблица33[[#This Row],[Кратность заказа]])&gt;0,"Ошибка!","")</f>
        <v/>
      </c>
    </row>
    <row r="49" spans="1:28" s="37" customFormat="1" ht="15" hidden="1" customHeight="1">
      <c r="A49" s="48"/>
      <c r="B49" s="117" t="s">
        <v>1339</v>
      </c>
      <c r="C49" s="54" t="s">
        <v>1192</v>
      </c>
      <c r="D49" s="187" t="s">
        <v>816</v>
      </c>
      <c r="E49" s="189"/>
      <c r="F49" s="190" t="s">
        <v>1257</v>
      </c>
      <c r="G49" s="182" t="s">
        <v>9</v>
      </c>
      <c r="H49" s="235"/>
      <c r="I49" s="55" t="s">
        <v>1336</v>
      </c>
      <c r="J49" s="56">
        <v>50</v>
      </c>
      <c r="K49" s="56" t="s">
        <v>1343</v>
      </c>
      <c r="L49" s="131">
        <v>8.58</v>
      </c>
      <c r="M49" s="131">
        <v>8.81</v>
      </c>
      <c r="N49" s="131">
        <v>8.98</v>
      </c>
      <c r="O49" s="131">
        <v>9.6</v>
      </c>
      <c r="P49" s="56">
        <v>5</v>
      </c>
      <c r="Q49" s="185"/>
      <c r="R49" s="57" t="str">
        <f>IF(Q49/J49=0,"-",Q49/J49)</f>
        <v>-</v>
      </c>
      <c r="S49" s="58">
        <f>IF(Q49&lt;10,O49*Q49,IF(Q49&lt;15,N49*Q49,IF(Q49&lt;J49,M49*Q49,L49*Q49)))</f>
        <v>0</v>
      </c>
      <c r="T49" s="133" t="s">
        <v>1259</v>
      </c>
      <c r="U49" s="64" t="s">
        <v>915</v>
      </c>
      <c r="V49" s="177" t="s">
        <v>872</v>
      </c>
      <c r="W49" s="177" t="s">
        <v>806</v>
      </c>
      <c r="X49" s="3" t="s">
        <v>857</v>
      </c>
      <c r="Y49" s="3" t="s">
        <v>881</v>
      </c>
      <c r="Z49" s="64" t="s">
        <v>1297</v>
      </c>
      <c r="AA49" s="64" t="s">
        <v>1481</v>
      </c>
      <c r="AB49" s="183" t="str">
        <f>IF(MOD(Таблица33[[#This Row],[Заказ, шт.
↓]],Таблица33[[#This Row],[Кратность заказа]])&gt;0,"Ошибка!","")</f>
        <v/>
      </c>
    </row>
    <row r="50" spans="1:28" s="37" customFormat="1" ht="15" customHeight="1">
      <c r="A50" s="48"/>
      <c r="B50" s="117"/>
      <c r="C50" s="54" t="s">
        <v>1020</v>
      </c>
      <c r="D50" s="187" t="s">
        <v>816</v>
      </c>
      <c r="E50" s="189"/>
      <c r="F50" s="190" t="s">
        <v>1257</v>
      </c>
      <c r="G50" s="182" t="s">
        <v>9</v>
      </c>
      <c r="H50" s="235"/>
      <c r="I50" s="55" t="s">
        <v>1336</v>
      </c>
      <c r="J50" s="56">
        <v>35</v>
      </c>
      <c r="K50" s="56" t="s">
        <v>1343</v>
      </c>
      <c r="L50" s="131">
        <v>8.58</v>
      </c>
      <c r="M50" s="131">
        <v>8.81</v>
      </c>
      <c r="N50" s="131">
        <v>8.98</v>
      </c>
      <c r="O50" s="131">
        <v>9.6</v>
      </c>
      <c r="P50" s="56">
        <v>5</v>
      </c>
      <c r="Q50" s="185"/>
      <c r="R50" s="57" t="str">
        <f>IF(Q50/J50=0,"-",Q50/J50)</f>
        <v>-</v>
      </c>
      <c r="S50" s="58">
        <f>IF(Q50&lt;10,O50*Q50,IF(Q50&lt;15,N50*Q50,IF(Q50&lt;J50,M50*Q50,L50*Q50)))</f>
        <v>0</v>
      </c>
      <c r="T50" s="123" t="s">
        <v>845</v>
      </c>
      <c r="U50" s="64" t="s">
        <v>915</v>
      </c>
      <c r="V50" s="177" t="s">
        <v>872</v>
      </c>
      <c r="W50" s="177" t="s">
        <v>806</v>
      </c>
      <c r="X50" s="3" t="s">
        <v>857</v>
      </c>
      <c r="Y50" s="3" t="s">
        <v>881</v>
      </c>
      <c r="Z50" s="64" t="s">
        <v>1297</v>
      </c>
      <c r="AA50" s="64" t="s">
        <v>1481</v>
      </c>
      <c r="AB50" s="183" t="str">
        <f>IF(MOD(Таблица33[[#This Row],[Заказ, шт.
↓]],Таблица33[[#This Row],[Кратность заказа]])&gt;0,"Ошибка!","")</f>
        <v/>
      </c>
    </row>
    <row r="51" spans="1:28" s="37" customFormat="1" ht="15" customHeight="1">
      <c r="A51" s="48"/>
      <c r="B51" s="117"/>
      <c r="C51" s="54" t="s">
        <v>1372</v>
      </c>
      <c r="D51" s="187" t="s">
        <v>816</v>
      </c>
      <c r="E51" s="189"/>
      <c r="F51" s="190" t="s">
        <v>1257</v>
      </c>
      <c r="G51" s="182" t="s">
        <v>9</v>
      </c>
      <c r="H51" s="233" t="s">
        <v>1513</v>
      </c>
      <c r="I51" s="55" t="s">
        <v>1335</v>
      </c>
      <c r="J51" s="56">
        <v>35</v>
      </c>
      <c r="K51" s="56" t="s">
        <v>1343</v>
      </c>
      <c r="L51" s="131">
        <v>15.44</v>
      </c>
      <c r="M51" s="131">
        <v>15.87</v>
      </c>
      <c r="N51" s="131">
        <v>16.16</v>
      </c>
      <c r="O51" s="131">
        <v>17.290000000000003</v>
      </c>
      <c r="P51" s="56">
        <v>5</v>
      </c>
      <c r="Q51" s="185"/>
      <c r="R51" s="57" t="str">
        <f>IF(Q51/J51=0,"-",Q51/J51)</f>
        <v>-</v>
      </c>
      <c r="S51" s="58">
        <f>IF(Q51&lt;10,O51*Q51,IF(Q51&lt;15,N51*Q51,IF(Q51&lt;J51,M51*Q51,L51*Q51)))</f>
        <v>0</v>
      </c>
      <c r="T51" s="133" t="s">
        <v>1259</v>
      </c>
      <c r="U51" s="64" t="s">
        <v>915</v>
      </c>
      <c r="V51" s="177" t="s">
        <v>872</v>
      </c>
      <c r="W51" s="177" t="s">
        <v>806</v>
      </c>
      <c r="X51" s="3" t="s">
        <v>857</v>
      </c>
      <c r="Y51" s="3" t="s">
        <v>881</v>
      </c>
      <c r="Z51" s="64" t="s">
        <v>1297</v>
      </c>
      <c r="AA51" s="64" t="s">
        <v>1481</v>
      </c>
      <c r="AB51" s="183" t="str">
        <f>IF(MOD(Таблица33[[#This Row],[Заказ, шт.
↓]],Таблица33[[#This Row],[Кратность заказа]])&gt;0,"Ошибка!","")</f>
        <v/>
      </c>
    </row>
    <row r="52" spans="1:28" s="37" customFormat="1" ht="15" customHeight="1">
      <c r="A52" s="48"/>
      <c r="B52" s="117"/>
      <c r="C52" s="54" t="s">
        <v>1024</v>
      </c>
      <c r="D52" s="187" t="s">
        <v>816</v>
      </c>
      <c r="E52" s="189"/>
      <c r="F52" s="190" t="s">
        <v>1257</v>
      </c>
      <c r="G52" s="182" t="s">
        <v>226</v>
      </c>
      <c r="H52" s="236" t="s">
        <v>1516</v>
      </c>
      <c r="I52" s="55" t="s">
        <v>1334</v>
      </c>
      <c r="J52" s="56">
        <v>75</v>
      </c>
      <c r="K52" s="56" t="s">
        <v>1343</v>
      </c>
      <c r="L52" s="131">
        <v>3.53</v>
      </c>
      <c r="M52" s="131">
        <v>3.63</v>
      </c>
      <c r="N52" s="131">
        <v>3.6999999999999997</v>
      </c>
      <c r="O52" s="131">
        <v>3.9499999999999997</v>
      </c>
      <c r="P52" s="56">
        <v>5</v>
      </c>
      <c r="Q52" s="185"/>
      <c r="R52" s="57" t="str">
        <f t="shared" si="0"/>
        <v>-</v>
      </c>
      <c r="S52" s="58">
        <f t="shared" si="1"/>
        <v>0</v>
      </c>
      <c r="T52" s="123" t="s">
        <v>845</v>
      </c>
      <c r="U52" s="64" t="s">
        <v>909</v>
      </c>
      <c r="V52" s="177">
        <v>100</v>
      </c>
      <c r="W52" s="177" t="s">
        <v>862</v>
      </c>
      <c r="X52" s="3" t="s">
        <v>859</v>
      </c>
      <c r="Y52" s="3" t="s">
        <v>881</v>
      </c>
      <c r="Z52" s="64" t="s">
        <v>1262</v>
      </c>
      <c r="AA52" s="64" t="s">
        <v>1395</v>
      </c>
      <c r="AB52" s="183" t="str">
        <f>IF(MOD(Таблица33[[#This Row],[Заказ, шт.
↓]],Таблица33[[#This Row],[Кратность заказа]])&gt;0,"Ошибка!","")</f>
        <v/>
      </c>
    </row>
    <row r="53" spans="1:28" s="37" customFormat="1" ht="15" customHeight="1">
      <c r="A53" s="48"/>
      <c r="B53" s="117"/>
      <c r="C53" s="54" t="s">
        <v>1023</v>
      </c>
      <c r="D53" s="187" t="s">
        <v>906</v>
      </c>
      <c r="E53" s="189"/>
      <c r="F53" s="190" t="s">
        <v>1257</v>
      </c>
      <c r="G53" s="182" t="s">
        <v>226</v>
      </c>
      <c r="H53" s="236" t="s">
        <v>1516</v>
      </c>
      <c r="I53" s="55" t="s">
        <v>1334</v>
      </c>
      <c r="J53" s="56">
        <v>60</v>
      </c>
      <c r="K53" s="56" t="s">
        <v>1344</v>
      </c>
      <c r="L53" s="130">
        <v>335</v>
      </c>
      <c r="M53" s="130">
        <v>345</v>
      </c>
      <c r="N53" s="130">
        <v>351</v>
      </c>
      <c r="O53" s="130">
        <v>375</v>
      </c>
      <c r="P53" s="56">
        <v>5</v>
      </c>
      <c r="Q53" s="185"/>
      <c r="R53" s="57" t="str">
        <f t="shared" si="0"/>
        <v>-</v>
      </c>
      <c r="S53" s="66">
        <f t="shared" si="1"/>
        <v>0</v>
      </c>
      <c r="T53" s="123" t="s">
        <v>845</v>
      </c>
      <c r="U53" s="64" t="s">
        <v>909</v>
      </c>
      <c r="V53" s="177">
        <v>100</v>
      </c>
      <c r="W53" s="177" t="s">
        <v>862</v>
      </c>
      <c r="X53" s="3" t="s">
        <v>859</v>
      </c>
      <c r="Y53" s="3" t="s">
        <v>881</v>
      </c>
      <c r="Z53" s="64" t="s">
        <v>1262</v>
      </c>
      <c r="AA53" s="64" t="s">
        <v>1395</v>
      </c>
      <c r="AB53" s="183" t="str">
        <f>IF(MOD(Таблица33[[#This Row],[Заказ, шт.
↓]],Таблица33[[#This Row],[Кратность заказа]])&gt;0,"Ошибка!","")</f>
        <v/>
      </c>
    </row>
    <row r="54" spans="1:28" s="37" customFormat="1" ht="15" hidden="1" customHeight="1">
      <c r="A54" s="48"/>
      <c r="B54" s="117" t="s">
        <v>1339</v>
      </c>
      <c r="C54" s="54" t="s">
        <v>1025</v>
      </c>
      <c r="D54" s="187" t="s">
        <v>816</v>
      </c>
      <c r="E54" s="189"/>
      <c r="F54" s="190" t="s">
        <v>1257</v>
      </c>
      <c r="G54" s="182" t="s">
        <v>226</v>
      </c>
      <c r="H54" s="236" t="s">
        <v>1516</v>
      </c>
      <c r="I54" s="55" t="s">
        <v>1336</v>
      </c>
      <c r="J54" s="56">
        <v>50</v>
      </c>
      <c r="K54" s="56" t="s">
        <v>1343</v>
      </c>
      <c r="L54" s="131">
        <v>4.79</v>
      </c>
      <c r="M54" s="131">
        <v>4.92</v>
      </c>
      <c r="N54" s="131">
        <v>5.01</v>
      </c>
      <c r="O54" s="131">
        <v>5.36</v>
      </c>
      <c r="P54" s="56">
        <v>5</v>
      </c>
      <c r="Q54" s="185"/>
      <c r="R54" s="57" t="str">
        <f t="shared" si="0"/>
        <v>-</v>
      </c>
      <c r="S54" s="58">
        <f t="shared" si="1"/>
        <v>0</v>
      </c>
      <c r="T54" s="133" t="s">
        <v>1259</v>
      </c>
      <c r="U54" s="64" t="s">
        <v>909</v>
      </c>
      <c r="V54" s="177">
        <v>100</v>
      </c>
      <c r="W54" s="177" t="s">
        <v>862</v>
      </c>
      <c r="X54" s="3" t="s">
        <v>859</v>
      </c>
      <c r="Y54" s="3" t="s">
        <v>881</v>
      </c>
      <c r="Z54" s="64" t="s">
        <v>1262</v>
      </c>
      <c r="AA54" s="64" t="s">
        <v>1395</v>
      </c>
      <c r="AB54" s="183" t="str">
        <f>IF(MOD(Таблица33[[#This Row],[Заказ, шт.
↓]],Таблица33[[#This Row],[Кратность заказа]])&gt;0,"Ошибка!","")</f>
        <v/>
      </c>
    </row>
    <row r="55" spans="1:28" s="37" customFormat="1" ht="15" customHeight="1">
      <c r="A55" s="48"/>
      <c r="B55" s="117"/>
      <c r="C55" s="54" t="s">
        <v>1136</v>
      </c>
      <c r="D55" s="187" t="s">
        <v>816</v>
      </c>
      <c r="E55" s="189"/>
      <c r="F55" s="190" t="s">
        <v>1257</v>
      </c>
      <c r="G55" s="182" t="s">
        <v>226</v>
      </c>
      <c r="H55" s="236" t="s">
        <v>1516</v>
      </c>
      <c r="I55" s="55" t="s">
        <v>1336</v>
      </c>
      <c r="J55" s="56">
        <v>35</v>
      </c>
      <c r="K55" s="56" t="s">
        <v>1343</v>
      </c>
      <c r="L55" s="131">
        <v>4.79</v>
      </c>
      <c r="M55" s="131">
        <v>4.92</v>
      </c>
      <c r="N55" s="131">
        <v>5.01</v>
      </c>
      <c r="O55" s="131">
        <v>5.3599999999999994</v>
      </c>
      <c r="P55" s="56">
        <v>5</v>
      </c>
      <c r="Q55" s="185"/>
      <c r="R55" s="57" t="str">
        <f t="shared" si="0"/>
        <v>-</v>
      </c>
      <c r="S55" s="58">
        <f t="shared" si="1"/>
        <v>0</v>
      </c>
      <c r="T55" s="123" t="s">
        <v>845</v>
      </c>
      <c r="U55" s="64" t="s">
        <v>909</v>
      </c>
      <c r="V55" s="177">
        <v>100</v>
      </c>
      <c r="W55" s="177" t="s">
        <v>862</v>
      </c>
      <c r="X55" s="3" t="s">
        <v>859</v>
      </c>
      <c r="Y55" s="3" t="s">
        <v>881</v>
      </c>
      <c r="Z55" s="64" t="s">
        <v>1262</v>
      </c>
      <c r="AA55" s="64" t="s">
        <v>1395</v>
      </c>
      <c r="AB55" s="183" t="str">
        <f>IF(MOD(Таблица33[[#This Row],[Заказ, шт.
↓]],Таблица33[[#This Row],[Кратность заказа]])&gt;0,"Ошибка!","")</f>
        <v/>
      </c>
    </row>
    <row r="56" spans="1:28" s="37" customFormat="1" ht="15" customHeight="1">
      <c r="A56" s="48"/>
      <c r="B56" s="117"/>
      <c r="C56" s="54" t="s">
        <v>1365</v>
      </c>
      <c r="D56" s="187" t="s">
        <v>816</v>
      </c>
      <c r="E56" s="189"/>
      <c r="F56" s="190" t="s">
        <v>1257</v>
      </c>
      <c r="G56" s="182" t="s">
        <v>226</v>
      </c>
      <c r="H56" s="236" t="s">
        <v>1516</v>
      </c>
      <c r="I56" s="55" t="s">
        <v>1335</v>
      </c>
      <c r="J56" s="56">
        <v>35</v>
      </c>
      <c r="K56" s="56" t="s">
        <v>1343</v>
      </c>
      <c r="L56" s="131">
        <v>9.56</v>
      </c>
      <c r="M56" s="131">
        <v>9.82</v>
      </c>
      <c r="N56" s="131">
        <v>10</v>
      </c>
      <c r="O56" s="131">
        <v>10.7</v>
      </c>
      <c r="P56" s="56">
        <v>5</v>
      </c>
      <c r="Q56" s="185"/>
      <c r="R56" s="57" t="str">
        <f t="shared" si="0"/>
        <v>-</v>
      </c>
      <c r="S56" s="58">
        <f t="shared" si="1"/>
        <v>0</v>
      </c>
      <c r="T56" s="133" t="s">
        <v>1259</v>
      </c>
      <c r="U56" s="64" t="s">
        <v>909</v>
      </c>
      <c r="V56" s="177">
        <v>100</v>
      </c>
      <c r="W56" s="177" t="s">
        <v>862</v>
      </c>
      <c r="X56" s="3" t="s">
        <v>859</v>
      </c>
      <c r="Y56" s="3" t="s">
        <v>881</v>
      </c>
      <c r="Z56" s="64" t="s">
        <v>1262</v>
      </c>
      <c r="AA56" s="64" t="s">
        <v>1395</v>
      </c>
      <c r="AB56" s="183" t="str">
        <f>IF(MOD(Таблица33[[#This Row],[Заказ, шт.
↓]],Таблица33[[#This Row],[Кратность заказа]])&gt;0,"Ошибка!","")</f>
        <v/>
      </c>
    </row>
    <row r="57" spans="1:28" s="37" customFormat="1" ht="15" hidden="1" customHeight="1">
      <c r="A57" s="48"/>
      <c r="B57" s="117" t="s">
        <v>1339</v>
      </c>
      <c r="C57" s="54" t="s">
        <v>1027</v>
      </c>
      <c r="D57" s="187" t="s">
        <v>816</v>
      </c>
      <c r="E57" s="189"/>
      <c r="F57" s="190" t="s">
        <v>1257</v>
      </c>
      <c r="G57" s="182" t="s">
        <v>15</v>
      </c>
      <c r="H57" s="235"/>
      <c r="I57" s="55" t="s">
        <v>1336</v>
      </c>
      <c r="J57" s="56">
        <v>50</v>
      </c>
      <c r="K57" s="56" t="s">
        <v>1343</v>
      </c>
      <c r="L57" s="131">
        <v>6.34</v>
      </c>
      <c r="M57" s="131">
        <v>6.51</v>
      </c>
      <c r="N57" s="131">
        <v>6.63</v>
      </c>
      <c r="O57" s="131">
        <v>7.09</v>
      </c>
      <c r="P57" s="56">
        <v>5</v>
      </c>
      <c r="Q57" s="185"/>
      <c r="R57" s="57" t="str">
        <f t="shared" si="0"/>
        <v>-</v>
      </c>
      <c r="S57" s="58">
        <f t="shared" si="1"/>
        <v>0</v>
      </c>
      <c r="T57" s="133" t="s">
        <v>1259</v>
      </c>
      <c r="U57" s="64" t="s">
        <v>915</v>
      </c>
      <c r="V57" s="177">
        <v>90</v>
      </c>
      <c r="W57" s="177" t="s">
        <v>806</v>
      </c>
      <c r="X57" s="3" t="s">
        <v>859</v>
      </c>
      <c r="Y57" s="3" t="s">
        <v>881</v>
      </c>
      <c r="Z57" s="64" t="s">
        <v>1028</v>
      </c>
      <c r="AA57" s="64" t="s">
        <v>1396</v>
      </c>
      <c r="AB57" s="183" t="str">
        <f>IF(MOD(Таблица33[[#This Row],[Заказ, шт.
↓]],Таблица33[[#This Row],[Кратность заказа]])&gt;0,"Ошибка!","")</f>
        <v/>
      </c>
    </row>
    <row r="58" spans="1:28" s="37" customFormat="1" ht="15" hidden="1" customHeight="1">
      <c r="A58" s="48"/>
      <c r="B58" s="117" t="s">
        <v>1339</v>
      </c>
      <c r="C58" s="54" t="s">
        <v>1137</v>
      </c>
      <c r="D58" s="187" t="s">
        <v>816</v>
      </c>
      <c r="E58" s="189"/>
      <c r="F58" s="190" t="s">
        <v>1257</v>
      </c>
      <c r="G58" s="182" t="s">
        <v>15</v>
      </c>
      <c r="H58" s="235"/>
      <c r="I58" s="55" t="s">
        <v>1336</v>
      </c>
      <c r="J58" s="56">
        <v>35</v>
      </c>
      <c r="K58" s="56" t="s">
        <v>1343</v>
      </c>
      <c r="L58" s="131">
        <v>6.34</v>
      </c>
      <c r="M58" s="131">
        <v>6.51</v>
      </c>
      <c r="N58" s="131">
        <v>6.63</v>
      </c>
      <c r="O58" s="131">
        <v>7.09</v>
      </c>
      <c r="P58" s="56">
        <v>5</v>
      </c>
      <c r="Q58" s="185"/>
      <c r="R58" s="57" t="str">
        <f t="shared" si="0"/>
        <v>-</v>
      </c>
      <c r="S58" s="58">
        <f t="shared" si="1"/>
        <v>0</v>
      </c>
      <c r="T58" s="123" t="s">
        <v>845</v>
      </c>
      <c r="U58" s="64" t="s">
        <v>915</v>
      </c>
      <c r="V58" s="177">
        <v>90</v>
      </c>
      <c r="W58" s="177" t="s">
        <v>806</v>
      </c>
      <c r="X58" s="3" t="s">
        <v>859</v>
      </c>
      <c r="Y58" s="3" t="s">
        <v>881</v>
      </c>
      <c r="Z58" s="64" t="s">
        <v>1028</v>
      </c>
      <c r="AA58" s="64" t="s">
        <v>1396</v>
      </c>
      <c r="AB58" s="183" t="str">
        <f>IF(MOD(Таблица33[[#This Row],[Заказ, шт.
↓]],Таблица33[[#This Row],[Кратность заказа]])&gt;0,"Ошибка!","")</f>
        <v/>
      </c>
    </row>
    <row r="59" spans="1:28" s="37" customFormat="1" ht="15" customHeight="1">
      <c r="A59" s="48"/>
      <c r="B59" s="117"/>
      <c r="C59" s="54" t="s">
        <v>1138</v>
      </c>
      <c r="D59" s="187" t="s">
        <v>816</v>
      </c>
      <c r="E59" s="189"/>
      <c r="F59" s="190" t="s">
        <v>1257</v>
      </c>
      <c r="G59" s="182" t="s">
        <v>15</v>
      </c>
      <c r="H59" s="235"/>
      <c r="I59" s="55" t="s">
        <v>1336</v>
      </c>
      <c r="J59" s="56">
        <v>50</v>
      </c>
      <c r="K59" s="56" t="s">
        <v>1343</v>
      </c>
      <c r="L59" s="131">
        <v>6.34</v>
      </c>
      <c r="M59" s="131">
        <v>6.51</v>
      </c>
      <c r="N59" s="131">
        <v>6.63</v>
      </c>
      <c r="O59" s="131">
        <v>7.09</v>
      </c>
      <c r="P59" s="56">
        <v>5</v>
      </c>
      <c r="Q59" s="185"/>
      <c r="R59" s="57" t="str">
        <f t="shared" si="0"/>
        <v>-</v>
      </c>
      <c r="S59" s="58">
        <f t="shared" si="1"/>
        <v>0</v>
      </c>
      <c r="T59" s="123" t="s">
        <v>845</v>
      </c>
      <c r="U59" s="64" t="s">
        <v>915</v>
      </c>
      <c r="V59" s="177">
        <v>90</v>
      </c>
      <c r="W59" s="177" t="s">
        <v>806</v>
      </c>
      <c r="X59" s="3" t="s">
        <v>859</v>
      </c>
      <c r="Y59" s="3" t="s">
        <v>881</v>
      </c>
      <c r="Z59" s="64" t="s">
        <v>1028</v>
      </c>
      <c r="AA59" s="64" t="s">
        <v>1396</v>
      </c>
      <c r="AB59" s="183" t="str">
        <f>IF(MOD(Таблица33[[#This Row],[Заказ, шт.
↓]],Таблица33[[#This Row],[Кратность заказа]])&gt;0,"Ошибка!","")</f>
        <v/>
      </c>
    </row>
    <row r="60" spans="1:28" s="37" customFormat="1" ht="15" customHeight="1">
      <c r="A60" s="48"/>
      <c r="B60" s="117"/>
      <c r="C60" s="54" t="s">
        <v>1139</v>
      </c>
      <c r="D60" s="187" t="s">
        <v>816</v>
      </c>
      <c r="E60" s="189"/>
      <c r="F60" s="190" t="s">
        <v>1257</v>
      </c>
      <c r="G60" s="182" t="s">
        <v>19</v>
      </c>
      <c r="H60" s="235"/>
      <c r="I60" s="55" t="s">
        <v>1336</v>
      </c>
      <c r="J60" s="56">
        <v>50</v>
      </c>
      <c r="K60" s="56" t="s">
        <v>1343</v>
      </c>
      <c r="L60" s="131">
        <v>5.6099999999999994</v>
      </c>
      <c r="M60" s="131">
        <v>5.77</v>
      </c>
      <c r="N60" s="131">
        <v>5.87</v>
      </c>
      <c r="O60" s="131">
        <v>6.2799999999999994</v>
      </c>
      <c r="P60" s="56">
        <v>5</v>
      </c>
      <c r="Q60" s="185"/>
      <c r="R60" s="57" t="str">
        <f t="shared" si="0"/>
        <v>-</v>
      </c>
      <c r="S60" s="58">
        <f t="shared" si="1"/>
        <v>0</v>
      </c>
      <c r="T60" s="123" t="s">
        <v>845</v>
      </c>
      <c r="U60" s="64" t="s">
        <v>1029</v>
      </c>
      <c r="V60" s="177">
        <v>75</v>
      </c>
      <c r="W60" s="177" t="s">
        <v>882</v>
      </c>
      <c r="X60" s="3" t="s">
        <v>859</v>
      </c>
      <c r="Y60" s="3" t="s">
        <v>881</v>
      </c>
      <c r="Z60" s="64" t="s">
        <v>1263</v>
      </c>
      <c r="AA60" s="64" t="s">
        <v>1397</v>
      </c>
      <c r="AB60" s="183" t="str">
        <f>IF(MOD(Таблица33[[#This Row],[Заказ, шт.
↓]],Таблица33[[#This Row],[Кратность заказа]])&gt;0,"Ошибка!","")</f>
        <v/>
      </c>
    </row>
    <row r="61" spans="1:28" s="37" customFormat="1" ht="15" customHeight="1">
      <c r="A61" s="48"/>
      <c r="B61" s="117"/>
      <c r="C61" s="54" t="s">
        <v>1160</v>
      </c>
      <c r="D61" s="187" t="s">
        <v>816</v>
      </c>
      <c r="E61" s="189"/>
      <c r="F61" s="190" t="s">
        <v>1257</v>
      </c>
      <c r="G61" s="182" t="s">
        <v>103</v>
      </c>
      <c r="H61" s="235"/>
      <c r="I61" s="55" t="s">
        <v>1336</v>
      </c>
      <c r="J61" s="56">
        <v>35</v>
      </c>
      <c r="K61" s="56" t="s">
        <v>1343</v>
      </c>
      <c r="L61" s="131">
        <v>11.76</v>
      </c>
      <c r="M61" s="131">
        <v>12.09</v>
      </c>
      <c r="N61" s="131">
        <v>12.31</v>
      </c>
      <c r="O61" s="131">
        <v>13.17</v>
      </c>
      <c r="P61" s="56">
        <v>5</v>
      </c>
      <c r="Q61" s="185"/>
      <c r="R61" s="57" t="str">
        <f>IF(Q61/J61=0,"-",Q61/J61)</f>
        <v>-</v>
      </c>
      <c r="S61" s="58">
        <f>IF(Q61&lt;10,O61*Q61,IF(Q61&lt;15,N61*Q61,IF(Q61&lt;J61,M61*Q61,L61*Q61)))</f>
        <v>0</v>
      </c>
      <c r="T61" s="123" t="s">
        <v>845</v>
      </c>
      <c r="U61" s="64" t="s">
        <v>909</v>
      </c>
      <c r="V61" s="177">
        <v>70</v>
      </c>
      <c r="W61" s="177" t="s">
        <v>912</v>
      </c>
      <c r="X61" s="3" t="s">
        <v>859</v>
      </c>
      <c r="Y61" s="3"/>
      <c r="Z61" s="64"/>
      <c r="AA61" s="64" t="s">
        <v>1410</v>
      </c>
      <c r="AB61" s="183" t="str">
        <f>IF(MOD(Таблица33[[#This Row],[Заказ, шт.
↓]],Таблица33[[#This Row],[Кратность заказа]])&gt;0,"Ошибка!","")</f>
        <v/>
      </c>
    </row>
    <row r="62" spans="1:28" s="37" customFormat="1" ht="15" customHeight="1">
      <c r="A62" s="48"/>
      <c r="B62" s="117"/>
      <c r="C62" s="54" t="s">
        <v>1033</v>
      </c>
      <c r="D62" s="187" t="s">
        <v>816</v>
      </c>
      <c r="E62" s="189"/>
      <c r="F62" s="190" t="s">
        <v>1257</v>
      </c>
      <c r="G62" s="182" t="s">
        <v>109</v>
      </c>
      <c r="H62" s="235"/>
      <c r="I62" s="55" t="s">
        <v>1336</v>
      </c>
      <c r="J62" s="56">
        <v>50</v>
      </c>
      <c r="K62" s="56" t="s">
        <v>1343</v>
      </c>
      <c r="L62" s="131">
        <v>5.5699999999999994</v>
      </c>
      <c r="M62" s="131">
        <v>5.72</v>
      </c>
      <c r="N62" s="131">
        <v>5.83</v>
      </c>
      <c r="O62" s="131">
        <v>6.23</v>
      </c>
      <c r="P62" s="56">
        <v>5</v>
      </c>
      <c r="Q62" s="185"/>
      <c r="R62" s="57" t="str">
        <f t="shared" si="0"/>
        <v>-</v>
      </c>
      <c r="S62" s="58">
        <f t="shared" si="1"/>
        <v>0</v>
      </c>
      <c r="T62" s="123" t="s">
        <v>845</v>
      </c>
      <c r="U62" s="64" t="s">
        <v>934</v>
      </c>
      <c r="V62" s="177" t="s">
        <v>872</v>
      </c>
      <c r="W62" s="177" t="s">
        <v>862</v>
      </c>
      <c r="X62" s="3" t="s">
        <v>859</v>
      </c>
      <c r="Y62" s="3" t="s">
        <v>881</v>
      </c>
      <c r="Z62" s="64" t="s">
        <v>1264</v>
      </c>
      <c r="AA62" s="64" t="s">
        <v>1398</v>
      </c>
      <c r="AB62" s="183" t="str">
        <f>IF(MOD(Таблица33[[#This Row],[Заказ, шт.
↓]],Таблица33[[#This Row],[Кратность заказа]])&gt;0,"Ошибка!","")</f>
        <v/>
      </c>
    </row>
    <row r="63" spans="1:28" s="37" customFormat="1" ht="15" hidden="1" customHeight="1">
      <c r="A63" s="48"/>
      <c r="B63" s="117" t="s">
        <v>1339</v>
      </c>
      <c r="C63" s="54" t="s">
        <v>1140</v>
      </c>
      <c r="D63" s="187" t="s">
        <v>816</v>
      </c>
      <c r="E63" s="189"/>
      <c r="F63" s="190" t="s">
        <v>1257</v>
      </c>
      <c r="G63" s="182" t="s">
        <v>26</v>
      </c>
      <c r="H63" s="235"/>
      <c r="I63" s="55" t="s">
        <v>1336</v>
      </c>
      <c r="J63" s="56">
        <v>35</v>
      </c>
      <c r="K63" s="56" t="s">
        <v>1343</v>
      </c>
      <c r="L63" s="131">
        <v>10.51</v>
      </c>
      <c r="M63" s="131">
        <v>10.799999999999999</v>
      </c>
      <c r="N63" s="131">
        <v>11</v>
      </c>
      <c r="O63" s="131">
        <v>11.77</v>
      </c>
      <c r="P63" s="56">
        <v>5</v>
      </c>
      <c r="Q63" s="185"/>
      <c r="R63" s="57" t="str">
        <f t="shared" si="0"/>
        <v>-</v>
      </c>
      <c r="S63" s="58">
        <f t="shared" si="1"/>
        <v>0</v>
      </c>
      <c r="T63" s="123" t="s">
        <v>845</v>
      </c>
      <c r="U63" s="64" t="s">
        <v>909</v>
      </c>
      <c r="V63" s="177">
        <v>85</v>
      </c>
      <c r="W63" s="177" t="s">
        <v>883</v>
      </c>
      <c r="X63" s="3" t="s">
        <v>859</v>
      </c>
      <c r="Y63" s="3" t="s">
        <v>881</v>
      </c>
      <c r="Z63" s="64" t="s">
        <v>1265</v>
      </c>
      <c r="AA63" s="64" t="s">
        <v>860</v>
      </c>
      <c r="AB63" s="183" t="str">
        <f>IF(MOD(Таблица33[[#This Row],[Заказ, шт.
↓]],Таблица33[[#This Row],[Кратность заказа]])&gt;0,"Ошибка!","")</f>
        <v/>
      </c>
    </row>
    <row r="64" spans="1:28" s="37" customFormat="1" ht="15" customHeight="1">
      <c r="A64" s="48"/>
      <c r="B64" s="117"/>
      <c r="C64" s="54" t="s">
        <v>1141</v>
      </c>
      <c r="D64" s="187" t="s">
        <v>816</v>
      </c>
      <c r="E64" s="189"/>
      <c r="F64" s="190" t="s">
        <v>1257</v>
      </c>
      <c r="G64" s="182" t="s">
        <v>26</v>
      </c>
      <c r="H64" s="235"/>
      <c r="I64" s="55" t="s">
        <v>1336</v>
      </c>
      <c r="J64" s="56">
        <v>50</v>
      </c>
      <c r="K64" s="56" t="s">
        <v>1343</v>
      </c>
      <c r="L64" s="131">
        <v>10.51</v>
      </c>
      <c r="M64" s="131">
        <v>10.799999999999999</v>
      </c>
      <c r="N64" s="131">
        <v>11</v>
      </c>
      <c r="O64" s="131">
        <v>11.77</v>
      </c>
      <c r="P64" s="56">
        <v>5</v>
      </c>
      <c r="Q64" s="185"/>
      <c r="R64" s="57" t="str">
        <f t="shared" si="0"/>
        <v>-</v>
      </c>
      <c r="S64" s="58">
        <f t="shared" si="1"/>
        <v>0</v>
      </c>
      <c r="T64" s="123" t="s">
        <v>845</v>
      </c>
      <c r="U64" s="64" t="s">
        <v>909</v>
      </c>
      <c r="V64" s="177">
        <v>85</v>
      </c>
      <c r="W64" s="177" t="s">
        <v>883</v>
      </c>
      <c r="X64" s="3" t="s">
        <v>859</v>
      </c>
      <c r="Y64" s="3" t="s">
        <v>881</v>
      </c>
      <c r="Z64" s="64" t="s">
        <v>1265</v>
      </c>
      <c r="AA64" s="64" t="s">
        <v>860</v>
      </c>
      <c r="AB64" s="183" t="str">
        <f>IF(MOD(Таблица33[[#This Row],[Заказ, шт.
↓]],Таблица33[[#This Row],[Кратность заказа]])&gt;0,"Ошибка!","")</f>
        <v/>
      </c>
    </row>
    <row r="65" spans="1:28" s="37" customFormat="1" ht="15" customHeight="1">
      <c r="A65" s="48"/>
      <c r="B65" s="117"/>
      <c r="C65" s="54" t="s">
        <v>1142</v>
      </c>
      <c r="D65" s="187" t="s">
        <v>906</v>
      </c>
      <c r="E65" s="189"/>
      <c r="F65" s="190" t="s">
        <v>1257</v>
      </c>
      <c r="G65" s="182" t="s">
        <v>26</v>
      </c>
      <c r="H65" s="235"/>
      <c r="I65" s="55" t="s">
        <v>1336</v>
      </c>
      <c r="J65" s="56">
        <v>40</v>
      </c>
      <c r="K65" s="56" t="s">
        <v>1344</v>
      </c>
      <c r="L65" s="130">
        <v>999</v>
      </c>
      <c r="M65" s="130">
        <v>1026</v>
      </c>
      <c r="N65" s="130">
        <v>1045</v>
      </c>
      <c r="O65" s="130">
        <v>1118</v>
      </c>
      <c r="P65" s="56">
        <v>5</v>
      </c>
      <c r="Q65" s="185"/>
      <c r="R65" s="57" t="str">
        <f t="shared" si="0"/>
        <v>-</v>
      </c>
      <c r="S65" s="66">
        <f t="shared" si="1"/>
        <v>0</v>
      </c>
      <c r="T65" s="123" t="s">
        <v>845</v>
      </c>
      <c r="U65" s="64" t="s">
        <v>909</v>
      </c>
      <c r="V65" s="177">
        <v>85</v>
      </c>
      <c r="W65" s="177" t="s">
        <v>883</v>
      </c>
      <c r="X65" s="3" t="s">
        <v>859</v>
      </c>
      <c r="Y65" s="3" t="s">
        <v>881</v>
      </c>
      <c r="Z65" s="64" t="s">
        <v>1265</v>
      </c>
      <c r="AA65" s="64" t="s">
        <v>860</v>
      </c>
      <c r="AB65" s="183" t="str">
        <f>IF(MOD(Таблица33[[#This Row],[Заказ, шт.
↓]],Таблица33[[#This Row],[Кратность заказа]])&gt;0,"Ошибка!","")</f>
        <v/>
      </c>
    </row>
    <row r="66" spans="1:28" s="37" customFormat="1" ht="15" customHeight="1">
      <c r="A66" s="48"/>
      <c r="B66" s="117"/>
      <c r="C66" s="54" t="s">
        <v>1251</v>
      </c>
      <c r="D66" s="187" t="s">
        <v>816</v>
      </c>
      <c r="E66" s="189"/>
      <c r="F66" s="190" t="s">
        <v>1257</v>
      </c>
      <c r="G66" s="182" t="s">
        <v>190</v>
      </c>
      <c r="H66" s="235"/>
      <c r="I66" s="55" t="s">
        <v>1336</v>
      </c>
      <c r="J66" s="56">
        <v>50</v>
      </c>
      <c r="K66" s="56" t="s">
        <v>1343</v>
      </c>
      <c r="L66" s="131">
        <v>15.27</v>
      </c>
      <c r="M66" s="131">
        <v>15.69</v>
      </c>
      <c r="N66" s="131">
        <v>15.99</v>
      </c>
      <c r="O66" s="131">
        <v>17.100000000000001</v>
      </c>
      <c r="P66" s="56">
        <v>5</v>
      </c>
      <c r="Q66" s="185"/>
      <c r="R66" s="57" t="str">
        <f>IF(Q66/J66=0,"-",Q66/J66)</f>
        <v>-</v>
      </c>
      <c r="S66" s="58">
        <f>IF(Q66&lt;10,O66*Q66,IF(Q66&lt;15,N66*Q66,IF(Q66&lt;J66,M66*Q66,L66*Q66)))</f>
        <v>0</v>
      </c>
      <c r="T66" s="123" t="s">
        <v>845</v>
      </c>
      <c r="U66" s="64" t="s">
        <v>909</v>
      </c>
      <c r="V66" s="177" t="s">
        <v>863</v>
      </c>
      <c r="W66" s="177" t="s">
        <v>1260</v>
      </c>
      <c r="X66" s="3" t="s">
        <v>857</v>
      </c>
      <c r="Y66" s="3"/>
      <c r="Z66" s="64"/>
      <c r="AA66" s="64" t="s">
        <v>1456</v>
      </c>
      <c r="AB66" s="183" t="str">
        <f>IF(MOD(Таблица33[[#This Row],[Заказ, шт.
↓]],Таблица33[[#This Row],[Кратность заказа]])&gt;0,"Ошибка!","")</f>
        <v/>
      </c>
    </row>
    <row r="67" spans="1:28" s="37" customFormat="1" ht="15" customHeight="1">
      <c r="A67" s="48"/>
      <c r="B67" s="117"/>
      <c r="C67" s="54" t="s">
        <v>1037</v>
      </c>
      <c r="D67" s="187" t="s">
        <v>816</v>
      </c>
      <c r="E67" s="189"/>
      <c r="F67" s="190" t="s">
        <v>1257</v>
      </c>
      <c r="G67" s="182" t="s">
        <v>848</v>
      </c>
      <c r="H67" s="235"/>
      <c r="I67" s="55" t="s">
        <v>1334</v>
      </c>
      <c r="J67" s="56">
        <v>60</v>
      </c>
      <c r="K67" s="56" t="s">
        <v>1343</v>
      </c>
      <c r="L67" s="131">
        <v>10.16</v>
      </c>
      <c r="M67" s="131">
        <v>10.44</v>
      </c>
      <c r="N67" s="131">
        <v>10.629999999999999</v>
      </c>
      <c r="O67" s="131">
        <v>11.37</v>
      </c>
      <c r="P67" s="56">
        <v>5</v>
      </c>
      <c r="Q67" s="185"/>
      <c r="R67" s="57" t="str">
        <f>IF(Q67/J67=0,"-",Q67/J67)</f>
        <v>-</v>
      </c>
      <c r="S67" s="58">
        <f>IF(Q67&lt;10,O67*Q67,IF(Q67&lt;15,N67*Q67,IF(Q67&lt;J67,M67*Q67,L67*Q67)))</f>
        <v>0</v>
      </c>
      <c r="T67" s="133" t="s">
        <v>1259</v>
      </c>
      <c r="U67" s="64" t="s">
        <v>909</v>
      </c>
      <c r="V67" s="177">
        <v>80</v>
      </c>
      <c r="W67" s="177" t="s">
        <v>912</v>
      </c>
      <c r="X67" s="3" t="s">
        <v>857</v>
      </c>
      <c r="Y67" s="3" t="s">
        <v>881</v>
      </c>
      <c r="Z67" s="64"/>
      <c r="AA67" s="64" t="s">
        <v>1424</v>
      </c>
      <c r="AB67" s="183" t="str">
        <f>IF(MOD(Таблица33[[#This Row],[Заказ, шт.
↓]],Таблица33[[#This Row],[Кратность заказа]])&gt;0,"Ошибка!","")</f>
        <v/>
      </c>
    </row>
    <row r="68" spans="1:28" s="53" customFormat="1" ht="21" customHeight="1">
      <c r="A68" s="48"/>
      <c r="B68" s="155"/>
      <c r="C68" s="156"/>
      <c r="D68" s="156"/>
      <c r="E68" s="191"/>
      <c r="F68" s="170" t="s">
        <v>856</v>
      </c>
      <c r="G68" s="171"/>
      <c r="H68" s="234"/>
      <c r="I68" s="159"/>
      <c r="J68" s="160"/>
      <c r="K68" s="160"/>
      <c r="L68" s="161"/>
      <c r="M68" s="161"/>
      <c r="N68" s="161"/>
      <c r="O68" s="161"/>
      <c r="P68" s="160"/>
      <c r="Q68" s="172"/>
      <c r="R68" s="162"/>
      <c r="S68" s="163"/>
      <c r="T68" s="164"/>
      <c r="U68" s="165"/>
      <c r="V68" s="178"/>
      <c r="W68" s="178"/>
      <c r="X68" s="166"/>
      <c r="Y68" s="166"/>
      <c r="Z68" s="165"/>
      <c r="AA68" s="165"/>
      <c r="AB68" s="183"/>
    </row>
    <row r="69" spans="1:28" s="37" customFormat="1" ht="15" customHeight="1">
      <c r="A69" s="48"/>
      <c r="B69" s="117"/>
      <c r="C69" s="54" t="s">
        <v>1022</v>
      </c>
      <c r="D69" s="187" t="s">
        <v>816</v>
      </c>
      <c r="E69" s="189"/>
      <c r="F69" s="190" t="s">
        <v>1257</v>
      </c>
      <c r="G69" s="182" t="s">
        <v>173</v>
      </c>
      <c r="H69" s="235"/>
      <c r="I69" s="55" t="s">
        <v>1336</v>
      </c>
      <c r="J69" s="56">
        <v>50</v>
      </c>
      <c r="K69" s="56" t="s">
        <v>1343</v>
      </c>
      <c r="L69" s="131">
        <v>7.88</v>
      </c>
      <c r="M69" s="131">
        <v>8.1</v>
      </c>
      <c r="N69" s="131">
        <v>8.25</v>
      </c>
      <c r="O69" s="131">
        <v>8.82</v>
      </c>
      <c r="P69" s="56">
        <v>5</v>
      </c>
      <c r="Q69" s="185"/>
      <c r="R69" s="57" t="str">
        <f>IF(Q69/J69=0,"-",Q69/J69)</f>
        <v>-</v>
      </c>
      <c r="S69" s="58">
        <f>IF(Q69&lt;10,O69*Q69,IF(Q69&lt;15,N69*Q69,IF(Q69&lt;J69,M69*Q69,L69*Q69)))</f>
        <v>0</v>
      </c>
      <c r="T69" s="133" t="s">
        <v>1259</v>
      </c>
      <c r="U69" s="64" t="s">
        <v>915</v>
      </c>
      <c r="V69" s="177" t="s">
        <v>872</v>
      </c>
      <c r="W69" s="177" t="s">
        <v>862</v>
      </c>
      <c r="X69" s="3" t="s">
        <v>857</v>
      </c>
      <c r="Y69" s="3"/>
      <c r="Z69" s="64" t="s">
        <v>1275</v>
      </c>
      <c r="AA69" s="64" t="s">
        <v>1407</v>
      </c>
      <c r="AB69" s="183" t="str">
        <f>IF(MOD(Таблица33[[#This Row],[Заказ, шт.
↓]],Таблица33[[#This Row],[Кратность заказа]])&gt;0,"Ошибка!","")</f>
        <v/>
      </c>
    </row>
    <row r="70" spans="1:28" s="37" customFormat="1" ht="15" hidden="1" customHeight="1">
      <c r="A70" s="48"/>
      <c r="B70" s="117" t="s">
        <v>1339</v>
      </c>
      <c r="C70" s="54" t="s">
        <v>1143</v>
      </c>
      <c r="D70" s="187" t="s">
        <v>816</v>
      </c>
      <c r="E70" s="189"/>
      <c r="F70" s="190" t="s">
        <v>1257</v>
      </c>
      <c r="G70" s="182" t="s">
        <v>13</v>
      </c>
      <c r="H70" s="235"/>
      <c r="I70" s="55" t="s">
        <v>1334</v>
      </c>
      <c r="J70" s="56">
        <v>75</v>
      </c>
      <c r="K70" s="56" t="s">
        <v>1343</v>
      </c>
      <c r="L70" s="131">
        <v>6.06</v>
      </c>
      <c r="M70" s="131">
        <v>6.2299999999999995</v>
      </c>
      <c r="N70" s="131">
        <v>6.34</v>
      </c>
      <c r="O70" s="131">
        <v>6.7799999999999994</v>
      </c>
      <c r="P70" s="56">
        <v>5</v>
      </c>
      <c r="Q70" s="185"/>
      <c r="R70" s="57" t="str">
        <f t="shared" si="0"/>
        <v>-</v>
      </c>
      <c r="S70" s="58">
        <f t="shared" si="1"/>
        <v>0</v>
      </c>
      <c r="T70" s="133" t="s">
        <v>1259</v>
      </c>
      <c r="U70" s="64" t="s">
        <v>915</v>
      </c>
      <c r="V70" s="177">
        <v>75</v>
      </c>
      <c r="W70" s="177" t="s">
        <v>862</v>
      </c>
      <c r="X70" s="3" t="s">
        <v>859</v>
      </c>
      <c r="Y70" s="3" t="s">
        <v>881</v>
      </c>
      <c r="Z70" s="64" t="s">
        <v>1266</v>
      </c>
      <c r="AA70" s="64" t="s">
        <v>1392</v>
      </c>
      <c r="AB70" s="183" t="str">
        <f>IF(MOD(Таблица33[[#This Row],[Заказ, шт.
↓]],Таблица33[[#This Row],[Кратность заказа]])&gt;0,"Ошибка!","")</f>
        <v/>
      </c>
    </row>
    <row r="71" spans="1:28" s="37" customFormat="1" ht="15" customHeight="1">
      <c r="A71" s="48"/>
      <c r="B71" s="117"/>
      <c r="C71" s="54" t="s">
        <v>1026</v>
      </c>
      <c r="D71" s="187" t="s">
        <v>816</v>
      </c>
      <c r="E71" s="189"/>
      <c r="F71" s="190" t="s">
        <v>1257</v>
      </c>
      <c r="G71" s="182" t="s">
        <v>13</v>
      </c>
      <c r="H71" s="235"/>
      <c r="I71" s="55" t="s">
        <v>1334</v>
      </c>
      <c r="J71" s="56">
        <v>60</v>
      </c>
      <c r="K71" s="56" t="s">
        <v>1343</v>
      </c>
      <c r="L71" s="131">
        <v>6.06</v>
      </c>
      <c r="M71" s="131">
        <v>6.2299999999999995</v>
      </c>
      <c r="N71" s="131">
        <v>6.34</v>
      </c>
      <c r="O71" s="131">
        <v>6.7799999999999994</v>
      </c>
      <c r="P71" s="56">
        <v>5</v>
      </c>
      <c r="Q71" s="185"/>
      <c r="R71" s="57" t="str">
        <f t="shared" si="0"/>
        <v>-</v>
      </c>
      <c r="S71" s="58">
        <f t="shared" si="1"/>
        <v>0</v>
      </c>
      <c r="T71" s="123" t="s">
        <v>845</v>
      </c>
      <c r="U71" s="64" t="s">
        <v>915</v>
      </c>
      <c r="V71" s="177">
        <v>75</v>
      </c>
      <c r="W71" s="177" t="s">
        <v>862</v>
      </c>
      <c r="X71" s="3" t="s">
        <v>859</v>
      </c>
      <c r="Y71" s="3" t="s">
        <v>881</v>
      </c>
      <c r="Z71" s="64" t="s">
        <v>1266</v>
      </c>
      <c r="AA71" s="64" t="s">
        <v>1392</v>
      </c>
      <c r="AB71" s="183" t="str">
        <f>IF(MOD(Таблица33[[#This Row],[Заказ, шт.
↓]],Таблица33[[#This Row],[Кратность заказа]])&gt;0,"Ошибка!","")</f>
        <v/>
      </c>
    </row>
    <row r="72" spans="1:28" s="37" customFormat="1" ht="15" customHeight="1">
      <c r="A72" s="48"/>
      <c r="B72" s="117"/>
      <c r="C72" s="54" t="s">
        <v>1144</v>
      </c>
      <c r="D72" s="187" t="s">
        <v>816</v>
      </c>
      <c r="E72" s="189"/>
      <c r="F72" s="190" t="s">
        <v>1257</v>
      </c>
      <c r="G72" s="182" t="s">
        <v>13</v>
      </c>
      <c r="H72" s="235"/>
      <c r="I72" s="55" t="s">
        <v>1336</v>
      </c>
      <c r="J72" s="56">
        <v>50</v>
      </c>
      <c r="K72" s="56" t="s">
        <v>1343</v>
      </c>
      <c r="L72" s="131">
        <v>8.0399999999999991</v>
      </c>
      <c r="M72" s="131">
        <v>8.26</v>
      </c>
      <c r="N72" s="131">
        <v>8.42</v>
      </c>
      <c r="O72" s="131">
        <v>9</v>
      </c>
      <c r="P72" s="56">
        <v>5</v>
      </c>
      <c r="Q72" s="185"/>
      <c r="R72" s="57" t="str">
        <f t="shared" si="0"/>
        <v>-</v>
      </c>
      <c r="S72" s="58">
        <f t="shared" si="1"/>
        <v>0</v>
      </c>
      <c r="T72" s="133" t="s">
        <v>1259</v>
      </c>
      <c r="U72" s="64" t="s">
        <v>915</v>
      </c>
      <c r="V72" s="177">
        <v>75</v>
      </c>
      <c r="W72" s="177" t="s">
        <v>862</v>
      </c>
      <c r="X72" s="3" t="s">
        <v>859</v>
      </c>
      <c r="Y72" s="3" t="s">
        <v>881</v>
      </c>
      <c r="Z72" s="64" t="s">
        <v>1266</v>
      </c>
      <c r="AA72" s="64" t="s">
        <v>1392</v>
      </c>
      <c r="AB72" s="183" t="str">
        <f>IF(MOD(Таблица33[[#This Row],[Заказ, шт.
↓]],Таблица33[[#This Row],[Кратность заказа]])&gt;0,"Ошибка!","")</f>
        <v/>
      </c>
    </row>
    <row r="73" spans="1:28" s="37" customFormat="1" ht="15" customHeight="1">
      <c r="A73" s="48"/>
      <c r="B73" s="117"/>
      <c r="C73" s="54" t="s">
        <v>1366</v>
      </c>
      <c r="D73" s="187" t="s">
        <v>816</v>
      </c>
      <c r="E73" s="189"/>
      <c r="F73" s="190" t="s">
        <v>1257</v>
      </c>
      <c r="G73" s="182" t="s">
        <v>13</v>
      </c>
      <c r="H73" s="233" t="s">
        <v>1513</v>
      </c>
      <c r="I73" s="55" t="s">
        <v>1335</v>
      </c>
      <c r="J73" s="56">
        <v>35</v>
      </c>
      <c r="K73" s="56" t="s">
        <v>1343</v>
      </c>
      <c r="L73" s="131">
        <v>13.22</v>
      </c>
      <c r="M73" s="131">
        <v>13.58</v>
      </c>
      <c r="N73" s="131">
        <v>13.84</v>
      </c>
      <c r="O73" s="131">
        <v>14.799999999999999</v>
      </c>
      <c r="P73" s="56">
        <v>5</v>
      </c>
      <c r="Q73" s="185"/>
      <c r="R73" s="57" t="str">
        <f t="shared" si="0"/>
        <v>-</v>
      </c>
      <c r="S73" s="58">
        <f t="shared" si="1"/>
        <v>0</v>
      </c>
      <c r="T73" s="133" t="s">
        <v>1259</v>
      </c>
      <c r="U73" s="64" t="s">
        <v>915</v>
      </c>
      <c r="V73" s="177">
        <v>75</v>
      </c>
      <c r="W73" s="177" t="s">
        <v>862</v>
      </c>
      <c r="X73" s="3" t="s">
        <v>859</v>
      </c>
      <c r="Y73" s="3" t="s">
        <v>881</v>
      </c>
      <c r="Z73" s="64" t="s">
        <v>1266</v>
      </c>
      <c r="AA73" s="64" t="s">
        <v>1392</v>
      </c>
      <c r="AB73" s="183" t="str">
        <f>IF(MOD(Таблица33[[#This Row],[Заказ, шт.
↓]],Таблица33[[#This Row],[Кратность заказа]])&gt;0,"Ошибка!","")</f>
        <v/>
      </c>
    </row>
    <row r="74" spans="1:28" s="37" customFormat="1" ht="15" hidden="1" customHeight="1">
      <c r="A74" s="48"/>
      <c r="B74" s="117" t="s">
        <v>1339</v>
      </c>
      <c r="C74" s="54" t="s">
        <v>1031</v>
      </c>
      <c r="D74" s="187" t="s">
        <v>816</v>
      </c>
      <c r="E74" s="189"/>
      <c r="F74" s="190" t="s">
        <v>1257</v>
      </c>
      <c r="G74" s="182" t="s">
        <v>100</v>
      </c>
      <c r="H74" s="235"/>
      <c r="I74" s="55" t="s">
        <v>1336</v>
      </c>
      <c r="J74" s="56">
        <v>50</v>
      </c>
      <c r="K74" s="56" t="s">
        <v>1343</v>
      </c>
      <c r="L74" s="131">
        <v>9.09</v>
      </c>
      <c r="M74" s="131">
        <v>9.34</v>
      </c>
      <c r="N74" s="131">
        <v>9.51</v>
      </c>
      <c r="O74" s="131">
        <v>10.17</v>
      </c>
      <c r="P74" s="56">
        <v>5</v>
      </c>
      <c r="Q74" s="185"/>
      <c r="R74" s="57" t="str">
        <f>IF(Q74/J74=0,"-",Q74/J74)</f>
        <v>-</v>
      </c>
      <c r="S74" s="58">
        <f>IF(Q74&lt;10,O74*Q74,IF(Q74&lt;15,N74*Q74,IF(Q74&lt;J74,M74*Q74,L74*Q74)))</f>
        <v>0</v>
      </c>
      <c r="T74" s="133" t="s">
        <v>1259</v>
      </c>
      <c r="U74" s="64" t="s">
        <v>1032</v>
      </c>
      <c r="V74" s="177">
        <v>90</v>
      </c>
      <c r="W74" s="177">
        <v>17</v>
      </c>
      <c r="X74" s="3" t="s">
        <v>859</v>
      </c>
      <c r="Y74" s="3"/>
      <c r="Z74" s="64" t="s">
        <v>1267</v>
      </c>
      <c r="AA74" s="64" t="s">
        <v>1400</v>
      </c>
      <c r="AB74" s="183" t="str">
        <f>IF(MOD(Таблица33[[#This Row],[Заказ, шт.
↓]],Таблица33[[#This Row],[Кратность заказа]])&gt;0,"Ошибка!","")</f>
        <v/>
      </c>
    </row>
    <row r="75" spans="1:28" s="37" customFormat="1" ht="15" hidden="1" customHeight="1">
      <c r="A75" s="48"/>
      <c r="B75" s="117" t="s">
        <v>1339</v>
      </c>
      <c r="C75" s="54" t="s">
        <v>1146</v>
      </c>
      <c r="D75" s="187" t="s">
        <v>816</v>
      </c>
      <c r="E75" s="189"/>
      <c r="F75" s="190" t="s">
        <v>1257</v>
      </c>
      <c r="G75" s="182" t="s">
        <v>100</v>
      </c>
      <c r="H75" s="235"/>
      <c r="I75" s="55" t="s">
        <v>1336</v>
      </c>
      <c r="J75" s="56">
        <v>35</v>
      </c>
      <c r="K75" s="56" t="s">
        <v>1343</v>
      </c>
      <c r="L75" s="131">
        <v>9.09</v>
      </c>
      <c r="M75" s="131">
        <v>9.34</v>
      </c>
      <c r="N75" s="131">
        <v>9.51</v>
      </c>
      <c r="O75" s="131">
        <v>10.17</v>
      </c>
      <c r="P75" s="56">
        <v>5</v>
      </c>
      <c r="Q75" s="185"/>
      <c r="R75" s="57" t="str">
        <f>IF(Q75/J75=0,"-",Q75/J75)</f>
        <v>-</v>
      </c>
      <c r="S75" s="58">
        <f>IF(Q75&lt;10,O75*Q75,IF(Q75&lt;15,N75*Q75,IF(Q75&lt;J75,M75*Q75,L75*Q75)))</f>
        <v>0</v>
      </c>
      <c r="T75" s="123" t="s">
        <v>845</v>
      </c>
      <c r="U75" s="64" t="s">
        <v>1032</v>
      </c>
      <c r="V75" s="177">
        <v>90</v>
      </c>
      <c r="W75" s="177">
        <v>17</v>
      </c>
      <c r="X75" s="3" t="s">
        <v>859</v>
      </c>
      <c r="Y75" s="3"/>
      <c r="Z75" s="64" t="s">
        <v>1267</v>
      </c>
      <c r="AA75" s="64" t="s">
        <v>1400</v>
      </c>
      <c r="AB75" s="183" t="str">
        <f>IF(MOD(Таблица33[[#This Row],[Заказ, шт.
↓]],Таблица33[[#This Row],[Кратность заказа]])&gt;0,"Ошибка!","")</f>
        <v/>
      </c>
    </row>
    <row r="76" spans="1:28" s="37" customFormat="1" ht="15" customHeight="1">
      <c r="A76" s="48"/>
      <c r="B76" s="117"/>
      <c r="C76" s="54" t="s">
        <v>1147</v>
      </c>
      <c r="D76" s="187" t="s">
        <v>816</v>
      </c>
      <c r="E76" s="189"/>
      <c r="F76" s="190" t="s">
        <v>1257</v>
      </c>
      <c r="G76" s="182" t="s">
        <v>100</v>
      </c>
      <c r="H76" s="235"/>
      <c r="I76" s="55" t="s">
        <v>1336</v>
      </c>
      <c r="J76" s="56">
        <v>50</v>
      </c>
      <c r="K76" s="56" t="s">
        <v>1343</v>
      </c>
      <c r="L76" s="131">
        <v>9.09</v>
      </c>
      <c r="M76" s="131">
        <v>9.34</v>
      </c>
      <c r="N76" s="131">
        <v>9.51</v>
      </c>
      <c r="O76" s="131">
        <v>10.17</v>
      </c>
      <c r="P76" s="56">
        <v>5</v>
      </c>
      <c r="Q76" s="185"/>
      <c r="R76" s="57" t="str">
        <f>IF(Q76/J76=0,"-",Q76/J76)</f>
        <v>-</v>
      </c>
      <c r="S76" s="58">
        <f>IF(Q76&lt;10,O76*Q76,IF(Q76&lt;15,N76*Q76,IF(Q76&lt;J76,M76*Q76,L76*Q76)))</f>
        <v>0</v>
      </c>
      <c r="T76" s="123" t="s">
        <v>845</v>
      </c>
      <c r="U76" s="64" t="s">
        <v>1032</v>
      </c>
      <c r="V76" s="177">
        <v>90</v>
      </c>
      <c r="W76" s="177">
        <v>17</v>
      </c>
      <c r="X76" s="3" t="s">
        <v>859</v>
      </c>
      <c r="Y76" s="3"/>
      <c r="Z76" s="64" t="s">
        <v>1267</v>
      </c>
      <c r="AA76" s="64" t="s">
        <v>1400</v>
      </c>
      <c r="AB76" s="183" t="str">
        <f>IF(MOD(Таблица33[[#This Row],[Заказ, шт.
↓]],Таблица33[[#This Row],[Кратность заказа]])&gt;0,"Ошибка!","")</f>
        <v/>
      </c>
    </row>
    <row r="77" spans="1:28" s="37" customFormat="1" ht="15" customHeight="1">
      <c r="A77" s="48"/>
      <c r="B77" s="117"/>
      <c r="C77" s="54" t="s">
        <v>1225</v>
      </c>
      <c r="D77" s="187" t="s">
        <v>816</v>
      </c>
      <c r="E77" s="189"/>
      <c r="F77" s="190" t="s">
        <v>1257</v>
      </c>
      <c r="G77" s="182" t="s">
        <v>23</v>
      </c>
      <c r="H77" s="235"/>
      <c r="I77" s="55" t="s">
        <v>1336</v>
      </c>
      <c r="J77" s="56">
        <v>50</v>
      </c>
      <c r="K77" s="56" t="s">
        <v>1343</v>
      </c>
      <c r="L77" s="131">
        <v>7.81</v>
      </c>
      <c r="M77" s="131">
        <v>8.02</v>
      </c>
      <c r="N77" s="131">
        <v>8.17</v>
      </c>
      <c r="O77" s="131">
        <v>8.74</v>
      </c>
      <c r="P77" s="56">
        <v>5</v>
      </c>
      <c r="Q77" s="185"/>
      <c r="R77" s="57" t="str">
        <f>IF(Q77/J77=0,"-",Q77/J77)</f>
        <v>-</v>
      </c>
      <c r="S77" s="58">
        <f>IF(Q77&lt;10,O77*Q77,IF(Q77&lt;15,N77*Q77,IF(Q77&lt;J77,M77*Q77,L77*Q77)))</f>
        <v>0</v>
      </c>
      <c r="T77" s="133" t="s">
        <v>1259</v>
      </c>
      <c r="U77" s="64" t="s">
        <v>934</v>
      </c>
      <c r="V77" s="177" t="s">
        <v>872</v>
      </c>
      <c r="W77" s="177" t="s">
        <v>912</v>
      </c>
      <c r="X77" s="3" t="s">
        <v>857</v>
      </c>
      <c r="Y77" s="3"/>
      <c r="Z77" s="64"/>
      <c r="AA77" s="64" t="s">
        <v>1484</v>
      </c>
      <c r="AB77" s="183" t="str">
        <f>IF(MOD(Таблица33[[#This Row],[Заказ, шт.
↓]],Таблица33[[#This Row],[Кратность заказа]])&gt;0,"Ошибка!","")</f>
        <v/>
      </c>
    </row>
    <row r="78" spans="1:28" s="37" customFormat="1" ht="15" customHeight="1">
      <c r="A78" s="48"/>
      <c r="B78" s="117"/>
      <c r="C78" s="54" t="s">
        <v>1035</v>
      </c>
      <c r="D78" s="187" t="s">
        <v>816</v>
      </c>
      <c r="E78" s="189"/>
      <c r="F78" s="190" t="s">
        <v>1257</v>
      </c>
      <c r="G78" s="182" t="s">
        <v>682</v>
      </c>
      <c r="H78" s="235"/>
      <c r="I78" s="55" t="s">
        <v>1336</v>
      </c>
      <c r="J78" s="56">
        <v>35</v>
      </c>
      <c r="K78" s="56" t="s">
        <v>1343</v>
      </c>
      <c r="L78" s="131">
        <v>9.6</v>
      </c>
      <c r="M78" s="131">
        <v>9.8699999999999992</v>
      </c>
      <c r="N78" s="131">
        <v>10.049999999999999</v>
      </c>
      <c r="O78" s="131">
        <v>10.75</v>
      </c>
      <c r="P78" s="56">
        <v>5</v>
      </c>
      <c r="Q78" s="185"/>
      <c r="R78" s="57" t="str">
        <f>IF(Q78/J78=0,"-",Q78/J78)</f>
        <v>-</v>
      </c>
      <c r="S78" s="58">
        <f>IF(Q78&lt;10,O78*Q78,IF(Q78&lt;15,N78*Q78,IF(Q78&lt;J78,M78*Q78,L78*Q78)))</f>
        <v>0</v>
      </c>
      <c r="T78" s="133" t="s">
        <v>1259</v>
      </c>
      <c r="U78" s="64" t="s">
        <v>807</v>
      </c>
      <c r="V78" s="177">
        <v>75</v>
      </c>
      <c r="W78" s="177">
        <v>20</v>
      </c>
      <c r="X78" s="3" t="s">
        <v>857</v>
      </c>
      <c r="Y78" s="3"/>
      <c r="Z78" s="64" t="s">
        <v>1281</v>
      </c>
      <c r="AA78" s="64" t="s">
        <v>1414</v>
      </c>
      <c r="AB78" s="183" t="str">
        <f>IF(MOD(Таблица33[[#This Row],[Заказ, шт.
↓]],Таблица33[[#This Row],[Кратность заказа]])&gt;0,"Ошибка!","")</f>
        <v/>
      </c>
    </row>
    <row r="79" spans="1:28" s="37" customFormat="1" ht="15" customHeight="1">
      <c r="A79" s="48"/>
      <c r="B79" s="117"/>
      <c r="C79" s="54" t="s">
        <v>1145</v>
      </c>
      <c r="D79" s="187" t="s">
        <v>816</v>
      </c>
      <c r="E79" s="189"/>
      <c r="F79" s="190" t="s">
        <v>1257</v>
      </c>
      <c r="G79" s="182" t="s">
        <v>205</v>
      </c>
      <c r="H79" s="235"/>
      <c r="I79" s="55" t="s">
        <v>1336</v>
      </c>
      <c r="J79" s="56">
        <v>50</v>
      </c>
      <c r="K79" s="56" t="s">
        <v>1343</v>
      </c>
      <c r="L79" s="131">
        <v>16.970000000000002</v>
      </c>
      <c r="M79" s="131">
        <v>17.440000000000001</v>
      </c>
      <c r="N79" s="131">
        <v>17.760000000000002</v>
      </c>
      <c r="O79" s="131">
        <v>19</v>
      </c>
      <c r="P79" s="56">
        <v>5</v>
      </c>
      <c r="Q79" s="185"/>
      <c r="R79" s="57" t="str">
        <f t="shared" si="0"/>
        <v>-</v>
      </c>
      <c r="S79" s="58">
        <f t="shared" si="1"/>
        <v>0</v>
      </c>
      <c r="T79" s="133" t="s">
        <v>1259</v>
      </c>
      <c r="U79" s="64" t="s">
        <v>909</v>
      </c>
      <c r="V79" s="177">
        <v>80</v>
      </c>
      <c r="W79" s="177" t="s">
        <v>862</v>
      </c>
      <c r="X79" s="3" t="s">
        <v>859</v>
      </c>
      <c r="Y79" s="3"/>
      <c r="Z79" s="64"/>
      <c r="AA79" s="64" t="s">
        <v>1399</v>
      </c>
      <c r="AB79" s="183" t="str">
        <f>IF(MOD(Таблица33[[#This Row],[Заказ, шт.
↓]],Таблица33[[#This Row],[Кратность заказа]])&gt;0,"Ошибка!","")</f>
        <v/>
      </c>
    </row>
    <row r="80" spans="1:28" s="53" customFormat="1" ht="21" customHeight="1">
      <c r="A80" s="48"/>
      <c r="B80" s="142"/>
      <c r="C80" s="143"/>
      <c r="D80" s="143"/>
      <c r="E80" s="60"/>
      <c r="F80" s="154" t="s">
        <v>1500</v>
      </c>
      <c r="G80" s="168"/>
      <c r="H80" s="237"/>
      <c r="I80" s="145"/>
      <c r="J80" s="146"/>
      <c r="K80" s="146"/>
      <c r="L80" s="147"/>
      <c r="M80" s="147"/>
      <c r="N80" s="147"/>
      <c r="O80" s="147"/>
      <c r="P80" s="146"/>
      <c r="Q80" s="169"/>
      <c r="R80" s="148"/>
      <c r="S80" s="149"/>
      <c r="T80" s="150"/>
      <c r="U80" s="151"/>
      <c r="V80" s="179"/>
      <c r="W80" s="179"/>
      <c r="X80" s="152"/>
      <c r="Y80" s="152"/>
      <c r="Z80" s="151"/>
      <c r="AA80" s="151"/>
      <c r="AB80" s="183"/>
    </row>
    <row r="81" spans="1:28" s="53" customFormat="1" ht="21" customHeight="1">
      <c r="A81" s="48"/>
      <c r="B81" s="155"/>
      <c r="C81" s="156"/>
      <c r="D81" s="156"/>
      <c r="E81" s="191"/>
      <c r="F81" s="170" t="s">
        <v>854</v>
      </c>
      <c r="G81" s="171"/>
      <c r="H81" s="234"/>
      <c r="I81" s="159"/>
      <c r="J81" s="160"/>
      <c r="K81" s="160"/>
      <c r="L81" s="161"/>
      <c r="M81" s="161"/>
      <c r="N81" s="161"/>
      <c r="O81" s="161"/>
      <c r="P81" s="160"/>
      <c r="Q81" s="172"/>
      <c r="R81" s="162"/>
      <c r="S81" s="163"/>
      <c r="T81" s="164"/>
      <c r="U81" s="165"/>
      <c r="V81" s="178"/>
      <c r="W81" s="178"/>
      <c r="X81" s="166"/>
      <c r="Y81" s="166"/>
      <c r="Z81" s="165"/>
      <c r="AA81" s="165"/>
      <c r="AB81" s="183"/>
    </row>
    <row r="82" spans="1:28" s="37" customFormat="1" ht="15" customHeight="1">
      <c r="A82" s="48"/>
      <c r="B82" s="117"/>
      <c r="C82" s="54" t="s">
        <v>1005</v>
      </c>
      <c r="D82" s="187" t="s">
        <v>816</v>
      </c>
      <c r="E82" s="189"/>
      <c r="F82" s="190" t="s">
        <v>1256</v>
      </c>
      <c r="G82" s="182" t="s">
        <v>133</v>
      </c>
      <c r="H82" s="235"/>
      <c r="I82" s="55" t="s">
        <v>1336</v>
      </c>
      <c r="J82" s="56">
        <v>35</v>
      </c>
      <c r="K82" s="56" t="s">
        <v>1343</v>
      </c>
      <c r="L82" s="131">
        <v>31.610000000000003</v>
      </c>
      <c r="M82" s="131">
        <v>31.92</v>
      </c>
      <c r="N82" s="131">
        <v>32.229999999999997</v>
      </c>
      <c r="O82" s="131">
        <v>33.19</v>
      </c>
      <c r="P82" s="56">
        <v>3</v>
      </c>
      <c r="Q82" s="185"/>
      <c r="R82" s="57" t="str">
        <f>IF(Q82/J82=0,"-",Q82/J82)</f>
        <v>-</v>
      </c>
      <c r="S82" s="58">
        <f>IF(Q82&lt;10,O82*Q82,IF(Q82&lt;15,N82*Q82,IF(Q82&lt;J82,M82*Q82,L82*Q82)))</f>
        <v>0</v>
      </c>
      <c r="T82" s="133" t="s">
        <v>1259</v>
      </c>
      <c r="U82" s="64" t="s">
        <v>1006</v>
      </c>
      <c r="V82" s="177" t="s">
        <v>887</v>
      </c>
      <c r="W82" s="177" t="s">
        <v>806</v>
      </c>
      <c r="X82" s="3" t="s">
        <v>857</v>
      </c>
      <c r="Y82" s="3"/>
      <c r="Z82" s="64" t="s">
        <v>1272</v>
      </c>
      <c r="AA82" s="64" t="s">
        <v>1346</v>
      </c>
      <c r="AB82" s="183" t="str">
        <f>IF(MOD(Таблица33[[#This Row],[Заказ, шт.
↓]],Таблица33[[#This Row],[Кратность заказа]])&gt;0,"Ошибка!","")</f>
        <v/>
      </c>
    </row>
    <row r="83" spans="1:28" s="37" customFormat="1" ht="15" customHeight="1">
      <c r="A83" s="48"/>
      <c r="B83" s="117"/>
      <c r="C83" s="54" t="s">
        <v>1367</v>
      </c>
      <c r="D83" s="187" t="s">
        <v>816</v>
      </c>
      <c r="E83" s="189"/>
      <c r="F83" s="190" t="s">
        <v>1256</v>
      </c>
      <c r="G83" s="182" t="s">
        <v>133</v>
      </c>
      <c r="H83" s="233" t="s">
        <v>1513</v>
      </c>
      <c r="I83" s="55" t="s">
        <v>1335</v>
      </c>
      <c r="J83" s="56">
        <v>35</v>
      </c>
      <c r="K83" s="56" t="s">
        <v>1343</v>
      </c>
      <c r="L83" s="131">
        <v>53.26</v>
      </c>
      <c r="M83" s="131">
        <v>53.769999999999996</v>
      </c>
      <c r="N83" s="131">
        <v>54.3</v>
      </c>
      <c r="O83" s="131">
        <v>55.919999999999995</v>
      </c>
      <c r="P83" s="56">
        <v>1</v>
      </c>
      <c r="Q83" s="185"/>
      <c r="R83" s="57" t="str">
        <f>IF(Q83/J83=0,"-",Q83/J83)</f>
        <v>-</v>
      </c>
      <c r="S83" s="58">
        <f>IF(Q83&lt;10,O83*Q83,IF(Q83&lt;15,N83*Q83,IF(Q83&lt;J83,M83*Q83,L83*Q83)))</f>
        <v>0</v>
      </c>
      <c r="T83" s="133" t="s">
        <v>1259</v>
      </c>
      <c r="U83" s="64" t="s">
        <v>1006</v>
      </c>
      <c r="V83" s="177" t="s">
        <v>887</v>
      </c>
      <c r="W83" s="177" t="s">
        <v>806</v>
      </c>
      <c r="X83" s="3" t="s">
        <v>857</v>
      </c>
      <c r="Y83" s="3"/>
      <c r="Z83" s="64" t="s">
        <v>1272</v>
      </c>
      <c r="AA83" s="64" t="s">
        <v>1346</v>
      </c>
      <c r="AB83" s="183" t="str">
        <f>IF(MOD(Таблица33[[#This Row],[Заказ, шт.
↓]],Таблица33[[#This Row],[Кратность заказа]])&gt;0,"Ошибка!","")</f>
        <v/>
      </c>
    </row>
    <row r="84" spans="1:28" s="37" customFormat="1" ht="15" customHeight="1">
      <c r="A84" s="48"/>
      <c r="B84" s="117"/>
      <c r="C84" s="54" t="s">
        <v>1015</v>
      </c>
      <c r="D84" s="187" t="s">
        <v>816</v>
      </c>
      <c r="E84" s="189"/>
      <c r="F84" s="190" t="s">
        <v>1257</v>
      </c>
      <c r="G84" s="182" t="s">
        <v>195</v>
      </c>
      <c r="H84" s="235"/>
      <c r="I84" s="55" t="s">
        <v>1336</v>
      </c>
      <c r="J84" s="56">
        <v>50</v>
      </c>
      <c r="K84" s="56" t="s">
        <v>1343</v>
      </c>
      <c r="L84" s="131">
        <v>5.31</v>
      </c>
      <c r="M84" s="131">
        <v>5.45</v>
      </c>
      <c r="N84" s="131">
        <v>5.56</v>
      </c>
      <c r="O84" s="131">
        <v>5.9399999999999995</v>
      </c>
      <c r="P84" s="56">
        <v>5</v>
      </c>
      <c r="Q84" s="185"/>
      <c r="R84" s="57" t="str">
        <f t="shared" si="0"/>
        <v>-</v>
      </c>
      <c r="S84" s="58">
        <f t="shared" si="1"/>
        <v>0</v>
      </c>
      <c r="T84" s="133" t="s">
        <v>1259</v>
      </c>
      <c r="U84" s="64" t="s">
        <v>909</v>
      </c>
      <c r="V84" s="177" t="s">
        <v>863</v>
      </c>
      <c r="W84" s="177">
        <v>14</v>
      </c>
      <c r="X84" s="3" t="s">
        <v>857</v>
      </c>
      <c r="Y84" s="3" t="s">
        <v>881</v>
      </c>
      <c r="Z84" s="64" t="s">
        <v>1268</v>
      </c>
      <c r="AA84" s="64" t="s">
        <v>1401</v>
      </c>
      <c r="AB84" s="183" t="str">
        <f>IF(MOD(Таблица33[[#This Row],[Заказ, шт.
↓]],Таблица33[[#This Row],[Кратность заказа]])&gt;0,"Ошибка!","")</f>
        <v/>
      </c>
    </row>
    <row r="85" spans="1:28" s="37" customFormat="1" ht="15" customHeight="1">
      <c r="A85" s="48"/>
      <c r="B85" s="117"/>
      <c r="C85" s="54" t="s">
        <v>1203</v>
      </c>
      <c r="D85" s="187" t="s">
        <v>816</v>
      </c>
      <c r="E85" s="189"/>
      <c r="F85" s="190" t="s">
        <v>1256</v>
      </c>
      <c r="G85" s="182" t="s">
        <v>849</v>
      </c>
      <c r="H85" s="235"/>
      <c r="I85" s="55" t="s">
        <v>1336</v>
      </c>
      <c r="J85" s="56">
        <v>35</v>
      </c>
      <c r="K85" s="56" t="s">
        <v>1343</v>
      </c>
      <c r="L85" s="131">
        <v>10.75</v>
      </c>
      <c r="M85" s="131">
        <v>11.04</v>
      </c>
      <c r="N85" s="131">
        <v>11.25</v>
      </c>
      <c r="O85" s="131">
        <v>12.03</v>
      </c>
      <c r="P85" s="56">
        <v>5</v>
      </c>
      <c r="Q85" s="185"/>
      <c r="R85" s="57" t="str">
        <f>IF(Q85/J85=0,"-",Q85/J85)</f>
        <v>-</v>
      </c>
      <c r="S85" s="58">
        <f>IF(Q85&lt;10,O85*Q85,IF(Q85&lt;15,N85*Q85,IF(Q85&lt;J85,M85*Q85,L85*Q85)))</f>
        <v>0</v>
      </c>
      <c r="T85" s="123" t="s">
        <v>845</v>
      </c>
      <c r="U85" s="64" t="s">
        <v>805</v>
      </c>
      <c r="V85" s="177" t="s">
        <v>887</v>
      </c>
      <c r="W85" s="177" t="s">
        <v>912</v>
      </c>
      <c r="X85" s="3" t="s">
        <v>857</v>
      </c>
      <c r="Y85" s="3"/>
      <c r="Z85" s="64"/>
      <c r="AA85" s="64" t="s">
        <v>1356</v>
      </c>
      <c r="AB85" s="183" t="str">
        <f>IF(MOD(Таблица33[[#This Row],[Заказ, шт.
↓]],Таблица33[[#This Row],[Кратность заказа]])&gt;0,"Ошибка!","")</f>
        <v/>
      </c>
    </row>
    <row r="86" spans="1:28" s="53" customFormat="1" ht="21" customHeight="1">
      <c r="A86" s="48"/>
      <c r="B86" s="155"/>
      <c r="C86" s="156"/>
      <c r="D86" s="156"/>
      <c r="E86" s="191"/>
      <c r="F86" s="170" t="s">
        <v>855</v>
      </c>
      <c r="G86" s="171"/>
      <c r="H86" s="234"/>
      <c r="I86" s="159"/>
      <c r="J86" s="160"/>
      <c r="K86" s="160"/>
      <c r="L86" s="161"/>
      <c r="M86" s="161"/>
      <c r="N86" s="161"/>
      <c r="O86" s="161"/>
      <c r="P86" s="160"/>
      <c r="Q86" s="172"/>
      <c r="R86" s="162"/>
      <c r="S86" s="163"/>
      <c r="T86" s="164"/>
      <c r="U86" s="165"/>
      <c r="V86" s="178"/>
      <c r="W86" s="178"/>
      <c r="X86" s="166"/>
      <c r="Y86" s="166"/>
      <c r="Z86" s="165"/>
      <c r="AA86" s="165"/>
      <c r="AB86" s="183"/>
    </row>
    <row r="87" spans="1:28" s="37" customFormat="1" ht="15" customHeight="1">
      <c r="A87" s="48"/>
      <c r="B87" s="117"/>
      <c r="C87" s="54" t="s">
        <v>1001</v>
      </c>
      <c r="D87" s="187" t="s">
        <v>906</v>
      </c>
      <c r="E87" s="189"/>
      <c r="F87" s="190" t="s">
        <v>1257</v>
      </c>
      <c r="G87" s="182" t="s">
        <v>75</v>
      </c>
      <c r="H87" s="235"/>
      <c r="I87" s="55" t="s">
        <v>1334</v>
      </c>
      <c r="J87" s="56">
        <v>60</v>
      </c>
      <c r="K87" s="56" t="s">
        <v>1344</v>
      </c>
      <c r="L87" s="130">
        <v>327</v>
      </c>
      <c r="M87" s="130">
        <v>336</v>
      </c>
      <c r="N87" s="130">
        <v>343</v>
      </c>
      <c r="O87" s="130">
        <v>366</v>
      </c>
      <c r="P87" s="56">
        <v>5</v>
      </c>
      <c r="Q87" s="185"/>
      <c r="R87" s="57" t="str">
        <f t="shared" si="0"/>
        <v>-</v>
      </c>
      <c r="S87" s="66">
        <f t="shared" si="1"/>
        <v>0</v>
      </c>
      <c r="T87" s="123" t="s">
        <v>845</v>
      </c>
      <c r="U87" s="64" t="s">
        <v>1002</v>
      </c>
      <c r="V87" s="177" t="s">
        <v>872</v>
      </c>
      <c r="W87" s="177" t="s">
        <v>926</v>
      </c>
      <c r="X87" s="3" t="s">
        <v>858</v>
      </c>
      <c r="Y87" s="3"/>
      <c r="Z87" s="64" t="s">
        <v>1269</v>
      </c>
      <c r="AA87" s="64" t="s">
        <v>1402</v>
      </c>
      <c r="AB87" s="183" t="str">
        <f>IF(MOD(Таблица33[[#This Row],[Заказ, шт.
↓]],Таблица33[[#This Row],[Кратность заказа]])&gt;0,"Ошибка!","")</f>
        <v/>
      </c>
    </row>
    <row r="88" spans="1:28" s="37" customFormat="1" ht="15" customHeight="1">
      <c r="A88" s="48"/>
      <c r="B88" s="117"/>
      <c r="C88" s="54" t="s">
        <v>982</v>
      </c>
      <c r="D88" s="187" t="s">
        <v>906</v>
      </c>
      <c r="E88" s="189"/>
      <c r="F88" s="190" t="s">
        <v>1257</v>
      </c>
      <c r="G88" s="182" t="s">
        <v>1</v>
      </c>
      <c r="H88" s="235"/>
      <c r="I88" s="55" t="s">
        <v>1334</v>
      </c>
      <c r="J88" s="56">
        <v>60</v>
      </c>
      <c r="K88" s="56" t="s">
        <v>1344</v>
      </c>
      <c r="L88" s="130">
        <v>344</v>
      </c>
      <c r="M88" s="130">
        <v>354</v>
      </c>
      <c r="N88" s="130">
        <v>360</v>
      </c>
      <c r="O88" s="130">
        <v>385</v>
      </c>
      <c r="P88" s="56">
        <v>5</v>
      </c>
      <c r="Q88" s="185"/>
      <c r="R88" s="57" t="str">
        <f t="shared" si="0"/>
        <v>-</v>
      </c>
      <c r="S88" s="66">
        <f t="shared" si="1"/>
        <v>0</v>
      </c>
      <c r="T88" s="123" t="s">
        <v>845</v>
      </c>
      <c r="U88" s="64" t="s">
        <v>909</v>
      </c>
      <c r="V88" s="177" t="s">
        <v>872</v>
      </c>
      <c r="W88" s="177" t="s">
        <v>862</v>
      </c>
      <c r="X88" s="3" t="s">
        <v>857</v>
      </c>
      <c r="Y88" s="3" t="s">
        <v>881</v>
      </c>
      <c r="Z88" s="64" t="s">
        <v>983</v>
      </c>
      <c r="AA88" s="64" t="s">
        <v>1423</v>
      </c>
      <c r="AB88" s="183" t="str">
        <f>IF(MOD(Таблица33[[#This Row],[Заказ, шт.
↓]],Таблица33[[#This Row],[Кратность заказа]])&gt;0,"Ошибка!","")</f>
        <v/>
      </c>
    </row>
    <row r="89" spans="1:28" s="37" customFormat="1" ht="15" hidden="1" customHeight="1">
      <c r="A89" s="48"/>
      <c r="B89" s="117" t="s">
        <v>1339</v>
      </c>
      <c r="C89" s="54" t="s">
        <v>984</v>
      </c>
      <c r="D89" s="187" t="s">
        <v>816</v>
      </c>
      <c r="E89" s="189"/>
      <c r="F89" s="190" t="s">
        <v>1257</v>
      </c>
      <c r="G89" s="182" t="s">
        <v>1</v>
      </c>
      <c r="H89" s="235"/>
      <c r="I89" s="55" t="s">
        <v>1336</v>
      </c>
      <c r="J89" s="56">
        <v>50</v>
      </c>
      <c r="K89" s="56" t="s">
        <v>1343</v>
      </c>
      <c r="L89" s="131">
        <v>4.8899999999999997</v>
      </c>
      <c r="M89" s="131">
        <v>5.0199999999999996</v>
      </c>
      <c r="N89" s="131">
        <v>5.12</v>
      </c>
      <c r="O89" s="131">
        <v>5.47</v>
      </c>
      <c r="P89" s="56">
        <v>5</v>
      </c>
      <c r="Q89" s="185"/>
      <c r="R89" s="57" t="str">
        <f t="shared" si="0"/>
        <v>-</v>
      </c>
      <c r="S89" s="58">
        <f t="shared" si="1"/>
        <v>0</v>
      </c>
      <c r="T89" s="133" t="s">
        <v>1259</v>
      </c>
      <c r="U89" s="64" t="s">
        <v>909</v>
      </c>
      <c r="V89" s="177" t="s">
        <v>872</v>
      </c>
      <c r="W89" s="177" t="s">
        <v>862</v>
      </c>
      <c r="X89" s="3" t="s">
        <v>857</v>
      </c>
      <c r="Y89" s="3" t="s">
        <v>881</v>
      </c>
      <c r="Z89" s="64" t="s">
        <v>983</v>
      </c>
      <c r="AA89" s="64" t="s">
        <v>1423</v>
      </c>
      <c r="AB89" s="183" t="str">
        <f>IF(MOD(Таблица33[[#This Row],[Заказ, шт.
↓]],Таблица33[[#This Row],[Кратность заказа]])&gt;0,"Ошибка!","")</f>
        <v/>
      </c>
    </row>
    <row r="90" spans="1:28" s="37" customFormat="1" ht="15" customHeight="1">
      <c r="A90" s="48"/>
      <c r="B90" s="117"/>
      <c r="C90" s="54" t="s">
        <v>1148</v>
      </c>
      <c r="D90" s="187" t="s">
        <v>816</v>
      </c>
      <c r="E90" s="189"/>
      <c r="F90" s="190" t="s">
        <v>1257</v>
      </c>
      <c r="G90" s="182" t="s">
        <v>1</v>
      </c>
      <c r="H90" s="235"/>
      <c r="I90" s="55" t="s">
        <v>1336</v>
      </c>
      <c r="J90" s="56">
        <v>35</v>
      </c>
      <c r="K90" s="56" t="s">
        <v>1343</v>
      </c>
      <c r="L90" s="131">
        <v>4.8899999999999997</v>
      </c>
      <c r="M90" s="131">
        <v>5.0199999999999996</v>
      </c>
      <c r="N90" s="131">
        <v>5.12</v>
      </c>
      <c r="O90" s="131">
        <v>5.47</v>
      </c>
      <c r="P90" s="56">
        <v>5</v>
      </c>
      <c r="Q90" s="185"/>
      <c r="R90" s="57" t="str">
        <f t="shared" si="0"/>
        <v>-</v>
      </c>
      <c r="S90" s="58">
        <f t="shared" si="1"/>
        <v>0</v>
      </c>
      <c r="T90" s="123" t="s">
        <v>845</v>
      </c>
      <c r="U90" s="64" t="s">
        <v>909</v>
      </c>
      <c r="V90" s="177" t="s">
        <v>872</v>
      </c>
      <c r="W90" s="177" t="s">
        <v>862</v>
      </c>
      <c r="X90" s="3" t="s">
        <v>857</v>
      </c>
      <c r="Y90" s="3" t="s">
        <v>881</v>
      </c>
      <c r="Z90" s="64" t="s">
        <v>983</v>
      </c>
      <c r="AA90" s="64" t="s">
        <v>1423</v>
      </c>
      <c r="AB90" s="183" t="str">
        <f>IF(MOD(Таблица33[[#This Row],[Заказ, шт.
↓]],Таблица33[[#This Row],[Кратность заказа]])&gt;0,"Ошибка!","")</f>
        <v/>
      </c>
    </row>
    <row r="91" spans="1:28" s="37" customFormat="1" ht="15" customHeight="1">
      <c r="A91" s="48"/>
      <c r="B91" s="117"/>
      <c r="C91" s="54" t="s">
        <v>1149</v>
      </c>
      <c r="D91" s="187" t="s">
        <v>816</v>
      </c>
      <c r="E91" s="189"/>
      <c r="F91" s="190" t="s">
        <v>1257</v>
      </c>
      <c r="G91" s="182" t="s">
        <v>78</v>
      </c>
      <c r="H91" s="235"/>
      <c r="I91" s="55" t="s">
        <v>1334</v>
      </c>
      <c r="J91" s="56">
        <v>75</v>
      </c>
      <c r="K91" s="56" t="s">
        <v>1343</v>
      </c>
      <c r="L91" s="131">
        <v>4.5599999999999996</v>
      </c>
      <c r="M91" s="131">
        <v>4.68</v>
      </c>
      <c r="N91" s="131">
        <v>4.7699999999999996</v>
      </c>
      <c r="O91" s="131">
        <v>5.0999999999999996</v>
      </c>
      <c r="P91" s="56">
        <v>5</v>
      </c>
      <c r="Q91" s="185"/>
      <c r="R91" s="57" t="str">
        <f t="shared" si="0"/>
        <v>-</v>
      </c>
      <c r="S91" s="58">
        <f t="shared" si="1"/>
        <v>0</v>
      </c>
      <c r="T91" s="133" t="s">
        <v>1259</v>
      </c>
      <c r="U91" s="64" t="s">
        <v>928</v>
      </c>
      <c r="V91" s="177">
        <v>90</v>
      </c>
      <c r="W91" s="177">
        <v>16</v>
      </c>
      <c r="X91" s="3" t="s">
        <v>857</v>
      </c>
      <c r="Y91" s="3"/>
      <c r="Z91" s="64" t="s">
        <v>1271</v>
      </c>
      <c r="AA91" s="64" t="s">
        <v>1404</v>
      </c>
      <c r="AB91" s="183" t="str">
        <f>IF(MOD(Таблица33[[#This Row],[Заказ, шт.
↓]],Таблица33[[#This Row],[Кратность заказа]])&gt;0,"Ошибка!","")</f>
        <v/>
      </c>
    </row>
    <row r="92" spans="1:28" s="37" customFormat="1" ht="15" customHeight="1">
      <c r="A92" s="48"/>
      <c r="B92" s="117"/>
      <c r="C92" s="54" t="s">
        <v>1003</v>
      </c>
      <c r="D92" s="187" t="s">
        <v>906</v>
      </c>
      <c r="E92" s="189"/>
      <c r="F92" s="190" t="s">
        <v>1257</v>
      </c>
      <c r="G92" s="182" t="s">
        <v>78</v>
      </c>
      <c r="H92" s="235"/>
      <c r="I92" s="55" t="s">
        <v>1334</v>
      </c>
      <c r="J92" s="56">
        <v>60</v>
      </c>
      <c r="K92" s="56" t="s">
        <v>1344</v>
      </c>
      <c r="L92" s="130">
        <v>433</v>
      </c>
      <c r="M92" s="130">
        <v>445</v>
      </c>
      <c r="N92" s="130">
        <v>453</v>
      </c>
      <c r="O92" s="130">
        <v>484</v>
      </c>
      <c r="P92" s="56">
        <v>5</v>
      </c>
      <c r="Q92" s="185"/>
      <c r="R92" s="57" t="str">
        <f t="shared" si="0"/>
        <v>-</v>
      </c>
      <c r="S92" s="66">
        <f t="shared" si="1"/>
        <v>0</v>
      </c>
      <c r="T92" s="123" t="s">
        <v>845</v>
      </c>
      <c r="U92" s="64" t="s">
        <v>928</v>
      </c>
      <c r="V92" s="177">
        <v>90</v>
      </c>
      <c r="W92" s="177">
        <v>16</v>
      </c>
      <c r="X92" s="3" t="s">
        <v>857</v>
      </c>
      <c r="Y92" s="3"/>
      <c r="Z92" s="64" t="s">
        <v>1271</v>
      </c>
      <c r="AA92" s="64" t="s">
        <v>1404</v>
      </c>
      <c r="AB92" s="183" t="str">
        <f>IF(MOD(Таблица33[[#This Row],[Заказ, шт.
↓]],Таблица33[[#This Row],[Кратность заказа]])&gt;0,"Ошибка!","")</f>
        <v/>
      </c>
    </row>
    <row r="93" spans="1:28" s="37" customFormat="1" ht="15" hidden="1" customHeight="1">
      <c r="A93" s="48"/>
      <c r="B93" s="117" t="s">
        <v>1339</v>
      </c>
      <c r="C93" s="54" t="s">
        <v>1004</v>
      </c>
      <c r="D93" s="187" t="s">
        <v>816</v>
      </c>
      <c r="E93" s="189"/>
      <c r="F93" s="190" t="s">
        <v>1257</v>
      </c>
      <c r="G93" s="182" t="s">
        <v>78</v>
      </c>
      <c r="H93" s="235"/>
      <c r="I93" s="55" t="s">
        <v>1336</v>
      </c>
      <c r="J93" s="56">
        <v>50</v>
      </c>
      <c r="K93" s="56" t="s">
        <v>1343</v>
      </c>
      <c r="L93" s="131">
        <v>7.66</v>
      </c>
      <c r="M93" s="131">
        <v>7.87</v>
      </c>
      <c r="N93" s="131">
        <v>8.01</v>
      </c>
      <c r="O93" s="131">
        <v>8.57</v>
      </c>
      <c r="P93" s="56">
        <v>5</v>
      </c>
      <c r="Q93" s="185"/>
      <c r="R93" s="57" t="str">
        <f t="shared" si="0"/>
        <v>-</v>
      </c>
      <c r="S93" s="58">
        <f t="shared" si="1"/>
        <v>0</v>
      </c>
      <c r="T93" s="133" t="s">
        <v>1259</v>
      </c>
      <c r="U93" s="64" t="s">
        <v>928</v>
      </c>
      <c r="V93" s="177">
        <v>90</v>
      </c>
      <c r="W93" s="177">
        <v>16</v>
      </c>
      <c r="X93" s="3" t="s">
        <v>857</v>
      </c>
      <c r="Y93" s="3"/>
      <c r="Z93" s="64" t="s">
        <v>1271</v>
      </c>
      <c r="AA93" s="64" t="s">
        <v>1404</v>
      </c>
      <c r="AB93" s="183" t="str">
        <f>IF(MOD(Таблица33[[#This Row],[Заказ, шт.
↓]],Таблица33[[#This Row],[Кратность заказа]])&gt;0,"Ошибка!","")</f>
        <v/>
      </c>
    </row>
    <row r="94" spans="1:28" s="37" customFormat="1" ht="15" customHeight="1">
      <c r="A94" s="48"/>
      <c r="B94" s="117"/>
      <c r="C94" s="54" t="s">
        <v>1150</v>
      </c>
      <c r="D94" s="187" t="s">
        <v>816</v>
      </c>
      <c r="E94" s="189"/>
      <c r="F94" s="190" t="s">
        <v>1257</v>
      </c>
      <c r="G94" s="182" t="s">
        <v>78</v>
      </c>
      <c r="H94" s="235"/>
      <c r="I94" s="55" t="s">
        <v>1336</v>
      </c>
      <c r="J94" s="56">
        <v>35</v>
      </c>
      <c r="K94" s="56" t="s">
        <v>1343</v>
      </c>
      <c r="L94" s="131">
        <v>7.66</v>
      </c>
      <c r="M94" s="131">
        <v>7.87</v>
      </c>
      <c r="N94" s="131">
        <v>8.01</v>
      </c>
      <c r="O94" s="131">
        <v>8.57</v>
      </c>
      <c r="P94" s="56">
        <v>5</v>
      </c>
      <c r="Q94" s="185"/>
      <c r="R94" s="57" t="str">
        <f t="shared" si="0"/>
        <v>-</v>
      </c>
      <c r="S94" s="58">
        <f t="shared" si="1"/>
        <v>0</v>
      </c>
      <c r="T94" s="123" t="s">
        <v>845</v>
      </c>
      <c r="U94" s="64" t="s">
        <v>928</v>
      </c>
      <c r="V94" s="177">
        <v>90</v>
      </c>
      <c r="W94" s="177">
        <v>16</v>
      </c>
      <c r="X94" s="3" t="s">
        <v>857</v>
      </c>
      <c r="Y94" s="3"/>
      <c r="Z94" s="64" t="s">
        <v>1271</v>
      </c>
      <c r="AA94" s="64" t="s">
        <v>1404</v>
      </c>
      <c r="AB94" s="183" t="str">
        <f>IF(MOD(Таблица33[[#This Row],[Заказ, шт.
↓]],Таблица33[[#This Row],[Кратность заказа]])&gt;0,"Ошибка!","")</f>
        <v/>
      </c>
    </row>
    <row r="95" spans="1:28" s="37" customFormat="1" ht="15" customHeight="1">
      <c r="A95" s="48"/>
      <c r="B95" s="117"/>
      <c r="C95" s="54" t="s">
        <v>1151</v>
      </c>
      <c r="D95" s="187" t="s">
        <v>906</v>
      </c>
      <c r="E95" s="189"/>
      <c r="F95" s="190" t="s">
        <v>1257</v>
      </c>
      <c r="G95" s="182" t="s">
        <v>78</v>
      </c>
      <c r="H95" s="235"/>
      <c r="I95" s="55" t="s">
        <v>1336</v>
      </c>
      <c r="J95" s="56">
        <v>40</v>
      </c>
      <c r="K95" s="56" t="s">
        <v>1344</v>
      </c>
      <c r="L95" s="130">
        <v>727</v>
      </c>
      <c r="M95" s="130">
        <v>747</v>
      </c>
      <c r="N95" s="130">
        <v>761</v>
      </c>
      <c r="O95" s="130">
        <v>814</v>
      </c>
      <c r="P95" s="56">
        <v>5</v>
      </c>
      <c r="Q95" s="185"/>
      <c r="R95" s="57" t="str">
        <f t="shared" si="0"/>
        <v>-</v>
      </c>
      <c r="S95" s="66">
        <f t="shared" si="1"/>
        <v>0</v>
      </c>
      <c r="T95" s="123" t="s">
        <v>845</v>
      </c>
      <c r="U95" s="64" t="s">
        <v>928</v>
      </c>
      <c r="V95" s="177">
        <v>90</v>
      </c>
      <c r="W95" s="177">
        <v>16</v>
      </c>
      <c r="X95" s="3" t="s">
        <v>857</v>
      </c>
      <c r="Y95" s="3"/>
      <c r="Z95" s="64" t="s">
        <v>1271</v>
      </c>
      <c r="AA95" s="64" t="s">
        <v>1404</v>
      </c>
      <c r="AB95" s="183" t="str">
        <f>IF(MOD(Таблица33[[#This Row],[Заказ, шт.
↓]],Таблица33[[#This Row],[Кратность заказа]])&gt;0,"Ошибка!","")</f>
        <v/>
      </c>
    </row>
    <row r="96" spans="1:28" s="37" customFormat="1" ht="15" customHeight="1">
      <c r="A96" s="48"/>
      <c r="B96" s="117"/>
      <c r="C96" s="54" t="s">
        <v>1152</v>
      </c>
      <c r="D96" s="187" t="s">
        <v>816</v>
      </c>
      <c r="E96" s="189"/>
      <c r="F96" s="190" t="s">
        <v>1257</v>
      </c>
      <c r="G96" s="182" t="s">
        <v>83</v>
      </c>
      <c r="H96" s="235"/>
      <c r="I96" s="55" t="s">
        <v>1336</v>
      </c>
      <c r="J96" s="56">
        <v>35</v>
      </c>
      <c r="K96" s="56" t="s">
        <v>1343</v>
      </c>
      <c r="L96" s="131">
        <v>5.63</v>
      </c>
      <c r="M96" s="131">
        <v>5.7799999999999994</v>
      </c>
      <c r="N96" s="131">
        <v>5.89</v>
      </c>
      <c r="O96" s="131">
        <v>6.3</v>
      </c>
      <c r="P96" s="56">
        <v>5</v>
      </c>
      <c r="Q96" s="185"/>
      <c r="R96" s="57" t="str">
        <f t="shared" si="0"/>
        <v>-</v>
      </c>
      <c r="S96" s="58">
        <f t="shared" si="1"/>
        <v>0</v>
      </c>
      <c r="T96" s="123" t="s">
        <v>845</v>
      </c>
      <c r="U96" s="64" t="s">
        <v>934</v>
      </c>
      <c r="V96" s="177">
        <v>100</v>
      </c>
      <c r="W96" s="177">
        <v>20</v>
      </c>
      <c r="X96" s="3" t="s">
        <v>857</v>
      </c>
      <c r="Y96" s="3" t="s">
        <v>881</v>
      </c>
      <c r="Z96" s="64"/>
      <c r="AA96" s="64" t="s">
        <v>1405</v>
      </c>
      <c r="AB96" s="183" t="str">
        <f>IF(MOD(Таблица33[[#This Row],[Заказ, шт.
↓]],Таблица33[[#This Row],[Кратность заказа]])&gt;0,"Ошибка!","")</f>
        <v/>
      </c>
    </row>
    <row r="97" spans="1:28" s="37" customFormat="1" ht="15" customHeight="1">
      <c r="A97" s="48"/>
      <c r="B97" s="117"/>
      <c r="C97" s="54" t="s">
        <v>1008</v>
      </c>
      <c r="D97" s="187" t="s">
        <v>816</v>
      </c>
      <c r="E97" s="189"/>
      <c r="F97" s="190" t="s">
        <v>1257</v>
      </c>
      <c r="G97" s="182" t="s">
        <v>85</v>
      </c>
      <c r="H97" s="235"/>
      <c r="I97" s="55" t="s">
        <v>1336</v>
      </c>
      <c r="J97" s="56">
        <v>50</v>
      </c>
      <c r="K97" s="56" t="s">
        <v>1343</v>
      </c>
      <c r="L97" s="131">
        <v>6.25</v>
      </c>
      <c r="M97" s="131">
        <v>6.43</v>
      </c>
      <c r="N97" s="131">
        <v>6.55</v>
      </c>
      <c r="O97" s="131">
        <v>7</v>
      </c>
      <c r="P97" s="56">
        <v>5</v>
      </c>
      <c r="Q97" s="185"/>
      <c r="R97" s="57" t="str">
        <f t="shared" si="0"/>
        <v>-</v>
      </c>
      <c r="S97" s="58">
        <f t="shared" si="1"/>
        <v>0</v>
      </c>
      <c r="T97" s="123" t="s">
        <v>845</v>
      </c>
      <c r="U97" s="64" t="s">
        <v>909</v>
      </c>
      <c r="V97" s="177">
        <v>100</v>
      </c>
      <c r="W97" s="177" t="s">
        <v>862</v>
      </c>
      <c r="X97" s="3" t="s">
        <v>857</v>
      </c>
      <c r="Y97" s="3"/>
      <c r="Z97" s="64" t="s">
        <v>1274</v>
      </c>
      <c r="AA97" s="64" t="s">
        <v>1406</v>
      </c>
      <c r="AB97" s="183" t="str">
        <f>IF(MOD(Таблица33[[#This Row],[Заказ, шт.
↓]],Таблица33[[#This Row],[Кратность заказа]])&gt;0,"Ошибка!","")</f>
        <v/>
      </c>
    </row>
    <row r="98" spans="1:28" s="37" customFormat="1" ht="15" customHeight="1">
      <c r="A98" s="48"/>
      <c r="B98" s="117"/>
      <c r="C98" s="54" t="s">
        <v>1156</v>
      </c>
      <c r="D98" s="187" t="s">
        <v>816</v>
      </c>
      <c r="E98" s="189"/>
      <c r="F98" s="190" t="s">
        <v>1257</v>
      </c>
      <c r="G98" s="182" t="s">
        <v>174</v>
      </c>
      <c r="H98" s="235"/>
      <c r="I98" s="55" t="s">
        <v>1334</v>
      </c>
      <c r="J98" s="56">
        <v>50</v>
      </c>
      <c r="K98" s="56" t="s">
        <v>1343</v>
      </c>
      <c r="L98" s="131">
        <v>7.85</v>
      </c>
      <c r="M98" s="131">
        <v>8.07</v>
      </c>
      <c r="N98" s="131">
        <v>8.2200000000000006</v>
      </c>
      <c r="O98" s="131">
        <v>8.7899999999999991</v>
      </c>
      <c r="P98" s="56">
        <v>5</v>
      </c>
      <c r="Q98" s="185"/>
      <c r="R98" s="57" t="str">
        <f t="shared" si="0"/>
        <v>-</v>
      </c>
      <c r="S98" s="58">
        <f t="shared" si="1"/>
        <v>0</v>
      </c>
      <c r="T98" s="123" t="s">
        <v>845</v>
      </c>
      <c r="U98" s="64" t="s">
        <v>808</v>
      </c>
      <c r="V98" s="177" t="s">
        <v>886</v>
      </c>
      <c r="W98" s="177" t="s">
        <v>912</v>
      </c>
      <c r="X98" s="3" t="s">
        <v>857</v>
      </c>
      <c r="Y98" s="3"/>
      <c r="Z98" s="64" t="s">
        <v>1276</v>
      </c>
      <c r="AA98" s="64" t="s">
        <v>1408</v>
      </c>
      <c r="AB98" s="183" t="str">
        <f>IF(MOD(Таблица33[[#This Row],[Заказ, шт.
↓]],Таблица33[[#This Row],[Кратность заказа]])&gt;0,"Ошибка!","")</f>
        <v/>
      </c>
    </row>
    <row r="99" spans="1:28" s="37" customFormat="1" ht="15" customHeight="1">
      <c r="A99" s="48"/>
      <c r="B99" s="117"/>
      <c r="C99" s="54" t="s">
        <v>986</v>
      </c>
      <c r="D99" s="187" t="s">
        <v>906</v>
      </c>
      <c r="E99" s="189"/>
      <c r="F99" s="190" t="s">
        <v>1257</v>
      </c>
      <c r="G99" s="182" t="s">
        <v>174</v>
      </c>
      <c r="H99" s="235"/>
      <c r="I99" s="55" t="s">
        <v>1334</v>
      </c>
      <c r="J99" s="56">
        <v>60</v>
      </c>
      <c r="K99" s="56" t="s">
        <v>1344</v>
      </c>
      <c r="L99" s="130">
        <v>745</v>
      </c>
      <c r="M99" s="130">
        <v>766</v>
      </c>
      <c r="N99" s="130">
        <v>780</v>
      </c>
      <c r="O99" s="130">
        <v>834</v>
      </c>
      <c r="P99" s="56">
        <v>5</v>
      </c>
      <c r="Q99" s="185"/>
      <c r="R99" s="57" t="str">
        <f t="shared" si="0"/>
        <v>-</v>
      </c>
      <c r="S99" s="66">
        <f t="shared" si="1"/>
        <v>0</v>
      </c>
      <c r="T99" s="123" t="s">
        <v>845</v>
      </c>
      <c r="U99" s="64" t="s">
        <v>808</v>
      </c>
      <c r="V99" s="177" t="s">
        <v>886</v>
      </c>
      <c r="W99" s="177" t="s">
        <v>912</v>
      </c>
      <c r="X99" s="3" t="s">
        <v>857</v>
      </c>
      <c r="Y99" s="3"/>
      <c r="Z99" s="64" t="s">
        <v>1276</v>
      </c>
      <c r="AA99" s="64" t="s">
        <v>1408</v>
      </c>
      <c r="AB99" s="183" t="str">
        <f>IF(MOD(Таблица33[[#This Row],[Заказ, шт.
↓]],Таблица33[[#This Row],[Кратность заказа]])&gt;0,"Ошибка!","")</f>
        <v/>
      </c>
    </row>
    <row r="100" spans="1:28" s="37" customFormat="1" ht="15" hidden="1" customHeight="1">
      <c r="A100" s="48"/>
      <c r="B100" s="117" t="s">
        <v>1339</v>
      </c>
      <c r="C100" s="54" t="s">
        <v>987</v>
      </c>
      <c r="D100" s="187" t="s">
        <v>816</v>
      </c>
      <c r="E100" s="189"/>
      <c r="F100" s="190" t="s">
        <v>1257</v>
      </c>
      <c r="G100" s="182" t="s">
        <v>174</v>
      </c>
      <c r="H100" s="235"/>
      <c r="I100" s="55" t="s">
        <v>1336</v>
      </c>
      <c r="J100" s="56">
        <v>35</v>
      </c>
      <c r="K100" s="56" t="s">
        <v>1343</v>
      </c>
      <c r="L100" s="131">
        <v>10.44</v>
      </c>
      <c r="M100" s="131">
        <v>10.73</v>
      </c>
      <c r="N100" s="131">
        <v>10.93</v>
      </c>
      <c r="O100" s="131">
        <v>11.69</v>
      </c>
      <c r="P100" s="56">
        <v>5</v>
      </c>
      <c r="Q100" s="185"/>
      <c r="R100" s="57" t="str">
        <f t="shared" si="0"/>
        <v>-</v>
      </c>
      <c r="S100" s="58">
        <f t="shared" si="1"/>
        <v>0</v>
      </c>
      <c r="T100" s="123" t="s">
        <v>845</v>
      </c>
      <c r="U100" s="64" t="s">
        <v>808</v>
      </c>
      <c r="V100" s="177" t="s">
        <v>886</v>
      </c>
      <c r="W100" s="177" t="s">
        <v>912</v>
      </c>
      <c r="X100" s="3" t="s">
        <v>857</v>
      </c>
      <c r="Y100" s="3"/>
      <c r="Z100" s="64" t="s">
        <v>1276</v>
      </c>
      <c r="AA100" s="64" t="s">
        <v>1408</v>
      </c>
      <c r="AB100" s="183" t="str">
        <f>IF(MOD(Таблица33[[#This Row],[Заказ, шт.
↓]],Таблица33[[#This Row],[Кратность заказа]])&gt;0,"Ошибка!","")</f>
        <v/>
      </c>
    </row>
    <row r="101" spans="1:28" s="37" customFormat="1" ht="15" customHeight="1">
      <c r="A101" s="48"/>
      <c r="B101" s="117"/>
      <c r="C101" s="54" t="s">
        <v>1157</v>
      </c>
      <c r="D101" s="187" t="s">
        <v>816</v>
      </c>
      <c r="E101" s="189"/>
      <c r="F101" s="190" t="s">
        <v>1257</v>
      </c>
      <c r="G101" s="182" t="s">
        <v>174</v>
      </c>
      <c r="H101" s="235"/>
      <c r="I101" s="55" t="s">
        <v>1336</v>
      </c>
      <c r="J101" s="56">
        <v>50</v>
      </c>
      <c r="K101" s="56" t="s">
        <v>1343</v>
      </c>
      <c r="L101" s="131">
        <v>10.44</v>
      </c>
      <c r="M101" s="131">
        <v>10.73</v>
      </c>
      <c r="N101" s="131">
        <v>10.93</v>
      </c>
      <c r="O101" s="131">
        <v>11.69</v>
      </c>
      <c r="P101" s="56">
        <v>5</v>
      </c>
      <c r="Q101" s="185"/>
      <c r="R101" s="57" t="str">
        <f t="shared" si="0"/>
        <v>-</v>
      </c>
      <c r="S101" s="58">
        <f t="shared" si="1"/>
        <v>0</v>
      </c>
      <c r="T101" s="133" t="s">
        <v>1259</v>
      </c>
      <c r="U101" s="64" t="s">
        <v>808</v>
      </c>
      <c r="V101" s="177" t="s">
        <v>886</v>
      </c>
      <c r="W101" s="177" t="s">
        <v>912</v>
      </c>
      <c r="X101" s="3" t="s">
        <v>857</v>
      </c>
      <c r="Y101" s="3"/>
      <c r="Z101" s="64" t="s">
        <v>1276</v>
      </c>
      <c r="AA101" s="64" t="s">
        <v>1408</v>
      </c>
      <c r="AB101" s="183" t="str">
        <f>IF(MOD(Таблица33[[#This Row],[Заказ, шт.
↓]],Таблица33[[#This Row],[Кратность заказа]])&gt;0,"Ошибка!","")</f>
        <v/>
      </c>
    </row>
    <row r="102" spans="1:28" s="37" customFormat="1" ht="15" customHeight="1">
      <c r="A102" s="48"/>
      <c r="B102" s="117"/>
      <c r="C102" s="54" t="s">
        <v>1011</v>
      </c>
      <c r="D102" s="187" t="s">
        <v>906</v>
      </c>
      <c r="E102" s="189"/>
      <c r="F102" s="190" t="s">
        <v>1257</v>
      </c>
      <c r="G102" s="182" t="s">
        <v>17</v>
      </c>
      <c r="H102" s="235"/>
      <c r="I102" s="55" t="s">
        <v>1334</v>
      </c>
      <c r="J102" s="56">
        <v>60</v>
      </c>
      <c r="K102" s="56" t="s">
        <v>1344</v>
      </c>
      <c r="L102" s="130">
        <v>900</v>
      </c>
      <c r="M102" s="130">
        <v>925</v>
      </c>
      <c r="N102" s="130">
        <v>943</v>
      </c>
      <c r="O102" s="130">
        <v>1008</v>
      </c>
      <c r="P102" s="56">
        <v>5</v>
      </c>
      <c r="Q102" s="185"/>
      <c r="R102" s="57" t="str">
        <f t="shared" si="0"/>
        <v>-</v>
      </c>
      <c r="S102" s="66">
        <f t="shared" si="1"/>
        <v>0</v>
      </c>
      <c r="T102" s="123" t="s">
        <v>845</v>
      </c>
      <c r="U102" s="64" t="s">
        <v>915</v>
      </c>
      <c r="V102" s="177" t="s">
        <v>872</v>
      </c>
      <c r="W102" s="177" t="s">
        <v>912</v>
      </c>
      <c r="X102" s="3" t="s">
        <v>859</v>
      </c>
      <c r="Y102" s="3"/>
      <c r="Z102" s="64" t="s">
        <v>1012</v>
      </c>
      <c r="AA102" s="64" t="s">
        <v>1475</v>
      </c>
      <c r="AB102" s="183" t="str">
        <f>IF(MOD(Таблица33[[#This Row],[Заказ, шт.
↓]],Таблица33[[#This Row],[Кратность заказа]])&gt;0,"Ошибка!","")</f>
        <v/>
      </c>
    </row>
    <row r="103" spans="1:28" s="37" customFormat="1" ht="15" hidden="1" customHeight="1">
      <c r="A103" s="48"/>
      <c r="B103" s="117" t="s">
        <v>1339</v>
      </c>
      <c r="C103" s="54" t="s">
        <v>1158</v>
      </c>
      <c r="D103" s="187" t="s">
        <v>816</v>
      </c>
      <c r="E103" s="189"/>
      <c r="F103" s="190" t="s">
        <v>1257</v>
      </c>
      <c r="G103" s="182" t="s">
        <v>17</v>
      </c>
      <c r="H103" s="235"/>
      <c r="I103" s="55" t="s">
        <v>1336</v>
      </c>
      <c r="J103" s="56">
        <v>35</v>
      </c>
      <c r="K103" s="56" t="s">
        <v>1343</v>
      </c>
      <c r="L103" s="131">
        <v>13.31</v>
      </c>
      <c r="M103" s="131">
        <v>13.67</v>
      </c>
      <c r="N103" s="131">
        <v>13.93</v>
      </c>
      <c r="O103" s="131">
        <v>14.9</v>
      </c>
      <c r="P103" s="56">
        <v>5</v>
      </c>
      <c r="Q103" s="185"/>
      <c r="R103" s="57" t="str">
        <f t="shared" si="0"/>
        <v>-</v>
      </c>
      <c r="S103" s="58">
        <f t="shared" si="1"/>
        <v>0</v>
      </c>
      <c r="T103" s="123" t="s">
        <v>845</v>
      </c>
      <c r="U103" s="64" t="s">
        <v>915</v>
      </c>
      <c r="V103" s="177" t="s">
        <v>872</v>
      </c>
      <c r="W103" s="177" t="s">
        <v>912</v>
      </c>
      <c r="X103" s="3" t="s">
        <v>859</v>
      </c>
      <c r="Y103" s="3"/>
      <c r="Z103" s="64" t="s">
        <v>1012</v>
      </c>
      <c r="AA103" s="64" t="s">
        <v>1475</v>
      </c>
      <c r="AB103" s="183" t="str">
        <f>IF(MOD(Таблица33[[#This Row],[Заказ, шт.
↓]],Таблица33[[#This Row],[Кратность заказа]])&gt;0,"Ошибка!","")</f>
        <v/>
      </c>
    </row>
    <row r="104" spans="1:28" s="37" customFormat="1" ht="15" customHeight="1">
      <c r="A104" s="48"/>
      <c r="B104" s="117"/>
      <c r="C104" s="54" t="s">
        <v>1159</v>
      </c>
      <c r="D104" s="187" t="s">
        <v>816</v>
      </c>
      <c r="E104" s="189"/>
      <c r="F104" s="190" t="s">
        <v>1257</v>
      </c>
      <c r="G104" s="182" t="s">
        <v>17</v>
      </c>
      <c r="H104" s="235"/>
      <c r="I104" s="55" t="s">
        <v>1336</v>
      </c>
      <c r="J104" s="56">
        <v>50</v>
      </c>
      <c r="K104" s="56" t="s">
        <v>1343</v>
      </c>
      <c r="L104" s="131">
        <v>13.31</v>
      </c>
      <c r="M104" s="131">
        <v>13.67</v>
      </c>
      <c r="N104" s="131">
        <v>13.93</v>
      </c>
      <c r="O104" s="131">
        <v>14.9</v>
      </c>
      <c r="P104" s="56">
        <v>5</v>
      </c>
      <c r="Q104" s="185"/>
      <c r="R104" s="57" t="str">
        <f t="shared" si="0"/>
        <v>-</v>
      </c>
      <c r="S104" s="58">
        <f t="shared" si="1"/>
        <v>0</v>
      </c>
      <c r="T104" s="123" t="s">
        <v>845</v>
      </c>
      <c r="U104" s="64" t="s">
        <v>915</v>
      </c>
      <c r="V104" s="177" t="s">
        <v>872</v>
      </c>
      <c r="W104" s="177" t="s">
        <v>912</v>
      </c>
      <c r="X104" s="3" t="s">
        <v>859</v>
      </c>
      <c r="Y104" s="3"/>
      <c r="Z104" s="64" t="s">
        <v>1012</v>
      </c>
      <c r="AA104" s="64" t="s">
        <v>1475</v>
      </c>
      <c r="AB104" s="183" t="str">
        <f>IF(MOD(Таблица33[[#This Row],[Заказ, шт.
↓]],Таблица33[[#This Row],[Кратность заказа]])&gt;0,"Ошибка!","")</f>
        <v/>
      </c>
    </row>
    <row r="105" spans="1:28" s="37" customFormat="1" ht="15" customHeight="1">
      <c r="A105" s="48"/>
      <c r="B105" s="117"/>
      <c r="C105" s="54" t="s">
        <v>988</v>
      </c>
      <c r="D105" s="187" t="s">
        <v>906</v>
      </c>
      <c r="E105" s="189"/>
      <c r="F105" s="190" t="s">
        <v>1257</v>
      </c>
      <c r="G105" s="182" t="s">
        <v>178</v>
      </c>
      <c r="H105" s="235"/>
      <c r="I105" s="55" t="s">
        <v>1334</v>
      </c>
      <c r="J105" s="56">
        <v>60</v>
      </c>
      <c r="K105" s="56" t="s">
        <v>1344</v>
      </c>
      <c r="L105" s="130">
        <v>260</v>
      </c>
      <c r="M105" s="130">
        <v>267</v>
      </c>
      <c r="N105" s="130">
        <v>272</v>
      </c>
      <c r="O105" s="130">
        <v>291</v>
      </c>
      <c r="P105" s="56">
        <v>5</v>
      </c>
      <c r="Q105" s="185"/>
      <c r="R105" s="57" t="str">
        <f t="shared" si="0"/>
        <v>-</v>
      </c>
      <c r="S105" s="66">
        <f t="shared" si="1"/>
        <v>0</v>
      </c>
      <c r="T105" s="123" t="s">
        <v>845</v>
      </c>
      <c r="U105" s="64" t="s">
        <v>909</v>
      </c>
      <c r="V105" s="177">
        <v>75</v>
      </c>
      <c r="W105" s="177" t="s">
        <v>912</v>
      </c>
      <c r="X105" s="3" t="s">
        <v>857</v>
      </c>
      <c r="Y105" s="3"/>
      <c r="Z105" s="64"/>
      <c r="AA105" s="64" t="s">
        <v>1409</v>
      </c>
      <c r="AB105" s="183" t="str">
        <f>IF(MOD(Таблица33[[#This Row],[Заказ, шт.
↓]],Таблица33[[#This Row],[Кратность заказа]])&gt;0,"Ошибка!","")</f>
        <v/>
      </c>
    </row>
    <row r="106" spans="1:28" s="37" customFormat="1" ht="15" customHeight="1">
      <c r="A106" s="48"/>
      <c r="B106" s="117"/>
      <c r="C106" s="54" t="s">
        <v>1211</v>
      </c>
      <c r="D106" s="187" t="s">
        <v>816</v>
      </c>
      <c r="E106" s="189"/>
      <c r="F106" s="190" t="s">
        <v>1256</v>
      </c>
      <c r="G106" s="182" t="s">
        <v>105</v>
      </c>
      <c r="H106" s="235"/>
      <c r="I106" s="55" t="s">
        <v>1336</v>
      </c>
      <c r="J106" s="56">
        <v>35</v>
      </c>
      <c r="K106" s="56" t="s">
        <v>1343</v>
      </c>
      <c r="L106" s="131">
        <v>19.880000000000003</v>
      </c>
      <c r="M106" s="131">
        <v>20.25</v>
      </c>
      <c r="N106" s="131">
        <v>20.830000000000002</v>
      </c>
      <c r="O106" s="131">
        <v>21.66</v>
      </c>
      <c r="P106" s="56">
        <v>5</v>
      </c>
      <c r="Q106" s="185"/>
      <c r="R106" s="57" t="str">
        <f>IF(Q106/J106=0,"-",Q106/J106)</f>
        <v>-</v>
      </c>
      <c r="S106" s="58">
        <f>IF(Q106&lt;10,O106*Q106,IF(Q106&lt;15,N106*Q106,IF(Q106&lt;J106,M106*Q106,L106*Q106)))</f>
        <v>0</v>
      </c>
      <c r="T106" s="123" t="s">
        <v>845</v>
      </c>
      <c r="U106" s="64" t="s">
        <v>909</v>
      </c>
      <c r="V106" s="177" t="s">
        <v>887</v>
      </c>
      <c r="W106" s="177" t="s">
        <v>912</v>
      </c>
      <c r="X106" s="3" t="s">
        <v>857</v>
      </c>
      <c r="Y106" s="3"/>
      <c r="Z106" s="64"/>
      <c r="AA106" s="64" t="s">
        <v>1470</v>
      </c>
      <c r="AB106" s="183" t="str">
        <f>IF(MOD(Таблица33[[#This Row],[Заказ, шт.
↓]],Таблица33[[#This Row],[Кратность заказа]])&gt;0,"Ошибка!","")</f>
        <v/>
      </c>
    </row>
    <row r="107" spans="1:28" s="37" customFormat="1" ht="15" customHeight="1">
      <c r="A107" s="48"/>
      <c r="B107" s="117"/>
      <c r="C107" s="54" t="s">
        <v>991</v>
      </c>
      <c r="D107" s="187" t="s">
        <v>906</v>
      </c>
      <c r="E107" s="189"/>
      <c r="F107" s="190" t="s">
        <v>1256</v>
      </c>
      <c r="G107" s="182" t="s">
        <v>233</v>
      </c>
      <c r="H107" s="235"/>
      <c r="I107" s="55" t="s">
        <v>1334</v>
      </c>
      <c r="J107" s="56">
        <v>60</v>
      </c>
      <c r="K107" s="56" t="s">
        <v>1344</v>
      </c>
      <c r="L107" s="130">
        <v>4045</v>
      </c>
      <c r="M107" s="130">
        <v>4084</v>
      </c>
      <c r="N107" s="130">
        <v>4124</v>
      </c>
      <c r="O107" s="130">
        <v>4247</v>
      </c>
      <c r="P107" s="56">
        <v>3</v>
      </c>
      <c r="Q107" s="185"/>
      <c r="R107" s="57" t="str">
        <f t="shared" si="0"/>
        <v>-</v>
      </c>
      <c r="S107" s="66">
        <f t="shared" si="1"/>
        <v>0</v>
      </c>
      <c r="T107" s="123" t="s">
        <v>845</v>
      </c>
      <c r="U107" s="64" t="s">
        <v>909</v>
      </c>
      <c r="V107" s="177">
        <v>120</v>
      </c>
      <c r="W107" s="177" t="s">
        <v>862</v>
      </c>
      <c r="X107" s="3" t="s">
        <v>859</v>
      </c>
      <c r="Y107" s="3" t="s">
        <v>881</v>
      </c>
      <c r="Z107" s="64"/>
      <c r="AA107" s="64" t="s">
        <v>1476</v>
      </c>
      <c r="AB107" s="183" t="str">
        <f>IF(MOD(Таблица33[[#This Row],[Заказ, шт.
↓]],Таблица33[[#This Row],[Кратность заказа]])&gt;0,"Ошибка!","")</f>
        <v/>
      </c>
    </row>
    <row r="108" spans="1:28" s="37" customFormat="1" ht="15" customHeight="1">
      <c r="A108" s="48"/>
      <c r="B108" s="117"/>
      <c r="C108" s="54" t="s">
        <v>992</v>
      </c>
      <c r="D108" s="187" t="s">
        <v>906</v>
      </c>
      <c r="E108" s="189"/>
      <c r="F108" s="190" t="s">
        <v>1257</v>
      </c>
      <c r="G108" s="182" t="s">
        <v>243</v>
      </c>
      <c r="H108" s="235"/>
      <c r="I108" s="55" t="s">
        <v>1334</v>
      </c>
      <c r="J108" s="56">
        <v>60</v>
      </c>
      <c r="K108" s="56" t="s">
        <v>1344</v>
      </c>
      <c r="L108" s="130">
        <v>501</v>
      </c>
      <c r="M108" s="130">
        <v>515</v>
      </c>
      <c r="N108" s="130">
        <v>525</v>
      </c>
      <c r="O108" s="130">
        <v>561</v>
      </c>
      <c r="P108" s="56">
        <v>5</v>
      </c>
      <c r="Q108" s="185"/>
      <c r="R108" s="57" t="str">
        <f t="shared" si="0"/>
        <v>-</v>
      </c>
      <c r="S108" s="66">
        <f t="shared" si="1"/>
        <v>0</v>
      </c>
      <c r="T108" s="123" t="s">
        <v>845</v>
      </c>
      <c r="U108" s="64" t="s">
        <v>909</v>
      </c>
      <c r="V108" s="177" t="s">
        <v>865</v>
      </c>
      <c r="W108" s="177" t="s">
        <v>926</v>
      </c>
      <c r="X108" s="3" t="s">
        <v>859</v>
      </c>
      <c r="Y108" s="3"/>
      <c r="Z108" s="64" t="s">
        <v>1277</v>
      </c>
      <c r="AA108" s="64" t="s">
        <v>1411</v>
      </c>
      <c r="AB108" s="183" t="str">
        <f>IF(MOD(Таблица33[[#This Row],[Заказ, шт.
↓]],Таблица33[[#This Row],[Кратность заказа]])&gt;0,"Ошибка!","")</f>
        <v/>
      </c>
    </row>
    <row r="109" spans="1:28" s="37" customFormat="1" ht="15" customHeight="1">
      <c r="A109" s="48"/>
      <c r="B109" s="117"/>
      <c r="C109" s="54" t="s">
        <v>1162</v>
      </c>
      <c r="D109" s="187" t="s">
        <v>816</v>
      </c>
      <c r="E109" s="189"/>
      <c r="F109" s="190" t="s">
        <v>1256</v>
      </c>
      <c r="G109" s="182" t="s">
        <v>797</v>
      </c>
      <c r="H109" s="235"/>
      <c r="I109" s="55" t="s">
        <v>1336</v>
      </c>
      <c r="J109" s="56">
        <v>50</v>
      </c>
      <c r="K109" s="56" t="s">
        <v>1343</v>
      </c>
      <c r="L109" s="131">
        <v>40.75</v>
      </c>
      <c r="M109" s="131">
        <v>41.14</v>
      </c>
      <c r="N109" s="131">
        <v>41.54</v>
      </c>
      <c r="O109" s="131">
        <v>42.78</v>
      </c>
      <c r="P109" s="56">
        <v>3</v>
      </c>
      <c r="Q109" s="185"/>
      <c r="R109" s="57" t="str">
        <f t="shared" ref="R109:R179" si="2">IF(Q109/J109=0,"-",Q109/J109)</f>
        <v>-</v>
      </c>
      <c r="S109" s="58">
        <f t="shared" ref="S109:S179" si="3">IF(Q109&lt;10,O109*Q109,IF(Q109&lt;15,N109*Q109,IF(Q109&lt;J109,M109*Q109,L109*Q109)))</f>
        <v>0</v>
      </c>
      <c r="T109" s="133" t="s">
        <v>1259</v>
      </c>
      <c r="U109" s="64" t="s">
        <v>805</v>
      </c>
      <c r="V109" s="177">
        <v>70</v>
      </c>
      <c r="W109" s="177" t="s">
        <v>1034</v>
      </c>
      <c r="X109" s="3" t="s">
        <v>857</v>
      </c>
      <c r="Y109" s="3"/>
      <c r="Z109" s="64" t="s">
        <v>1279</v>
      </c>
      <c r="AA109" s="64" t="s">
        <v>1412</v>
      </c>
      <c r="AB109" s="183" t="str">
        <f>IF(MOD(Таблица33[[#This Row],[Заказ, шт.
↓]],Таблица33[[#This Row],[Кратность заказа]])&gt;0,"Ошибка!","")</f>
        <v/>
      </c>
    </row>
    <row r="110" spans="1:28" s="37" customFormat="1" ht="15" customHeight="1">
      <c r="A110" s="48"/>
      <c r="B110" s="117"/>
      <c r="C110" s="54" t="s">
        <v>1163</v>
      </c>
      <c r="D110" s="187" t="s">
        <v>816</v>
      </c>
      <c r="E110" s="189"/>
      <c r="F110" s="190" t="s">
        <v>1257</v>
      </c>
      <c r="G110" s="182" t="s">
        <v>809</v>
      </c>
      <c r="H110" s="235"/>
      <c r="I110" s="55" t="s">
        <v>1336</v>
      </c>
      <c r="J110" s="56">
        <v>50</v>
      </c>
      <c r="K110" s="56" t="s">
        <v>1343</v>
      </c>
      <c r="L110" s="131">
        <v>5.72</v>
      </c>
      <c r="M110" s="131">
        <v>5.88</v>
      </c>
      <c r="N110" s="131">
        <v>5.99</v>
      </c>
      <c r="O110" s="131">
        <v>6.3999999999999995</v>
      </c>
      <c r="P110" s="56">
        <v>5</v>
      </c>
      <c r="Q110" s="185"/>
      <c r="R110" s="57" t="str">
        <f t="shared" si="2"/>
        <v>-</v>
      </c>
      <c r="S110" s="58">
        <f t="shared" si="3"/>
        <v>0</v>
      </c>
      <c r="T110" s="133" t="s">
        <v>1259</v>
      </c>
      <c r="U110" s="64" t="s">
        <v>909</v>
      </c>
      <c r="V110" s="177" t="s">
        <v>872</v>
      </c>
      <c r="W110" s="177">
        <v>14</v>
      </c>
      <c r="X110" s="3" t="s">
        <v>857</v>
      </c>
      <c r="Y110" s="3"/>
      <c r="Z110" s="64" t="s">
        <v>1013</v>
      </c>
      <c r="AA110" s="64" t="s">
        <v>1413</v>
      </c>
      <c r="AB110" s="183" t="str">
        <f>IF(MOD(Таблица33[[#This Row],[Заказ, шт.
↓]],Таблица33[[#This Row],[Кратность заказа]])&gt;0,"Ошибка!","")</f>
        <v/>
      </c>
    </row>
    <row r="111" spans="1:28" s="37" customFormat="1" ht="15" hidden="1" customHeight="1">
      <c r="A111" s="48"/>
      <c r="B111" s="117" t="s">
        <v>1339</v>
      </c>
      <c r="C111" s="54" t="s">
        <v>942</v>
      </c>
      <c r="D111" s="187" t="s">
        <v>816</v>
      </c>
      <c r="E111" s="189"/>
      <c r="F111" s="190" t="s">
        <v>1258</v>
      </c>
      <c r="G111" s="182" t="s">
        <v>158</v>
      </c>
      <c r="H111" s="235"/>
      <c r="I111" s="55" t="s">
        <v>1334</v>
      </c>
      <c r="J111" s="56">
        <v>60</v>
      </c>
      <c r="K111" s="56" t="s">
        <v>1343</v>
      </c>
      <c r="L111" s="131">
        <v>12.1</v>
      </c>
      <c r="M111" s="131">
        <v>12.44</v>
      </c>
      <c r="N111" s="131">
        <v>12.67</v>
      </c>
      <c r="O111" s="131">
        <v>13.549999999999999</v>
      </c>
      <c r="P111" s="56">
        <v>5</v>
      </c>
      <c r="Q111" s="185"/>
      <c r="R111" s="57" t="str">
        <f t="shared" si="2"/>
        <v>-</v>
      </c>
      <c r="S111" s="58">
        <f t="shared" si="3"/>
        <v>0</v>
      </c>
      <c r="T111" s="133" t="s">
        <v>1259</v>
      </c>
      <c r="U111" s="64" t="s">
        <v>805</v>
      </c>
      <c r="V111" s="177">
        <v>70</v>
      </c>
      <c r="W111" s="177" t="s">
        <v>862</v>
      </c>
      <c r="X111" s="3" t="s">
        <v>857</v>
      </c>
      <c r="Y111" s="3"/>
      <c r="Z111" s="64" t="s">
        <v>1280</v>
      </c>
      <c r="AA111" s="64" t="s">
        <v>1462</v>
      </c>
      <c r="AB111" s="183" t="str">
        <f>IF(MOD(Таблица33[[#This Row],[Заказ, шт.
↓]],Таблица33[[#This Row],[Кратность заказа]])&gt;0,"Ошибка!","")</f>
        <v/>
      </c>
    </row>
    <row r="112" spans="1:28" s="37" customFormat="1" ht="15" customHeight="1">
      <c r="A112" s="48"/>
      <c r="B112" s="117"/>
      <c r="C112" s="54" t="s">
        <v>1164</v>
      </c>
      <c r="D112" s="187" t="s">
        <v>816</v>
      </c>
      <c r="E112" s="189"/>
      <c r="F112" s="190" t="s">
        <v>1258</v>
      </c>
      <c r="G112" s="182" t="s">
        <v>158</v>
      </c>
      <c r="H112" s="235"/>
      <c r="I112" s="55" t="s">
        <v>1334</v>
      </c>
      <c r="J112" s="56">
        <v>60</v>
      </c>
      <c r="K112" s="56" t="s">
        <v>1343</v>
      </c>
      <c r="L112" s="131">
        <v>12.1</v>
      </c>
      <c r="M112" s="131">
        <v>12.44</v>
      </c>
      <c r="N112" s="131">
        <v>12.67</v>
      </c>
      <c r="O112" s="131">
        <v>13.549999999999999</v>
      </c>
      <c r="P112" s="56">
        <v>5</v>
      </c>
      <c r="Q112" s="185"/>
      <c r="R112" s="57" t="str">
        <f t="shared" si="2"/>
        <v>-</v>
      </c>
      <c r="S112" s="58">
        <f t="shared" si="3"/>
        <v>0</v>
      </c>
      <c r="T112" s="123" t="s">
        <v>845</v>
      </c>
      <c r="U112" s="64" t="s">
        <v>805</v>
      </c>
      <c r="V112" s="177">
        <v>70</v>
      </c>
      <c r="W112" s="177" t="s">
        <v>862</v>
      </c>
      <c r="X112" s="3" t="s">
        <v>857</v>
      </c>
      <c r="Y112" s="3"/>
      <c r="Z112" s="64" t="s">
        <v>1280</v>
      </c>
      <c r="AA112" s="64" t="s">
        <v>1462</v>
      </c>
      <c r="AB112" s="183" t="str">
        <f>IF(MOD(Таблица33[[#This Row],[Заказ, шт.
↓]],Таблица33[[#This Row],[Кратность заказа]])&gt;0,"Ошибка!","")</f>
        <v/>
      </c>
    </row>
    <row r="113" spans="1:28" s="37" customFormat="1" ht="15" customHeight="1">
      <c r="A113" s="48"/>
      <c r="B113" s="117"/>
      <c r="C113" s="54" t="s">
        <v>993</v>
      </c>
      <c r="D113" s="187" t="s">
        <v>816</v>
      </c>
      <c r="E113" s="189"/>
      <c r="F113" s="190" t="s">
        <v>1257</v>
      </c>
      <c r="G113" s="182" t="s">
        <v>186</v>
      </c>
      <c r="H113" s="235"/>
      <c r="I113" s="55" t="s">
        <v>1336</v>
      </c>
      <c r="J113" s="56">
        <v>50</v>
      </c>
      <c r="K113" s="56" t="s">
        <v>1343</v>
      </c>
      <c r="L113" s="131">
        <v>5.8199999999999994</v>
      </c>
      <c r="M113" s="131">
        <v>5.9799999999999995</v>
      </c>
      <c r="N113" s="131">
        <v>6.09</v>
      </c>
      <c r="O113" s="131">
        <v>6.51</v>
      </c>
      <c r="P113" s="56">
        <v>5</v>
      </c>
      <c r="Q113" s="185"/>
      <c r="R113" s="57" t="str">
        <f t="shared" si="2"/>
        <v>-</v>
      </c>
      <c r="S113" s="58">
        <f t="shared" si="3"/>
        <v>0</v>
      </c>
      <c r="T113" s="123" t="s">
        <v>845</v>
      </c>
      <c r="U113" s="64" t="s">
        <v>928</v>
      </c>
      <c r="V113" s="177" t="s">
        <v>894</v>
      </c>
      <c r="W113" s="177" t="s">
        <v>862</v>
      </c>
      <c r="X113" s="3" t="s">
        <v>859</v>
      </c>
      <c r="Y113" s="3" t="s">
        <v>881</v>
      </c>
      <c r="Z113" s="64" t="s">
        <v>1282</v>
      </c>
      <c r="AA113" s="64" t="s">
        <v>1415</v>
      </c>
      <c r="AB113" s="183" t="str">
        <f>IF(MOD(Таблица33[[#This Row],[Заказ, шт.
↓]],Таблица33[[#This Row],[Кратность заказа]])&gt;0,"Ошибка!","")</f>
        <v/>
      </c>
    </row>
    <row r="114" spans="1:28" s="37" customFormat="1" ht="15" customHeight="1">
      <c r="A114" s="48"/>
      <c r="B114" s="117"/>
      <c r="C114" s="54" t="s">
        <v>1165</v>
      </c>
      <c r="D114" s="187" t="s">
        <v>906</v>
      </c>
      <c r="E114" s="189"/>
      <c r="F114" s="190" t="s">
        <v>1257</v>
      </c>
      <c r="G114" s="182" t="s">
        <v>186</v>
      </c>
      <c r="H114" s="235"/>
      <c r="I114" s="55" t="s">
        <v>1336</v>
      </c>
      <c r="J114" s="56">
        <v>40</v>
      </c>
      <c r="K114" s="56" t="s">
        <v>1344</v>
      </c>
      <c r="L114" s="130">
        <v>552</v>
      </c>
      <c r="M114" s="130">
        <v>567</v>
      </c>
      <c r="N114" s="130">
        <v>578</v>
      </c>
      <c r="O114" s="130">
        <v>618</v>
      </c>
      <c r="P114" s="56">
        <v>5</v>
      </c>
      <c r="Q114" s="185"/>
      <c r="R114" s="57" t="str">
        <f t="shared" si="2"/>
        <v>-</v>
      </c>
      <c r="S114" s="66">
        <f t="shared" si="3"/>
        <v>0</v>
      </c>
      <c r="T114" s="123" t="s">
        <v>845</v>
      </c>
      <c r="U114" s="64" t="s">
        <v>928</v>
      </c>
      <c r="V114" s="177" t="s">
        <v>894</v>
      </c>
      <c r="W114" s="177" t="s">
        <v>862</v>
      </c>
      <c r="X114" s="3" t="s">
        <v>859</v>
      </c>
      <c r="Y114" s="3" t="s">
        <v>881</v>
      </c>
      <c r="Z114" s="64" t="s">
        <v>1282</v>
      </c>
      <c r="AA114" s="64" t="s">
        <v>1415</v>
      </c>
      <c r="AB114" s="183" t="str">
        <f>IF(MOD(Таблица33[[#This Row],[Заказ, шт.
↓]],Таблица33[[#This Row],[Кратность заказа]])&gt;0,"Ошибка!","")</f>
        <v/>
      </c>
    </row>
    <row r="115" spans="1:28" s="37" customFormat="1" ht="15" hidden="1" customHeight="1">
      <c r="A115" s="48"/>
      <c r="B115" s="117" t="s">
        <v>1339</v>
      </c>
      <c r="C115" s="54" t="s">
        <v>1014</v>
      </c>
      <c r="D115" s="187" t="s">
        <v>816</v>
      </c>
      <c r="E115" s="189"/>
      <c r="F115" s="190" t="s">
        <v>1257</v>
      </c>
      <c r="G115" s="182" t="s">
        <v>192</v>
      </c>
      <c r="H115" s="235"/>
      <c r="I115" s="55" t="s">
        <v>1336</v>
      </c>
      <c r="J115" s="56">
        <v>50</v>
      </c>
      <c r="K115" s="56" t="s">
        <v>1343</v>
      </c>
      <c r="L115" s="131">
        <v>9.25</v>
      </c>
      <c r="M115" s="131">
        <v>9.5</v>
      </c>
      <c r="N115" s="131">
        <v>9.68</v>
      </c>
      <c r="O115" s="131">
        <v>10.35</v>
      </c>
      <c r="P115" s="56">
        <v>5</v>
      </c>
      <c r="Q115" s="185"/>
      <c r="R115" s="57" t="str">
        <f t="shared" si="2"/>
        <v>-</v>
      </c>
      <c r="S115" s="58">
        <f t="shared" si="3"/>
        <v>0</v>
      </c>
      <c r="T115" s="133" t="s">
        <v>1259</v>
      </c>
      <c r="U115" s="64" t="s">
        <v>915</v>
      </c>
      <c r="V115" s="177">
        <v>65</v>
      </c>
      <c r="W115" s="177">
        <v>20</v>
      </c>
      <c r="X115" s="3" t="s">
        <v>857</v>
      </c>
      <c r="Y115" s="3" t="s">
        <v>881</v>
      </c>
      <c r="Z115" s="64" t="s">
        <v>1283</v>
      </c>
      <c r="AA115" s="64" t="s">
        <v>1347</v>
      </c>
      <c r="AB115" s="183" t="str">
        <f>IF(MOD(Таблица33[[#This Row],[Заказ, шт.
↓]],Таблица33[[#This Row],[Кратность заказа]])&gt;0,"Ошибка!","")</f>
        <v/>
      </c>
    </row>
    <row r="116" spans="1:28" s="37" customFormat="1" ht="15" customHeight="1">
      <c r="A116" s="48"/>
      <c r="B116" s="117"/>
      <c r="C116" s="54" t="s">
        <v>1166</v>
      </c>
      <c r="D116" s="187" t="s">
        <v>816</v>
      </c>
      <c r="E116" s="189"/>
      <c r="F116" s="190" t="s">
        <v>1257</v>
      </c>
      <c r="G116" s="182" t="s">
        <v>192</v>
      </c>
      <c r="H116" s="235"/>
      <c r="I116" s="55" t="s">
        <v>1336</v>
      </c>
      <c r="J116" s="56">
        <v>35</v>
      </c>
      <c r="K116" s="56" t="s">
        <v>1343</v>
      </c>
      <c r="L116" s="131">
        <v>9.25</v>
      </c>
      <c r="M116" s="131">
        <v>9.5</v>
      </c>
      <c r="N116" s="131">
        <v>9.68</v>
      </c>
      <c r="O116" s="131">
        <v>10.35</v>
      </c>
      <c r="P116" s="56">
        <v>5</v>
      </c>
      <c r="Q116" s="185"/>
      <c r="R116" s="57" t="str">
        <f t="shared" si="2"/>
        <v>-</v>
      </c>
      <c r="S116" s="58">
        <f t="shared" si="3"/>
        <v>0</v>
      </c>
      <c r="T116" s="123" t="s">
        <v>845</v>
      </c>
      <c r="U116" s="64" t="s">
        <v>915</v>
      </c>
      <c r="V116" s="177">
        <v>65</v>
      </c>
      <c r="W116" s="177">
        <v>20</v>
      </c>
      <c r="X116" s="3" t="s">
        <v>857</v>
      </c>
      <c r="Y116" s="3" t="s">
        <v>881</v>
      </c>
      <c r="Z116" s="64" t="s">
        <v>1283</v>
      </c>
      <c r="AA116" s="64" t="s">
        <v>1347</v>
      </c>
      <c r="AB116" s="183" t="str">
        <f>IF(MOD(Таблица33[[#This Row],[Заказ, шт.
↓]],Таблица33[[#This Row],[Кратность заказа]])&gt;0,"Ошибка!","")</f>
        <v/>
      </c>
    </row>
    <row r="117" spans="1:28" s="37" customFormat="1" ht="15" customHeight="1">
      <c r="A117" s="48"/>
      <c r="B117" s="117"/>
      <c r="C117" s="54" t="s">
        <v>1368</v>
      </c>
      <c r="D117" s="187" t="s">
        <v>816</v>
      </c>
      <c r="E117" s="189"/>
      <c r="F117" s="190" t="s">
        <v>1257</v>
      </c>
      <c r="G117" s="182" t="s">
        <v>192</v>
      </c>
      <c r="H117" s="233" t="s">
        <v>1513</v>
      </c>
      <c r="I117" s="55" t="s">
        <v>1335</v>
      </c>
      <c r="J117" s="56">
        <v>35</v>
      </c>
      <c r="K117" s="56" t="s">
        <v>1343</v>
      </c>
      <c r="L117" s="131">
        <v>15.95</v>
      </c>
      <c r="M117" s="131">
        <v>16.39</v>
      </c>
      <c r="N117" s="131">
        <v>16.700000000000003</v>
      </c>
      <c r="O117" s="131">
        <v>17.860000000000003</v>
      </c>
      <c r="P117" s="56">
        <v>5</v>
      </c>
      <c r="Q117" s="185"/>
      <c r="R117" s="57" t="str">
        <f t="shared" si="2"/>
        <v>-</v>
      </c>
      <c r="S117" s="58">
        <f t="shared" si="3"/>
        <v>0</v>
      </c>
      <c r="T117" s="133" t="s">
        <v>1259</v>
      </c>
      <c r="U117" s="64" t="s">
        <v>915</v>
      </c>
      <c r="V117" s="177">
        <v>65</v>
      </c>
      <c r="W117" s="177">
        <v>20</v>
      </c>
      <c r="X117" s="3" t="s">
        <v>857</v>
      </c>
      <c r="Y117" s="3" t="s">
        <v>881</v>
      </c>
      <c r="Z117" s="64" t="s">
        <v>1283</v>
      </c>
      <c r="AA117" s="64" t="s">
        <v>1347</v>
      </c>
      <c r="AB117" s="183" t="str">
        <f>IF(MOD(Таблица33[[#This Row],[Заказ, шт.
↓]],Таблица33[[#This Row],[Кратность заказа]])&gt;0,"Ошибка!","")</f>
        <v/>
      </c>
    </row>
    <row r="118" spans="1:28" s="37" customFormat="1" ht="15" customHeight="1">
      <c r="A118" s="48"/>
      <c r="B118" s="117"/>
      <c r="C118" s="54" t="s">
        <v>1167</v>
      </c>
      <c r="D118" s="187" t="s">
        <v>816</v>
      </c>
      <c r="E118" s="189"/>
      <c r="F118" s="190" t="s">
        <v>1257</v>
      </c>
      <c r="G118" s="182" t="s">
        <v>193</v>
      </c>
      <c r="H118" s="235"/>
      <c r="I118" s="55" t="s">
        <v>1336</v>
      </c>
      <c r="J118" s="56">
        <v>50</v>
      </c>
      <c r="K118" s="56" t="s">
        <v>1343</v>
      </c>
      <c r="L118" s="131">
        <v>25.69</v>
      </c>
      <c r="M118" s="131">
        <v>26.17</v>
      </c>
      <c r="N118" s="131">
        <v>26.930000000000003</v>
      </c>
      <c r="O118" s="131">
        <v>28</v>
      </c>
      <c r="P118" s="56">
        <v>3</v>
      </c>
      <c r="Q118" s="185"/>
      <c r="R118" s="57" t="str">
        <f t="shared" si="2"/>
        <v>-</v>
      </c>
      <c r="S118" s="58">
        <f t="shared" si="3"/>
        <v>0</v>
      </c>
      <c r="T118" s="133" t="s">
        <v>1259</v>
      </c>
      <c r="U118" s="64" t="s">
        <v>807</v>
      </c>
      <c r="V118" s="177">
        <v>80</v>
      </c>
      <c r="W118" s="177" t="s">
        <v>912</v>
      </c>
      <c r="X118" s="3" t="s">
        <v>859</v>
      </c>
      <c r="Y118" s="3"/>
      <c r="Z118" s="64"/>
      <c r="AA118" s="64" t="s">
        <v>1463</v>
      </c>
      <c r="AB118" s="183" t="str">
        <f>IF(MOD(Таблица33[[#This Row],[Заказ, шт.
↓]],Таблица33[[#This Row],[Кратность заказа]])&gt;0,"Ошибка!","")</f>
        <v/>
      </c>
    </row>
    <row r="119" spans="1:28" s="37" customFormat="1" ht="15" customHeight="1">
      <c r="A119" s="48"/>
      <c r="B119" s="117"/>
      <c r="C119" s="54" t="s">
        <v>1168</v>
      </c>
      <c r="D119" s="187" t="s">
        <v>906</v>
      </c>
      <c r="E119" s="189"/>
      <c r="F119" s="190" t="s">
        <v>1258</v>
      </c>
      <c r="G119" s="182" t="s">
        <v>56</v>
      </c>
      <c r="H119" s="235"/>
      <c r="I119" s="55" t="s">
        <v>1336</v>
      </c>
      <c r="J119" s="56">
        <v>40</v>
      </c>
      <c r="K119" s="56" t="s">
        <v>1344</v>
      </c>
      <c r="L119" s="130">
        <v>1099</v>
      </c>
      <c r="M119" s="130">
        <v>1129</v>
      </c>
      <c r="N119" s="130">
        <v>1150</v>
      </c>
      <c r="O119" s="130">
        <v>1230</v>
      </c>
      <c r="P119" s="56">
        <v>5</v>
      </c>
      <c r="Q119" s="185"/>
      <c r="R119" s="57" t="str">
        <f t="shared" si="2"/>
        <v>-</v>
      </c>
      <c r="S119" s="66">
        <f t="shared" si="3"/>
        <v>0</v>
      </c>
      <c r="T119" s="123" t="s">
        <v>845</v>
      </c>
      <c r="U119" s="64" t="s">
        <v>909</v>
      </c>
      <c r="V119" s="177" t="s">
        <v>865</v>
      </c>
      <c r="W119" s="177" t="s">
        <v>912</v>
      </c>
      <c r="X119" s="3" t="s">
        <v>859</v>
      </c>
      <c r="Y119" s="3"/>
      <c r="Z119" s="64"/>
      <c r="AA119" s="173" t="s">
        <v>1348</v>
      </c>
      <c r="AB119" s="183" t="str">
        <f>IF(MOD(Таблица33[[#This Row],[Заказ, шт.
↓]],Таблица33[[#This Row],[Кратность заказа]])&gt;0,"Ошибка!","")</f>
        <v/>
      </c>
    </row>
    <row r="120" spans="1:28" s="37" customFormat="1" ht="15" customHeight="1">
      <c r="A120" s="48"/>
      <c r="B120" s="117"/>
      <c r="C120" s="54" t="s">
        <v>1170</v>
      </c>
      <c r="D120" s="187" t="s">
        <v>816</v>
      </c>
      <c r="E120" s="189"/>
      <c r="F120" s="190" t="s">
        <v>1257</v>
      </c>
      <c r="G120" s="182" t="s">
        <v>203</v>
      </c>
      <c r="H120" s="235"/>
      <c r="I120" s="55" t="s">
        <v>1336</v>
      </c>
      <c r="J120" s="56">
        <v>50</v>
      </c>
      <c r="K120" s="56" t="s">
        <v>1343</v>
      </c>
      <c r="L120" s="131">
        <v>19.89</v>
      </c>
      <c r="M120" s="131">
        <v>20.270000000000003</v>
      </c>
      <c r="N120" s="131">
        <v>20.85</v>
      </c>
      <c r="O120" s="131">
        <v>21.680000000000003</v>
      </c>
      <c r="P120" s="56">
        <v>5</v>
      </c>
      <c r="Q120" s="185"/>
      <c r="R120" s="57" t="str">
        <f t="shared" si="2"/>
        <v>-</v>
      </c>
      <c r="S120" s="58">
        <f t="shared" si="3"/>
        <v>0</v>
      </c>
      <c r="T120" s="133" t="s">
        <v>1259</v>
      </c>
      <c r="U120" s="64" t="s">
        <v>909</v>
      </c>
      <c r="V120" s="177" t="s">
        <v>892</v>
      </c>
      <c r="W120" s="177" t="s">
        <v>862</v>
      </c>
      <c r="X120" s="3" t="s">
        <v>857</v>
      </c>
      <c r="Y120" s="3"/>
      <c r="Z120" s="64"/>
      <c r="AA120" s="64" t="s">
        <v>1477</v>
      </c>
      <c r="AB120" s="183" t="str">
        <f>IF(MOD(Таблица33[[#This Row],[Заказ, шт.
↓]],Таблица33[[#This Row],[Кратность заказа]])&gt;0,"Ошибка!","")</f>
        <v/>
      </c>
    </row>
    <row r="121" spans="1:28" s="37" customFormat="1" ht="15" customHeight="1">
      <c r="A121" s="48"/>
      <c r="B121" s="117"/>
      <c r="C121" s="54" t="s">
        <v>953</v>
      </c>
      <c r="D121" s="187" t="s">
        <v>816</v>
      </c>
      <c r="E121" s="189"/>
      <c r="F121" s="190" t="s">
        <v>1258</v>
      </c>
      <c r="G121" s="182" t="s">
        <v>798</v>
      </c>
      <c r="H121" s="235"/>
      <c r="I121" s="55" t="s">
        <v>1336</v>
      </c>
      <c r="J121" s="56">
        <v>35</v>
      </c>
      <c r="K121" s="56" t="s">
        <v>1343</v>
      </c>
      <c r="L121" s="131">
        <v>46.5</v>
      </c>
      <c r="M121" s="131">
        <v>46.949999999999996</v>
      </c>
      <c r="N121" s="131">
        <v>47.4</v>
      </c>
      <c r="O121" s="131">
        <v>48.82</v>
      </c>
      <c r="P121" s="56">
        <v>3</v>
      </c>
      <c r="Q121" s="185"/>
      <c r="R121" s="57" t="str">
        <f t="shared" si="2"/>
        <v>-</v>
      </c>
      <c r="S121" s="58">
        <f t="shared" si="3"/>
        <v>0</v>
      </c>
      <c r="T121" s="133" t="s">
        <v>1259</v>
      </c>
      <c r="U121" s="64" t="s">
        <v>909</v>
      </c>
      <c r="V121" s="177">
        <v>85</v>
      </c>
      <c r="W121" s="177">
        <v>20</v>
      </c>
      <c r="X121" s="3" t="s">
        <v>857</v>
      </c>
      <c r="Y121" s="3"/>
      <c r="Z121" s="64"/>
      <c r="AA121" s="64" t="s">
        <v>1464</v>
      </c>
      <c r="AB121" s="183" t="str">
        <f>IF(MOD(Таблица33[[#This Row],[Заказ, шт.
↓]],Таблица33[[#This Row],[Кратность заказа]])&gt;0,"Ошибка!","")</f>
        <v/>
      </c>
    </row>
    <row r="122" spans="1:28" s="37" customFormat="1" ht="15" customHeight="1">
      <c r="A122" s="48"/>
      <c r="B122" s="117"/>
      <c r="C122" s="54" t="s">
        <v>1171</v>
      </c>
      <c r="D122" s="187" t="s">
        <v>816</v>
      </c>
      <c r="E122" s="189"/>
      <c r="F122" s="190" t="s">
        <v>1258</v>
      </c>
      <c r="G122" s="182" t="s">
        <v>219</v>
      </c>
      <c r="H122" s="235"/>
      <c r="I122" s="55" t="s">
        <v>1336</v>
      </c>
      <c r="J122" s="56">
        <v>35</v>
      </c>
      <c r="K122" s="56" t="s">
        <v>1343</v>
      </c>
      <c r="L122" s="131">
        <v>21.48</v>
      </c>
      <c r="M122" s="131">
        <v>21.880000000000003</v>
      </c>
      <c r="N122" s="131">
        <v>22.51</v>
      </c>
      <c r="O122" s="131">
        <v>23.41</v>
      </c>
      <c r="P122" s="56">
        <v>5</v>
      </c>
      <c r="Q122" s="185"/>
      <c r="R122" s="57" t="str">
        <f t="shared" si="2"/>
        <v>-</v>
      </c>
      <c r="S122" s="58">
        <f t="shared" si="3"/>
        <v>0</v>
      </c>
      <c r="T122" s="133" t="s">
        <v>1259</v>
      </c>
      <c r="U122" s="64" t="s">
        <v>909</v>
      </c>
      <c r="V122" s="177" t="s">
        <v>885</v>
      </c>
      <c r="W122" s="177" t="s">
        <v>912</v>
      </c>
      <c r="X122" s="3" t="s">
        <v>857</v>
      </c>
      <c r="Y122" s="3"/>
      <c r="Z122" s="64"/>
      <c r="AA122" s="64" t="s">
        <v>1478</v>
      </c>
      <c r="AB122" s="183" t="str">
        <f>IF(MOD(Таблица33[[#This Row],[Заказ, шт.
↓]],Таблица33[[#This Row],[Кратность заказа]])&gt;0,"Ошибка!","")</f>
        <v/>
      </c>
    </row>
    <row r="123" spans="1:28" s="37" customFormat="1" ht="15" customHeight="1">
      <c r="A123" s="48"/>
      <c r="B123" s="117"/>
      <c r="C123" s="54" t="s">
        <v>1016</v>
      </c>
      <c r="D123" s="187" t="s">
        <v>906</v>
      </c>
      <c r="E123" s="189"/>
      <c r="F123" s="190" t="s">
        <v>1257</v>
      </c>
      <c r="G123" s="182" t="s">
        <v>126</v>
      </c>
      <c r="H123" s="235"/>
      <c r="I123" s="55" t="s">
        <v>1334</v>
      </c>
      <c r="J123" s="56">
        <v>60</v>
      </c>
      <c r="K123" s="56" t="s">
        <v>1344</v>
      </c>
      <c r="L123" s="130">
        <v>339</v>
      </c>
      <c r="M123" s="130">
        <v>348</v>
      </c>
      <c r="N123" s="130">
        <v>355</v>
      </c>
      <c r="O123" s="130">
        <v>379</v>
      </c>
      <c r="P123" s="56">
        <v>5</v>
      </c>
      <c r="Q123" s="185"/>
      <c r="R123" s="57" t="str">
        <f t="shared" si="2"/>
        <v>-</v>
      </c>
      <c r="S123" s="66">
        <f t="shared" si="3"/>
        <v>0</v>
      </c>
      <c r="T123" s="123" t="s">
        <v>845</v>
      </c>
      <c r="U123" s="64" t="s">
        <v>909</v>
      </c>
      <c r="V123" s="177">
        <v>75</v>
      </c>
      <c r="W123" s="177" t="s">
        <v>862</v>
      </c>
      <c r="X123" s="3" t="s">
        <v>857</v>
      </c>
      <c r="Y123" s="3" t="s">
        <v>881</v>
      </c>
      <c r="Z123" s="64" t="s">
        <v>1286</v>
      </c>
      <c r="AA123" s="64" t="s">
        <v>867</v>
      </c>
      <c r="AB123" s="183" t="str">
        <f>IF(MOD(Таблица33[[#This Row],[Заказ, шт.
↓]],Таблица33[[#This Row],[Кратность заказа]])&gt;0,"Ошибка!","")</f>
        <v/>
      </c>
    </row>
    <row r="124" spans="1:28" s="37" customFormat="1" ht="15" hidden="1" customHeight="1">
      <c r="A124" s="48"/>
      <c r="B124" s="117" t="s">
        <v>1339</v>
      </c>
      <c r="C124" s="54" t="s">
        <v>1172</v>
      </c>
      <c r="D124" s="187" t="s">
        <v>816</v>
      </c>
      <c r="E124" s="189"/>
      <c r="F124" s="190" t="s">
        <v>1257</v>
      </c>
      <c r="G124" s="182" t="s">
        <v>126</v>
      </c>
      <c r="H124" s="235"/>
      <c r="I124" s="55" t="s">
        <v>1336</v>
      </c>
      <c r="J124" s="56">
        <v>50</v>
      </c>
      <c r="K124" s="56" t="s">
        <v>1343</v>
      </c>
      <c r="L124" s="131">
        <v>4.66</v>
      </c>
      <c r="M124" s="131">
        <v>4.7799999999999994</v>
      </c>
      <c r="N124" s="131">
        <v>4.87</v>
      </c>
      <c r="O124" s="131">
        <v>5.21</v>
      </c>
      <c r="P124" s="56">
        <v>5</v>
      </c>
      <c r="Q124" s="185"/>
      <c r="R124" s="57" t="str">
        <f t="shared" si="2"/>
        <v>-</v>
      </c>
      <c r="S124" s="58">
        <f t="shared" si="3"/>
        <v>0</v>
      </c>
      <c r="T124" s="133" t="s">
        <v>1259</v>
      </c>
      <c r="U124" s="64" t="s">
        <v>909</v>
      </c>
      <c r="V124" s="177">
        <v>75</v>
      </c>
      <c r="W124" s="177" t="s">
        <v>862</v>
      </c>
      <c r="X124" s="3" t="s">
        <v>857</v>
      </c>
      <c r="Y124" s="3" t="s">
        <v>881</v>
      </c>
      <c r="Z124" s="64" t="s">
        <v>1286</v>
      </c>
      <c r="AA124" s="64" t="s">
        <v>867</v>
      </c>
      <c r="AB124" s="183" t="str">
        <f>IF(MOD(Таблица33[[#This Row],[Заказ, шт.
↓]],Таблица33[[#This Row],[Кратность заказа]])&gt;0,"Ошибка!","")</f>
        <v/>
      </c>
    </row>
    <row r="125" spans="1:28" s="37" customFormat="1" ht="15" customHeight="1">
      <c r="A125" s="48"/>
      <c r="B125" s="117"/>
      <c r="C125" s="54" t="s">
        <v>1017</v>
      </c>
      <c r="D125" s="187" t="s">
        <v>816</v>
      </c>
      <c r="E125" s="189"/>
      <c r="F125" s="190" t="s">
        <v>1257</v>
      </c>
      <c r="G125" s="182" t="s">
        <v>126</v>
      </c>
      <c r="H125" s="235"/>
      <c r="I125" s="55" t="s">
        <v>1336</v>
      </c>
      <c r="J125" s="56">
        <v>35</v>
      </c>
      <c r="K125" s="56" t="s">
        <v>1343</v>
      </c>
      <c r="L125" s="131">
        <v>4.66</v>
      </c>
      <c r="M125" s="131">
        <v>4.7799999999999994</v>
      </c>
      <c r="N125" s="131">
        <v>4.87</v>
      </c>
      <c r="O125" s="131">
        <v>5.21</v>
      </c>
      <c r="P125" s="56">
        <v>5</v>
      </c>
      <c r="Q125" s="185"/>
      <c r="R125" s="57" t="str">
        <f t="shared" si="2"/>
        <v>-</v>
      </c>
      <c r="S125" s="58">
        <f t="shared" si="3"/>
        <v>0</v>
      </c>
      <c r="T125" s="123" t="s">
        <v>845</v>
      </c>
      <c r="U125" s="64" t="s">
        <v>909</v>
      </c>
      <c r="V125" s="177">
        <v>75</v>
      </c>
      <c r="W125" s="177" t="s">
        <v>862</v>
      </c>
      <c r="X125" s="3" t="s">
        <v>857</v>
      </c>
      <c r="Y125" s="3" t="s">
        <v>881</v>
      </c>
      <c r="Z125" s="64" t="s">
        <v>1286</v>
      </c>
      <c r="AA125" s="64" t="s">
        <v>867</v>
      </c>
      <c r="AB125" s="183" t="str">
        <f>IF(MOD(Таблица33[[#This Row],[Заказ, шт.
↓]],Таблица33[[#This Row],[Кратность заказа]])&gt;0,"Ошибка!","")</f>
        <v/>
      </c>
    </row>
    <row r="126" spans="1:28" s="37" customFormat="1" ht="15" customHeight="1">
      <c r="A126" s="48"/>
      <c r="B126" s="117"/>
      <c r="C126" s="54" t="s">
        <v>1173</v>
      </c>
      <c r="D126" s="187" t="s">
        <v>906</v>
      </c>
      <c r="E126" s="189"/>
      <c r="F126" s="190" t="s">
        <v>1257</v>
      </c>
      <c r="G126" s="182" t="s">
        <v>126</v>
      </c>
      <c r="H126" s="235"/>
      <c r="I126" s="55" t="s">
        <v>1336</v>
      </c>
      <c r="J126" s="56">
        <v>40</v>
      </c>
      <c r="K126" s="56" t="s">
        <v>1344</v>
      </c>
      <c r="L126" s="130">
        <v>442</v>
      </c>
      <c r="M126" s="130">
        <v>455</v>
      </c>
      <c r="N126" s="130">
        <v>463</v>
      </c>
      <c r="O126" s="130">
        <v>495</v>
      </c>
      <c r="P126" s="56">
        <v>5</v>
      </c>
      <c r="Q126" s="185"/>
      <c r="R126" s="57" t="str">
        <f t="shared" si="2"/>
        <v>-</v>
      </c>
      <c r="S126" s="66">
        <f t="shared" si="3"/>
        <v>0</v>
      </c>
      <c r="T126" s="123" t="s">
        <v>845</v>
      </c>
      <c r="U126" s="64" t="s">
        <v>909</v>
      </c>
      <c r="V126" s="177">
        <v>75</v>
      </c>
      <c r="W126" s="177" t="s">
        <v>862</v>
      </c>
      <c r="X126" s="3" t="s">
        <v>857</v>
      </c>
      <c r="Y126" s="3" t="s">
        <v>881</v>
      </c>
      <c r="Z126" s="64" t="s">
        <v>1286</v>
      </c>
      <c r="AA126" s="64" t="s">
        <v>867</v>
      </c>
      <c r="AB126" s="183" t="str">
        <f>IF(MOD(Таблица33[[#This Row],[Заказ, шт.
↓]],Таблица33[[#This Row],[Кратность заказа]])&gt;0,"Ошибка!","")</f>
        <v/>
      </c>
    </row>
    <row r="127" spans="1:28" s="37" customFormat="1" ht="15" customHeight="1">
      <c r="A127" s="48"/>
      <c r="B127" s="117"/>
      <c r="C127" s="54" t="s">
        <v>948</v>
      </c>
      <c r="D127" s="187" t="s">
        <v>816</v>
      </c>
      <c r="E127" s="189"/>
      <c r="F127" s="190" t="s">
        <v>1258</v>
      </c>
      <c r="G127" s="182" t="s">
        <v>799</v>
      </c>
      <c r="H127" s="235"/>
      <c r="I127" s="55" t="s">
        <v>1336</v>
      </c>
      <c r="J127" s="56">
        <v>35</v>
      </c>
      <c r="K127" s="56" t="s">
        <v>1343</v>
      </c>
      <c r="L127" s="131">
        <v>35.089999999999996</v>
      </c>
      <c r="M127" s="131">
        <v>35.43</v>
      </c>
      <c r="N127" s="131">
        <v>35.769999999999996</v>
      </c>
      <c r="O127" s="131">
        <v>36.839999999999996</v>
      </c>
      <c r="P127" s="56">
        <v>3</v>
      </c>
      <c r="Q127" s="185"/>
      <c r="R127" s="57" t="str">
        <f t="shared" si="2"/>
        <v>-</v>
      </c>
      <c r="S127" s="58">
        <f t="shared" si="3"/>
        <v>0</v>
      </c>
      <c r="T127" s="133" t="s">
        <v>1259</v>
      </c>
      <c r="U127" s="64" t="s">
        <v>805</v>
      </c>
      <c r="V127" s="177" t="s">
        <v>887</v>
      </c>
      <c r="W127" s="177">
        <v>18</v>
      </c>
      <c r="X127" s="3" t="s">
        <v>857</v>
      </c>
      <c r="Y127" s="3"/>
      <c r="Z127" s="64"/>
      <c r="AA127" s="64" t="s">
        <v>1350</v>
      </c>
      <c r="AB127" s="183" t="str">
        <f>IF(MOD(Таблица33[[#This Row],[Заказ, шт.
↓]],Таблица33[[#This Row],[Кратность заказа]])&gt;0,"Ошибка!","")</f>
        <v/>
      </c>
    </row>
    <row r="128" spans="1:28" s="37" customFormat="1" ht="15" customHeight="1">
      <c r="A128" s="48"/>
      <c r="B128" s="117"/>
      <c r="C128" s="54" t="s">
        <v>1018</v>
      </c>
      <c r="D128" s="187" t="s">
        <v>816</v>
      </c>
      <c r="E128" s="189"/>
      <c r="F128" s="190" t="s">
        <v>1257</v>
      </c>
      <c r="G128" s="182" t="s">
        <v>212</v>
      </c>
      <c r="H128" s="235"/>
      <c r="I128" s="55" t="s">
        <v>1336</v>
      </c>
      <c r="J128" s="56">
        <v>50</v>
      </c>
      <c r="K128" s="56" t="s">
        <v>1343</v>
      </c>
      <c r="L128" s="131">
        <v>7.4799999999999995</v>
      </c>
      <c r="M128" s="131">
        <v>7.68</v>
      </c>
      <c r="N128" s="131">
        <v>7.83</v>
      </c>
      <c r="O128" s="131">
        <v>8.3699999999999992</v>
      </c>
      <c r="P128" s="56">
        <v>5</v>
      </c>
      <c r="Q128" s="185"/>
      <c r="R128" s="57" t="str">
        <f t="shared" si="2"/>
        <v>-</v>
      </c>
      <c r="S128" s="58">
        <f t="shared" si="3"/>
        <v>0</v>
      </c>
      <c r="T128" s="123" t="s">
        <v>845</v>
      </c>
      <c r="U128" s="64" t="s">
        <v>909</v>
      </c>
      <c r="V128" s="177" t="s">
        <v>872</v>
      </c>
      <c r="W128" s="177">
        <v>20</v>
      </c>
      <c r="X128" s="3" t="s">
        <v>859</v>
      </c>
      <c r="Y128" s="3"/>
      <c r="Z128" s="64" t="s">
        <v>1287</v>
      </c>
      <c r="AA128" s="64" t="s">
        <v>1479</v>
      </c>
      <c r="AB128" s="183" t="str">
        <f>IF(MOD(Таблица33[[#This Row],[Заказ, шт.
↓]],Таблица33[[#This Row],[Кратность заказа]])&gt;0,"Ошибка!","")</f>
        <v/>
      </c>
    </row>
    <row r="129" spans="1:28" s="37" customFormat="1" ht="15" customHeight="1">
      <c r="A129" s="48"/>
      <c r="B129" s="117"/>
      <c r="C129" s="54" t="s">
        <v>1174</v>
      </c>
      <c r="D129" s="187" t="s">
        <v>906</v>
      </c>
      <c r="E129" s="189"/>
      <c r="F129" s="190" t="s">
        <v>1257</v>
      </c>
      <c r="G129" s="182" t="s">
        <v>212</v>
      </c>
      <c r="H129" s="235"/>
      <c r="I129" s="55" t="s">
        <v>1336</v>
      </c>
      <c r="J129" s="56">
        <v>40</v>
      </c>
      <c r="K129" s="56" t="s">
        <v>1344</v>
      </c>
      <c r="L129" s="130">
        <v>709</v>
      </c>
      <c r="M129" s="130">
        <v>729</v>
      </c>
      <c r="N129" s="130">
        <v>743</v>
      </c>
      <c r="O129" s="130">
        <v>794</v>
      </c>
      <c r="P129" s="56">
        <v>5</v>
      </c>
      <c r="Q129" s="185"/>
      <c r="R129" s="57" t="str">
        <f t="shared" si="2"/>
        <v>-</v>
      </c>
      <c r="S129" s="66">
        <f t="shared" si="3"/>
        <v>0</v>
      </c>
      <c r="T129" s="123" t="s">
        <v>845</v>
      </c>
      <c r="U129" s="64" t="s">
        <v>909</v>
      </c>
      <c r="V129" s="177" t="s">
        <v>872</v>
      </c>
      <c r="W129" s="177">
        <v>20</v>
      </c>
      <c r="X129" s="3" t="s">
        <v>859</v>
      </c>
      <c r="Y129" s="3"/>
      <c r="Z129" s="64" t="s">
        <v>1287</v>
      </c>
      <c r="AA129" s="64" t="s">
        <v>1479</v>
      </c>
      <c r="AB129" s="183" t="str">
        <f>IF(MOD(Таблица33[[#This Row],[Заказ, шт.
↓]],Таблица33[[#This Row],[Кратность заказа]])&gt;0,"Ошибка!","")</f>
        <v/>
      </c>
    </row>
    <row r="130" spans="1:28" s="53" customFormat="1" ht="21" customHeight="1">
      <c r="A130" s="48"/>
      <c r="B130" s="155"/>
      <c r="C130" s="156"/>
      <c r="D130" s="156"/>
      <c r="E130" s="191"/>
      <c r="F130" s="170" t="s">
        <v>856</v>
      </c>
      <c r="G130" s="171"/>
      <c r="H130" s="234"/>
      <c r="I130" s="159"/>
      <c r="J130" s="160"/>
      <c r="K130" s="160"/>
      <c r="L130" s="161"/>
      <c r="M130" s="161"/>
      <c r="N130" s="161"/>
      <c r="O130" s="161"/>
      <c r="P130" s="160"/>
      <c r="Q130" s="172"/>
      <c r="R130" s="162"/>
      <c r="S130" s="163"/>
      <c r="T130" s="164"/>
      <c r="U130" s="165"/>
      <c r="V130" s="178"/>
      <c r="W130" s="178"/>
      <c r="X130" s="166"/>
      <c r="Y130" s="166"/>
      <c r="Z130" s="165"/>
      <c r="AA130" s="165"/>
      <c r="AB130" s="183"/>
    </row>
    <row r="131" spans="1:28" s="37" customFormat="1" ht="15" customHeight="1">
      <c r="A131" s="48"/>
      <c r="B131" s="117"/>
      <c r="C131" s="54" t="s">
        <v>1009</v>
      </c>
      <c r="D131" s="187" t="s">
        <v>816</v>
      </c>
      <c r="E131" s="189"/>
      <c r="F131" s="190" t="s">
        <v>1257</v>
      </c>
      <c r="G131" s="182" t="s">
        <v>796</v>
      </c>
      <c r="H131" s="235"/>
      <c r="I131" s="55" t="s">
        <v>1336</v>
      </c>
      <c r="J131" s="56">
        <v>50</v>
      </c>
      <c r="K131" s="56" t="s">
        <v>1343</v>
      </c>
      <c r="L131" s="131">
        <v>10.72</v>
      </c>
      <c r="M131" s="131">
        <v>11.01</v>
      </c>
      <c r="N131" s="131">
        <v>11.22</v>
      </c>
      <c r="O131" s="131">
        <v>12</v>
      </c>
      <c r="P131" s="56">
        <v>5</v>
      </c>
      <c r="Q131" s="185"/>
      <c r="R131" s="57" t="str">
        <f t="shared" si="2"/>
        <v>-</v>
      </c>
      <c r="S131" s="58">
        <f t="shared" si="3"/>
        <v>0</v>
      </c>
      <c r="T131" s="133" t="s">
        <v>1259</v>
      </c>
      <c r="U131" s="64" t="s">
        <v>923</v>
      </c>
      <c r="V131" s="177" t="s">
        <v>863</v>
      </c>
      <c r="W131" s="177" t="s">
        <v>806</v>
      </c>
      <c r="X131" s="3" t="s">
        <v>857</v>
      </c>
      <c r="Y131" s="3"/>
      <c r="Z131" s="64" t="s">
        <v>1010</v>
      </c>
      <c r="AA131" s="64" t="s">
        <v>869</v>
      </c>
      <c r="AB131" s="183" t="str">
        <f>IF(MOD(Таблица33[[#This Row],[Заказ, шт.
↓]],Таблица33[[#This Row],[Кратность заказа]])&gt;0,"Ошибка!","")</f>
        <v/>
      </c>
    </row>
    <row r="132" spans="1:28" s="37" customFormat="1" ht="15" customHeight="1">
      <c r="A132" s="48"/>
      <c r="B132" s="117"/>
      <c r="C132" s="54" t="s">
        <v>1223</v>
      </c>
      <c r="D132" s="187" t="s">
        <v>816</v>
      </c>
      <c r="E132" s="189"/>
      <c r="F132" s="190" t="s">
        <v>1257</v>
      </c>
      <c r="G132" s="182" t="s">
        <v>850</v>
      </c>
      <c r="H132" s="235"/>
      <c r="I132" s="55" t="s">
        <v>1336</v>
      </c>
      <c r="J132" s="56">
        <v>35</v>
      </c>
      <c r="K132" s="56" t="s">
        <v>1343</v>
      </c>
      <c r="L132" s="131">
        <v>21.07</v>
      </c>
      <c r="M132" s="131">
        <v>21.46</v>
      </c>
      <c r="N132" s="131">
        <v>22.080000000000002</v>
      </c>
      <c r="O132" s="131">
        <v>22.96</v>
      </c>
      <c r="P132" s="56">
        <v>5</v>
      </c>
      <c r="Q132" s="185"/>
      <c r="R132" s="57" t="str">
        <f>IF(Q132/J132=0,"-",Q132/J132)</f>
        <v>-</v>
      </c>
      <c r="S132" s="58">
        <f>IF(Q132&lt;10,O132*Q132,IF(Q132&lt;15,N132*Q132,IF(Q132&lt;J132,M132*Q132,L132*Q132)))</f>
        <v>0</v>
      </c>
      <c r="T132" s="123" t="s">
        <v>845</v>
      </c>
      <c r="U132" s="64" t="s">
        <v>909</v>
      </c>
      <c r="V132" s="177" t="s">
        <v>880</v>
      </c>
      <c r="W132" s="177" t="s">
        <v>806</v>
      </c>
      <c r="X132" s="3" t="s">
        <v>857</v>
      </c>
      <c r="Y132" s="3"/>
      <c r="Z132" s="64"/>
      <c r="AA132" s="64" t="s">
        <v>1473</v>
      </c>
      <c r="AB132" s="183" t="str">
        <f>IF(MOD(Таблица33[[#This Row],[Заказ, шт.
↓]],Таблица33[[#This Row],[Кратность заказа]])&gt;0,"Ошибка!","")</f>
        <v/>
      </c>
    </row>
    <row r="133" spans="1:28" s="37" customFormat="1" ht="15" hidden="1" customHeight="1">
      <c r="A133" s="48"/>
      <c r="B133" s="117" t="s">
        <v>1339</v>
      </c>
      <c r="C133" s="54" t="s">
        <v>1175</v>
      </c>
      <c r="D133" s="187" t="s">
        <v>816</v>
      </c>
      <c r="E133" s="189"/>
      <c r="F133" s="190" t="s">
        <v>1257</v>
      </c>
      <c r="G133" s="182" t="s">
        <v>93</v>
      </c>
      <c r="H133" s="235"/>
      <c r="I133" s="55" t="s">
        <v>1334</v>
      </c>
      <c r="J133" s="56">
        <v>75</v>
      </c>
      <c r="K133" s="56" t="s">
        <v>1343</v>
      </c>
      <c r="L133" s="131">
        <v>6.1899999999999995</v>
      </c>
      <c r="M133" s="131">
        <v>6.3599999999999994</v>
      </c>
      <c r="N133" s="131">
        <v>6.4799999999999995</v>
      </c>
      <c r="O133" s="131">
        <v>6.93</v>
      </c>
      <c r="P133" s="56">
        <v>5</v>
      </c>
      <c r="Q133" s="185"/>
      <c r="R133" s="57" t="str">
        <f t="shared" si="2"/>
        <v>-</v>
      </c>
      <c r="S133" s="58">
        <f t="shared" si="3"/>
        <v>0</v>
      </c>
      <c r="T133" s="133" t="s">
        <v>1259</v>
      </c>
      <c r="U133" s="64" t="s">
        <v>915</v>
      </c>
      <c r="V133" s="177">
        <v>90</v>
      </c>
      <c r="W133" s="177">
        <v>17</v>
      </c>
      <c r="X133" s="3" t="s">
        <v>857</v>
      </c>
      <c r="Y133" s="3"/>
      <c r="Z133" s="64" t="s">
        <v>1288</v>
      </c>
      <c r="AA133" s="64" t="s">
        <v>870</v>
      </c>
      <c r="AB133" s="183" t="str">
        <f>IF(MOD(Таблица33[[#This Row],[Заказ, шт.
↓]],Таблица33[[#This Row],[Кратность заказа]])&gt;0,"Ошибка!","")</f>
        <v/>
      </c>
    </row>
    <row r="134" spans="1:28" s="37" customFormat="1" ht="15" customHeight="1">
      <c r="A134" s="48"/>
      <c r="B134" s="117"/>
      <c r="C134" s="54" t="s">
        <v>985</v>
      </c>
      <c r="D134" s="187" t="s">
        <v>816</v>
      </c>
      <c r="E134" s="189"/>
      <c r="F134" s="190" t="s">
        <v>1257</v>
      </c>
      <c r="G134" s="182" t="s">
        <v>93</v>
      </c>
      <c r="H134" s="235"/>
      <c r="I134" s="55" t="s">
        <v>1334</v>
      </c>
      <c r="J134" s="56">
        <v>60</v>
      </c>
      <c r="K134" s="56" t="s">
        <v>1343</v>
      </c>
      <c r="L134" s="131">
        <v>6.1899999999999995</v>
      </c>
      <c r="M134" s="131">
        <v>6.3599999999999994</v>
      </c>
      <c r="N134" s="131">
        <v>6.4799999999999995</v>
      </c>
      <c r="O134" s="131">
        <v>6.93</v>
      </c>
      <c r="P134" s="56">
        <v>5</v>
      </c>
      <c r="Q134" s="185"/>
      <c r="R134" s="57" t="str">
        <f t="shared" si="2"/>
        <v>-</v>
      </c>
      <c r="S134" s="58">
        <f t="shared" si="3"/>
        <v>0</v>
      </c>
      <c r="T134" s="123" t="s">
        <v>845</v>
      </c>
      <c r="U134" s="64" t="s">
        <v>915</v>
      </c>
      <c r="V134" s="177">
        <v>90</v>
      </c>
      <c r="W134" s="177">
        <v>17</v>
      </c>
      <c r="X134" s="3" t="s">
        <v>857</v>
      </c>
      <c r="Y134" s="3"/>
      <c r="Z134" s="64" t="s">
        <v>1288</v>
      </c>
      <c r="AA134" s="64" t="s">
        <v>870</v>
      </c>
      <c r="AB134" s="183" t="str">
        <f>IF(MOD(Таблица33[[#This Row],[Заказ, шт.
↓]],Таблица33[[#This Row],[Кратность заказа]])&gt;0,"Ошибка!","")</f>
        <v/>
      </c>
    </row>
    <row r="135" spans="1:28" s="37" customFormat="1" ht="15" hidden="1" customHeight="1">
      <c r="A135" s="48"/>
      <c r="B135" s="117" t="s">
        <v>1339</v>
      </c>
      <c r="C135" s="54" t="s">
        <v>1176</v>
      </c>
      <c r="D135" s="187" t="s">
        <v>816</v>
      </c>
      <c r="E135" s="189"/>
      <c r="F135" s="190" t="s">
        <v>1257</v>
      </c>
      <c r="G135" s="182" t="s">
        <v>93</v>
      </c>
      <c r="H135" s="235"/>
      <c r="I135" s="55" t="s">
        <v>1334</v>
      </c>
      <c r="J135" s="56">
        <v>50</v>
      </c>
      <c r="K135" s="56" t="s">
        <v>1343</v>
      </c>
      <c r="L135" s="131">
        <v>6.1899999999999995</v>
      </c>
      <c r="M135" s="131">
        <v>6.3599999999999994</v>
      </c>
      <c r="N135" s="131">
        <v>6.4799999999999995</v>
      </c>
      <c r="O135" s="131">
        <v>6.93</v>
      </c>
      <c r="P135" s="56">
        <v>5</v>
      </c>
      <c r="Q135" s="185"/>
      <c r="R135" s="57" t="str">
        <f t="shared" si="2"/>
        <v>-</v>
      </c>
      <c r="S135" s="58">
        <f t="shared" si="3"/>
        <v>0</v>
      </c>
      <c r="T135" s="123" t="s">
        <v>845</v>
      </c>
      <c r="U135" s="64" t="s">
        <v>915</v>
      </c>
      <c r="V135" s="177">
        <v>90</v>
      </c>
      <c r="W135" s="177">
        <v>17</v>
      </c>
      <c r="X135" s="3" t="s">
        <v>857</v>
      </c>
      <c r="Y135" s="3"/>
      <c r="Z135" s="64" t="s">
        <v>1288</v>
      </c>
      <c r="AA135" s="64" t="s">
        <v>870</v>
      </c>
      <c r="AB135" s="183" t="str">
        <f>IF(MOD(Таблица33[[#This Row],[Заказ, шт.
↓]],Таблица33[[#This Row],[Кратность заказа]])&gt;0,"Ошибка!","")</f>
        <v/>
      </c>
    </row>
    <row r="136" spans="1:28" s="37" customFormat="1" ht="15" customHeight="1">
      <c r="A136" s="48"/>
      <c r="B136" s="117"/>
      <c r="C136" s="54" t="s">
        <v>1177</v>
      </c>
      <c r="D136" s="187" t="s">
        <v>906</v>
      </c>
      <c r="E136" s="189"/>
      <c r="F136" s="190" t="s">
        <v>1257</v>
      </c>
      <c r="G136" s="182" t="s">
        <v>93</v>
      </c>
      <c r="H136" s="235"/>
      <c r="I136" s="55" t="s">
        <v>1334</v>
      </c>
      <c r="J136" s="56">
        <v>60</v>
      </c>
      <c r="K136" s="56" t="s">
        <v>1344</v>
      </c>
      <c r="L136" s="130">
        <v>588</v>
      </c>
      <c r="M136" s="130">
        <v>604</v>
      </c>
      <c r="N136" s="130">
        <v>615</v>
      </c>
      <c r="O136" s="130">
        <v>658</v>
      </c>
      <c r="P136" s="56">
        <v>5</v>
      </c>
      <c r="Q136" s="185"/>
      <c r="R136" s="57" t="str">
        <f t="shared" si="2"/>
        <v>-</v>
      </c>
      <c r="S136" s="66">
        <f t="shared" si="3"/>
        <v>0</v>
      </c>
      <c r="T136" s="123" t="s">
        <v>845</v>
      </c>
      <c r="U136" s="64" t="s">
        <v>915</v>
      </c>
      <c r="V136" s="177">
        <v>90</v>
      </c>
      <c r="W136" s="177">
        <v>17</v>
      </c>
      <c r="X136" s="3" t="s">
        <v>857</v>
      </c>
      <c r="Y136" s="3"/>
      <c r="Z136" s="64" t="s">
        <v>1288</v>
      </c>
      <c r="AA136" s="64" t="s">
        <v>870</v>
      </c>
      <c r="AB136" s="183" t="str">
        <f>IF(MOD(Таблица33[[#This Row],[Заказ, шт.
↓]],Таблица33[[#This Row],[Кратность заказа]])&gt;0,"Ошибка!","")</f>
        <v/>
      </c>
    </row>
    <row r="137" spans="1:28" s="37" customFormat="1" ht="15" customHeight="1">
      <c r="A137" s="48"/>
      <c r="B137" s="117"/>
      <c r="C137" s="54" t="s">
        <v>1178</v>
      </c>
      <c r="D137" s="187" t="s">
        <v>816</v>
      </c>
      <c r="E137" s="189"/>
      <c r="F137" s="190" t="s">
        <v>1257</v>
      </c>
      <c r="G137" s="182" t="s">
        <v>93</v>
      </c>
      <c r="H137" s="235"/>
      <c r="I137" s="55" t="s">
        <v>1336</v>
      </c>
      <c r="J137" s="56">
        <v>50</v>
      </c>
      <c r="K137" s="56" t="s">
        <v>1343</v>
      </c>
      <c r="L137" s="131">
        <v>8.75</v>
      </c>
      <c r="M137" s="131">
        <v>8.99</v>
      </c>
      <c r="N137" s="131">
        <v>9.15</v>
      </c>
      <c r="O137" s="131">
        <v>9.7899999999999991</v>
      </c>
      <c r="P137" s="56">
        <v>5</v>
      </c>
      <c r="Q137" s="185"/>
      <c r="R137" s="57" t="str">
        <f t="shared" si="2"/>
        <v>-</v>
      </c>
      <c r="S137" s="58">
        <f t="shared" si="3"/>
        <v>0</v>
      </c>
      <c r="T137" s="123" t="s">
        <v>845</v>
      </c>
      <c r="U137" s="64" t="s">
        <v>915</v>
      </c>
      <c r="V137" s="177">
        <v>90</v>
      </c>
      <c r="W137" s="177">
        <v>17</v>
      </c>
      <c r="X137" s="3" t="s">
        <v>857</v>
      </c>
      <c r="Y137" s="3"/>
      <c r="Z137" s="64" t="s">
        <v>1288</v>
      </c>
      <c r="AA137" s="64" t="s">
        <v>870</v>
      </c>
      <c r="AB137" s="183" t="str">
        <f>IF(MOD(Таблица33[[#This Row],[Заказ, шт.
↓]],Таблица33[[#This Row],[Кратность заказа]])&gt;0,"Ошибка!","")</f>
        <v/>
      </c>
    </row>
    <row r="138" spans="1:28" s="37" customFormat="1" ht="15" customHeight="1">
      <c r="A138" s="48"/>
      <c r="B138" s="117"/>
      <c r="C138" s="54" t="s">
        <v>1179</v>
      </c>
      <c r="D138" s="187" t="s">
        <v>906</v>
      </c>
      <c r="E138" s="189"/>
      <c r="F138" s="190" t="s">
        <v>1257</v>
      </c>
      <c r="G138" s="182" t="s">
        <v>93</v>
      </c>
      <c r="H138" s="235"/>
      <c r="I138" s="55" t="s">
        <v>1336</v>
      </c>
      <c r="J138" s="56">
        <v>40</v>
      </c>
      <c r="K138" s="56" t="s">
        <v>1344</v>
      </c>
      <c r="L138" s="130">
        <v>831</v>
      </c>
      <c r="M138" s="130">
        <v>854</v>
      </c>
      <c r="N138" s="130">
        <v>870</v>
      </c>
      <c r="O138" s="130">
        <v>930</v>
      </c>
      <c r="P138" s="56">
        <v>5</v>
      </c>
      <c r="Q138" s="185"/>
      <c r="R138" s="57" t="str">
        <f t="shared" si="2"/>
        <v>-</v>
      </c>
      <c r="S138" s="66">
        <f t="shared" si="3"/>
        <v>0</v>
      </c>
      <c r="T138" s="123" t="s">
        <v>845</v>
      </c>
      <c r="U138" s="64" t="s">
        <v>915</v>
      </c>
      <c r="V138" s="177">
        <v>90</v>
      </c>
      <c r="W138" s="177">
        <v>17</v>
      </c>
      <c r="X138" s="3" t="s">
        <v>857</v>
      </c>
      <c r="Y138" s="3"/>
      <c r="Z138" s="64" t="s">
        <v>1288</v>
      </c>
      <c r="AA138" s="64" t="s">
        <v>870</v>
      </c>
      <c r="AB138" s="183" t="str">
        <f>IF(MOD(Таблица33[[#This Row],[Заказ, шт.
↓]],Таблица33[[#This Row],[Кратность заказа]])&gt;0,"Ошибка!","")</f>
        <v/>
      </c>
    </row>
    <row r="139" spans="1:28" s="37" customFormat="1" ht="15" customHeight="1">
      <c r="A139" s="48"/>
      <c r="B139" s="117"/>
      <c r="C139" s="54" t="s">
        <v>1369</v>
      </c>
      <c r="D139" s="187" t="s">
        <v>816</v>
      </c>
      <c r="E139" s="189"/>
      <c r="F139" s="190" t="s">
        <v>1257</v>
      </c>
      <c r="G139" s="182" t="s">
        <v>93</v>
      </c>
      <c r="H139" s="233" t="s">
        <v>1513</v>
      </c>
      <c r="I139" s="55" t="s">
        <v>1335</v>
      </c>
      <c r="J139" s="56">
        <v>35</v>
      </c>
      <c r="K139" s="56" t="s">
        <v>1343</v>
      </c>
      <c r="L139" s="131">
        <v>15.01</v>
      </c>
      <c r="M139" s="131">
        <v>15.43</v>
      </c>
      <c r="N139" s="131">
        <v>15.72</v>
      </c>
      <c r="O139" s="131">
        <v>16.810000000000002</v>
      </c>
      <c r="P139" s="56">
        <v>5</v>
      </c>
      <c r="Q139" s="185"/>
      <c r="R139" s="57" t="str">
        <f t="shared" si="2"/>
        <v>-</v>
      </c>
      <c r="S139" s="58">
        <f t="shared" si="3"/>
        <v>0</v>
      </c>
      <c r="T139" s="133" t="s">
        <v>1259</v>
      </c>
      <c r="U139" s="64" t="s">
        <v>915</v>
      </c>
      <c r="V139" s="177">
        <v>90</v>
      </c>
      <c r="W139" s="177">
        <v>17</v>
      </c>
      <c r="X139" s="3" t="s">
        <v>857</v>
      </c>
      <c r="Y139" s="3"/>
      <c r="Z139" s="64" t="s">
        <v>1288</v>
      </c>
      <c r="AA139" s="64" t="s">
        <v>870</v>
      </c>
      <c r="AB139" s="183" t="str">
        <f>IF(MOD(Таблица33[[#This Row],[Заказ, шт.
↓]],Таблица33[[#This Row],[Кратность заказа]])&gt;0,"Ошибка!","")</f>
        <v/>
      </c>
    </row>
    <row r="140" spans="1:28" s="37" customFormat="1" ht="15" customHeight="1">
      <c r="A140" s="48"/>
      <c r="B140" s="117"/>
      <c r="C140" s="54" t="s">
        <v>989</v>
      </c>
      <c r="D140" s="187" t="s">
        <v>816</v>
      </c>
      <c r="E140" s="189"/>
      <c r="F140" s="190" t="s">
        <v>1257</v>
      </c>
      <c r="G140" s="182" t="s">
        <v>104</v>
      </c>
      <c r="H140" s="235"/>
      <c r="I140" s="55" t="s">
        <v>1336</v>
      </c>
      <c r="J140" s="56">
        <v>50</v>
      </c>
      <c r="K140" s="56" t="s">
        <v>1343</v>
      </c>
      <c r="L140" s="131">
        <v>5.8199999999999994</v>
      </c>
      <c r="M140" s="131">
        <v>5.9799999999999995</v>
      </c>
      <c r="N140" s="131">
        <v>6.09</v>
      </c>
      <c r="O140" s="131">
        <v>6.51</v>
      </c>
      <c r="P140" s="56">
        <v>5</v>
      </c>
      <c r="Q140" s="185"/>
      <c r="R140" s="57" t="str">
        <f t="shared" si="2"/>
        <v>-</v>
      </c>
      <c r="S140" s="58">
        <f t="shared" si="3"/>
        <v>0</v>
      </c>
      <c r="T140" s="123" t="s">
        <v>845</v>
      </c>
      <c r="U140" s="64" t="s">
        <v>805</v>
      </c>
      <c r="V140" s="177">
        <v>90</v>
      </c>
      <c r="W140" s="177" t="s">
        <v>891</v>
      </c>
      <c r="X140" s="3" t="s">
        <v>857</v>
      </c>
      <c r="Y140" s="3"/>
      <c r="Z140" s="64" t="s">
        <v>1289</v>
      </c>
      <c r="AA140" s="64" t="s">
        <v>1351</v>
      </c>
      <c r="AB140" s="183" t="str">
        <f>IF(MOD(Таблица33[[#This Row],[Заказ, шт.
↓]],Таблица33[[#This Row],[Кратность заказа]])&gt;0,"Ошибка!","")</f>
        <v/>
      </c>
    </row>
    <row r="141" spans="1:28" s="37" customFormat="1" ht="15" customHeight="1">
      <c r="A141" s="48"/>
      <c r="B141" s="117"/>
      <c r="C141" s="54" t="s">
        <v>1180</v>
      </c>
      <c r="D141" s="187" t="s">
        <v>906</v>
      </c>
      <c r="E141" s="189"/>
      <c r="F141" s="190" t="s">
        <v>1257</v>
      </c>
      <c r="G141" s="182" t="s">
        <v>104</v>
      </c>
      <c r="H141" s="235"/>
      <c r="I141" s="55" t="s">
        <v>1336</v>
      </c>
      <c r="J141" s="56">
        <v>40</v>
      </c>
      <c r="K141" s="56" t="s">
        <v>1344</v>
      </c>
      <c r="L141" s="130">
        <v>552</v>
      </c>
      <c r="M141" s="130">
        <v>567</v>
      </c>
      <c r="N141" s="130">
        <v>578</v>
      </c>
      <c r="O141" s="130">
        <v>618</v>
      </c>
      <c r="P141" s="56">
        <v>5</v>
      </c>
      <c r="Q141" s="185"/>
      <c r="R141" s="57" t="str">
        <f t="shared" si="2"/>
        <v>-</v>
      </c>
      <c r="S141" s="66">
        <f t="shared" si="3"/>
        <v>0</v>
      </c>
      <c r="T141" s="123" t="s">
        <v>845</v>
      </c>
      <c r="U141" s="64" t="s">
        <v>805</v>
      </c>
      <c r="V141" s="177">
        <v>90</v>
      </c>
      <c r="W141" s="177" t="s">
        <v>891</v>
      </c>
      <c r="X141" s="3" t="s">
        <v>857</v>
      </c>
      <c r="Y141" s="3"/>
      <c r="Z141" s="64" t="s">
        <v>1289</v>
      </c>
      <c r="AA141" s="64" t="s">
        <v>1351</v>
      </c>
      <c r="AB141" s="183" t="str">
        <f>IF(MOD(Таблица33[[#This Row],[Заказ, шт.
↓]],Таблица33[[#This Row],[Кратность заказа]])&gt;0,"Ошибка!","")</f>
        <v/>
      </c>
    </row>
    <row r="142" spans="1:28" s="37" customFormat="1" ht="15" customHeight="1">
      <c r="A142" s="48"/>
      <c r="B142" s="117"/>
      <c r="C142" s="54" t="s">
        <v>1181</v>
      </c>
      <c r="D142" s="187" t="s">
        <v>816</v>
      </c>
      <c r="E142" s="189"/>
      <c r="F142" s="190" t="s">
        <v>1257</v>
      </c>
      <c r="G142" s="182" t="s">
        <v>116</v>
      </c>
      <c r="H142" s="235"/>
      <c r="I142" s="55" t="s">
        <v>1334</v>
      </c>
      <c r="J142" s="56">
        <v>50</v>
      </c>
      <c r="K142" s="56" t="s">
        <v>1343</v>
      </c>
      <c r="L142" s="131">
        <v>9</v>
      </c>
      <c r="M142" s="131">
        <v>9.25</v>
      </c>
      <c r="N142" s="131">
        <v>9.43</v>
      </c>
      <c r="O142" s="131">
        <v>10.08</v>
      </c>
      <c r="P142" s="56">
        <v>5</v>
      </c>
      <c r="Q142" s="185"/>
      <c r="R142" s="57" t="str">
        <f t="shared" si="2"/>
        <v>-</v>
      </c>
      <c r="S142" s="58">
        <f t="shared" si="3"/>
        <v>0</v>
      </c>
      <c r="T142" s="123" t="s">
        <v>845</v>
      </c>
      <c r="U142" s="64" t="s">
        <v>915</v>
      </c>
      <c r="V142" s="177" t="s">
        <v>946</v>
      </c>
      <c r="W142" s="177">
        <v>16</v>
      </c>
      <c r="X142" s="3" t="s">
        <v>857</v>
      </c>
      <c r="Y142" s="3" t="s">
        <v>881</v>
      </c>
      <c r="Z142" s="64" t="s">
        <v>1290</v>
      </c>
      <c r="AA142" s="64" t="s">
        <v>1417</v>
      </c>
      <c r="AB142" s="183" t="str">
        <f>IF(MOD(Таблица33[[#This Row],[Заказ, шт.
↓]],Таблица33[[#This Row],[Кратность заказа]])&gt;0,"Ошибка!","")</f>
        <v/>
      </c>
    </row>
    <row r="143" spans="1:28" s="37" customFormat="1" ht="15" customHeight="1">
      <c r="A143" s="48"/>
      <c r="B143" s="117"/>
      <c r="C143" s="54" t="s">
        <v>1182</v>
      </c>
      <c r="D143" s="187" t="s">
        <v>816</v>
      </c>
      <c r="E143" s="189"/>
      <c r="F143" s="190" t="s">
        <v>1257</v>
      </c>
      <c r="G143" s="182" t="s">
        <v>116</v>
      </c>
      <c r="H143" s="235"/>
      <c r="I143" s="55" t="s">
        <v>1336</v>
      </c>
      <c r="J143" s="56">
        <v>50</v>
      </c>
      <c r="K143" s="56" t="s">
        <v>1343</v>
      </c>
      <c r="L143" s="131">
        <v>10.029999999999999</v>
      </c>
      <c r="M143" s="131">
        <v>10.31</v>
      </c>
      <c r="N143" s="131">
        <v>10.5</v>
      </c>
      <c r="O143" s="131">
        <v>11.23</v>
      </c>
      <c r="P143" s="56">
        <v>5</v>
      </c>
      <c r="Q143" s="185"/>
      <c r="R143" s="57" t="str">
        <f t="shared" si="2"/>
        <v>-</v>
      </c>
      <c r="S143" s="58">
        <f t="shared" si="3"/>
        <v>0</v>
      </c>
      <c r="T143" s="123" t="s">
        <v>845</v>
      </c>
      <c r="U143" s="64" t="s">
        <v>915</v>
      </c>
      <c r="V143" s="177" t="s">
        <v>946</v>
      </c>
      <c r="W143" s="177">
        <v>16</v>
      </c>
      <c r="X143" s="3" t="s">
        <v>857</v>
      </c>
      <c r="Y143" s="3" t="s">
        <v>881</v>
      </c>
      <c r="Z143" s="64" t="s">
        <v>1290</v>
      </c>
      <c r="AA143" s="64" t="s">
        <v>1417</v>
      </c>
      <c r="AB143" s="183" t="str">
        <f>IF(MOD(Таблица33[[#This Row],[Заказ, шт.
↓]],Таблица33[[#This Row],[Кратность заказа]])&gt;0,"Ошибка!","")</f>
        <v/>
      </c>
    </row>
    <row r="144" spans="1:28" s="37" customFormat="1" ht="15" customHeight="1">
      <c r="A144" s="48"/>
      <c r="B144" s="117"/>
      <c r="C144" s="54" t="s">
        <v>994</v>
      </c>
      <c r="D144" s="187" t="s">
        <v>816</v>
      </c>
      <c r="E144" s="189"/>
      <c r="F144" s="190" t="s">
        <v>1257</v>
      </c>
      <c r="G144" s="182" t="s">
        <v>196</v>
      </c>
      <c r="H144" s="235"/>
      <c r="I144" s="55" t="s">
        <v>1336</v>
      </c>
      <c r="J144" s="56">
        <v>35</v>
      </c>
      <c r="K144" s="56" t="s">
        <v>1343</v>
      </c>
      <c r="L144" s="131">
        <v>5.8199999999999994</v>
      </c>
      <c r="M144" s="131">
        <v>5.9799999999999995</v>
      </c>
      <c r="N144" s="131">
        <v>6.09</v>
      </c>
      <c r="O144" s="131">
        <v>6.51</v>
      </c>
      <c r="P144" s="56">
        <v>5</v>
      </c>
      <c r="Q144" s="185"/>
      <c r="R144" s="57" t="str">
        <f t="shared" si="2"/>
        <v>-</v>
      </c>
      <c r="S144" s="58">
        <f t="shared" si="3"/>
        <v>0</v>
      </c>
      <c r="T144" s="133" t="s">
        <v>1259</v>
      </c>
      <c r="U144" s="64" t="s">
        <v>909</v>
      </c>
      <c r="V144" s="177" t="s">
        <v>892</v>
      </c>
      <c r="W144" s="177">
        <v>19</v>
      </c>
      <c r="X144" s="3" t="s">
        <v>857</v>
      </c>
      <c r="Y144" s="3" t="s">
        <v>881</v>
      </c>
      <c r="Z144" s="64" t="s">
        <v>1291</v>
      </c>
      <c r="AA144" s="64" t="s">
        <v>1465</v>
      </c>
      <c r="AB144" s="183" t="str">
        <f>IF(MOD(Таблица33[[#This Row],[Заказ, шт.
↓]],Таблица33[[#This Row],[Кратность заказа]])&gt;0,"Ошибка!","")</f>
        <v/>
      </c>
    </row>
    <row r="145" spans="1:28" s="37" customFormat="1" ht="15" customHeight="1">
      <c r="A145" s="48"/>
      <c r="B145" s="117"/>
      <c r="C145" s="54" t="s">
        <v>1245</v>
      </c>
      <c r="D145" s="187" t="s">
        <v>816</v>
      </c>
      <c r="E145" s="189"/>
      <c r="F145" s="190" t="s">
        <v>1257</v>
      </c>
      <c r="G145" s="182" t="s">
        <v>198</v>
      </c>
      <c r="H145" s="235"/>
      <c r="I145" s="55" t="s">
        <v>1334</v>
      </c>
      <c r="J145" s="56">
        <v>50</v>
      </c>
      <c r="K145" s="56" t="s">
        <v>1343</v>
      </c>
      <c r="L145" s="131">
        <v>9.16</v>
      </c>
      <c r="M145" s="131">
        <v>9.41</v>
      </c>
      <c r="N145" s="131">
        <v>9.58</v>
      </c>
      <c r="O145" s="131">
        <v>10.25</v>
      </c>
      <c r="P145" s="56">
        <v>5</v>
      </c>
      <c r="Q145" s="185"/>
      <c r="R145" s="57" t="str">
        <f>IF(Q145/J145=0,"-",Q145/J145)</f>
        <v>-</v>
      </c>
      <c r="S145" s="58">
        <f>IF(Q145&lt;10,O145*Q145,IF(Q145&lt;15,N145*Q145,IF(Q145&lt;J145,M145*Q145,L145*Q145)))</f>
        <v>0</v>
      </c>
      <c r="T145" s="133" t="s">
        <v>1259</v>
      </c>
      <c r="U145" s="64" t="s">
        <v>909</v>
      </c>
      <c r="V145" s="177" t="s">
        <v>885</v>
      </c>
      <c r="W145" s="177" t="s">
        <v>912</v>
      </c>
      <c r="X145" s="3" t="s">
        <v>857</v>
      </c>
      <c r="Y145" s="3" t="s">
        <v>881</v>
      </c>
      <c r="Z145" s="64"/>
      <c r="AA145" s="64" t="s">
        <v>1450</v>
      </c>
      <c r="AB145" s="183" t="str">
        <f>IF(MOD(Таблица33[[#This Row],[Заказ, шт.
↓]],Таблица33[[#This Row],[Кратность заказа]])&gt;0,"Ошибка!","")</f>
        <v/>
      </c>
    </row>
    <row r="146" spans="1:28" s="37" customFormat="1" ht="15" hidden="1" customHeight="1">
      <c r="A146" s="48"/>
      <c r="B146" s="117" t="s">
        <v>1339</v>
      </c>
      <c r="C146" s="54" t="s">
        <v>995</v>
      </c>
      <c r="D146" s="187" t="s">
        <v>816</v>
      </c>
      <c r="E146" s="189"/>
      <c r="F146" s="190" t="s">
        <v>1257</v>
      </c>
      <c r="G146" s="182" t="s">
        <v>122</v>
      </c>
      <c r="H146" s="235"/>
      <c r="I146" s="55" t="s">
        <v>1336</v>
      </c>
      <c r="J146" s="56">
        <v>50</v>
      </c>
      <c r="K146" s="56" t="s">
        <v>1343</v>
      </c>
      <c r="L146" s="131">
        <v>21.180000000000003</v>
      </c>
      <c r="M146" s="131">
        <v>21.580000000000002</v>
      </c>
      <c r="N146" s="131">
        <v>22.200000000000003</v>
      </c>
      <c r="O146" s="131">
        <v>23.080000000000002</v>
      </c>
      <c r="P146" s="56">
        <v>5</v>
      </c>
      <c r="Q146" s="185"/>
      <c r="R146" s="57" t="str">
        <f t="shared" si="2"/>
        <v>-</v>
      </c>
      <c r="S146" s="58">
        <f t="shared" si="3"/>
        <v>0</v>
      </c>
      <c r="T146" s="133" t="s">
        <v>1259</v>
      </c>
      <c r="U146" s="64" t="s">
        <v>807</v>
      </c>
      <c r="V146" s="177" t="s">
        <v>872</v>
      </c>
      <c r="W146" s="177" t="s">
        <v>882</v>
      </c>
      <c r="X146" s="3" t="s">
        <v>857</v>
      </c>
      <c r="Y146" s="3"/>
      <c r="Z146" s="64" t="s">
        <v>1292</v>
      </c>
      <c r="AA146" s="64" t="s">
        <v>1418</v>
      </c>
      <c r="AB146" s="183" t="str">
        <f>IF(MOD(Таблица33[[#This Row],[Заказ, шт.
↓]],Таблица33[[#This Row],[Кратность заказа]])&gt;0,"Ошибка!","")</f>
        <v/>
      </c>
    </row>
    <row r="147" spans="1:28" s="37" customFormat="1" ht="15" hidden="1" customHeight="1">
      <c r="A147" s="48"/>
      <c r="B147" s="117" t="s">
        <v>1339</v>
      </c>
      <c r="C147" s="54" t="s">
        <v>1183</v>
      </c>
      <c r="D147" s="187" t="s">
        <v>816</v>
      </c>
      <c r="E147" s="189"/>
      <c r="F147" s="190" t="s">
        <v>1257</v>
      </c>
      <c r="G147" s="182" t="s">
        <v>122</v>
      </c>
      <c r="H147" s="235"/>
      <c r="I147" s="55" t="s">
        <v>1336</v>
      </c>
      <c r="J147" s="56">
        <v>35</v>
      </c>
      <c r="K147" s="56" t="s">
        <v>1343</v>
      </c>
      <c r="L147" s="131">
        <v>21.180000000000003</v>
      </c>
      <c r="M147" s="131">
        <v>21.580000000000002</v>
      </c>
      <c r="N147" s="131">
        <v>22.200000000000003</v>
      </c>
      <c r="O147" s="131">
        <v>23.080000000000002</v>
      </c>
      <c r="P147" s="56">
        <v>5</v>
      </c>
      <c r="Q147" s="185"/>
      <c r="R147" s="57" t="str">
        <f t="shared" si="2"/>
        <v>-</v>
      </c>
      <c r="S147" s="58">
        <f t="shared" si="3"/>
        <v>0</v>
      </c>
      <c r="T147" s="123" t="s">
        <v>845</v>
      </c>
      <c r="U147" s="64" t="s">
        <v>807</v>
      </c>
      <c r="V147" s="177" t="s">
        <v>872</v>
      </c>
      <c r="W147" s="177" t="s">
        <v>882</v>
      </c>
      <c r="X147" s="3" t="s">
        <v>857</v>
      </c>
      <c r="Y147" s="3"/>
      <c r="Z147" s="64" t="s">
        <v>1292</v>
      </c>
      <c r="AA147" s="64" t="s">
        <v>1418</v>
      </c>
      <c r="AB147" s="183" t="str">
        <f>IF(MOD(Таблица33[[#This Row],[Заказ, шт.
↓]],Таблица33[[#This Row],[Кратность заказа]])&gt;0,"Ошибка!","")</f>
        <v/>
      </c>
    </row>
    <row r="148" spans="1:28" s="37" customFormat="1" ht="15" customHeight="1">
      <c r="A148" s="48"/>
      <c r="B148" s="117"/>
      <c r="C148" s="54" t="s">
        <v>1184</v>
      </c>
      <c r="D148" s="187" t="s">
        <v>816</v>
      </c>
      <c r="E148" s="189"/>
      <c r="F148" s="190" t="s">
        <v>1257</v>
      </c>
      <c r="G148" s="182" t="s">
        <v>122</v>
      </c>
      <c r="H148" s="235"/>
      <c r="I148" s="55" t="s">
        <v>1336</v>
      </c>
      <c r="J148" s="56">
        <v>50</v>
      </c>
      <c r="K148" s="56" t="s">
        <v>1343</v>
      </c>
      <c r="L148" s="131">
        <v>21.180000000000003</v>
      </c>
      <c r="M148" s="131">
        <v>21.580000000000002</v>
      </c>
      <c r="N148" s="131">
        <v>22.200000000000003</v>
      </c>
      <c r="O148" s="131">
        <v>23.080000000000002</v>
      </c>
      <c r="P148" s="56">
        <v>5</v>
      </c>
      <c r="Q148" s="185"/>
      <c r="R148" s="57" t="str">
        <f t="shared" si="2"/>
        <v>-</v>
      </c>
      <c r="S148" s="58">
        <f t="shared" si="3"/>
        <v>0</v>
      </c>
      <c r="T148" s="123" t="s">
        <v>845</v>
      </c>
      <c r="U148" s="64" t="s">
        <v>807</v>
      </c>
      <c r="V148" s="177" t="s">
        <v>872</v>
      </c>
      <c r="W148" s="177" t="s">
        <v>882</v>
      </c>
      <c r="X148" s="3" t="s">
        <v>857</v>
      </c>
      <c r="Y148" s="3"/>
      <c r="Z148" s="64" t="s">
        <v>1292</v>
      </c>
      <c r="AA148" s="64" t="s">
        <v>1418</v>
      </c>
      <c r="AB148" s="183" t="str">
        <f>IF(MOD(Таблица33[[#This Row],[Заказ, шт.
↓]],Таблица33[[#This Row],[Кратность заказа]])&gt;0,"Ошибка!","")</f>
        <v/>
      </c>
    </row>
    <row r="149" spans="1:28" s="37" customFormat="1" ht="15" customHeight="1">
      <c r="A149" s="48"/>
      <c r="B149" s="117"/>
      <c r="C149" s="54" t="s">
        <v>1370</v>
      </c>
      <c r="D149" s="187" t="s">
        <v>816</v>
      </c>
      <c r="E149" s="189"/>
      <c r="F149" s="190" t="s">
        <v>1257</v>
      </c>
      <c r="G149" s="182" t="s">
        <v>122</v>
      </c>
      <c r="H149" s="233" t="s">
        <v>1513</v>
      </c>
      <c r="I149" s="55" t="s">
        <v>1335</v>
      </c>
      <c r="J149" s="56">
        <v>35</v>
      </c>
      <c r="K149" s="56" t="s">
        <v>1343</v>
      </c>
      <c r="L149" s="131">
        <v>37.369999999999997</v>
      </c>
      <c r="M149" s="131">
        <v>37.729999999999997</v>
      </c>
      <c r="N149" s="131">
        <v>38.089999999999996</v>
      </c>
      <c r="O149" s="131">
        <v>39.229999999999997</v>
      </c>
      <c r="P149" s="56">
        <v>3</v>
      </c>
      <c r="Q149" s="185"/>
      <c r="R149" s="57" t="str">
        <f t="shared" si="2"/>
        <v>-</v>
      </c>
      <c r="S149" s="58">
        <f t="shared" si="3"/>
        <v>0</v>
      </c>
      <c r="T149" s="133" t="s">
        <v>1259</v>
      </c>
      <c r="U149" s="64" t="s">
        <v>807</v>
      </c>
      <c r="V149" s="177" t="s">
        <v>872</v>
      </c>
      <c r="W149" s="177" t="s">
        <v>882</v>
      </c>
      <c r="X149" s="3" t="s">
        <v>857</v>
      </c>
      <c r="Y149" s="3"/>
      <c r="Z149" s="64" t="s">
        <v>1292</v>
      </c>
      <c r="AA149" s="64" t="s">
        <v>1418</v>
      </c>
      <c r="AB149" s="183" t="str">
        <f>IF(MOD(Таблица33[[#This Row],[Заказ, шт.
↓]],Таблица33[[#This Row],[Кратность заказа]])&gt;0,"Ошибка!","")</f>
        <v/>
      </c>
    </row>
    <row r="150" spans="1:28" s="37" customFormat="1" ht="15" customHeight="1">
      <c r="A150" s="48"/>
      <c r="B150" s="117"/>
      <c r="C150" s="54" t="s">
        <v>999</v>
      </c>
      <c r="D150" s="187" t="s">
        <v>816</v>
      </c>
      <c r="E150" s="189"/>
      <c r="F150" s="190" t="s">
        <v>1257</v>
      </c>
      <c r="G150" s="182" t="s">
        <v>39</v>
      </c>
      <c r="H150" s="236" t="s">
        <v>1516</v>
      </c>
      <c r="I150" s="55" t="s">
        <v>1334</v>
      </c>
      <c r="J150" s="56">
        <v>60</v>
      </c>
      <c r="K150" s="56" t="s">
        <v>1343</v>
      </c>
      <c r="L150" s="131">
        <v>3.1399999999999997</v>
      </c>
      <c r="M150" s="131">
        <v>3.23</v>
      </c>
      <c r="N150" s="131">
        <v>3.2899999999999996</v>
      </c>
      <c r="O150" s="131">
        <v>3.51</v>
      </c>
      <c r="P150" s="56">
        <v>5</v>
      </c>
      <c r="Q150" s="185"/>
      <c r="R150" s="57" t="str">
        <f t="shared" si="2"/>
        <v>-</v>
      </c>
      <c r="S150" s="58">
        <f t="shared" si="3"/>
        <v>0</v>
      </c>
      <c r="T150" s="123" t="s">
        <v>845</v>
      </c>
      <c r="U150" s="64" t="s">
        <v>909</v>
      </c>
      <c r="V150" s="177" t="s">
        <v>998</v>
      </c>
      <c r="W150" s="177" t="s">
        <v>893</v>
      </c>
      <c r="X150" s="3" t="s">
        <v>857</v>
      </c>
      <c r="Y150" s="3" t="s">
        <v>881</v>
      </c>
      <c r="Z150" s="64" t="s">
        <v>1293</v>
      </c>
      <c r="AA150" s="64" t="s">
        <v>1352</v>
      </c>
      <c r="AB150" s="183" t="str">
        <f>IF(MOD(Таблица33[[#This Row],[Заказ, шт.
↓]],Таблица33[[#This Row],[Кратность заказа]])&gt;0,"Ошибка!","")</f>
        <v/>
      </c>
    </row>
    <row r="151" spans="1:28" s="37" customFormat="1" ht="15" customHeight="1">
      <c r="A151" s="48"/>
      <c r="B151" s="117"/>
      <c r="C151" s="54" t="s">
        <v>997</v>
      </c>
      <c r="D151" s="187" t="s">
        <v>906</v>
      </c>
      <c r="E151" s="189"/>
      <c r="F151" s="190" t="s">
        <v>1257</v>
      </c>
      <c r="G151" s="182" t="s">
        <v>39</v>
      </c>
      <c r="H151" s="236" t="s">
        <v>1516</v>
      </c>
      <c r="I151" s="55" t="s">
        <v>1334</v>
      </c>
      <c r="J151" s="56">
        <v>60</v>
      </c>
      <c r="K151" s="56" t="s">
        <v>1344</v>
      </c>
      <c r="L151" s="130">
        <v>298</v>
      </c>
      <c r="M151" s="130">
        <v>306</v>
      </c>
      <c r="N151" s="130">
        <v>312</v>
      </c>
      <c r="O151" s="130">
        <v>333</v>
      </c>
      <c r="P151" s="56">
        <v>5</v>
      </c>
      <c r="Q151" s="185"/>
      <c r="R151" s="57" t="str">
        <f t="shared" si="2"/>
        <v>-</v>
      </c>
      <c r="S151" s="66">
        <f t="shared" si="3"/>
        <v>0</v>
      </c>
      <c r="T151" s="123" t="s">
        <v>845</v>
      </c>
      <c r="U151" s="64" t="s">
        <v>909</v>
      </c>
      <c r="V151" s="177" t="s">
        <v>998</v>
      </c>
      <c r="W151" s="177" t="s">
        <v>893</v>
      </c>
      <c r="X151" s="3" t="s">
        <v>857</v>
      </c>
      <c r="Y151" s="3" t="s">
        <v>881</v>
      </c>
      <c r="Z151" s="64" t="s">
        <v>1293</v>
      </c>
      <c r="AA151" s="64" t="s">
        <v>1352</v>
      </c>
      <c r="AB151" s="183" t="str">
        <f>IF(MOD(Таблица33[[#This Row],[Заказ, шт.
↓]],Таблица33[[#This Row],[Кратность заказа]])&gt;0,"Ошибка!","")</f>
        <v/>
      </c>
    </row>
    <row r="152" spans="1:28" s="37" customFormat="1" ht="15" hidden="1" customHeight="1">
      <c r="A152" s="48"/>
      <c r="B152" s="117" t="s">
        <v>1339</v>
      </c>
      <c r="C152" s="54" t="s">
        <v>1000</v>
      </c>
      <c r="D152" s="187" t="s">
        <v>816</v>
      </c>
      <c r="E152" s="189"/>
      <c r="F152" s="190" t="s">
        <v>1257</v>
      </c>
      <c r="G152" s="182" t="s">
        <v>39</v>
      </c>
      <c r="H152" s="236" t="s">
        <v>1516</v>
      </c>
      <c r="I152" s="55" t="s">
        <v>1336</v>
      </c>
      <c r="J152" s="56">
        <v>35</v>
      </c>
      <c r="K152" s="56" t="s">
        <v>1343</v>
      </c>
      <c r="L152" s="131">
        <v>4.8899999999999997</v>
      </c>
      <c r="M152" s="131">
        <v>5.0199999999999996</v>
      </c>
      <c r="N152" s="131">
        <v>5.12</v>
      </c>
      <c r="O152" s="131">
        <v>5.47</v>
      </c>
      <c r="P152" s="56">
        <v>5</v>
      </c>
      <c r="Q152" s="185"/>
      <c r="R152" s="57" t="str">
        <f t="shared" si="2"/>
        <v>-</v>
      </c>
      <c r="S152" s="58">
        <f t="shared" si="3"/>
        <v>0</v>
      </c>
      <c r="T152" s="123" t="s">
        <v>845</v>
      </c>
      <c r="U152" s="64" t="s">
        <v>909</v>
      </c>
      <c r="V152" s="177" t="s">
        <v>998</v>
      </c>
      <c r="W152" s="177" t="s">
        <v>893</v>
      </c>
      <c r="X152" s="3" t="s">
        <v>857</v>
      </c>
      <c r="Y152" s="3" t="s">
        <v>881</v>
      </c>
      <c r="Z152" s="64" t="s">
        <v>1293</v>
      </c>
      <c r="AA152" s="64" t="s">
        <v>1352</v>
      </c>
      <c r="AB152" s="183" t="str">
        <f>IF(MOD(Таблица33[[#This Row],[Заказ, шт.
↓]],Таблица33[[#This Row],[Кратность заказа]])&gt;0,"Ошибка!","")</f>
        <v/>
      </c>
    </row>
    <row r="153" spans="1:28" s="37" customFormat="1" ht="15" customHeight="1">
      <c r="A153" s="48"/>
      <c r="B153" s="117"/>
      <c r="C153" s="54" t="s">
        <v>1185</v>
      </c>
      <c r="D153" s="187" t="s">
        <v>816</v>
      </c>
      <c r="E153" s="189"/>
      <c r="F153" s="190" t="s">
        <v>1257</v>
      </c>
      <c r="G153" s="182" t="s">
        <v>39</v>
      </c>
      <c r="H153" s="236" t="s">
        <v>1516</v>
      </c>
      <c r="I153" s="55" t="s">
        <v>1336</v>
      </c>
      <c r="J153" s="56">
        <v>50</v>
      </c>
      <c r="K153" s="56" t="s">
        <v>1343</v>
      </c>
      <c r="L153" s="131">
        <v>4.8899999999999997</v>
      </c>
      <c r="M153" s="131">
        <v>5.0199999999999996</v>
      </c>
      <c r="N153" s="131">
        <v>5.12</v>
      </c>
      <c r="O153" s="131">
        <v>5.47</v>
      </c>
      <c r="P153" s="56">
        <v>5</v>
      </c>
      <c r="Q153" s="185"/>
      <c r="R153" s="57" t="str">
        <f t="shared" si="2"/>
        <v>-</v>
      </c>
      <c r="S153" s="58">
        <f t="shared" si="3"/>
        <v>0</v>
      </c>
      <c r="T153" s="123" t="s">
        <v>845</v>
      </c>
      <c r="U153" s="64" t="s">
        <v>909</v>
      </c>
      <c r="V153" s="177" t="s">
        <v>998</v>
      </c>
      <c r="W153" s="177" t="s">
        <v>893</v>
      </c>
      <c r="X153" s="3" t="s">
        <v>857</v>
      </c>
      <c r="Y153" s="3" t="s">
        <v>881</v>
      </c>
      <c r="Z153" s="64" t="s">
        <v>1293</v>
      </c>
      <c r="AA153" s="64" t="s">
        <v>1352</v>
      </c>
      <c r="AB153" s="183" t="str">
        <f>IF(MOD(Таблица33[[#This Row],[Заказ, шт.
↓]],Таблица33[[#This Row],[Кратность заказа]])&gt;0,"Ошибка!","")</f>
        <v/>
      </c>
    </row>
    <row r="154" spans="1:28" s="37" customFormat="1" ht="15" customHeight="1">
      <c r="A154" s="48"/>
      <c r="B154" s="117"/>
      <c r="C154" s="54" t="s">
        <v>1371</v>
      </c>
      <c r="D154" s="187" t="s">
        <v>816</v>
      </c>
      <c r="E154" s="189"/>
      <c r="F154" s="190" t="s">
        <v>1257</v>
      </c>
      <c r="G154" s="182" t="s">
        <v>39</v>
      </c>
      <c r="H154" s="236" t="s">
        <v>1516</v>
      </c>
      <c r="I154" s="55" t="s">
        <v>1335</v>
      </c>
      <c r="J154" s="56">
        <v>50</v>
      </c>
      <c r="K154" s="56" t="s">
        <v>1343</v>
      </c>
      <c r="L154" s="131">
        <v>9.42</v>
      </c>
      <c r="M154" s="131">
        <v>9.68</v>
      </c>
      <c r="N154" s="131">
        <v>9.86</v>
      </c>
      <c r="O154" s="131">
        <v>10.55</v>
      </c>
      <c r="P154" s="56">
        <v>5</v>
      </c>
      <c r="Q154" s="185"/>
      <c r="R154" s="57" t="str">
        <f t="shared" si="2"/>
        <v>-</v>
      </c>
      <c r="S154" s="58">
        <f t="shared" si="3"/>
        <v>0</v>
      </c>
      <c r="T154" s="133" t="s">
        <v>1259</v>
      </c>
      <c r="U154" s="64" t="s">
        <v>909</v>
      </c>
      <c r="V154" s="177" t="s">
        <v>998</v>
      </c>
      <c r="W154" s="177" t="s">
        <v>893</v>
      </c>
      <c r="X154" s="3" t="s">
        <v>857</v>
      </c>
      <c r="Y154" s="3" t="s">
        <v>881</v>
      </c>
      <c r="Z154" s="64" t="s">
        <v>1293</v>
      </c>
      <c r="AA154" s="64" t="s">
        <v>1352</v>
      </c>
      <c r="AB154" s="183" t="str">
        <f>IF(MOD(Таблица33[[#This Row],[Заказ, шт.
↓]],Таблица33[[#This Row],[Кратность заказа]])&gt;0,"Ошибка!","")</f>
        <v/>
      </c>
    </row>
    <row r="155" spans="1:28" s="53" customFormat="1" ht="21" customHeight="1">
      <c r="A155" s="48"/>
      <c r="B155" s="142"/>
      <c r="C155" s="143"/>
      <c r="D155" s="143"/>
      <c r="E155" s="60"/>
      <c r="F155" s="154" t="s">
        <v>1501</v>
      </c>
      <c r="G155" s="168"/>
      <c r="H155" s="237"/>
      <c r="I155" s="145"/>
      <c r="J155" s="146"/>
      <c r="K155" s="146"/>
      <c r="L155" s="147"/>
      <c r="M155" s="147"/>
      <c r="N155" s="147"/>
      <c r="O155" s="147"/>
      <c r="P155" s="146"/>
      <c r="Q155" s="169"/>
      <c r="R155" s="148"/>
      <c r="S155" s="149"/>
      <c r="T155" s="150"/>
      <c r="U155" s="151"/>
      <c r="V155" s="179"/>
      <c r="W155" s="179"/>
      <c r="X155" s="152"/>
      <c r="Y155" s="152"/>
      <c r="Z155" s="151"/>
      <c r="AA155" s="151"/>
      <c r="AB155" s="183"/>
    </row>
    <row r="156" spans="1:28" s="53" customFormat="1" ht="21" customHeight="1">
      <c r="A156" s="48"/>
      <c r="B156" s="155"/>
      <c r="C156" s="156"/>
      <c r="D156" s="156"/>
      <c r="E156" s="191"/>
      <c r="F156" s="170" t="s">
        <v>854</v>
      </c>
      <c r="G156" s="171"/>
      <c r="H156" s="234"/>
      <c r="I156" s="159"/>
      <c r="J156" s="160"/>
      <c r="K156" s="160"/>
      <c r="L156" s="161"/>
      <c r="M156" s="161"/>
      <c r="N156" s="161"/>
      <c r="O156" s="161"/>
      <c r="P156" s="160"/>
      <c r="Q156" s="172"/>
      <c r="R156" s="162"/>
      <c r="S156" s="163"/>
      <c r="T156" s="164"/>
      <c r="U156" s="165"/>
      <c r="V156" s="178"/>
      <c r="W156" s="178"/>
      <c r="X156" s="166"/>
      <c r="Y156" s="166"/>
      <c r="Z156" s="165"/>
      <c r="AA156" s="165"/>
      <c r="AB156" s="183"/>
    </row>
    <row r="157" spans="1:28" s="37" customFormat="1" ht="15" customHeight="1">
      <c r="A157" s="48"/>
      <c r="B157" s="117"/>
      <c r="C157" s="54" t="s">
        <v>925</v>
      </c>
      <c r="D157" s="187" t="s">
        <v>816</v>
      </c>
      <c r="E157" s="189"/>
      <c r="F157" s="190" t="s">
        <v>1256</v>
      </c>
      <c r="G157" s="182" t="s">
        <v>263</v>
      </c>
      <c r="H157" s="235"/>
      <c r="I157" s="55" t="s">
        <v>1336</v>
      </c>
      <c r="J157" s="56">
        <v>35</v>
      </c>
      <c r="K157" s="56" t="s">
        <v>1343</v>
      </c>
      <c r="L157" s="131">
        <v>14.12</v>
      </c>
      <c r="M157" s="131">
        <v>14.51</v>
      </c>
      <c r="N157" s="131">
        <v>14.78</v>
      </c>
      <c r="O157" s="131">
        <v>15.81</v>
      </c>
      <c r="P157" s="56">
        <v>5</v>
      </c>
      <c r="Q157" s="185"/>
      <c r="R157" s="57" t="str">
        <f>IF(Q157/J157=0,"-",Q157/J157)</f>
        <v>-</v>
      </c>
      <c r="S157" s="58">
        <f>IF(Q157&lt;10,O157*Q157,IF(Q157&lt;15,N157*Q157,IF(Q157&lt;J157,M157*Q157,L157*Q157)))</f>
        <v>0</v>
      </c>
      <c r="T157" s="123" t="s">
        <v>845</v>
      </c>
      <c r="U157" s="64" t="s">
        <v>805</v>
      </c>
      <c r="V157" s="177" t="s">
        <v>872</v>
      </c>
      <c r="W157" s="177" t="s">
        <v>926</v>
      </c>
      <c r="X157" s="3" t="s">
        <v>857</v>
      </c>
      <c r="Y157" s="3" t="s">
        <v>881</v>
      </c>
      <c r="Z157" s="64">
        <v>2019</v>
      </c>
      <c r="AA157" s="64" t="s">
        <v>1422</v>
      </c>
      <c r="AB157" s="183" t="str">
        <f>IF(MOD(Таблица33[[#This Row],[Заказ, шт.
↓]],Таблица33[[#This Row],[Кратность заказа]])&gt;0,"Ошибка!","")</f>
        <v/>
      </c>
    </row>
    <row r="158" spans="1:28" s="37" customFormat="1" ht="15" customHeight="1">
      <c r="A158" s="48"/>
      <c r="B158" s="117"/>
      <c r="C158" s="54" t="s">
        <v>1375</v>
      </c>
      <c r="D158" s="187" t="s">
        <v>816</v>
      </c>
      <c r="E158" s="189"/>
      <c r="F158" s="190" t="s">
        <v>1256</v>
      </c>
      <c r="G158" s="182" t="s">
        <v>263</v>
      </c>
      <c r="H158" s="233" t="s">
        <v>1513</v>
      </c>
      <c r="I158" s="55" t="s">
        <v>1335</v>
      </c>
      <c r="J158" s="56">
        <v>35</v>
      </c>
      <c r="K158" s="56" t="s">
        <v>1343</v>
      </c>
      <c r="L158" s="131">
        <v>24.62</v>
      </c>
      <c r="M158" s="131">
        <v>25.080000000000002</v>
      </c>
      <c r="N158" s="131">
        <v>25.8</v>
      </c>
      <c r="O158" s="131">
        <v>26.830000000000002</v>
      </c>
      <c r="P158" s="56">
        <v>5</v>
      </c>
      <c r="Q158" s="185"/>
      <c r="R158" s="57" t="str">
        <f>IF(Q158/J158=0,"-",Q158/J158)</f>
        <v>-</v>
      </c>
      <c r="S158" s="58">
        <f>IF(Q158&lt;10,O158*Q158,IF(Q158&lt;15,N158*Q158,IF(Q158&lt;J158,M158*Q158,L158*Q158)))</f>
        <v>0</v>
      </c>
      <c r="T158" s="133" t="s">
        <v>1259</v>
      </c>
      <c r="U158" s="64" t="s">
        <v>805</v>
      </c>
      <c r="V158" s="177" t="s">
        <v>872</v>
      </c>
      <c r="W158" s="177" t="s">
        <v>926</v>
      </c>
      <c r="X158" s="3" t="s">
        <v>857</v>
      </c>
      <c r="Y158" s="3" t="s">
        <v>881</v>
      </c>
      <c r="Z158" s="64">
        <v>2019</v>
      </c>
      <c r="AA158" s="64" t="s">
        <v>1422</v>
      </c>
      <c r="AB158" s="183" t="str">
        <f>IF(MOD(Таблица33[[#This Row],[Заказ, шт.
↓]],Таблица33[[#This Row],[Кратность заказа]])&gt;0,"Ошибка!","")</f>
        <v/>
      </c>
    </row>
    <row r="159" spans="1:28" s="37" customFormat="1" ht="15" customHeight="1">
      <c r="A159" s="48"/>
      <c r="B159" s="117"/>
      <c r="C159" s="54" t="s">
        <v>1186</v>
      </c>
      <c r="D159" s="187" t="s">
        <v>816</v>
      </c>
      <c r="E159" s="189"/>
      <c r="F159" s="190" t="s">
        <v>1256</v>
      </c>
      <c r="G159" s="182" t="s">
        <v>110</v>
      </c>
      <c r="H159" s="235"/>
      <c r="I159" s="55" t="s">
        <v>1334</v>
      </c>
      <c r="J159" s="56">
        <v>50</v>
      </c>
      <c r="K159" s="56" t="s">
        <v>1343</v>
      </c>
      <c r="L159" s="131">
        <v>15.09</v>
      </c>
      <c r="M159" s="131">
        <v>15.51</v>
      </c>
      <c r="N159" s="131">
        <v>15.799999999999999</v>
      </c>
      <c r="O159" s="131">
        <v>16.899999999999999</v>
      </c>
      <c r="P159" s="56">
        <v>5</v>
      </c>
      <c r="Q159" s="185"/>
      <c r="R159" s="57" t="str">
        <f t="shared" si="2"/>
        <v>-</v>
      </c>
      <c r="S159" s="58">
        <f t="shared" si="3"/>
        <v>0</v>
      </c>
      <c r="T159" s="123" t="s">
        <v>845</v>
      </c>
      <c r="U159" s="64" t="s">
        <v>805</v>
      </c>
      <c r="V159" s="177">
        <v>90</v>
      </c>
      <c r="W159" s="177">
        <v>22</v>
      </c>
      <c r="X159" s="3" t="s">
        <v>857</v>
      </c>
      <c r="Y159" s="3" t="s">
        <v>881</v>
      </c>
      <c r="Z159" s="64" t="s">
        <v>1294</v>
      </c>
      <c r="AA159" s="64" t="s">
        <v>1491</v>
      </c>
      <c r="AB159" s="183" t="str">
        <f>IF(MOD(Таблица33[[#This Row],[Заказ, шт.
↓]],Таблица33[[#This Row],[Кратность заказа]])&gt;0,"Ошибка!","")</f>
        <v/>
      </c>
    </row>
    <row r="160" spans="1:28" s="37" customFormat="1" ht="15" customHeight="1">
      <c r="A160" s="48"/>
      <c r="B160" s="117"/>
      <c r="C160" s="54" t="s">
        <v>910</v>
      </c>
      <c r="D160" s="187" t="s">
        <v>816</v>
      </c>
      <c r="E160" s="189"/>
      <c r="F160" s="190" t="s">
        <v>1256</v>
      </c>
      <c r="G160" s="182" t="s">
        <v>110</v>
      </c>
      <c r="H160" s="235"/>
      <c r="I160" s="55" t="s">
        <v>1336</v>
      </c>
      <c r="J160" s="56">
        <v>35</v>
      </c>
      <c r="K160" s="56" t="s">
        <v>1343</v>
      </c>
      <c r="L160" s="131">
        <v>20.190000000000001</v>
      </c>
      <c r="M160" s="131">
        <v>20.57</v>
      </c>
      <c r="N160" s="131">
        <v>21.16</v>
      </c>
      <c r="O160" s="131">
        <v>22</v>
      </c>
      <c r="P160" s="56">
        <v>5</v>
      </c>
      <c r="Q160" s="185"/>
      <c r="R160" s="57" t="str">
        <f t="shared" si="2"/>
        <v>-</v>
      </c>
      <c r="S160" s="58">
        <f t="shared" si="3"/>
        <v>0</v>
      </c>
      <c r="T160" s="123" t="s">
        <v>845</v>
      </c>
      <c r="U160" s="64" t="s">
        <v>805</v>
      </c>
      <c r="V160" s="177">
        <v>90</v>
      </c>
      <c r="W160" s="177">
        <v>22</v>
      </c>
      <c r="X160" s="3" t="s">
        <v>857</v>
      </c>
      <c r="Y160" s="3" t="s">
        <v>881</v>
      </c>
      <c r="Z160" s="64" t="s">
        <v>1294</v>
      </c>
      <c r="AA160" s="64" t="s">
        <v>1491</v>
      </c>
      <c r="AB160" s="183" t="str">
        <f>IF(MOD(Таблица33[[#This Row],[Заказ, шт.
↓]],Таблица33[[#This Row],[Кратность заказа]])&gt;0,"Ошибка!","")</f>
        <v/>
      </c>
    </row>
    <row r="161" spans="1:28" s="37" customFormat="1" ht="15" hidden="1" customHeight="1">
      <c r="A161" s="48"/>
      <c r="B161" s="117" t="s">
        <v>1339</v>
      </c>
      <c r="C161" s="54" t="s">
        <v>1187</v>
      </c>
      <c r="D161" s="187" t="s">
        <v>816</v>
      </c>
      <c r="E161" s="189"/>
      <c r="F161" s="190" t="s">
        <v>1256</v>
      </c>
      <c r="G161" s="182" t="s">
        <v>110</v>
      </c>
      <c r="H161" s="235"/>
      <c r="I161" s="55" t="s">
        <v>1336</v>
      </c>
      <c r="J161" s="56">
        <v>50</v>
      </c>
      <c r="K161" s="56" t="s">
        <v>1343</v>
      </c>
      <c r="L161" s="131">
        <v>20.190000000000001</v>
      </c>
      <c r="M161" s="131">
        <v>20.57</v>
      </c>
      <c r="N161" s="131">
        <v>21.16</v>
      </c>
      <c r="O161" s="131">
        <v>22</v>
      </c>
      <c r="P161" s="56">
        <v>5</v>
      </c>
      <c r="Q161" s="185"/>
      <c r="R161" s="57" t="str">
        <f t="shared" si="2"/>
        <v>-</v>
      </c>
      <c r="S161" s="58">
        <f t="shared" si="3"/>
        <v>0</v>
      </c>
      <c r="T161" s="133" t="s">
        <v>1259</v>
      </c>
      <c r="U161" s="64" t="s">
        <v>805</v>
      </c>
      <c r="V161" s="177">
        <v>90</v>
      </c>
      <c r="W161" s="177">
        <v>22</v>
      </c>
      <c r="X161" s="3" t="s">
        <v>857</v>
      </c>
      <c r="Y161" s="3" t="s">
        <v>881</v>
      </c>
      <c r="Z161" s="64" t="s">
        <v>1294</v>
      </c>
      <c r="AA161" s="64" t="s">
        <v>1491</v>
      </c>
      <c r="AB161" s="183" t="str">
        <f>IF(MOD(Таблица33[[#This Row],[Заказ, шт.
↓]],Таблица33[[#This Row],[Кратность заказа]])&gt;0,"Ошибка!","")</f>
        <v/>
      </c>
    </row>
    <row r="162" spans="1:28" s="37" customFormat="1" ht="15" customHeight="1">
      <c r="A162" s="48"/>
      <c r="B162" s="117"/>
      <c r="C162" s="54" t="s">
        <v>947</v>
      </c>
      <c r="D162" s="187" t="s">
        <v>816</v>
      </c>
      <c r="E162" s="189"/>
      <c r="F162" s="190" t="s">
        <v>1256</v>
      </c>
      <c r="G162" s="182" t="s">
        <v>123</v>
      </c>
      <c r="H162" s="231" t="s">
        <v>1514</v>
      </c>
      <c r="I162" s="55" t="s">
        <v>1334</v>
      </c>
      <c r="J162" s="56">
        <v>75</v>
      </c>
      <c r="K162" s="56" t="s">
        <v>1343</v>
      </c>
      <c r="L162" s="131">
        <v>4.87</v>
      </c>
      <c r="M162" s="131">
        <v>5</v>
      </c>
      <c r="N162" s="131">
        <v>5.0999999999999996</v>
      </c>
      <c r="O162" s="131">
        <v>5.45</v>
      </c>
      <c r="P162" s="56">
        <v>5</v>
      </c>
      <c r="Q162" s="185"/>
      <c r="R162" s="57" t="str">
        <f t="shared" si="2"/>
        <v>-</v>
      </c>
      <c r="S162" s="58">
        <f t="shared" si="3"/>
        <v>0</v>
      </c>
      <c r="T162" s="123" t="s">
        <v>845</v>
      </c>
      <c r="U162" s="64" t="s">
        <v>805</v>
      </c>
      <c r="V162" s="177" t="s">
        <v>894</v>
      </c>
      <c r="W162" s="177" t="s">
        <v>862</v>
      </c>
      <c r="X162" s="3" t="s">
        <v>857</v>
      </c>
      <c r="Y162" s="3" t="s">
        <v>881</v>
      </c>
      <c r="Z162" s="64" t="s">
        <v>1295</v>
      </c>
      <c r="AA162" s="64" t="s">
        <v>1490</v>
      </c>
      <c r="AB162" s="183" t="str">
        <f>IF(MOD(Таблица33[[#This Row],[Заказ, шт.
↓]],Таблица33[[#This Row],[Кратность заказа]])&gt;0,"Ошибка!","")</f>
        <v/>
      </c>
    </row>
    <row r="163" spans="1:28" s="37" customFormat="1" ht="15" customHeight="1">
      <c r="A163" s="48"/>
      <c r="B163" s="117"/>
      <c r="C163" s="54" t="s">
        <v>945</v>
      </c>
      <c r="D163" s="187" t="s">
        <v>906</v>
      </c>
      <c r="E163" s="189"/>
      <c r="F163" s="190" t="s">
        <v>1256</v>
      </c>
      <c r="G163" s="182" t="s">
        <v>123</v>
      </c>
      <c r="H163" s="231" t="s">
        <v>1514</v>
      </c>
      <c r="I163" s="55" t="s">
        <v>1334</v>
      </c>
      <c r="J163" s="56">
        <v>60</v>
      </c>
      <c r="K163" s="56" t="s">
        <v>1344</v>
      </c>
      <c r="L163" s="130">
        <v>462</v>
      </c>
      <c r="M163" s="130">
        <v>475</v>
      </c>
      <c r="N163" s="130">
        <v>484</v>
      </c>
      <c r="O163" s="130">
        <v>517</v>
      </c>
      <c r="P163" s="56">
        <v>5</v>
      </c>
      <c r="Q163" s="185"/>
      <c r="R163" s="57" t="str">
        <f t="shared" si="2"/>
        <v>-</v>
      </c>
      <c r="S163" s="66">
        <f t="shared" si="3"/>
        <v>0</v>
      </c>
      <c r="T163" s="123" t="s">
        <v>845</v>
      </c>
      <c r="U163" s="64" t="s">
        <v>805</v>
      </c>
      <c r="V163" s="177" t="s">
        <v>894</v>
      </c>
      <c r="W163" s="177" t="s">
        <v>862</v>
      </c>
      <c r="X163" s="3" t="s">
        <v>857</v>
      </c>
      <c r="Y163" s="3" t="s">
        <v>881</v>
      </c>
      <c r="Z163" s="64" t="s">
        <v>1295</v>
      </c>
      <c r="AA163" s="64" t="s">
        <v>1490</v>
      </c>
      <c r="AB163" s="183" t="str">
        <f>IF(MOD(Таблица33[[#This Row],[Заказ, шт.
↓]],Таблица33[[#This Row],[Кратность заказа]])&gt;0,"Ошибка!","")</f>
        <v/>
      </c>
    </row>
    <row r="164" spans="1:28" s="37" customFormat="1" ht="15" customHeight="1">
      <c r="A164" s="48"/>
      <c r="B164" s="117"/>
      <c r="C164" s="54" t="s">
        <v>1188</v>
      </c>
      <c r="D164" s="187" t="s">
        <v>816</v>
      </c>
      <c r="E164" s="189"/>
      <c r="F164" s="190" t="s">
        <v>1256</v>
      </c>
      <c r="G164" s="182" t="s">
        <v>123</v>
      </c>
      <c r="H164" s="231" t="s">
        <v>1514</v>
      </c>
      <c r="I164" s="55" t="s">
        <v>1336</v>
      </c>
      <c r="J164" s="56">
        <v>35</v>
      </c>
      <c r="K164" s="56" t="s">
        <v>1343</v>
      </c>
      <c r="L164" s="131">
        <v>8.1999999999999993</v>
      </c>
      <c r="M164" s="131">
        <v>8.43</v>
      </c>
      <c r="N164" s="131">
        <v>8.58</v>
      </c>
      <c r="O164" s="131">
        <v>9.18</v>
      </c>
      <c r="P164" s="56">
        <v>5</v>
      </c>
      <c r="Q164" s="185"/>
      <c r="R164" s="57" t="str">
        <f t="shared" si="2"/>
        <v>-</v>
      </c>
      <c r="S164" s="58">
        <f t="shared" si="3"/>
        <v>0</v>
      </c>
      <c r="T164" s="123" t="s">
        <v>845</v>
      </c>
      <c r="U164" s="64" t="s">
        <v>805</v>
      </c>
      <c r="V164" s="177" t="s">
        <v>894</v>
      </c>
      <c r="W164" s="177" t="s">
        <v>862</v>
      </c>
      <c r="X164" s="3" t="s">
        <v>857</v>
      </c>
      <c r="Y164" s="3" t="s">
        <v>881</v>
      </c>
      <c r="Z164" s="64" t="s">
        <v>1295</v>
      </c>
      <c r="AA164" s="64" t="s">
        <v>1490</v>
      </c>
      <c r="AB164" s="183" t="str">
        <f>IF(MOD(Таблица33[[#This Row],[Заказ, шт.
↓]],Таблица33[[#This Row],[Кратность заказа]])&gt;0,"Ошибка!","")</f>
        <v/>
      </c>
    </row>
    <row r="165" spans="1:28" s="37" customFormat="1" ht="15" customHeight="1">
      <c r="A165" s="48"/>
      <c r="B165" s="117"/>
      <c r="C165" s="54" t="s">
        <v>916</v>
      </c>
      <c r="D165" s="187" t="s">
        <v>816</v>
      </c>
      <c r="E165" s="189"/>
      <c r="F165" s="190" t="s">
        <v>1258</v>
      </c>
      <c r="G165" s="182" t="s">
        <v>222</v>
      </c>
      <c r="H165" s="231" t="s">
        <v>1514</v>
      </c>
      <c r="I165" s="55" t="s">
        <v>1336</v>
      </c>
      <c r="J165" s="56">
        <v>35</v>
      </c>
      <c r="K165" s="56" t="s">
        <v>1343</v>
      </c>
      <c r="L165" s="131">
        <v>35.629999999999995</v>
      </c>
      <c r="M165" s="131">
        <v>35.979999999999997</v>
      </c>
      <c r="N165" s="131">
        <v>36.33</v>
      </c>
      <c r="O165" s="131">
        <v>37.409999999999997</v>
      </c>
      <c r="P165" s="56">
        <v>3</v>
      </c>
      <c r="Q165" s="185"/>
      <c r="R165" s="57" t="str">
        <f>IF(Q165/J165=0,"-",Q165/J165)</f>
        <v>-</v>
      </c>
      <c r="S165" s="58">
        <f>IF(Q165&lt;10,O165*Q165,IF(Q165&lt;15,N165*Q165,IF(Q165&lt;J165,M165*Q165,L165*Q165)))</f>
        <v>0</v>
      </c>
      <c r="T165" s="133" t="s">
        <v>1259</v>
      </c>
      <c r="U165" s="64" t="s">
        <v>909</v>
      </c>
      <c r="V165" s="177" t="s">
        <v>886</v>
      </c>
      <c r="W165" s="177">
        <v>20</v>
      </c>
      <c r="X165" s="3" t="s">
        <v>857</v>
      </c>
      <c r="Y165" s="3" t="s">
        <v>881</v>
      </c>
      <c r="Z165" s="64" t="s">
        <v>1326</v>
      </c>
      <c r="AA165" s="64" t="s">
        <v>1446</v>
      </c>
      <c r="AB165" s="183" t="str">
        <f>IF(MOD(Таблица33[[#This Row],[Заказ, шт.
↓]],Таблица33[[#This Row],[Кратность заказа]])&gt;0,"Ошибка!","")</f>
        <v/>
      </c>
    </row>
    <row r="166" spans="1:28" s="37" customFormat="1" ht="15" customHeight="1">
      <c r="A166" s="48"/>
      <c r="B166" s="117"/>
      <c r="C166" s="54" t="s">
        <v>918</v>
      </c>
      <c r="D166" s="187" t="s">
        <v>816</v>
      </c>
      <c r="E166" s="189"/>
      <c r="F166" s="190" t="s">
        <v>1256</v>
      </c>
      <c r="G166" s="182" t="s">
        <v>264</v>
      </c>
      <c r="H166" s="235"/>
      <c r="I166" s="55" t="s">
        <v>1334</v>
      </c>
      <c r="J166" s="56">
        <v>60</v>
      </c>
      <c r="K166" s="56" t="s">
        <v>1343</v>
      </c>
      <c r="L166" s="131">
        <v>36.03</v>
      </c>
      <c r="M166" s="131">
        <v>36.379999999999995</v>
      </c>
      <c r="N166" s="131">
        <v>36.729999999999997</v>
      </c>
      <c r="O166" s="131">
        <v>37.83</v>
      </c>
      <c r="P166" s="56">
        <v>3</v>
      </c>
      <c r="Q166" s="185"/>
      <c r="R166" s="57" t="str">
        <f t="shared" si="2"/>
        <v>-</v>
      </c>
      <c r="S166" s="58">
        <f t="shared" si="3"/>
        <v>0</v>
      </c>
      <c r="T166" s="123" t="s">
        <v>845</v>
      </c>
      <c r="U166" s="64" t="s">
        <v>909</v>
      </c>
      <c r="V166" s="177">
        <v>90</v>
      </c>
      <c r="W166" s="177">
        <v>18</v>
      </c>
      <c r="X166" s="3" t="s">
        <v>857</v>
      </c>
      <c r="Y166" s="3"/>
      <c r="Z166" s="64" t="s">
        <v>919</v>
      </c>
      <c r="AA166" s="64" t="s">
        <v>1466</v>
      </c>
      <c r="AB166" s="183" t="str">
        <f>IF(MOD(Таблица33[[#This Row],[Заказ, шт.
↓]],Таблица33[[#This Row],[Кратность заказа]])&gt;0,"Ошибка!","")</f>
        <v/>
      </c>
    </row>
    <row r="167" spans="1:28" s="37" customFormat="1" ht="15" customHeight="1">
      <c r="A167" s="48"/>
      <c r="B167" s="117"/>
      <c r="C167" s="54" t="s">
        <v>1189</v>
      </c>
      <c r="D167" s="187" t="s">
        <v>816</v>
      </c>
      <c r="E167" s="189"/>
      <c r="F167" s="190" t="s">
        <v>1256</v>
      </c>
      <c r="G167" s="182" t="s">
        <v>264</v>
      </c>
      <c r="H167" s="235"/>
      <c r="I167" s="55" t="s">
        <v>1336</v>
      </c>
      <c r="J167" s="56">
        <v>50</v>
      </c>
      <c r="K167" s="56" t="s">
        <v>1343</v>
      </c>
      <c r="L167" s="131">
        <v>50.22</v>
      </c>
      <c r="M167" s="131">
        <v>50.71</v>
      </c>
      <c r="N167" s="131">
        <v>51.199999999999996</v>
      </c>
      <c r="O167" s="131">
        <v>52.73</v>
      </c>
      <c r="P167" s="56">
        <v>1</v>
      </c>
      <c r="Q167" s="185"/>
      <c r="R167" s="57" t="str">
        <f t="shared" si="2"/>
        <v>-</v>
      </c>
      <c r="S167" s="58">
        <f t="shared" si="3"/>
        <v>0</v>
      </c>
      <c r="T167" s="133" t="s">
        <v>1259</v>
      </c>
      <c r="U167" s="64" t="s">
        <v>909</v>
      </c>
      <c r="V167" s="177">
        <v>90</v>
      </c>
      <c r="W167" s="177">
        <v>18</v>
      </c>
      <c r="X167" s="3" t="s">
        <v>857</v>
      </c>
      <c r="Y167" s="3"/>
      <c r="Z167" s="64" t="s">
        <v>919</v>
      </c>
      <c r="AA167" s="64" t="s">
        <v>1466</v>
      </c>
      <c r="AB167" s="183" t="str">
        <f>IF(MOD(Таблица33[[#This Row],[Заказ, шт.
↓]],Таблица33[[#This Row],[Кратность заказа]])&gt;0,"Ошибка!","")</f>
        <v/>
      </c>
    </row>
    <row r="168" spans="1:28" s="53" customFormat="1" ht="21" customHeight="1">
      <c r="A168" s="48"/>
      <c r="B168" s="155"/>
      <c r="C168" s="156"/>
      <c r="D168" s="156"/>
      <c r="E168" s="191"/>
      <c r="F168" s="170" t="s">
        <v>855</v>
      </c>
      <c r="G168" s="171"/>
      <c r="H168" s="234"/>
      <c r="I168" s="159"/>
      <c r="J168" s="160"/>
      <c r="K168" s="160"/>
      <c r="L168" s="161"/>
      <c r="M168" s="161"/>
      <c r="N168" s="161"/>
      <c r="O168" s="161"/>
      <c r="P168" s="160"/>
      <c r="Q168" s="172"/>
      <c r="R168" s="162"/>
      <c r="S168" s="163"/>
      <c r="T168" s="164"/>
      <c r="U168" s="165"/>
      <c r="V168" s="178"/>
      <c r="W168" s="178"/>
      <c r="X168" s="166"/>
      <c r="Y168" s="166"/>
      <c r="Z168" s="165"/>
      <c r="AA168" s="165"/>
      <c r="AB168" s="183"/>
    </row>
    <row r="169" spans="1:28" s="37" customFormat="1" ht="15" customHeight="1">
      <c r="A169" s="48"/>
      <c r="B169" s="117"/>
      <c r="C169" s="54" t="s">
        <v>236</v>
      </c>
      <c r="D169" s="187" t="s">
        <v>816</v>
      </c>
      <c r="E169" s="189"/>
      <c r="F169" s="190" t="s">
        <v>1258</v>
      </c>
      <c r="G169" s="182" t="s">
        <v>130</v>
      </c>
      <c r="H169" s="236" t="s">
        <v>1516</v>
      </c>
      <c r="I169" s="55" t="s">
        <v>1334</v>
      </c>
      <c r="J169" s="56">
        <v>60</v>
      </c>
      <c r="K169" s="56" t="s">
        <v>1343</v>
      </c>
      <c r="L169" s="131">
        <v>8.98</v>
      </c>
      <c r="M169" s="131">
        <v>9.23</v>
      </c>
      <c r="N169" s="131">
        <v>9.4</v>
      </c>
      <c r="O169" s="131">
        <v>10.050000000000001</v>
      </c>
      <c r="P169" s="56">
        <v>5</v>
      </c>
      <c r="Q169" s="185"/>
      <c r="R169" s="57" t="str">
        <f t="shared" si="2"/>
        <v>-</v>
      </c>
      <c r="S169" s="58">
        <f t="shared" si="3"/>
        <v>0</v>
      </c>
      <c r="T169" s="123" t="s">
        <v>845</v>
      </c>
      <c r="U169" s="64" t="s">
        <v>805</v>
      </c>
      <c r="V169" s="177" t="s">
        <v>890</v>
      </c>
      <c r="W169" s="177" t="s">
        <v>806</v>
      </c>
      <c r="X169" s="3" t="s">
        <v>857</v>
      </c>
      <c r="Y169" s="3" t="s">
        <v>881</v>
      </c>
      <c r="Z169" s="64" t="s">
        <v>1296</v>
      </c>
      <c r="AA169" s="64" t="s">
        <v>1480</v>
      </c>
      <c r="AB169" s="183" t="str">
        <f>IF(MOD(Таблица33[[#This Row],[Заказ, шт.
↓]],Таблица33[[#This Row],[Кратность заказа]])&gt;0,"Ошибка!","")</f>
        <v/>
      </c>
    </row>
    <row r="170" spans="1:28" s="37" customFormat="1" ht="15" customHeight="1">
      <c r="A170" s="48"/>
      <c r="B170" s="117"/>
      <c r="C170" s="54" t="s">
        <v>1190</v>
      </c>
      <c r="D170" s="187" t="s">
        <v>816</v>
      </c>
      <c r="E170" s="189"/>
      <c r="F170" s="190" t="s">
        <v>1258</v>
      </c>
      <c r="G170" s="182" t="s">
        <v>130</v>
      </c>
      <c r="H170" s="236" t="s">
        <v>1516</v>
      </c>
      <c r="I170" s="55" t="s">
        <v>1336</v>
      </c>
      <c r="J170" s="56">
        <v>40</v>
      </c>
      <c r="K170" s="56" t="s">
        <v>1343</v>
      </c>
      <c r="L170" s="131">
        <v>10.799999999999999</v>
      </c>
      <c r="M170" s="131">
        <v>11.1</v>
      </c>
      <c r="N170" s="131">
        <v>11.299999999999999</v>
      </c>
      <c r="O170" s="131">
        <v>12.09</v>
      </c>
      <c r="P170" s="56">
        <v>5</v>
      </c>
      <c r="Q170" s="185"/>
      <c r="R170" s="57" t="str">
        <f t="shared" si="2"/>
        <v>-</v>
      </c>
      <c r="S170" s="58">
        <f t="shared" si="3"/>
        <v>0</v>
      </c>
      <c r="T170" s="133" t="s">
        <v>1259</v>
      </c>
      <c r="U170" s="64" t="s">
        <v>805</v>
      </c>
      <c r="V170" s="177" t="s">
        <v>890</v>
      </c>
      <c r="W170" s="177" t="s">
        <v>806</v>
      </c>
      <c r="X170" s="3" t="s">
        <v>857</v>
      </c>
      <c r="Y170" s="3" t="s">
        <v>881</v>
      </c>
      <c r="Z170" s="64" t="s">
        <v>1296</v>
      </c>
      <c r="AA170" s="64" t="s">
        <v>1480</v>
      </c>
      <c r="AB170" s="183" t="str">
        <f>IF(MOD(Таблица33[[#This Row],[Заказ, шт.
↓]],Таблица33[[#This Row],[Кратность заказа]])&gt;0,"Ошибка!","")</f>
        <v/>
      </c>
    </row>
    <row r="171" spans="1:28" s="37" customFormat="1" ht="15" customHeight="1">
      <c r="A171" s="48"/>
      <c r="B171" s="117"/>
      <c r="C171" s="54" t="s">
        <v>1191</v>
      </c>
      <c r="D171" s="187" t="s">
        <v>906</v>
      </c>
      <c r="E171" s="189"/>
      <c r="F171" s="190" t="s">
        <v>1258</v>
      </c>
      <c r="G171" s="182" t="s">
        <v>130</v>
      </c>
      <c r="H171" s="236" t="s">
        <v>1516</v>
      </c>
      <c r="I171" s="55" t="s">
        <v>1336</v>
      </c>
      <c r="J171" s="56">
        <v>40</v>
      </c>
      <c r="K171" s="56" t="s">
        <v>1344</v>
      </c>
      <c r="L171" s="130">
        <v>1026</v>
      </c>
      <c r="M171" s="130">
        <v>1055</v>
      </c>
      <c r="N171" s="130">
        <v>1074</v>
      </c>
      <c r="O171" s="130">
        <v>1149</v>
      </c>
      <c r="P171" s="56">
        <v>5</v>
      </c>
      <c r="Q171" s="185"/>
      <c r="R171" s="57" t="str">
        <f t="shared" si="2"/>
        <v>-</v>
      </c>
      <c r="S171" s="66">
        <f t="shared" si="3"/>
        <v>0</v>
      </c>
      <c r="T171" s="123" t="s">
        <v>845</v>
      </c>
      <c r="U171" s="64" t="s">
        <v>805</v>
      </c>
      <c r="V171" s="177" t="s">
        <v>890</v>
      </c>
      <c r="W171" s="177" t="s">
        <v>806</v>
      </c>
      <c r="X171" s="3" t="s">
        <v>857</v>
      </c>
      <c r="Y171" s="3" t="s">
        <v>881</v>
      </c>
      <c r="Z171" s="64" t="s">
        <v>1296</v>
      </c>
      <c r="AA171" s="64" t="s">
        <v>1480</v>
      </c>
      <c r="AB171" s="183" t="str">
        <f>IF(MOD(Таблица33[[#This Row],[Заказ, шт.
↓]],Таблица33[[#This Row],[Кратность заказа]])&gt;0,"Ошибка!","")</f>
        <v/>
      </c>
    </row>
    <row r="172" spans="1:28" s="37" customFormat="1" ht="15" hidden="1" customHeight="1">
      <c r="A172" s="48"/>
      <c r="B172" s="117" t="s">
        <v>1339</v>
      </c>
      <c r="C172" s="54" t="s">
        <v>921</v>
      </c>
      <c r="D172" s="187" t="s">
        <v>816</v>
      </c>
      <c r="E172" s="189"/>
      <c r="F172" s="190" t="s">
        <v>1258</v>
      </c>
      <c r="G172" s="182" t="s">
        <v>146</v>
      </c>
      <c r="H172" s="235"/>
      <c r="I172" s="55" t="s">
        <v>1334</v>
      </c>
      <c r="J172" s="56">
        <v>60</v>
      </c>
      <c r="K172" s="56" t="s">
        <v>1343</v>
      </c>
      <c r="L172" s="131">
        <v>10.36</v>
      </c>
      <c r="M172" s="131">
        <v>10.65</v>
      </c>
      <c r="N172" s="131">
        <v>10.85</v>
      </c>
      <c r="O172" s="131">
        <v>11.6</v>
      </c>
      <c r="P172" s="56">
        <v>5</v>
      </c>
      <c r="Q172" s="185"/>
      <c r="R172" s="57" t="str">
        <f>IF(Q172/J172=0,"-",Q172/J172)</f>
        <v>-</v>
      </c>
      <c r="S172" s="58">
        <f>IF(Q172&lt;10,O172*Q172,IF(Q172&lt;15,N172*Q172,IF(Q172&lt;J172,M172*Q172,L172*Q172)))</f>
        <v>0</v>
      </c>
      <c r="T172" s="133" t="s">
        <v>1259</v>
      </c>
      <c r="U172" s="64" t="s">
        <v>805</v>
      </c>
      <c r="V172" s="177" t="s">
        <v>888</v>
      </c>
      <c r="W172" s="177" t="s">
        <v>889</v>
      </c>
      <c r="X172" s="3" t="s">
        <v>857</v>
      </c>
      <c r="Y172" s="3" t="s">
        <v>881</v>
      </c>
      <c r="Z172" s="64" t="s">
        <v>1273</v>
      </c>
      <c r="AA172" s="64" t="s">
        <v>866</v>
      </c>
      <c r="AB172" s="183" t="str">
        <f>IF(MOD(Таблица33[[#This Row],[Заказ, шт.
↓]],Таблица33[[#This Row],[Кратность заказа]])&gt;0,"Ошибка!","")</f>
        <v/>
      </c>
    </row>
    <row r="173" spans="1:28" s="37" customFormat="1" ht="15" hidden="1" customHeight="1">
      <c r="A173" s="48"/>
      <c r="B173" s="117" t="s">
        <v>1339</v>
      </c>
      <c r="C173" s="54" t="s">
        <v>1153</v>
      </c>
      <c r="D173" s="187" t="s">
        <v>816</v>
      </c>
      <c r="E173" s="189"/>
      <c r="F173" s="190" t="s">
        <v>1258</v>
      </c>
      <c r="G173" s="182" t="s">
        <v>146</v>
      </c>
      <c r="H173" s="235"/>
      <c r="I173" s="55" t="s">
        <v>1334</v>
      </c>
      <c r="J173" s="56">
        <v>60</v>
      </c>
      <c r="K173" s="56" t="s">
        <v>1343</v>
      </c>
      <c r="L173" s="131">
        <v>10.36</v>
      </c>
      <c r="M173" s="131">
        <v>10.65</v>
      </c>
      <c r="N173" s="131">
        <v>10.85</v>
      </c>
      <c r="O173" s="131">
        <v>11.6</v>
      </c>
      <c r="P173" s="56">
        <v>5</v>
      </c>
      <c r="Q173" s="185"/>
      <c r="R173" s="57" t="str">
        <f>IF(Q173/J173=0,"-",Q173/J173)</f>
        <v>-</v>
      </c>
      <c r="S173" s="58">
        <f>IF(Q173&lt;10,O173*Q173,IF(Q173&lt;15,N173*Q173,IF(Q173&lt;J173,M173*Q173,L173*Q173)))</f>
        <v>0</v>
      </c>
      <c r="T173" s="123" t="s">
        <v>845</v>
      </c>
      <c r="U173" s="64" t="s">
        <v>805</v>
      </c>
      <c r="V173" s="177" t="s">
        <v>888</v>
      </c>
      <c r="W173" s="177" t="s">
        <v>889</v>
      </c>
      <c r="X173" s="3" t="s">
        <v>857</v>
      </c>
      <c r="Y173" s="3" t="s">
        <v>881</v>
      </c>
      <c r="Z173" s="64" t="s">
        <v>1273</v>
      </c>
      <c r="AA173" s="64" t="s">
        <v>866</v>
      </c>
      <c r="AB173" s="183" t="str">
        <f>IF(MOD(Таблица33[[#This Row],[Заказ, шт.
↓]],Таблица33[[#This Row],[Кратность заказа]])&gt;0,"Ошибка!","")</f>
        <v/>
      </c>
    </row>
    <row r="174" spans="1:28" s="37" customFormat="1" ht="15" customHeight="1">
      <c r="A174" s="48"/>
      <c r="B174" s="117"/>
      <c r="C174" s="54" t="s">
        <v>1154</v>
      </c>
      <c r="D174" s="187" t="s">
        <v>816</v>
      </c>
      <c r="E174" s="189"/>
      <c r="F174" s="190" t="s">
        <v>1258</v>
      </c>
      <c r="G174" s="182" t="s">
        <v>146</v>
      </c>
      <c r="H174" s="235"/>
      <c r="I174" s="55" t="s">
        <v>1334</v>
      </c>
      <c r="J174" s="56">
        <v>60</v>
      </c>
      <c r="K174" s="56" t="s">
        <v>1343</v>
      </c>
      <c r="L174" s="131">
        <v>10.36</v>
      </c>
      <c r="M174" s="131">
        <v>10.65</v>
      </c>
      <c r="N174" s="131">
        <v>10.85</v>
      </c>
      <c r="O174" s="131">
        <v>11.6</v>
      </c>
      <c r="P174" s="56">
        <v>5</v>
      </c>
      <c r="Q174" s="185"/>
      <c r="R174" s="57" t="str">
        <f>IF(Q174/J174=0,"-",Q174/J174)</f>
        <v>-</v>
      </c>
      <c r="S174" s="58">
        <f>IF(Q174&lt;10,O174*Q174,IF(Q174&lt;15,N174*Q174,IF(Q174&lt;J174,M174*Q174,L174*Q174)))</f>
        <v>0</v>
      </c>
      <c r="T174" s="123" t="s">
        <v>845</v>
      </c>
      <c r="U174" s="64" t="s">
        <v>805</v>
      </c>
      <c r="V174" s="177" t="s">
        <v>888</v>
      </c>
      <c r="W174" s="177" t="s">
        <v>889</v>
      </c>
      <c r="X174" s="3" t="s">
        <v>857</v>
      </c>
      <c r="Y174" s="3" t="s">
        <v>881</v>
      </c>
      <c r="Z174" s="64" t="s">
        <v>1273</v>
      </c>
      <c r="AA174" s="64" t="s">
        <v>866</v>
      </c>
      <c r="AB174" s="183" t="str">
        <f>IF(MOD(Таблица33[[#This Row],[Заказ, шт.
↓]],Таблица33[[#This Row],[Кратность заказа]])&gt;0,"Ошибка!","")</f>
        <v/>
      </c>
    </row>
    <row r="175" spans="1:28" s="37" customFormat="1" ht="15" customHeight="1">
      <c r="A175" s="48"/>
      <c r="B175" s="117"/>
      <c r="C175" s="54" t="s">
        <v>920</v>
      </c>
      <c r="D175" s="187" t="s">
        <v>906</v>
      </c>
      <c r="E175" s="189"/>
      <c r="F175" s="190" t="s">
        <v>1258</v>
      </c>
      <c r="G175" s="182" t="s">
        <v>146</v>
      </c>
      <c r="H175" s="235"/>
      <c r="I175" s="55" t="s">
        <v>1334</v>
      </c>
      <c r="J175" s="56">
        <v>60</v>
      </c>
      <c r="K175" s="56" t="s">
        <v>1344</v>
      </c>
      <c r="L175" s="130">
        <v>984</v>
      </c>
      <c r="M175" s="130">
        <v>1011</v>
      </c>
      <c r="N175" s="130">
        <v>1029</v>
      </c>
      <c r="O175" s="130">
        <v>1101</v>
      </c>
      <c r="P175" s="56">
        <v>5</v>
      </c>
      <c r="Q175" s="185"/>
      <c r="R175" s="57" t="str">
        <f>IF(Q175/J175=0,"-",Q175/J175)</f>
        <v>-</v>
      </c>
      <c r="S175" s="66">
        <f>IF(Q175&lt;10,O175*Q175,IF(Q175&lt;15,N175*Q175,IF(Q175&lt;J175,M175*Q175,L175*Q175)))</f>
        <v>0</v>
      </c>
      <c r="T175" s="123" t="s">
        <v>845</v>
      </c>
      <c r="U175" s="64" t="s">
        <v>805</v>
      </c>
      <c r="V175" s="177" t="s">
        <v>888</v>
      </c>
      <c r="W175" s="177" t="s">
        <v>889</v>
      </c>
      <c r="X175" s="3" t="s">
        <v>857</v>
      </c>
      <c r="Y175" s="3" t="s">
        <v>881</v>
      </c>
      <c r="Z175" s="64" t="s">
        <v>1273</v>
      </c>
      <c r="AA175" s="64" t="s">
        <v>866</v>
      </c>
      <c r="AB175" s="183" t="str">
        <f>IF(MOD(Таблица33[[#This Row],[Заказ, шт.
↓]],Таблица33[[#This Row],[Кратность заказа]])&gt;0,"Ошибка!","")</f>
        <v/>
      </c>
    </row>
    <row r="176" spans="1:28" s="37" customFormat="1" ht="15" customHeight="1">
      <c r="A176" s="48"/>
      <c r="B176" s="117"/>
      <c r="C176" s="54" t="s">
        <v>1155</v>
      </c>
      <c r="D176" s="187" t="s">
        <v>816</v>
      </c>
      <c r="E176" s="189"/>
      <c r="F176" s="190" t="s">
        <v>1258</v>
      </c>
      <c r="G176" s="182" t="s">
        <v>146</v>
      </c>
      <c r="H176" s="235"/>
      <c r="I176" s="55" t="s">
        <v>1336</v>
      </c>
      <c r="J176" s="56">
        <v>30</v>
      </c>
      <c r="K176" s="56" t="s">
        <v>1343</v>
      </c>
      <c r="L176" s="131">
        <v>13.12</v>
      </c>
      <c r="M176" s="131">
        <v>13.48</v>
      </c>
      <c r="N176" s="131">
        <v>13.73</v>
      </c>
      <c r="O176" s="131">
        <v>14.69</v>
      </c>
      <c r="P176" s="56">
        <v>5</v>
      </c>
      <c r="Q176" s="185"/>
      <c r="R176" s="57" t="str">
        <f>IF(Q176/J176=0,"-",Q176/J176)</f>
        <v>-</v>
      </c>
      <c r="S176" s="58">
        <f>IF(Q176&lt;10,O176*Q176,IF(Q176&lt;15,N176*Q176,IF(Q176&lt;J176,M176*Q176,L176*Q176)))</f>
        <v>0</v>
      </c>
      <c r="T176" s="133" t="s">
        <v>1259</v>
      </c>
      <c r="U176" s="64" t="s">
        <v>805</v>
      </c>
      <c r="V176" s="177" t="s">
        <v>888</v>
      </c>
      <c r="W176" s="177" t="s">
        <v>889</v>
      </c>
      <c r="X176" s="3" t="s">
        <v>857</v>
      </c>
      <c r="Y176" s="3" t="s">
        <v>881</v>
      </c>
      <c r="Z176" s="64" t="s">
        <v>1273</v>
      </c>
      <c r="AA176" s="64" t="s">
        <v>866</v>
      </c>
      <c r="AB176" s="183" t="str">
        <f>IF(MOD(Таблица33[[#This Row],[Заказ, шт.
↓]],Таблица33[[#This Row],[Кратность заказа]])&gt;0,"Ошибка!","")</f>
        <v/>
      </c>
    </row>
    <row r="177" spans="1:28" s="37" customFormat="1" ht="15" customHeight="1">
      <c r="A177" s="48"/>
      <c r="B177" s="117"/>
      <c r="C177" s="54" t="s">
        <v>937</v>
      </c>
      <c r="D177" s="187" t="s">
        <v>816</v>
      </c>
      <c r="E177" s="189"/>
      <c r="F177" s="190" t="s">
        <v>1256</v>
      </c>
      <c r="G177" s="182" t="s">
        <v>10</v>
      </c>
      <c r="H177" s="236" t="s">
        <v>1516</v>
      </c>
      <c r="I177" s="55" t="s">
        <v>1334</v>
      </c>
      <c r="J177" s="56">
        <v>60</v>
      </c>
      <c r="K177" s="56" t="s">
        <v>1343</v>
      </c>
      <c r="L177" s="131">
        <v>5.27</v>
      </c>
      <c r="M177" s="131">
        <v>5.42</v>
      </c>
      <c r="N177" s="131">
        <v>5.52</v>
      </c>
      <c r="O177" s="131">
        <v>5.9</v>
      </c>
      <c r="P177" s="56">
        <v>5</v>
      </c>
      <c r="Q177" s="185"/>
      <c r="R177" s="57" t="str">
        <f t="shared" si="2"/>
        <v>-</v>
      </c>
      <c r="S177" s="58">
        <f t="shared" si="3"/>
        <v>0</v>
      </c>
      <c r="T177" s="123" t="s">
        <v>845</v>
      </c>
      <c r="U177" s="64" t="s">
        <v>805</v>
      </c>
      <c r="V177" s="177" t="s">
        <v>936</v>
      </c>
      <c r="W177" s="177" t="s">
        <v>806</v>
      </c>
      <c r="X177" s="3" t="s">
        <v>857</v>
      </c>
      <c r="Y177" s="3" t="s">
        <v>881</v>
      </c>
      <c r="Z177" s="64" t="s">
        <v>1298</v>
      </c>
      <c r="AA177" s="64" t="s">
        <v>1419</v>
      </c>
      <c r="AB177" s="183" t="str">
        <f>IF(MOD(Таблица33[[#This Row],[Заказ, шт.
↓]],Таблица33[[#This Row],[Кратность заказа]])&gt;0,"Ошибка!","")</f>
        <v/>
      </c>
    </row>
    <row r="178" spans="1:28" s="37" customFormat="1" ht="15" customHeight="1">
      <c r="A178" s="48"/>
      <c r="B178" s="117"/>
      <c r="C178" s="54" t="s">
        <v>935</v>
      </c>
      <c r="D178" s="187" t="s">
        <v>906</v>
      </c>
      <c r="E178" s="189"/>
      <c r="F178" s="190" t="s">
        <v>1256</v>
      </c>
      <c r="G178" s="182" t="s">
        <v>10</v>
      </c>
      <c r="H178" s="236" t="s">
        <v>1516</v>
      </c>
      <c r="I178" s="55" t="s">
        <v>1334</v>
      </c>
      <c r="J178" s="56">
        <v>60</v>
      </c>
      <c r="K178" s="56" t="s">
        <v>1344</v>
      </c>
      <c r="L178" s="130">
        <v>501</v>
      </c>
      <c r="M178" s="130">
        <v>515</v>
      </c>
      <c r="N178" s="130">
        <v>525</v>
      </c>
      <c r="O178" s="130">
        <v>561</v>
      </c>
      <c r="P178" s="56">
        <v>5</v>
      </c>
      <c r="Q178" s="185"/>
      <c r="R178" s="57" t="str">
        <f t="shared" si="2"/>
        <v>-</v>
      </c>
      <c r="S178" s="66">
        <f t="shared" si="3"/>
        <v>0</v>
      </c>
      <c r="T178" s="123" t="s">
        <v>845</v>
      </c>
      <c r="U178" s="64" t="s">
        <v>805</v>
      </c>
      <c r="V178" s="177" t="s">
        <v>936</v>
      </c>
      <c r="W178" s="177" t="s">
        <v>806</v>
      </c>
      <c r="X178" s="3" t="s">
        <v>857</v>
      </c>
      <c r="Y178" s="3" t="s">
        <v>881</v>
      </c>
      <c r="Z178" s="64" t="s">
        <v>1298</v>
      </c>
      <c r="AA178" s="64" t="s">
        <v>1419</v>
      </c>
      <c r="AB178" s="183" t="str">
        <f>IF(MOD(Таблица33[[#This Row],[Заказ, шт.
↓]],Таблица33[[#This Row],[Кратность заказа]])&gt;0,"Ошибка!","")</f>
        <v/>
      </c>
    </row>
    <row r="179" spans="1:28" s="37" customFormat="1" ht="15" customHeight="1">
      <c r="A179" s="48"/>
      <c r="B179" s="117"/>
      <c r="C179" s="54" t="s">
        <v>1193</v>
      </c>
      <c r="D179" s="187" t="s">
        <v>816</v>
      </c>
      <c r="E179" s="189"/>
      <c r="F179" s="190" t="s">
        <v>1256</v>
      </c>
      <c r="G179" s="182" t="s">
        <v>10</v>
      </c>
      <c r="H179" s="236" t="s">
        <v>1516</v>
      </c>
      <c r="I179" s="55" t="s">
        <v>1336</v>
      </c>
      <c r="J179" s="56">
        <v>35</v>
      </c>
      <c r="K179" s="56" t="s">
        <v>1343</v>
      </c>
      <c r="L179" s="131">
        <v>7.12</v>
      </c>
      <c r="M179" s="131">
        <v>7.3199999999999994</v>
      </c>
      <c r="N179" s="131">
        <v>7.45</v>
      </c>
      <c r="O179" s="131">
        <v>7.97</v>
      </c>
      <c r="P179" s="56">
        <v>5</v>
      </c>
      <c r="Q179" s="185"/>
      <c r="R179" s="57" t="str">
        <f t="shared" si="2"/>
        <v>-</v>
      </c>
      <c r="S179" s="58">
        <f t="shared" si="3"/>
        <v>0</v>
      </c>
      <c r="T179" s="123" t="s">
        <v>845</v>
      </c>
      <c r="U179" s="64" t="s">
        <v>805</v>
      </c>
      <c r="V179" s="177" t="s">
        <v>936</v>
      </c>
      <c r="W179" s="177" t="s">
        <v>806</v>
      </c>
      <c r="X179" s="3" t="s">
        <v>857</v>
      </c>
      <c r="Y179" s="3" t="s">
        <v>881</v>
      </c>
      <c r="Z179" s="64" t="s">
        <v>1298</v>
      </c>
      <c r="AA179" s="64" t="s">
        <v>1419</v>
      </c>
      <c r="AB179" s="183" t="str">
        <f>IF(MOD(Таблица33[[#This Row],[Заказ, шт.
↓]],Таблица33[[#This Row],[Кратность заказа]])&gt;0,"Ошибка!","")</f>
        <v/>
      </c>
    </row>
    <row r="180" spans="1:28" s="37" customFormat="1" ht="15" customHeight="1">
      <c r="A180" s="48"/>
      <c r="B180" s="117"/>
      <c r="C180" s="54" t="s">
        <v>1373</v>
      </c>
      <c r="D180" s="187" t="s">
        <v>816</v>
      </c>
      <c r="E180" s="189"/>
      <c r="F180" s="190" t="s">
        <v>1256</v>
      </c>
      <c r="G180" s="182" t="s">
        <v>10</v>
      </c>
      <c r="H180" s="233" t="s">
        <v>1513</v>
      </c>
      <c r="I180" s="55" t="s">
        <v>1335</v>
      </c>
      <c r="J180" s="56">
        <v>50</v>
      </c>
      <c r="K180" s="56" t="s">
        <v>1343</v>
      </c>
      <c r="L180" s="131">
        <v>11.73</v>
      </c>
      <c r="M180" s="131">
        <v>12.049999999999999</v>
      </c>
      <c r="N180" s="131">
        <v>12.28</v>
      </c>
      <c r="O180" s="131">
        <v>13.13</v>
      </c>
      <c r="P180" s="56">
        <v>5</v>
      </c>
      <c r="Q180" s="185"/>
      <c r="R180" s="57" t="str">
        <f t="shared" ref="R180:R238" si="4">IF(Q180/J180=0,"-",Q180/J180)</f>
        <v>-</v>
      </c>
      <c r="S180" s="58">
        <f t="shared" ref="S180:S238" si="5">IF(Q180&lt;10,O180*Q180,IF(Q180&lt;15,N180*Q180,IF(Q180&lt;J180,M180*Q180,L180*Q180)))</f>
        <v>0</v>
      </c>
      <c r="T180" s="133" t="s">
        <v>1259</v>
      </c>
      <c r="U180" s="64" t="s">
        <v>805</v>
      </c>
      <c r="V180" s="177" t="s">
        <v>936</v>
      </c>
      <c r="W180" s="177" t="s">
        <v>806</v>
      </c>
      <c r="X180" s="3" t="s">
        <v>857</v>
      </c>
      <c r="Y180" s="3" t="s">
        <v>881</v>
      </c>
      <c r="Z180" s="64" t="s">
        <v>1298</v>
      </c>
      <c r="AA180" s="64" t="s">
        <v>1419</v>
      </c>
      <c r="AB180" s="183" t="str">
        <f>IF(MOD(Таблица33[[#This Row],[Заказ, шт.
↓]],Таблица33[[#This Row],[Кратность заказа]])&gt;0,"Ошибка!","")</f>
        <v/>
      </c>
    </row>
    <row r="181" spans="1:28" s="37" customFormat="1" ht="15" customHeight="1">
      <c r="A181" s="48"/>
      <c r="B181" s="117"/>
      <c r="C181" s="54" t="s">
        <v>938</v>
      </c>
      <c r="D181" s="187" t="s">
        <v>816</v>
      </c>
      <c r="E181" s="189"/>
      <c r="F181" s="190" t="s">
        <v>1256</v>
      </c>
      <c r="G181" s="182" t="s">
        <v>11</v>
      </c>
      <c r="H181" s="231" t="s">
        <v>1514</v>
      </c>
      <c r="I181" s="55" t="s">
        <v>1334</v>
      </c>
      <c r="J181" s="56">
        <v>60</v>
      </c>
      <c r="K181" s="56" t="s">
        <v>1343</v>
      </c>
      <c r="L181" s="131">
        <v>3.96</v>
      </c>
      <c r="M181" s="131">
        <v>4.0699999999999994</v>
      </c>
      <c r="N181" s="131">
        <v>4.1499999999999995</v>
      </c>
      <c r="O181" s="131">
        <v>4.43</v>
      </c>
      <c r="P181" s="56">
        <v>5</v>
      </c>
      <c r="Q181" s="185"/>
      <c r="R181" s="57" t="str">
        <f t="shared" si="4"/>
        <v>-</v>
      </c>
      <c r="S181" s="58">
        <f t="shared" si="5"/>
        <v>0</v>
      </c>
      <c r="T181" s="123" t="s">
        <v>845</v>
      </c>
      <c r="U181" s="64" t="s">
        <v>805</v>
      </c>
      <c r="V181" s="177" t="s">
        <v>894</v>
      </c>
      <c r="W181" s="177">
        <v>20</v>
      </c>
      <c r="X181" s="3" t="s">
        <v>857</v>
      </c>
      <c r="Y181" s="3" t="s">
        <v>881</v>
      </c>
      <c r="Z181" s="64" t="s">
        <v>1299</v>
      </c>
      <c r="AA181" s="64" t="s">
        <v>1420</v>
      </c>
      <c r="AB181" s="183" t="str">
        <f>IF(MOD(Таблица33[[#This Row],[Заказ, шт.
↓]],Таблица33[[#This Row],[Кратность заказа]])&gt;0,"Ошибка!","")</f>
        <v/>
      </c>
    </row>
    <row r="182" spans="1:28" s="37" customFormat="1" ht="15" customHeight="1">
      <c r="A182" s="48"/>
      <c r="B182" s="117"/>
      <c r="C182" s="54" t="s">
        <v>1194</v>
      </c>
      <c r="D182" s="187" t="s">
        <v>906</v>
      </c>
      <c r="E182" s="189"/>
      <c r="F182" s="190" t="s">
        <v>1256</v>
      </c>
      <c r="G182" s="182" t="s">
        <v>11</v>
      </c>
      <c r="H182" s="231" t="s">
        <v>1514</v>
      </c>
      <c r="I182" s="55" t="s">
        <v>1334</v>
      </c>
      <c r="J182" s="56">
        <v>60</v>
      </c>
      <c r="K182" s="56" t="s">
        <v>1344</v>
      </c>
      <c r="L182" s="130">
        <v>379</v>
      </c>
      <c r="M182" s="130">
        <v>389</v>
      </c>
      <c r="N182" s="130">
        <v>397</v>
      </c>
      <c r="O182" s="130">
        <v>424</v>
      </c>
      <c r="P182" s="56">
        <v>5</v>
      </c>
      <c r="Q182" s="185"/>
      <c r="R182" s="57" t="str">
        <f t="shared" si="4"/>
        <v>-</v>
      </c>
      <c r="S182" s="66">
        <f t="shared" si="5"/>
        <v>0</v>
      </c>
      <c r="T182" s="123" t="s">
        <v>845</v>
      </c>
      <c r="U182" s="64" t="s">
        <v>805</v>
      </c>
      <c r="V182" s="177" t="s">
        <v>894</v>
      </c>
      <c r="W182" s="177">
        <v>20</v>
      </c>
      <c r="X182" s="3" t="s">
        <v>857</v>
      </c>
      <c r="Y182" s="3" t="s">
        <v>881</v>
      </c>
      <c r="Z182" s="64" t="s">
        <v>1299</v>
      </c>
      <c r="AA182" s="64" t="s">
        <v>1420</v>
      </c>
      <c r="AB182" s="183" t="str">
        <f>IF(MOD(Таблица33[[#This Row],[Заказ, шт.
↓]],Таблица33[[#This Row],[Кратность заказа]])&gt;0,"Ошибка!","")</f>
        <v/>
      </c>
    </row>
    <row r="183" spans="1:28" s="37" customFormat="1" ht="15" customHeight="1">
      <c r="A183" s="48"/>
      <c r="B183" s="117"/>
      <c r="C183" s="54" t="s">
        <v>1195</v>
      </c>
      <c r="D183" s="187" t="s">
        <v>816</v>
      </c>
      <c r="E183" s="189"/>
      <c r="F183" s="190" t="s">
        <v>1256</v>
      </c>
      <c r="G183" s="182" t="s">
        <v>11</v>
      </c>
      <c r="H183" s="231" t="s">
        <v>1514</v>
      </c>
      <c r="I183" s="55" t="s">
        <v>1336</v>
      </c>
      <c r="J183" s="56">
        <v>50</v>
      </c>
      <c r="K183" s="56" t="s">
        <v>1343</v>
      </c>
      <c r="L183" s="131">
        <v>5.34</v>
      </c>
      <c r="M183" s="131">
        <v>5.4799999999999995</v>
      </c>
      <c r="N183" s="131">
        <v>5.58</v>
      </c>
      <c r="O183" s="131">
        <v>5.97</v>
      </c>
      <c r="P183" s="56">
        <v>5</v>
      </c>
      <c r="Q183" s="185"/>
      <c r="R183" s="57" t="str">
        <f t="shared" si="4"/>
        <v>-</v>
      </c>
      <c r="S183" s="58">
        <f t="shared" si="5"/>
        <v>0</v>
      </c>
      <c r="T183" s="123" t="s">
        <v>845</v>
      </c>
      <c r="U183" s="64" t="s">
        <v>805</v>
      </c>
      <c r="V183" s="177" t="s">
        <v>894</v>
      </c>
      <c r="W183" s="177">
        <v>20</v>
      </c>
      <c r="X183" s="3" t="s">
        <v>857</v>
      </c>
      <c r="Y183" s="3" t="s">
        <v>881</v>
      </c>
      <c r="Z183" s="64" t="s">
        <v>1299</v>
      </c>
      <c r="AA183" s="64" t="s">
        <v>1420</v>
      </c>
      <c r="AB183" s="183" t="str">
        <f>IF(MOD(Таблица33[[#This Row],[Заказ, шт.
↓]],Таблица33[[#This Row],[Кратность заказа]])&gt;0,"Ошибка!","")</f>
        <v/>
      </c>
    </row>
    <row r="184" spans="1:28" s="37" customFormat="1" ht="15" customHeight="1">
      <c r="A184" s="48"/>
      <c r="B184" s="117"/>
      <c r="C184" s="54" t="s">
        <v>1196</v>
      </c>
      <c r="D184" s="187" t="s">
        <v>906</v>
      </c>
      <c r="E184" s="189"/>
      <c r="F184" s="190" t="s">
        <v>1256</v>
      </c>
      <c r="G184" s="182" t="s">
        <v>11</v>
      </c>
      <c r="H184" s="231" t="s">
        <v>1514</v>
      </c>
      <c r="I184" s="55" t="s">
        <v>1336</v>
      </c>
      <c r="J184" s="56">
        <v>40</v>
      </c>
      <c r="K184" s="56" t="s">
        <v>1344</v>
      </c>
      <c r="L184" s="130">
        <v>507</v>
      </c>
      <c r="M184" s="130">
        <v>521</v>
      </c>
      <c r="N184" s="130">
        <v>530</v>
      </c>
      <c r="O184" s="130">
        <v>567</v>
      </c>
      <c r="P184" s="56">
        <v>5</v>
      </c>
      <c r="Q184" s="185"/>
      <c r="R184" s="57" t="str">
        <f t="shared" si="4"/>
        <v>-</v>
      </c>
      <c r="S184" s="66">
        <f t="shared" si="5"/>
        <v>0</v>
      </c>
      <c r="T184" s="123" t="s">
        <v>845</v>
      </c>
      <c r="U184" s="64" t="s">
        <v>805</v>
      </c>
      <c r="V184" s="177" t="s">
        <v>894</v>
      </c>
      <c r="W184" s="177">
        <v>20</v>
      </c>
      <c r="X184" s="3" t="s">
        <v>857</v>
      </c>
      <c r="Y184" s="3" t="s">
        <v>881</v>
      </c>
      <c r="Z184" s="64" t="s">
        <v>1299</v>
      </c>
      <c r="AA184" s="64" t="s">
        <v>1420</v>
      </c>
      <c r="AB184" s="183" t="str">
        <f>IF(MOD(Таблица33[[#This Row],[Заказ, шт.
↓]],Таблица33[[#This Row],[Кратность заказа]])&gt;0,"Ошибка!","")</f>
        <v/>
      </c>
    </row>
    <row r="185" spans="1:28" s="37" customFormat="1" ht="15" customHeight="1">
      <c r="A185" s="48"/>
      <c r="B185" s="117"/>
      <c r="C185" s="54" t="s">
        <v>1374</v>
      </c>
      <c r="D185" s="187" t="s">
        <v>816</v>
      </c>
      <c r="E185" s="189"/>
      <c r="F185" s="190" t="s">
        <v>1256</v>
      </c>
      <c r="G185" s="182" t="s">
        <v>11</v>
      </c>
      <c r="H185" s="231" t="s">
        <v>1514</v>
      </c>
      <c r="I185" s="55" t="s">
        <v>1335</v>
      </c>
      <c r="J185" s="56">
        <v>35</v>
      </c>
      <c r="K185" s="56" t="s">
        <v>1343</v>
      </c>
      <c r="L185" s="131">
        <v>11.09</v>
      </c>
      <c r="M185" s="131">
        <v>11.4</v>
      </c>
      <c r="N185" s="131">
        <v>11.61</v>
      </c>
      <c r="O185" s="131">
        <v>12.42</v>
      </c>
      <c r="P185" s="56">
        <v>5</v>
      </c>
      <c r="Q185" s="185"/>
      <c r="R185" s="57" t="str">
        <f t="shared" si="4"/>
        <v>-</v>
      </c>
      <c r="S185" s="58">
        <f t="shared" si="5"/>
        <v>0</v>
      </c>
      <c r="T185" s="133" t="s">
        <v>1259</v>
      </c>
      <c r="U185" s="64" t="s">
        <v>805</v>
      </c>
      <c r="V185" s="177" t="s">
        <v>894</v>
      </c>
      <c r="W185" s="177">
        <v>20</v>
      </c>
      <c r="X185" s="3" t="s">
        <v>857</v>
      </c>
      <c r="Y185" s="3" t="s">
        <v>881</v>
      </c>
      <c r="Z185" s="64" t="s">
        <v>1299</v>
      </c>
      <c r="AA185" s="64" t="s">
        <v>1420</v>
      </c>
      <c r="AB185" s="183" t="str">
        <f>IF(MOD(Таблица33[[#This Row],[Заказ, шт.
↓]],Таблица33[[#This Row],[Кратность заказа]])&gt;0,"Ошибка!","")</f>
        <v/>
      </c>
    </row>
    <row r="186" spans="1:28" s="37" customFormat="1" ht="15" customHeight="1">
      <c r="A186" s="48"/>
      <c r="B186" s="117"/>
      <c r="C186" s="54" t="s">
        <v>939</v>
      </c>
      <c r="D186" s="187" t="s">
        <v>816</v>
      </c>
      <c r="E186" s="189"/>
      <c r="F186" s="190" t="s">
        <v>1257</v>
      </c>
      <c r="G186" s="182" t="s">
        <v>97</v>
      </c>
      <c r="H186" s="235"/>
      <c r="I186" s="55" t="s">
        <v>1334</v>
      </c>
      <c r="J186" s="56">
        <v>60</v>
      </c>
      <c r="K186" s="56" t="s">
        <v>1343</v>
      </c>
      <c r="L186" s="131">
        <v>30.4</v>
      </c>
      <c r="M186" s="131">
        <v>30.700000000000003</v>
      </c>
      <c r="N186" s="131">
        <v>31</v>
      </c>
      <c r="O186" s="131">
        <v>31.92</v>
      </c>
      <c r="P186" s="56">
        <v>3</v>
      </c>
      <c r="Q186" s="185"/>
      <c r="R186" s="57" t="str">
        <f t="shared" si="4"/>
        <v>-</v>
      </c>
      <c r="S186" s="58">
        <f t="shared" si="5"/>
        <v>0</v>
      </c>
      <c r="T186" s="123" t="s">
        <v>845</v>
      </c>
      <c r="U186" s="64" t="s">
        <v>915</v>
      </c>
      <c r="V186" s="177" t="s">
        <v>872</v>
      </c>
      <c r="W186" s="177" t="s">
        <v>862</v>
      </c>
      <c r="X186" s="3" t="s">
        <v>857</v>
      </c>
      <c r="Y186" s="3" t="s">
        <v>881</v>
      </c>
      <c r="Z186" s="64" t="s">
        <v>1300</v>
      </c>
      <c r="AA186" s="64" t="s">
        <v>1467</v>
      </c>
      <c r="AB186" s="183" t="str">
        <f>IF(MOD(Таблица33[[#This Row],[Заказ, шт.
↓]],Таблица33[[#This Row],[Кратность заказа]])&gt;0,"Ошибка!","")</f>
        <v/>
      </c>
    </row>
    <row r="187" spans="1:28" s="37" customFormat="1" ht="15" hidden="1" customHeight="1">
      <c r="A187" s="48"/>
      <c r="B187" s="117" t="s">
        <v>1339</v>
      </c>
      <c r="C187" s="54" t="s">
        <v>1197</v>
      </c>
      <c r="D187" s="187" t="s">
        <v>816</v>
      </c>
      <c r="E187" s="189"/>
      <c r="F187" s="190" t="s">
        <v>1257</v>
      </c>
      <c r="G187" s="182" t="s">
        <v>97</v>
      </c>
      <c r="H187" s="235"/>
      <c r="I187" s="55" t="s">
        <v>1334</v>
      </c>
      <c r="J187" s="56">
        <v>50</v>
      </c>
      <c r="K187" s="56" t="s">
        <v>1343</v>
      </c>
      <c r="L187" s="131">
        <v>30.4</v>
      </c>
      <c r="M187" s="131">
        <v>30.700000000000003</v>
      </c>
      <c r="N187" s="131">
        <v>31</v>
      </c>
      <c r="O187" s="131">
        <v>31.92</v>
      </c>
      <c r="P187" s="56">
        <v>3</v>
      </c>
      <c r="Q187" s="185"/>
      <c r="R187" s="57" t="str">
        <f t="shared" si="4"/>
        <v>-</v>
      </c>
      <c r="S187" s="58">
        <f t="shared" si="5"/>
        <v>0</v>
      </c>
      <c r="T187" s="123" t="s">
        <v>845</v>
      </c>
      <c r="U187" s="64" t="s">
        <v>915</v>
      </c>
      <c r="V187" s="177" t="s">
        <v>872</v>
      </c>
      <c r="W187" s="177" t="s">
        <v>862</v>
      </c>
      <c r="X187" s="3" t="s">
        <v>857</v>
      </c>
      <c r="Y187" s="3" t="s">
        <v>881</v>
      </c>
      <c r="Z187" s="64" t="s">
        <v>1300</v>
      </c>
      <c r="AA187" s="64" t="s">
        <v>1467</v>
      </c>
      <c r="AB187" s="183" t="str">
        <f>IF(MOD(Таблица33[[#This Row],[Заказ, шт.
↓]],Таблица33[[#This Row],[Кратность заказа]])&gt;0,"Ошибка!","")</f>
        <v/>
      </c>
    </row>
    <row r="188" spans="1:28" s="37" customFormat="1" ht="15" customHeight="1">
      <c r="A188" s="48"/>
      <c r="B188" s="117"/>
      <c r="C188" s="54" t="s">
        <v>1198</v>
      </c>
      <c r="D188" s="187" t="s">
        <v>816</v>
      </c>
      <c r="E188" s="189"/>
      <c r="F188" s="190" t="s">
        <v>1257</v>
      </c>
      <c r="G188" s="182" t="s">
        <v>97</v>
      </c>
      <c r="H188" s="235"/>
      <c r="I188" s="55" t="s">
        <v>1336</v>
      </c>
      <c r="J188" s="56">
        <v>50</v>
      </c>
      <c r="K188" s="56" t="s">
        <v>1343</v>
      </c>
      <c r="L188" s="131">
        <v>38</v>
      </c>
      <c r="M188" s="131">
        <v>38.36</v>
      </c>
      <c r="N188" s="131">
        <v>38.729999999999997</v>
      </c>
      <c r="O188" s="131">
        <v>39.89</v>
      </c>
      <c r="P188" s="56">
        <v>3</v>
      </c>
      <c r="Q188" s="185"/>
      <c r="R188" s="57" t="str">
        <f t="shared" si="4"/>
        <v>-</v>
      </c>
      <c r="S188" s="58">
        <f t="shared" si="5"/>
        <v>0</v>
      </c>
      <c r="T188" s="123" t="s">
        <v>845</v>
      </c>
      <c r="U188" s="64" t="s">
        <v>915</v>
      </c>
      <c r="V188" s="177" t="s">
        <v>872</v>
      </c>
      <c r="W188" s="177" t="s">
        <v>862</v>
      </c>
      <c r="X188" s="3" t="s">
        <v>857</v>
      </c>
      <c r="Y188" s="3" t="s">
        <v>881</v>
      </c>
      <c r="Z188" s="64" t="s">
        <v>1300</v>
      </c>
      <c r="AA188" s="64" t="s">
        <v>1467</v>
      </c>
      <c r="AB188" s="183" t="str">
        <f>IF(MOD(Таблица33[[#This Row],[Заказ, шт.
↓]],Таблица33[[#This Row],[Кратность заказа]])&gt;0,"Ошибка!","")</f>
        <v/>
      </c>
    </row>
    <row r="189" spans="1:28" s="37" customFormat="1" ht="15" customHeight="1">
      <c r="A189" s="48"/>
      <c r="B189" s="117"/>
      <c r="C189" s="54" t="s">
        <v>905</v>
      </c>
      <c r="D189" s="187" t="s">
        <v>906</v>
      </c>
      <c r="E189" s="189"/>
      <c r="F189" s="190" t="s">
        <v>1258</v>
      </c>
      <c r="G189" s="182" t="s">
        <v>907</v>
      </c>
      <c r="H189" s="235"/>
      <c r="I189" s="55" t="s">
        <v>1334</v>
      </c>
      <c r="J189" s="56">
        <v>60</v>
      </c>
      <c r="K189" s="56" t="s">
        <v>1344</v>
      </c>
      <c r="L189" s="130">
        <v>1273</v>
      </c>
      <c r="M189" s="130">
        <v>1308</v>
      </c>
      <c r="N189" s="130">
        <v>1332</v>
      </c>
      <c r="O189" s="130">
        <v>1425</v>
      </c>
      <c r="P189" s="56">
        <v>5</v>
      </c>
      <c r="Q189" s="185"/>
      <c r="R189" s="57" t="str">
        <f t="shared" si="4"/>
        <v>-</v>
      </c>
      <c r="S189" s="66">
        <f t="shared" si="5"/>
        <v>0</v>
      </c>
      <c r="T189" s="123" t="s">
        <v>845</v>
      </c>
      <c r="U189" s="64" t="s">
        <v>909</v>
      </c>
      <c r="V189" s="177">
        <v>68</v>
      </c>
      <c r="W189" s="177" t="s">
        <v>862</v>
      </c>
      <c r="X189" s="3" t="s">
        <v>857</v>
      </c>
      <c r="Y189" s="3" t="s">
        <v>881</v>
      </c>
      <c r="Z189" s="64"/>
      <c r="AA189" s="64" t="s">
        <v>1482</v>
      </c>
      <c r="AB189" s="183" t="str">
        <f>IF(MOD(Таблица33[[#This Row],[Заказ, шт.
↓]],Таблица33[[#This Row],[Кратность заказа]])&gt;0,"Ошибка!","")</f>
        <v/>
      </c>
    </row>
    <row r="190" spans="1:28" s="37" customFormat="1" ht="15" customHeight="1">
      <c r="A190" s="48"/>
      <c r="B190" s="117"/>
      <c r="C190" s="54" t="s">
        <v>941</v>
      </c>
      <c r="D190" s="187" t="s">
        <v>816</v>
      </c>
      <c r="E190" s="189"/>
      <c r="F190" s="190" t="s">
        <v>1258</v>
      </c>
      <c r="G190" s="182" t="s">
        <v>149</v>
      </c>
      <c r="H190" s="235"/>
      <c r="I190" s="55" t="s">
        <v>1334</v>
      </c>
      <c r="J190" s="56">
        <v>60</v>
      </c>
      <c r="K190" s="56" t="s">
        <v>1343</v>
      </c>
      <c r="L190" s="131">
        <v>13.79</v>
      </c>
      <c r="M190" s="131">
        <v>14.17</v>
      </c>
      <c r="N190" s="131">
        <v>14.43</v>
      </c>
      <c r="O190" s="131">
        <v>15.44</v>
      </c>
      <c r="P190" s="56">
        <v>5</v>
      </c>
      <c r="Q190" s="185"/>
      <c r="R190" s="57" t="str">
        <f t="shared" si="4"/>
        <v>-</v>
      </c>
      <c r="S190" s="58">
        <f t="shared" si="5"/>
        <v>0</v>
      </c>
      <c r="T190" s="123" t="s">
        <v>845</v>
      </c>
      <c r="U190" s="64" t="s">
        <v>805</v>
      </c>
      <c r="V190" s="177" t="s">
        <v>872</v>
      </c>
      <c r="W190" s="177">
        <v>18</v>
      </c>
      <c r="X190" s="3" t="s">
        <v>857</v>
      </c>
      <c r="Y190" s="3"/>
      <c r="Z190" s="64" t="s">
        <v>1301</v>
      </c>
      <c r="AA190" s="64" t="s">
        <v>1353</v>
      </c>
      <c r="AB190" s="183" t="str">
        <f>IF(MOD(Таблица33[[#This Row],[Заказ, шт.
↓]],Таблица33[[#This Row],[Кратность заказа]])&gt;0,"Ошибка!","")</f>
        <v/>
      </c>
    </row>
    <row r="191" spans="1:28" s="37" customFormat="1" ht="15" customHeight="1">
      <c r="A191" s="48"/>
      <c r="B191" s="117"/>
      <c r="C191" s="54" t="s">
        <v>940</v>
      </c>
      <c r="D191" s="187" t="s">
        <v>906</v>
      </c>
      <c r="E191" s="189"/>
      <c r="F191" s="190" t="s">
        <v>1258</v>
      </c>
      <c r="G191" s="182" t="s">
        <v>149</v>
      </c>
      <c r="H191" s="235"/>
      <c r="I191" s="55" t="s">
        <v>1334</v>
      </c>
      <c r="J191" s="56">
        <v>60</v>
      </c>
      <c r="K191" s="56" t="s">
        <v>1344</v>
      </c>
      <c r="L191" s="130">
        <v>1309</v>
      </c>
      <c r="M191" s="130">
        <v>1345</v>
      </c>
      <c r="N191" s="130">
        <v>1371</v>
      </c>
      <c r="O191" s="130">
        <v>1466</v>
      </c>
      <c r="P191" s="56">
        <v>5</v>
      </c>
      <c r="Q191" s="185"/>
      <c r="R191" s="57" t="str">
        <f t="shared" si="4"/>
        <v>-</v>
      </c>
      <c r="S191" s="66">
        <f t="shared" si="5"/>
        <v>0</v>
      </c>
      <c r="T191" s="123" t="s">
        <v>845</v>
      </c>
      <c r="U191" s="64" t="s">
        <v>805</v>
      </c>
      <c r="V191" s="177" t="s">
        <v>872</v>
      </c>
      <c r="W191" s="177">
        <v>18</v>
      </c>
      <c r="X191" s="3" t="s">
        <v>857</v>
      </c>
      <c r="Y191" s="3"/>
      <c r="Z191" s="64" t="s">
        <v>1301</v>
      </c>
      <c r="AA191" s="64" t="s">
        <v>1353</v>
      </c>
      <c r="AB191" s="183" t="str">
        <f>IF(MOD(Таблица33[[#This Row],[Заказ, шт.
↓]],Таблица33[[#This Row],[Кратность заказа]])&gt;0,"Ошибка!","")</f>
        <v/>
      </c>
    </row>
    <row r="192" spans="1:28" s="37" customFormat="1" ht="15" customHeight="1">
      <c r="A192" s="48"/>
      <c r="B192" s="117"/>
      <c r="C192" s="54" t="s">
        <v>1200</v>
      </c>
      <c r="D192" s="187" t="s">
        <v>816</v>
      </c>
      <c r="E192" s="189"/>
      <c r="F192" s="190" t="s">
        <v>1258</v>
      </c>
      <c r="G192" s="182" t="s">
        <v>149</v>
      </c>
      <c r="H192" s="235"/>
      <c r="I192" s="55" t="s">
        <v>1336</v>
      </c>
      <c r="J192" s="56">
        <v>40</v>
      </c>
      <c r="K192" s="56" t="s">
        <v>1343</v>
      </c>
      <c r="L192" s="131">
        <v>16.66</v>
      </c>
      <c r="M192" s="131">
        <v>17.12</v>
      </c>
      <c r="N192" s="131">
        <v>17.430000000000003</v>
      </c>
      <c r="O192" s="131">
        <v>18.650000000000002</v>
      </c>
      <c r="P192" s="56">
        <v>5</v>
      </c>
      <c r="Q192" s="185"/>
      <c r="R192" s="57" t="str">
        <f t="shared" si="4"/>
        <v>-</v>
      </c>
      <c r="S192" s="58">
        <f t="shared" si="5"/>
        <v>0</v>
      </c>
      <c r="T192" s="123" t="s">
        <v>845</v>
      </c>
      <c r="U192" s="64" t="s">
        <v>805</v>
      </c>
      <c r="V192" s="177" t="s">
        <v>872</v>
      </c>
      <c r="W192" s="177">
        <v>18</v>
      </c>
      <c r="X192" s="3" t="s">
        <v>857</v>
      </c>
      <c r="Y192" s="3"/>
      <c r="Z192" s="64" t="s">
        <v>1301</v>
      </c>
      <c r="AA192" s="64" t="s">
        <v>1353</v>
      </c>
      <c r="AB192" s="183" t="str">
        <f>IF(MOD(Таблица33[[#This Row],[Заказ, шт.
↓]],Таблица33[[#This Row],[Кратность заказа]])&gt;0,"Ошибка!","")</f>
        <v/>
      </c>
    </row>
    <row r="193" spans="1:28" s="37" customFormat="1" ht="15" customHeight="1">
      <c r="A193" s="48"/>
      <c r="B193" s="117"/>
      <c r="C193" s="54" t="s">
        <v>1201</v>
      </c>
      <c r="D193" s="187" t="s">
        <v>816</v>
      </c>
      <c r="E193" s="189"/>
      <c r="F193" s="190" t="s">
        <v>1257</v>
      </c>
      <c r="G193" s="182" t="s">
        <v>183</v>
      </c>
      <c r="H193" s="235"/>
      <c r="I193" s="55" t="s">
        <v>1334</v>
      </c>
      <c r="J193" s="56">
        <v>50</v>
      </c>
      <c r="K193" s="56" t="s">
        <v>1343</v>
      </c>
      <c r="L193" s="131">
        <v>5.27</v>
      </c>
      <c r="M193" s="131">
        <v>5.42</v>
      </c>
      <c r="N193" s="131">
        <v>5.52</v>
      </c>
      <c r="O193" s="131">
        <v>5.9</v>
      </c>
      <c r="P193" s="56">
        <v>5</v>
      </c>
      <c r="Q193" s="185"/>
      <c r="R193" s="57" t="str">
        <f t="shared" si="4"/>
        <v>-</v>
      </c>
      <c r="S193" s="58">
        <f t="shared" si="5"/>
        <v>0</v>
      </c>
      <c r="T193" s="133" t="s">
        <v>1259</v>
      </c>
      <c r="U193" s="64" t="s">
        <v>909</v>
      </c>
      <c r="V193" s="177">
        <v>90</v>
      </c>
      <c r="W193" s="177">
        <v>14</v>
      </c>
      <c r="X193" s="3" t="s">
        <v>857</v>
      </c>
      <c r="Y193" s="3"/>
      <c r="Z193" s="64" t="s">
        <v>1302</v>
      </c>
      <c r="AA193" s="64" t="s">
        <v>1423</v>
      </c>
      <c r="AB193" s="183" t="str">
        <f>IF(MOD(Таблица33[[#This Row],[Заказ, шт.
↓]],Таблица33[[#This Row],[Кратность заказа]])&gt;0,"Ошибка!","")</f>
        <v/>
      </c>
    </row>
    <row r="194" spans="1:28" s="37" customFormat="1" ht="15" customHeight="1">
      <c r="A194" s="48"/>
      <c r="B194" s="117"/>
      <c r="C194" s="54" t="s">
        <v>908</v>
      </c>
      <c r="D194" s="187" t="s">
        <v>816</v>
      </c>
      <c r="E194" s="189"/>
      <c r="F194" s="190" t="s">
        <v>1257</v>
      </c>
      <c r="G194" s="182" t="s">
        <v>183</v>
      </c>
      <c r="H194" s="235"/>
      <c r="I194" s="55" t="s">
        <v>1336</v>
      </c>
      <c r="J194" s="56">
        <v>50</v>
      </c>
      <c r="K194" s="56" t="s">
        <v>1343</v>
      </c>
      <c r="L194" s="131">
        <v>6.83</v>
      </c>
      <c r="M194" s="131">
        <v>7.01</v>
      </c>
      <c r="N194" s="131">
        <v>7.1499999999999995</v>
      </c>
      <c r="O194" s="131">
        <v>7.64</v>
      </c>
      <c r="P194" s="56">
        <v>5</v>
      </c>
      <c r="Q194" s="185"/>
      <c r="R194" s="57" t="str">
        <f t="shared" si="4"/>
        <v>-</v>
      </c>
      <c r="S194" s="58">
        <f t="shared" si="5"/>
        <v>0</v>
      </c>
      <c r="T194" s="133" t="s">
        <v>1259</v>
      </c>
      <c r="U194" s="64" t="s">
        <v>909</v>
      </c>
      <c r="V194" s="177">
        <v>90</v>
      </c>
      <c r="W194" s="177">
        <v>14</v>
      </c>
      <c r="X194" s="3" t="s">
        <v>857</v>
      </c>
      <c r="Y194" s="3"/>
      <c r="Z194" s="64" t="s">
        <v>1302</v>
      </c>
      <c r="AA194" s="64" t="s">
        <v>1423</v>
      </c>
      <c r="AB194" s="183" t="str">
        <f>IF(MOD(Таблица33[[#This Row],[Заказ, шт.
↓]],Таблица33[[#This Row],[Кратность заказа]])&gt;0,"Ошибка!","")</f>
        <v/>
      </c>
    </row>
    <row r="195" spans="1:28" s="37" customFormat="1" ht="15" customHeight="1">
      <c r="A195" s="48"/>
      <c r="B195" s="117"/>
      <c r="C195" s="54" t="s">
        <v>930</v>
      </c>
      <c r="D195" s="187" t="s">
        <v>816</v>
      </c>
      <c r="E195" s="189"/>
      <c r="F195" s="190" t="s">
        <v>1258</v>
      </c>
      <c r="G195" s="182" t="s">
        <v>847</v>
      </c>
      <c r="H195" s="235"/>
      <c r="I195" s="55" t="s">
        <v>1336</v>
      </c>
      <c r="J195" s="56">
        <v>35</v>
      </c>
      <c r="K195" s="56" t="s">
        <v>1343</v>
      </c>
      <c r="L195" s="131">
        <v>61.39</v>
      </c>
      <c r="M195" s="131">
        <v>61.98</v>
      </c>
      <c r="N195" s="131">
        <v>62.58</v>
      </c>
      <c r="O195" s="131">
        <v>64.45</v>
      </c>
      <c r="P195" s="56">
        <v>1</v>
      </c>
      <c r="Q195" s="185"/>
      <c r="R195" s="57" t="str">
        <f t="shared" si="4"/>
        <v>-</v>
      </c>
      <c r="S195" s="58">
        <f t="shared" si="5"/>
        <v>0</v>
      </c>
      <c r="T195" s="133" t="s">
        <v>1259</v>
      </c>
      <c r="U195" s="64" t="s">
        <v>909</v>
      </c>
      <c r="V195" s="177">
        <v>65</v>
      </c>
      <c r="W195" s="177" t="s">
        <v>912</v>
      </c>
      <c r="X195" s="3" t="s">
        <v>857</v>
      </c>
      <c r="Y195" s="3"/>
      <c r="Z195" s="64"/>
      <c r="AA195" s="64" t="s">
        <v>1354</v>
      </c>
      <c r="AB195" s="183" t="str">
        <f>IF(MOD(Таблица33[[#This Row],[Заказ, шт.
↓]],Таблица33[[#This Row],[Кратность заказа]])&gt;0,"Ошибка!","")</f>
        <v/>
      </c>
    </row>
    <row r="196" spans="1:28" s="37" customFormat="1" ht="15" customHeight="1">
      <c r="A196" s="48"/>
      <c r="B196" s="117"/>
      <c r="C196" s="54" t="s">
        <v>1202</v>
      </c>
      <c r="D196" s="187" t="s">
        <v>816</v>
      </c>
      <c r="E196" s="189"/>
      <c r="F196" s="190" t="s">
        <v>1258</v>
      </c>
      <c r="G196" s="182" t="s">
        <v>330</v>
      </c>
      <c r="H196" s="235"/>
      <c r="I196" s="55" t="s">
        <v>1336</v>
      </c>
      <c r="J196" s="56">
        <v>30</v>
      </c>
      <c r="K196" s="56" t="s">
        <v>1343</v>
      </c>
      <c r="L196" s="131">
        <v>82.65</v>
      </c>
      <c r="M196" s="131">
        <v>83.45</v>
      </c>
      <c r="N196" s="131">
        <v>84.26</v>
      </c>
      <c r="O196" s="131">
        <v>86.78</v>
      </c>
      <c r="P196" s="56">
        <v>1</v>
      </c>
      <c r="Q196" s="185"/>
      <c r="R196" s="57" t="str">
        <f t="shared" si="4"/>
        <v>-</v>
      </c>
      <c r="S196" s="58">
        <f t="shared" si="5"/>
        <v>0</v>
      </c>
      <c r="T196" s="133" t="s">
        <v>1259</v>
      </c>
      <c r="U196" s="64" t="s">
        <v>805</v>
      </c>
      <c r="V196" s="177">
        <v>70</v>
      </c>
      <c r="W196" s="177" t="s">
        <v>944</v>
      </c>
      <c r="X196" s="3" t="s">
        <v>857</v>
      </c>
      <c r="Y196" s="3"/>
      <c r="Z196" s="64" t="s">
        <v>1303</v>
      </c>
      <c r="AA196" s="64" t="s">
        <v>1483</v>
      </c>
      <c r="AB196" s="183" t="str">
        <f>IF(MOD(Таблица33[[#This Row],[Заказ, шт.
↓]],Таблица33[[#This Row],[Кратность заказа]])&gt;0,"Ошибка!","")</f>
        <v/>
      </c>
    </row>
    <row r="197" spans="1:28" s="37" customFormat="1" ht="15" customHeight="1">
      <c r="A197" s="48"/>
      <c r="B197" s="117"/>
      <c r="C197" s="54" t="s">
        <v>931</v>
      </c>
      <c r="D197" s="187" t="s">
        <v>816</v>
      </c>
      <c r="E197" s="189"/>
      <c r="F197" s="190" t="s">
        <v>1256</v>
      </c>
      <c r="G197" s="182" t="s">
        <v>29</v>
      </c>
      <c r="H197" s="236" t="s">
        <v>1516</v>
      </c>
      <c r="I197" s="55" t="s">
        <v>1334</v>
      </c>
      <c r="J197" s="56">
        <v>60</v>
      </c>
      <c r="K197" s="56" t="s">
        <v>1343</v>
      </c>
      <c r="L197" s="131">
        <v>129.63999999999999</v>
      </c>
      <c r="M197" s="131">
        <v>130.88999999999999</v>
      </c>
      <c r="N197" s="131">
        <v>132.16</v>
      </c>
      <c r="O197" s="131">
        <v>136.12</v>
      </c>
      <c r="P197" s="56">
        <v>1</v>
      </c>
      <c r="Q197" s="185"/>
      <c r="R197" s="57" t="str">
        <f>IF(Q197/J197=0,"-",Q197/J197)</f>
        <v>-</v>
      </c>
      <c r="S197" s="58">
        <f>IF(Q197&lt;10,O197*Q197,IF(Q197&lt;15,N197*Q197,IF(Q197&lt;J197,M197*Q197,L197*Q197)))</f>
        <v>0</v>
      </c>
      <c r="T197" s="133" t="s">
        <v>1259</v>
      </c>
      <c r="U197" s="64" t="s">
        <v>909</v>
      </c>
      <c r="V197" s="177">
        <v>75</v>
      </c>
      <c r="W197" s="177" t="s">
        <v>862</v>
      </c>
      <c r="X197" s="3" t="s">
        <v>857</v>
      </c>
      <c r="Y197" s="3"/>
      <c r="Z197" s="64" t="s">
        <v>1284</v>
      </c>
      <c r="AA197" s="64" t="s">
        <v>1416</v>
      </c>
      <c r="AB197" s="183" t="str">
        <f>IF(MOD(Таблица33[[#This Row],[Заказ, шт.
↓]],Таблица33[[#This Row],[Кратность заказа]])&gt;0,"Ошибка!","")</f>
        <v/>
      </c>
    </row>
    <row r="198" spans="1:28" s="37" customFormat="1" ht="15" customHeight="1">
      <c r="A198" s="48"/>
      <c r="B198" s="117"/>
      <c r="C198" s="54" t="s">
        <v>1169</v>
      </c>
      <c r="D198" s="187" t="s">
        <v>816</v>
      </c>
      <c r="E198" s="189"/>
      <c r="F198" s="190" t="s">
        <v>1256</v>
      </c>
      <c r="G198" s="182" t="s">
        <v>29</v>
      </c>
      <c r="H198" s="236" t="s">
        <v>1516</v>
      </c>
      <c r="I198" s="55" t="s">
        <v>1336</v>
      </c>
      <c r="J198" s="56">
        <v>35</v>
      </c>
      <c r="K198" s="56" t="s">
        <v>1343</v>
      </c>
      <c r="L198" s="131">
        <v>155.19999999999999</v>
      </c>
      <c r="M198" s="131">
        <v>156.69</v>
      </c>
      <c r="N198" s="131">
        <v>158.20999999999998</v>
      </c>
      <c r="O198" s="131">
        <v>162.94999999999999</v>
      </c>
      <c r="P198" s="56">
        <v>1</v>
      </c>
      <c r="Q198" s="185"/>
      <c r="R198" s="57" t="str">
        <f>IF(Q198/J198=0,"-",Q198/J198)</f>
        <v>-</v>
      </c>
      <c r="S198" s="58">
        <f>IF(Q198&lt;10,O198*Q198,IF(Q198&lt;15,N198*Q198,IF(Q198&lt;J198,M198*Q198,L198*Q198)))</f>
        <v>0</v>
      </c>
      <c r="T198" s="123" t="s">
        <v>845</v>
      </c>
      <c r="U198" s="64" t="s">
        <v>909</v>
      </c>
      <c r="V198" s="177">
        <v>75</v>
      </c>
      <c r="W198" s="177" t="s">
        <v>862</v>
      </c>
      <c r="X198" s="3" t="s">
        <v>857</v>
      </c>
      <c r="Y198" s="3"/>
      <c r="Z198" s="64" t="s">
        <v>1284</v>
      </c>
      <c r="AA198" s="64" t="s">
        <v>1416</v>
      </c>
      <c r="AB198" s="183" t="str">
        <f>IF(MOD(Таблица33[[#This Row],[Заказ, шт.
↓]],Таблица33[[#This Row],[Кратность заказа]])&gt;0,"Ошибка!","")</f>
        <v/>
      </c>
    </row>
    <row r="199" spans="1:28" s="37" customFormat="1" ht="15" customHeight="1">
      <c r="A199" s="48"/>
      <c r="B199" s="117"/>
      <c r="C199" s="54" t="s">
        <v>913</v>
      </c>
      <c r="D199" s="187" t="s">
        <v>816</v>
      </c>
      <c r="E199" s="189"/>
      <c r="F199" s="190" t="s">
        <v>1257</v>
      </c>
      <c r="G199" s="182" t="s">
        <v>246</v>
      </c>
      <c r="H199" s="235"/>
      <c r="I199" s="55" t="s">
        <v>1336</v>
      </c>
      <c r="J199" s="56">
        <v>50</v>
      </c>
      <c r="K199" s="56" t="s">
        <v>1343</v>
      </c>
      <c r="L199" s="131">
        <v>7.88</v>
      </c>
      <c r="M199" s="131">
        <v>8.1</v>
      </c>
      <c r="N199" s="131">
        <v>8.25</v>
      </c>
      <c r="O199" s="131">
        <v>8.82</v>
      </c>
      <c r="P199" s="56">
        <v>5</v>
      </c>
      <c r="Q199" s="185"/>
      <c r="R199" s="57" t="str">
        <f t="shared" si="4"/>
        <v>-</v>
      </c>
      <c r="S199" s="58">
        <f t="shared" si="5"/>
        <v>0</v>
      </c>
      <c r="T199" s="133" t="s">
        <v>1259</v>
      </c>
      <c r="U199" s="64" t="s">
        <v>909</v>
      </c>
      <c r="V199" s="177">
        <v>90</v>
      </c>
      <c r="W199" s="177" t="s">
        <v>862</v>
      </c>
      <c r="X199" s="3" t="s">
        <v>857</v>
      </c>
      <c r="Y199" s="3"/>
      <c r="Z199" s="64" t="s">
        <v>1304</v>
      </c>
      <c r="AA199" s="64" t="s">
        <v>1355</v>
      </c>
      <c r="AB199" s="183" t="str">
        <f>IF(MOD(Таблица33[[#This Row],[Заказ, шт.
↓]],Таблица33[[#This Row],[Кратность заказа]])&gt;0,"Ошибка!","")</f>
        <v/>
      </c>
    </row>
    <row r="200" spans="1:28" s="37" customFormat="1" ht="15" customHeight="1">
      <c r="A200" s="48"/>
      <c r="B200" s="117"/>
      <c r="C200" s="54" t="s">
        <v>932</v>
      </c>
      <c r="D200" s="187" t="s">
        <v>816</v>
      </c>
      <c r="E200" s="189"/>
      <c r="F200" s="190" t="s">
        <v>1258</v>
      </c>
      <c r="G200" s="182" t="s">
        <v>287</v>
      </c>
      <c r="H200" s="235"/>
      <c r="I200" s="55" t="s">
        <v>1336</v>
      </c>
      <c r="J200" s="56">
        <v>35</v>
      </c>
      <c r="K200" s="56" t="s">
        <v>1343</v>
      </c>
      <c r="L200" s="131">
        <v>22.020000000000003</v>
      </c>
      <c r="M200" s="131">
        <v>22.430000000000003</v>
      </c>
      <c r="N200" s="131">
        <v>23.080000000000002</v>
      </c>
      <c r="O200" s="131">
        <v>24</v>
      </c>
      <c r="P200" s="56">
        <v>5</v>
      </c>
      <c r="Q200" s="185"/>
      <c r="R200" s="57" t="str">
        <f>IF(Q200/J200=0,"-",Q200/J200)</f>
        <v>-</v>
      </c>
      <c r="S200" s="58">
        <f>IF(Q200&lt;10,O200*Q200,IF(Q200&lt;15,N200*Q200,IF(Q200&lt;J200,M200*Q200,L200*Q200)))</f>
        <v>0</v>
      </c>
      <c r="T200" s="133" t="s">
        <v>1259</v>
      </c>
      <c r="U200" s="64" t="s">
        <v>805</v>
      </c>
      <c r="V200" s="177" t="s">
        <v>865</v>
      </c>
      <c r="W200" s="177" t="s">
        <v>862</v>
      </c>
      <c r="X200" s="3" t="s">
        <v>857</v>
      </c>
      <c r="Y200" s="3"/>
      <c r="Z200" s="64" t="s">
        <v>1285</v>
      </c>
      <c r="AA200" s="64" t="s">
        <v>1349</v>
      </c>
      <c r="AB200" s="183" t="str">
        <f>IF(MOD(Таблица33[[#This Row],[Заказ, шт.
↓]],Таблица33[[#This Row],[Кратность заказа]])&gt;0,"Ошибка!","")</f>
        <v/>
      </c>
    </row>
    <row r="201" spans="1:28" s="37" customFormat="1" ht="15" customHeight="1">
      <c r="A201" s="48"/>
      <c r="B201" s="117"/>
      <c r="C201" s="54" t="s">
        <v>933</v>
      </c>
      <c r="D201" s="187" t="s">
        <v>906</v>
      </c>
      <c r="E201" s="189"/>
      <c r="F201" s="190" t="s">
        <v>1258</v>
      </c>
      <c r="G201" s="182" t="s">
        <v>160</v>
      </c>
      <c r="H201" s="235"/>
      <c r="I201" s="55" t="s">
        <v>1334</v>
      </c>
      <c r="J201" s="56">
        <v>60</v>
      </c>
      <c r="K201" s="56" t="s">
        <v>1344</v>
      </c>
      <c r="L201" s="130">
        <v>1358</v>
      </c>
      <c r="M201" s="130">
        <v>1395</v>
      </c>
      <c r="N201" s="130">
        <v>1421</v>
      </c>
      <c r="O201" s="130">
        <v>1520</v>
      </c>
      <c r="P201" s="56">
        <v>5</v>
      </c>
      <c r="Q201" s="185"/>
      <c r="R201" s="57" t="str">
        <f t="shared" si="4"/>
        <v>-</v>
      </c>
      <c r="S201" s="66">
        <f t="shared" si="5"/>
        <v>0</v>
      </c>
      <c r="T201" s="123" t="s">
        <v>845</v>
      </c>
      <c r="U201" s="64" t="s">
        <v>805</v>
      </c>
      <c r="V201" s="177">
        <v>80</v>
      </c>
      <c r="W201" s="177">
        <v>20</v>
      </c>
      <c r="X201" s="3" t="s">
        <v>857</v>
      </c>
      <c r="Y201" s="3" t="s">
        <v>881</v>
      </c>
      <c r="Z201" s="64" t="s">
        <v>1305</v>
      </c>
      <c r="AA201" s="64" t="s">
        <v>873</v>
      </c>
      <c r="AB201" s="183" t="str">
        <f>IF(MOD(Таблица33[[#This Row],[Заказ, шт.
↓]],Таблица33[[#This Row],[Кратность заказа]])&gt;0,"Ошибка!","")</f>
        <v/>
      </c>
    </row>
    <row r="202" spans="1:28" s="37" customFormat="1" ht="15" customHeight="1">
      <c r="A202" s="48"/>
      <c r="B202" s="117"/>
      <c r="C202" s="54" t="s">
        <v>914</v>
      </c>
      <c r="D202" s="187" t="s">
        <v>816</v>
      </c>
      <c r="E202" s="189"/>
      <c r="F202" s="190" t="s">
        <v>1258</v>
      </c>
      <c r="G202" s="182" t="s">
        <v>220</v>
      </c>
      <c r="H202" s="235"/>
      <c r="I202" s="55" t="s">
        <v>1336</v>
      </c>
      <c r="J202" s="56">
        <v>35</v>
      </c>
      <c r="K202" s="56" t="s">
        <v>1343</v>
      </c>
      <c r="L202" s="131">
        <v>34.76</v>
      </c>
      <c r="M202" s="131">
        <v>35.089999999999996</v>
      </c>
      <c r="N202" s="131">
        <v>35.43</v>
      </c>
      <c r="O202" s="131">
        <v>36.489999999999995</v>
      </c>
      <c r="P202" s="56">
        <v>3</v>
      </c>
      <c r="Q202" s="185"/>
      <c r="R202" s="57" t="str">
        <f t="shared" si="4"/>
        <v>-</v>
      </c>
      <c r="S202" s="58">
        <f t="shared" si="5"/>
        <v>0</v>
      </c>
      <c r="T202" s="123" t="s">
        <v>845</v>
      </c>
      <c r="U202" s="64" t="s">
        <v>909</v>
      </c>
      <c r="V202" s="177" t="s">
        <v>872</v>
      </c>
      <c r="W202" s="177" t="s">
        <v>1492</v>
      </c>
      <c r="X202" s="3" t="s">
        <v>857</v>
      </c>
      <c r="Y202" s="3"/>
      <c r="Z202" s="64" t="s">
        <v>1306</v>
      </c>
      <c r="AA202" s="64" t="s">
        <v>871</v>
      </c>
      <c r="AB202" s="183" t="str">
        <f>IF(MOD(Таблица33[[#This Row],[Заказ, шт.
↓]],Таблица33[[#This Row],[Кратность заказа]])&gt;0,"Ошибка!","")</f>
        <v/>
      </c>
    </row>
    <row r="203" spans="1:28" s="37" customFormat="1" ht="15" customHeight="1">
      <c r="A203" s="48"/>
      <c r="B203" s="117"/>
      <c r="C203" s="54" t="s">
        <v>917</v>
      </c>
      <c r="D203" s="187" t="s">
        <v>816</v>
      </c>
      <c r="E203" s="189"/>
      <c r="F203" s="190" t="s">
        <v>1256</v>
      </c>
      <c r="G203" s="182" t="s">
        <v>41</v>
      </c>
      <c r="H203" s="235"/>
      <c r="I203" s="55" t="s">
        <v>1336</v>
      </c>
      <c r="J203" s="56">
        <v>35</v>
      </c>
      <c r="K203" s="56" t="s">
        <v>1343</v>
      </c>
      <c r="L203" s="131">
        <v>8.4700000000000006</v>
      </c>
      <c r="M203" s="131">
        <v>8.6999999999999993</v>
      </c>
      <c r="N203" s="131">
        <v>8.86</v>
      </c>
      <c r="O203" s="131">
        <v>9.48</v>
      </c>
      <c r="P203" s="56">
        <v>5</v>
      </c>
      <c r="Q203" s="185"/>
      <c r="R203" s="57" t="str">
        <f t="shared" si="4"/>
        <v>-</v>
      </c>
      <c r="S203" s="58">
        <f t="shared" si="5"/>
        <v>0</v>
      </c>
      <c r="T203" s="123" t="s">
        <v>845</v>
      </c>
      <c r="U203" s="64" t="s">
        <v>909</v>
      </c>
      <c r="V203" s="177">
        <v>90</v>
      </c>
      <c r="W203" s="177" t="s">
        <v>861</v>
      </c>
      <c r="X203" s="3" t="s">
        <v>857</v>
      </c>
      <c r="Y203" s="3"/>
      <c r="Z203" s="64" t="s">
        <v>1307</v>
      </c>
      <c r="AA203" s="64" t="s">
        <v>1426</v>
      </c>
      <c r="AB203" s="183" t="str">
        <f>IF(MOD(Таблица33[[#This Row],[Заказ, шт.
↓]],Таблица33[[#This Row],[Кратность заказа]])&gt;0,"Ошибка!","")</f>
        <v/>
      </c>
    </row>
    <row r="204" spans="1:28" s="37" customFormat="1" ht="15" customHeight="1">
      <c r="A204" s="48"/>
      <c r="B204" s="117"/>
      <c r="C204" s="54" t="s">
        <v>1376</v>
      </c>
      <c r="D204" s="187" t="s">
        <v>816</v>
      </c>
      <c r="E204" s="189"/>
      <c r="F204" s="190" t="s">
        <v>1256</v>
      </c>
      <c r="G204" s="182" t="s">
        <v>41</v>
      </c>
      <c r="H204" s="233" t="s">
        <v>1513</v>
      </c>
      <c r="I204" s="55" t="s">
        <v>1335</v>
      </c>
      <c r="J204" s="56">
        <v>50</v>
      </c>
      <c r="K204" s="56" t="s">
        <v>1343</v>
      </c>
      <c r="L204" s="131">
        <v>13.94</v>
      </c>
      <c r="M204" s="131">
        <v>14.33</v>
      </c>
      <c r="N204" s="131">
        <v>14.59</v>
      </c>
      <c r="O204" s="131">
        <v>15.61</v>
      </c>
      <c r="P204" s="56">
        <v>5</v>
      </c>
      <c r="Q204" s="185"/>
      <c r="R204" s="57" t="str">
        <f t="shared" si="4"/>
        <v>-</v>
      </c>
      <c r="S204" s="58">
        <f t="shared" si="5"/>
        <v>0</v>
      </c>
      <c r="T204" s="133" t="s">
        <v>1259</v>
      </c>
      <c r="U204" s="64" t="s">
        <v>909</v>
      </c>
      <c r="V204" s="177">
        <v>90</v>
      </c>
      <c r="W204" s="177" t="s">
        <v>861</v>
      </c>
      <c r="X204" s="3" t="s">
        <v>857</v>
      </c>
      <c r="Y204" s="3"/>
      <c r="Z204" s="64" t="s">
        <v>1307</v>
      </c>
      <c r="AA204" s="64" t="s">
        <v>1426</v>
      </c>
      <c r="AB204" s="183" t="str">
        <f>IF(MOD(Таблица33[[#This Row],[Заказ, шт.
↓]],Таблица33[[#This Row],[Кратность заказа]])&gt;0,"Ошибка!","")</f>
        <v/>
      </c>
    </row>
    <row r="205" spans="1:28" s="53" customFormat="1" ht="21" customHeight="1">
      <c r="A205" s="48"/>
      <c r="B205" s="155"/>
      <c r="C205" s="156"/>
      <c r="D205" s="156"/>
      <c r="E205" s="191"/>
      <c r="F205" s="170" t="s">
        <v>856</v>
      </c>
      <c r="G205" s="171"/>
      <c r="H205" s="234"/>
      <c r="I205" s="159"/>
      <c r="J205" s="160"/>
      <c r="K205" s="160"/>
      <c r="L205" s="161"/>
      <c r="M205" s="161"/>
      <c r="N205" s="161"/>
      <c r="O205" s="161"/>
      <c r="P205" s="160"/>
      <c r="Q205" s="172"/>
      <c r="R205" s="162"/>
      <c r="S205" s="163"/>
      <c r="T205" s="164"/>
      <c r="U205" s="165"/>
      <c r="V205" s="178"/>
      <c r="W205" s="178"/>
      <c r="X205" s="166"/>
      <c r="Y205" s="166"/>
      <c r="Z205" s="165"/>
      <c r="AA205" s="165"/>
      <c r="AB205" s="183"/>
    </row>
    <row r="206" spans="1:28" s="37" customFormat="1" ht="15" customHeight="1">
      <c r="A206" s="48"/>
      <c r="B206" s="117"/>
      <c r="C206" s="54" t="s">
        <v>922</v>
      </c>
      <c r="D206" s="187" t="s">
        <v>816</v>
      </c>
      <c r="E206" s="189"/>
      <c r="F206" s="190" t="s">
        <v>1258</v>
      </c>
      <c r="G206" s="182" t="s">
        <v>278</v>
      </c>
      <c r="H206" s="235"/>
      <c r="I206" s="55" t="s">
        <v>1336</v>
      </c>
      <c r="J206" s="56">
        <v>35</v>
      </c>
      <c r="K206" s="56" t="s">
        <v>1343</v>
      </c>
      <c r="L206" s="131">
        <v>60.129999999999995</v>
      </c>
      <c r="M206" s="131">
        <v>60.71</v>
      </c>
      <c r="N206" s="131">
        <v>61.3</v>
      </c>
      <c r="O206" s="131">
        <v>63.13</v>
      </c>
      <c r="P206" s="56">
        <v>1</v>
      </c>
      <c r="Q206" s="185"/>
      <c r="R206" s="57" t="str">
        <f>IF(Q206/J206=0,"-",Q206/J206)</f>
        <v>-</v>
      </c>
      <c r="S206" s="58">
        <f>IF(Q206&lt;10,O206*Q206,IF(Q206&lt;15,N206*Q206,IF(Q206&lt;J206,M206*Q206,L206*Q206)))</f>
        <v>0</v>
      </c>
      <c r="T206" s="123" t="s">
        <v>845</v>
      </c>
      <c r="U206" s="64" t="s">
        <v>923</v>
      </c>
      <c r="V206" s="177" t="s">
        <v>895</v>
      </c>
      <c r="W206" s="177" t="s">
        <v>806</v>
      </c>
      <c r="X206" s="3" t="s">
        <v>857</v>
      </c>
      <c r="Y206" s="3"/>
      <c r="Z206" s="64" t="s">
        <v>924</v>
      </c>
      <c r="AA206" s="64" t="s">
        <v>1362</v>
      </c>
      <c r="AB206" s="183" t="str">
        <f>IF(MOD(Таблица33[[#This Row],[Заказ, шт.
↓]],Таблица33[[#This Row],[Кратность заказа]])&gt;0,"Ошибка!","")</f>
        <v/>
      </c>
    </row>
    <row r="207" spans="1:28" s="53" customFormat="1" ht="21" customHeight="1">
      <c r="A207" s="48"/>
      <c r="B207" s="142"/>
      <c r="C207" s="143"/>
      <c r="D207" s="143"/>
      <c r="E207" s="60"/>
      <c r="F207" s="154" t="s">
        <v>1502</v>
      </c>
      <c r="G207" s="168"/>
      <c r="H207" s="237"/>
      <c r="I207" s="145"/>
      <c r="J207" s="146"/>
      <c r="K207" s="146"/>
      <c r="L207" s="147"/>
      <c r="M207" s="147"/>
      <c r="N207" s="147"/>
      <c r="O207" s="147"/>
      <c r="P207" s="146"/>
      <c r="Q207" s="169"/>
      <c r="R207" s="148"/>
      <c r="S207" s="149"/>
      <c r="T207" s="150"/>
      <c r="U207" s="151"/>
      <c r="V207" s="179"/>
      <c r="W207" s="179"/>
      <c r="X207" s="152"/>
      <c r="Y207" s="152"/>
      <c r="Z207" s="151"/>
      <c r="AA207" s="151"/>
      <c r="AB207" s="183"/>
    </row>
    <row r="208" spans="1:28" s="53" customFormat="1" ht="21" customHeight="1">
      <c r="A208" s="48"/>
      <c r="B208" s="155"/>
      <c r="C208" s="156"/>
      <c r="D208" s="156"/>
      <c r="E208" s="191"/>
      <c r="F208" s="170" t="s">
        <v>854</v>
      </c>
      <c r="G208" s="171"/>
      <c r="H208" s="234"/>
      <c r="I208" s="159"/>
      <c r="J208" s="160"/>
      <c r="K208" s="160"/>
      <c r="L208" s="161"/>
      <c r="M208" s="161"/>
      <c r="N208" s="161"/>
      <c r="O208" s="161"/>
      <c r="P208" s="160"/>
      <c r="Q208" s="172"/>
      <c r="R208" s="162"/>
      <c r="S208" s="163"/>
      <c r="T208" s="164"/>
      <c r="U208" s="165"/>
      <c r="V208" s="178"/>
      <c r="W208" s="178"/>
      <c r="X208" s="166"/>
      <c r="Y208" s="166"/>
      <c r="Z208" s="165"/>
      <c r="AA208" s="165"/>
      <c r="AB208" s="183"/>
    </row>
    <row r="209" spans="1:28" s="37" customFormat="1" ht="15" customHeight="1">
      <c r="A209" s="48"/>
      <c r="B209" s="117"/>
      <c r="C209" s="54" t="s">
        <v>969</v>
      </c>
      <c r="D209" s="187" t="s">
        <v>906</v>
      </c>
      <c r="E209" s="189"/>
      <c r="F209" s="190" t="s">
        <v>1256</v>
      </c>
      <c r="G209" s="182" t="s">
        <v>88</v>
      </c>
      <c r="H209" s="231" t="s">
        <v>1514</v>
      </c>
      <c r="I209" s="55" t="s">
        <v>1334</v>
      </c>
      <c r="J209" s="56">
        <v>60</v>
      </c>
      <c r="K209" s="56" t="s">
        <v>1344</v>
      </c>
      <c r="L209" s="130">
        <v>452</v>
      </c>
      <c r="M209" s="130">
        <v>465</v>
      </c>
      <c r="N209" s="130">
        <v>473</v>
      </c>
      <c r="O209" s="130">
        <v>506</v>
      </c>
      <c r="P209" s="56">
        <v>5</v>
      </c>
      <c r="Q209" s="185"/>
      <c r="R209" s="57" t="str">
        <f t="shared" si="4"/>
        <v>-</v>
      </c>
      <c r="S209" s="66">
        <f t="shared" si="5"/>
        <v>0</v>
      </c>
      <c r="T209" s="123" t="s">
        <v>845</v>
      </c>
      <c r="U209" s="64" t="s">
        <v>928</v>
      </c>
      <c r="V209" s="177">
        <v>90</v>
      </c>
      <c r="W209" s="177" t="s">
        <v>806</v>
      </c>
      <c r="X209" s="3" t="s">
        <v>857</v>
      </c>
      <c r="Y209" s="3" t="s">
        <v>881</v>
      </c>
      <c r="Z209" s="64" t="s">
        <v>1308</v>
      </c>
      <c r="AA209" s="64" t="s">
        <v>1427</v>
      </c>
      <c r="AB209" s="183" t="str">
        <f>IF(MOD(Таблица33[[#This Row],[Заказ, шт.
↓]],Таблица33[[#This Row],[Кратность заказа]])&gt;0,"Ошибка!","")</f>
        <v/>
      </c>
    </row>
    <row r="210" spans="1:28" s="37" customFormat="1" ht="15" customHeight="1">
      <c r="A210" s="48"/>
      <c r="B210" s="117"/>
      <c r="C210" s="54" t="s">
        <v>1205</v>
      </c>
      <c r="D210" s="187" t="s">
        <v>816</v>
      </c>
      <c r="E210" s="189"/>
      <c r="F210" s="190" t="s">
        <v>1256</v>
      </c>
      <c r="G210" s="182" t="s">
        <v>88</v>
      </c>
      <c r="H210" s="231" t="s">
        <v>1514</v>
      </c>
      <c r="I210" s="55" t="s">
        <v>1336</v>
      </c>
      <c r="J210" s="56">
        <v>50</v>
      </c>
      <c r="K210" s="56" t="s">
        <v>1343</v>
      </c>
      <c r="L210" s="131">
        <v>6.7799999999999994</v>
      </c>
      <c r="M210" s="131">
        <v>6.97</v>
      </c>
      <c r="N210" s="131">
        <v>7.1</v>
      </c>
      <c r="O210" s="131">
        <v>7.59</v>
      </c>
      <c r="P210" s="56">
        <v>5</v>
      </c>
      <c r="Q210" s="185"/>
      <c r="R210" s="57" t="str">
        <f t="shared" si="4"/>
        <v>-</v>
      </c>
      <c r="S210" s="58">
        <f t="shared" si="5"/>
        <v>0</v>
      </c>
      <c r="T210" s="133" t="s">
        <v>1259</v>
      </c>
      <c r="U210" s="64" t="s">
        <v>928</v>
      </c>
      <c r="V210" s="177">
        <v>90</v>
      </c>
      <c r="W210" s="177" t="s">
        <v>806</v>
      </c>
      <c r="X210" s="3" t="s">
        <v>857</v>
      </c>
      <c r="Y210" s="3" t="s">
        <v>881</v>
      </c>
      <c r="Z210" s="64" t="s">
        <v>1308</v>
      </c>
      <c r="AA210" s="64" t="s">
        <v>1427</v>
      </c>
      <c r="AB210" s="183" t="str">
        <f>IF(MOD(Таблица33[[#This Row],[Заказ, шт.
↓]],Таблица33[[#This Row],[Кратность заказа]])&gt;0,"Ошибка!","")</f>
        <v/>
      </c>
    </row>
    <row r="211" spans="1:28" s="37" customFormat="1" ht="15" customHeight="1">
      <c r="A211" s="48"/>
      <c r="B211" s="117"/>
      <c r="C211" s="54" t="s">
        <v>1206</v>
      </c>
      <c r="D211" s="187" t="s">
        <v>906</v>
      </c>
      <c r="E211" s="189"/>
      <c r="F211" s="190" t="s">
        <v>1256</v>
      </c>
      <c r="G211" s="182" t="s">
        <v>88</v>
      </c>
      <c r="H211" s="231" t="s">
        <v>1514</v>
      </c>
      <c r="I211" s="55" t="s">
        <v>1336</v>
      </c>
      <c r="J211" s="56">
        <v>40</v>
      </c>
      <c r="K211" s="56" t="s">
        <v>1344</v>
      </c>
      <c r="L211" s="130">
        <v>644</v>
      </c>
      <c r="M211" s="130">
        <v>662</v>
      </c>
      <c r="N211" s="130">
        <v>674</v>
      </c>
      <c r="O211" s="130">
        <v>721</v>
      </c>
      <c r="P211" s="56">
        <v>5</v>
      </c>
      <c r="Q211" s="185"/>
      <c r="R211" s="57" t="str">
        <f t="shared" si="4"/>
        <v>-</v>
      </c>
      <c r="S211" s="66">
        <f t="shared" si="5"/>
        <v>0</v>
      </c>
      <c r="T211" s="123" t="s">
        <v>845</v>
      </c>
      <c r="U211" s="64" t="s">
        <v>928</v>
      </c>
      <c r="V211" s="177">
        <v>90</v>
      </c>
      <c r="W211" s="177" t="s">
        <v>806</v>
      </c>
      <c r="X211" s="3" t="s">
        <v>857</v>
      </c>
      <c r="Y211" s="3" t="s">
        <v>881</v>
      </c>
      <c r="Z211" s="64" t="s">
        <v>1308</v>
      </c>
      <c r="AA211" s="64" t="s">
        <v>1427</v>
      </c>
      <c r="AB211" s="183" t="str">
        <f>IF(MOD(Таблица33[[#This Row],[Заказ, шт.
↓]],Таблица33[[#This Row],[Кратность заказа]])&gt;0,"Ошибка!","")</f>
        <v/>
      </c>
    </row>
    <row r="212" spans="1:28" s="37" customFormat="1" ht="15" customHeight="1">
      <c r="A212" s="48"/>
      <c r="B212" s="117"/>
      <c r="C212" s="54" t="s">
        <v>1377</v>
      </c>
      <c r="D212" s="187" t="s">
        <v>816</v>
      </c>
      <c r="E212" s="189"/>
      <c r="F212" s="190" t="s">
        <v>1256</v>
      </c>
      <c r="G212" s="182" t="s">
        <v>88</v>
      </c>
      <c r="H212" s="231" t="s">
        <v>1514</v>
      </c>
      <c r="I212" s="55" t="s">
        <v>1335</v>
      </c>
      <c r="J212" s="56">
        <v>50</v>
      </c>
      <c r="K212" s="56" t="s">
        <v>1343</v>
      </c>
      <c r="L212" s="131">
        <v>11.99</v>
      </c>
      <c r="M212" s="131">
        <v>12.32</v>
      </c>
      <c r="N212" s="131">
        <v>12.549999999999999</v>
      </c>
      <c r="O212" s="131">
        <v>13.42</v>
      </c>
      <c r="P212" s="56">
        <v>5</v>
      </c>
      <c r="Q212" s="185"/>
      <c r="R212" s="57" t="str">
        <f t="shared" si="4"/>
        <v>-</v>
      </c>
      <c r="S212" s="58">
        <f t="shared" si="5"/>
        <v>0</v>
      </c>
      <c r="T212" s="133" t="s">
        <v>1259</v>
      </c>
      <c r="U212" s="64" t="s">
        <v>928</v>
      </c>
      <c r="V212" s="177">
        <v>90</v>
      </c>
      <c r="W212" s="177" t="s">
        <v>806</v>
      </c>
      <c r="X212" s="3" t="s">
        <v>857</v>
      </c>
      <c r="Y212" s="3" t="s">
        <v>881</v>
      </c>
      <c r="Z212" s="64" t="s">
        <v>1308</v>
      </c>
      <c r="AA212" s="64" t="s">
        <v>1427</v>
      </c>
      <c r="AB212" s="183" t="str">
        <f>IF(MOD(Таблица33[[#This Row],[Заказ, шт.
↓]],Таблица33[[#This Row],[Кратность заказа]])&gt;0,"Ошибка!","")</f>
        <v/>
      </c>
    </row>
    <row r="213" spans="1:28" s="37" customFormat="1" ht="15" customHeight="1">
      <c r="A213" s="48"/>
      <c r="B213" s="117"/>
      <c r="C213" s="54" t="s">
        <v>950</v>
      </c>
      <c r="D213" s="187" t="s">
        <v>816</v>
      </c>
      <c r="E213" s="189"/>
      <c r="F213" s="190" t="s">
        <v>1258</v>
      </c>
      <c r="G213" s="182" t="s">
        <v>54</v>
      </c>
      <c r="H213" s="231" t="s">
        <v>1514</v>
      </c>
      <c r="I213" s="55" t="s">
        <v>1334</v>
      </c>
      <c r="J213" s="56">
        <v>60</v>
      </c>
      <c r="K213" s="56" t="s">
        <v>1343</v>
      </c>
      <c r="L213" s="131">
        <v>12.09</v>
      </c>
      <c r="M213" s="131">
        <v>12.43</v>
      </c>
      <c r="N213" s="131">
        <v>12.66</v>
      </c>
      <c r="O213" s="131">
        <v>13.54</v>
      </c>
      <c r="P213" s="56">
        <v>5</v>
      </c>
      <c r="Q213" s="185"/>
      <c r="R213" s="57" t="str">
        <f t="shared" si="4"/>
        <v>-</v>
      </c>
      <c r="S213" s="58">
        <f t="shared" si="5"/>
        <v>0</v>
      </c>
      <c r="T213" s="123" t="s">
        <v>845</v>
      </c>
      <c r="U213" s="64" t="s">
        <v>805</v>
      </c>
      <c r="V213" s="177" t="s">
        <v>897</v>
      </c>
      <c r="W213" s="177">
        <v>12</v>
      </c>
      <c r="X213" s="3" t="s">
        <v>857</v>
      </c>
      <c r="Y213" s="3"/>
      <c r="Z213" s="64" t="s">
        <v>1296</v>
      </c>
      <c r="AA213" s="64" t="s">
        <v>1469</v>
      </c>
      <c r="AB213" s="183" t="str">
        <f>IF(MOD(Таблица33[[#This Row],[Заказ, шт.
↓]],Таблица33[[#This Row],[Кратность заказа]])&gt;0,"Ошибка!","")</f>
        <v/>
      </c>
    </row>
    <row r="214" spans="1:28" s="37" customFormat="1" ht="15" customHeight="1">
      <c r="A214" s="48"/>
      <c r="B214" s="117"/>
      <c r="C214" s="54" t="s">
        <v>1207</v>
      </c>
      <c r="D214" s="187" t="s">
        <v>906</v>
      </c>
      <c r="E214" s="189"/>
      <c r="F214" s="190" t="s">
        <v>1258</v>
      </c>
      <c r="G214" s="182" t="s">
        <v>54</v>
      </c>
      <c r="H214" s="231" t="s">
        <v>1514</v>
      </c>
      <c r="I214" s="55" t="s">
        <v>1336</v>
      </c>
      <c r="J214" s="56">
        <v>40</v>
      </c>
      <c r="K214" s="56" t="s">
        <v>1344</v>
      </c>
      <c r="L214" s="130">
        <v>1459</v>
      </c>
      <c r="M214" s="130">
        <v>1500</v>
      </c>
      <c r="N214" s="130">
        <v>1528</v>
      </c>
      <c r="O214" s="130">
        <v>1634</v>
      </c>
      <c r="P214" s="56">
        <v>5</v>
      </c>
      <c r="Q214" s="185"/>
      <c r="R214" s="57" t="str">
        <f t="shared" si="4"/>
        <v>-</v>
      </c>
      <c r="S214" s="66">
        <f t="shared" si="5"/>
        <v>0</v>
      </c>
      <c r="T214" s="123" t="s">
        <v>845</v>
      </c>
      <c r="U214" s="64" t="s">
        <v>805</v>
      </c>
      <c r="V214" s="177" t="s">
        <v>897</v>
      </c>
      <c r="W214" s="177">
        <v>12</v>
      </c>
      <c r="X214" s="3" t="s">
        <v>857</v>
      </c>
      <c r="Y214" s="3"/>
      <c r="Z214" s="64" t="s">
        <v>1296</v>
      </c>
      <c r="AA214" s="64" t="s">
        <v>1469</v>
      </c>
      <c r="AB214" s="183" t="str">
        <f>IF(MOD(Таблица33[[#This Row],[Заказ, шт.
↓]],Таблица33[[#This Row],[Кратность заказа]])&gt;0,"Ошибка!","")</f>
        <v/>
      </c>
    </row>
    <row r="215" spans="1:28" s="37" customFormat="1" ht="15" customHeight="1">
      <c r="A215" s="48"/>
      <c r="B215" s="117"/>
      <c r="C215" s="54" t="s">
        <v>1208</v>
      </c>
      <c r="D215" s="187" t="s">
        <v>816</v>
      </c>
      <c r="E215" s="189"/>
      <c r="F215" s="190" t="s">
        <v>1256</v>
      </c>
      <c r="G215" s="182" t="s">
        <v>22</v>
      </c>
      <c r="H215" s="236" t="s">
        <v>1516</v>
      </c>
      <c r="I215" s="55" t="s">
        <v>1334</v>
      </c>
      <c r="J215" s="56">
        <v>75</v>
      </c>
      <c r="K215" s="56" t="s">
        <v>1343</v>
      </c>
      <c r="L215" s="131">
        <v>6.1499999999999995</v>
      </c>
      <c r="M215" s="131">
        <v>6.3199999999999994</v>
      </c>
      <c r="N215" s="131">
        <v>6.43</v>
      </c>
      <c r="O215" s="131">
        <v>6.88</v>
      </c>
      <c r="P215" s="56">
        <v>5</v>
      </c>
      <c r="Q215" s="185"/>
      <c r="R215" s="57" t="str">
        <f t="shared" si="4"/>
        <v>-</v>
      </c>
      <c r="S215" s="58">
        <f t="shared" si="5"/>
        <v>0</v>
      </c>
      <c r="T215" s="123" t="s">
        <v>845</v>
      </c>
      <c r="U215" s="64" t="s">
        <v>909</v>
      </c>
      <c r="V215" s="177">
        <v>100</v>
      </c>
      <c r="W215" s="177">
        <v>20</v>
      </c>
      <c r="X215" s="3" t="s">
        <v>857</v>
      </c>
      <c r="Y215" s="3" t="s">
        <v>881</v>
      </c>
      <c r="Z215" s="64" t="s">
        <v>1309</v>
      </c>
      <c r="AA215" s="64" t="s">
        <v>874</v>
      </c>
      <c r="AB215" s="183" t="str">
        <f>IF(MOD(Таблица33[[#This Row],[Заказ, шт.
↓]],Таблица33[[#This Row],[Кратность заказа]])&gt;0,"Ошибка!","")</f>
        <v/>
      </c>
    </row>
    <row r="216" spans="1:28" s="37" customFormat="1" ht="15" customHeight="1">
      <c r="A216" s="48"/>
      <c r="B216" s="117"/>
      <c r="C216" s="54" t="s">
        <v>970</v>
      </c>
      <c r="D216" s="187" t="s">
        <v>906</v>
      </c>
      <c r="E216" s="189"/>
      <c r="F216" s="190" t="s">
        <v>1256</v>
      </c>
      <c r="G216" s="182" t="s">
        <v>22</v>
      </c>
      <c r="H216" s="236" t="s">
        <v>1516</v>
      </c>
      <c r="I216" s="55" t="s">
        <v>1334</v>
      </c>
      <c r="J216" s="56">
        <v>60</v>
      </c>
      <c r="K216" s="56" t="s">
        <v>1344</v>
      </c>
      <c r="L216" s="130">
        <v>584</v>
      </c>
      <c r="M216" s="130">
        <v>600</v>
      </c>
      <c r="N216" s="130">
        <v>612</v>
      </c>
      <c r="O216" s="130">
        <v>654</v>
      </c>
      <c r="P216" s="56">
        <v>5</v>
      </c>
      <c r="Q216" s="185"/>
      <c r="R216" s="57" t="str">
        <f t="shared" si="4"/>
        <v>-</v>
      </c>
      <c r="S216" s="66">
        <f t="shared" si="5"/>
        <v>0</v>
      </c>
      <c r="T216" s="123" t="s">
        <v>845</v>
      </c>
      <c r="U216" s="64" t="s">
        <v>909</v>
      </c>
      <c r="V216" s="177">
        <v>100</v>
      </c>
      <c r="W216" s="177">
        <v>20</v>
      </c>
      <c r="X216" s="3" t="s">
        <v>857</v>
      </c>
      <c r="Y216" s="3" t="s">
        <v>881</v>
      </c>
      <c r="Z216" s="64" t="s">
        <v>1309</v>
      </c>
      <c r="AA216" s="64" t="s">
        <v>874</v>
      </c>
      <c r="AB216" s="183" t="str">
        <f>IF(MOD(Таблица33[[#This Row],[Заказ, шт.
↓]],Таблица33[[#This Row],[Кратность заказа]])&gt;0,"Ошибка!","")</f>
        <v/>
      </c>
    </row>
    <row r="217" spans="1:28" s="37" customFormat="1" ht="15" hidden="1" customHeight="1">
      <c r="A217" s="48"/>
      <c r="B217" s="117" t="s">
        <v>1339</v>
      </c>
      <c r="C217" s="54" t="s">
        <v>971</v>
      </c>
      <c r="D217" s="187" t="s">
        <v>816</v>
      </c>
      <c r="E217" s="189"/>
      <c r="F217" s="190" t="s">
        <v>1256</v>
      </c>
      <c r="G217" s="182" t="s">
        <v>22</v>
      </c>
      <c r="H217" s="236" t="s">
        <v>1516</v>
      </c>
      <c r="I217" s="55" t="s">
        <v>1336</v>
      </c>
      <c r="J217" s="56">
        <v>50</v>
      </c>
      <c r="K217" s="56" t="s">
        <v>1343</v>
      </c>
      <c r="L217" s="131">
        <v>9.56</v>
      </c>
      <c r="M217" s="131">
        <v>9.82</v>
      </c>
      <c r="N217" s="131">
        <v>10</v>
      </c>
      <c r="O217" s="131">
        <v>10.7</v>
      </c>
      <c r="P217" s="56">
        <v>5</v>
      </c>
      <c r="Q217" s="185"/>
      <c r="R217" s="57" t="str">
        <f t="shared" si="4"/>
        <v>-</v>
      </c>
      <c r="S217" s="58">
        <f t="shared" si="5"/>
        <v>0</v>
      </c>
      <c r="T217" s="133" t="s">
        <v>1259</v>
      </c>
      <c r="U217" s="64" t="s">
        <v>909</v>
      </c>
      <c r="V217" s="177">
        <v>100</v>
      </c>
      <c r="W217" s="177">
        <v>20</v>
      </c>
      <c r="X217" s="3" t="s">
        <v>857</v>
      </c>
      <c r="Y217" s="3" t="s">
        <v>881</v>
      </c>
      <c r="Z217" s="64" t="s">
        <v>1309</v>
      </c>
      <c r="AA217" s="64" t="s">
        <v>874</v>
      </c>
      <c r="AB217" s="183" t="str">
        <f>IF(MOD(Таблица33[[#This Row],[Заказ, шт.
↓]],Таблица33[[#This Row],[Кратность заказа]])&gt;0,"Ошибка!","")</f>
        <v/>
      </c>
    </row>
    <row r="218" spans="1:28" s="37" customFormat="1" ht="15" customHeight="1">
      <c r="A218" s="48"/>
      <c r="B218" s="117"/>
      <c r="C218" s="54" t="s">
        <v>1209</v>
      </c>
      <c r="D218" s="187" t="s">
        <v>816</v>
      </c>
      <c r="E218" s="189"/>
      <c r="F218" s="190" t="s">
        <v>1256</v>
      </c>
      <c r="G218" s="182" t="s">
        <v>22</v>
      </c>
      <c r="H218" s="236" t="s">
        <v>1516</v>
      </c>
      <c r="I218" s="55" t="s">
        <v>1336</v>
      </c>
      <c r="J218" s="56">
        <v>50</v>
      </c>
      <c r="K218" s="56" t="s">
        <v>1343</v>
      </c>
      <c r="L218" s="131">
        <v>9.56</v>
      </c>
      <c r="M218" s="131">
        <v>9.82</v>
      </c>
      <c r="N218" s="131">
        <v>10</v>
      </c>
      <c r="O218" s="131">
        <v>10.7</v>
      </c>
      <c r="P218" s="56">
        <v>5</v>
      </c>
      <c r="Q218" s="185"/>
      <c r="R218" s="57" t="str">
        <f t="shared" si="4"/>
        <v>-</v>
      </c>
      <c r="S218" s="58">
        <f t="shared" si="5"/>
        <v>0</v>
      </c>
      <c r="T218" s="123" t="s">
        <v>845</v>
      </c>
      <c r="U218" s="64" t="s">
        <v>909</v>
      </c>
      <c r="V218" s="177">
        <v>100</v>
      </c>
      <c r="W218" s="177">
        <v>20</v>
      </c>
      <c r="X218" s="3" t="s">
        <v>857</v>
      </c>
      <c r="Y218" s="3" t="s">
        <v>881</v>
      </c>
      <c r="Z218" s="64" t="s">
        <v>1309</v>
      </c>
      <c r="AA218" s="64" t="s">
        <v>874</v>
      </c>
      <c r="AB218" s="183" t="str">
        <f>IF(MOD(Таблица33[[#This Row],[Заказ, шт.
↓]],Таблица33[[#This Row],[Кратность заказа]])&gt;0,"Ошибка!","")</f>
        <v/>
      </c>
    </row>
    <row r="219" spans="1:28" s="37" customFormat="1" ht="15" customHeight="1">
      <c r="A219" s="48"/>
      <c r="B219" s="117"/>
      <c r="C219" s="54" t="s">
        <v>1210</v>
      </c>
      <c r="D219" s="187" t="s">
        <v>906</v>
      </c>
      <c r="E219" s="189"/>
      <c r="F219" s="190" t="s">
        <v>1256</v>
      </c>
      <c r="G219" s="182" t="s">
        <v>22</v>
      </c>
      <c r="H219" s="236" t="s">
        <v>1516</v>
      </c>
      <c r="I219" s="55" t="s">
        <v>1336</v>
      </c>
      <c r="J219" s="56">
        <v>40</v>
      </c>
      <c r="K219" s="56" t="s">
        <v>1344</v>
      </c>
      <c r="L219" s="130">
        <v>909</v>
      </c>
      <c r="M219" s="130">
        <v>934</v>
      </c>
      <c r="N219" s="130">
        <v>951</v>
      </c>
      <c r="O219" s="130">
        <v>1017</v>
      </c>
      <c r="P219" s="56">
        <v>5</v>
      </c>
      <c r="Q219" s="185"/>
      <c r="R219" s="57" t="str">
        <f t="shared" si="4"/>
        <v>-</v>
      </c>
      <c r="S219" s="66">
        <f t="shared" si="5"/>
        <v>0</v>
      </c>
      <c r="T219" s="123" t="s">
        <v>845</v>
      </c>
      <c r="U219" s="64" t="s">
        <v>909</v>
      </c>
      <c r="V219" s="177">
        <v>100</v>
      </c>
      <c r="W219" s="177">
        <v>20</v>
      </c>
      <c r="X219" s="3" t="s">
        <v>857</v>
      </c>
      <c r="Y219" s="3" t="s">
        <v>881</v>
      </c>
      <c r="Z219" s="64" t="s">
        <v>1309</v>
      </c>
      <c r="AA219" s="64" t="s">
        <v>874</v>
      </c>
      <c r="AB219" s="183" t="str">
        <f>IF(MOD(Таблица33[[#This Row],[Заказ, шт.
↓]],Таблица33[[#This Row],[Кратность заказа]])&gt;0,"Ошибка!","")</f>
        <v/>
      </c>
    </row>
    <row r="220" spans="1:28" s="37" customFormat="1" ht="15" customHeight="1">
      <c r="A220" s="48"/>
      <c r="B220" s="117"/>
      <c r="C220" s="54" t="s">
        <v>957</v>
      </c>
      <c r="D220" s="187" t="s">
        <v>906</v>
      </c>
      <c r="E220" s="189"/>
      <c r="F220" s="190" t="s">
        <v>1256</v>
      </c>
      <c r="G220" s="182" t="s">
        <v>138</v>
      </c>
      <c r="H220" s="235"/>
      <c r="I220" s="55" t="s">
        <v>1334</v>
      </c>
      <c r="J220" s="56">
        <v>60</v>
      </c>
      <c r="K220" s="56" t="s">
        <v>1344</v>
      </c>
      <c r="L220" s="130">
        <v>775</v>
      </c>
      <c r="M220" s="130">
        <v>796</v>
      </c>
      <c r="N220" s="130">
        <v>811</v>
      </c>
      <c r="O220" s="130">
        <v>867</v>
      </c>
      <c r="P220" s="56">
        <v>5</v>
      </c>
      <c r="Q220" s="185"/>
      <c r="R220" s="57" t="str">
        <f t="shared" si="4"/>
        <v>-</v>
      </c>
      <c r="S220" s="66">
        <f t="shared" si="5"/>
        <v>0</v>
      </c>
      <c r="T220" s="123" t="s">
        <v>845</v>
      </c>
      <c r="U220" s="64" t="s">
        <v>909</v>
      </c>
      <c r="V220" s="177" t="s">
        <v>872</v>
      </c>
      <c r="W220" s="177" t="s">
        <v>862</v>
      </c>
      <c r="X220" s="3" t="s">
        <v>857</v>
      </c>
      <c r="Y220" s="3"/>
      <c r="Z220" s="64"/>
      <c r="AA220" s="64" t="s">
        <v>1428</v>
      </c>
      <c r="AB220" s="183" t="str">
        <f>IF(MOD(Таблица33[[#This Row],[Заказ, шт.
↓]],Таблица33[[#This Row],[Кратность заказа]])&gt;0,"Ошибка!","")</f>
        <v/>
      </c>
    </row>
    <row r="221" spans="1:28" s="37" customFormat="1" ht="15" customHeight="1">
      <c r="A221" s="48"/>
      <c r="B221" s="117"/>
      <c r="C221" s="54" t="s">
        <v>979</v>
      </c>
      <c r="D221" s="187" t="s">
        <v>816</v>
      </c>
      <c r="E221" s="189"/>
      <c r="F221" s="190" t="s">
        <v>1256</v>
      </c>
      <c r="G221" s="182" t="s">
        <v>120</v>
      </c>
      <c r="H221" s="235"/>
      <c r="I221" s="55" t="s">
        <v>1336</v>
      </c>
      <c r="J221" s="56">
        <v>50</v>
      </c>
      <c r="K221" s="56" t="s">
        <v>1343</v>
      </c>
      <c r="L221" s="131">
        <v>4.79</v>
      </c>
      <c r="M221" s="131">
        <v>4.92</v>
      </c>
      <c r="N221" s="131">
        <v>5.01</v>
      </c>
      <c r="O221" s="131">
        <v>5.3599999999999994</v>
      </c>
      <c r="P221" s="56">
        <v>5</v>
      </c>
      <c r="Q221" s="185"/>
      <c r="R221" s="57" t="str">
        <f t="shared" si="4"/>
        <v>-</v>
      </c>
      <c r="S221" s="58">
        <f t="shared" si="5"/>
        <v>0</v>
      </c>
      <c r="T221" s="123" t="s">
        <v>845</v>
      </c>
      <c r="U221" s="64" t="s">
        <v>805</v>
      </c>
      <c r="V221" s="177" t="s">
        <v>887</v>
      </c>
      <c r="W221" s="177" t="s">
        <v>955</v>
      </c>
      <c r="X221" s="3" t="s">
        <v>857</v>
      </c>
      <c r="Y221" s="3"/>
      <c r="Z221" s="64" t="s">
        <v>1310</v>
      </c>
      <c r="AA221" s="64" t="s">
        <v>1429</v>
      </c>
      <c r="AB221" s="183" t="str">
        <f>IF(MOD(Таблица33[[#This Row],[Заказ, шт.
↓]],Таблица33[[#This Row],[Кратность заказа]])&gt;0,"Ошибка!","")</f>
        <v/>
      </c>
    </row>
    <row r="222" spans="1:28" s="37" customFormat="1" ht="15" customHeight="1">
      <c r="A222" s="48"/>
      <c r="B222" s="117"/>
      <c r="C222" s="54" t="s">
        <v>962</v>
      </c>
      <c r="D222" s="187" t="s">
        <v>816</v>
      </c>
      <c r="E222" s="189"/>
      <c r="F222" s="190" t="s">
        <v>1256</v>
      </c>
      <c r="G222" s="182" t="s">
        <v>36</v>
      </c>
      <c r="H222" s="231" t="s">
        <v>1514</v>
      </c>
      <c r="I222" s="55" t="s">
        <v>1334</v>
      </c>
      <c r="J222" s="56">
        <v>60</v>
      </c>
      <c r="K222" s="56" t="s">
        <v>1343</v>
      </c>
      <c r="L222" s="131">
        <v>6.35</v>
      </c>
      <c r="M222" s="131">
        <v>6.5299999999999994</v>
      </c>
      <c r="N222" s="131">
        <v>6.6499999999999995</v>
      </c>
      <c r="O222" s="131">
        <v>7.11</v>
      </c>
      <c r="P222" s="56">
        <v>5</v>
      </c>
      <c r="Q222" s="185"/>
      <c r="R222" s="57" t="str">
        <f t="shared" si="4"/>
        <v>-</v>
      </c>
      <c r="S222" s="58">
        <f t="shared" si="5"/>
        <v>0</v>
      </c>
      <c r="T222" s="123" t="s">
        <v>845</v>
      </c>
      <c r="U222" s="64" t="s">
        <v>928</v>
      </c>
      <c r="V222" s="177">
        <v>85</v>
      </c>
      <c r="W222" s="177" t="s">
        <v>806</v>
      </c>
      <c r="X222" s="3" t="s">
        <v>857</v>
      </c>
      <c r="Y222" s="3" t="s">
        <v>881</v>
      </c>
      <c r="Z222" s="64" t="s">
        <v>1311</v>
      </c>
      <c r="AA222" s="64" t="s">
        <v>1430</v>
      </c>
      <c r="AB222" s="183" t="str">
        <f>IF(MOD(Таблица33[[#This Row],[Заказ, шт.
↓]],Таблица33[[#This Row],[Кратность заказа]])&gt;0,"Ошибка!","")</f>
        <v/>
      </c>
    </row>
    <row r="223" spans="1:28" s="37" customFormat="1" ht="15" customHeight="1">
      <c r="A223" s="48"/>
      <c r="B223" s="117"/>
      <c r="C223" s="54" t="s">
        <v>961</v>
      </c>
      <c r="D223" s="187" t="s">
        <v>906</v>
      </c>
      <c r="E223" s="189"/>
      <c r="F223" s="190" t="s">
        <v>1256</v>
      </c>
      <c r="G223" s="182" t="s">
        <v>36</v>
      </c>
      <c r="H223" s="231" t="s">
        <v>1514</v>
      </c>
      <c r="I223" s="55" t="s">
        <v>1334</v>
      </c>
      <c r="J223" s="56">
        <v>60</v>
      </c>
      <c r="K223" s="56" t="s">
        <v>1344</v>
      </c>
      <c r="L223" s="130">
        <v>605</v>
      </c>
      <c r="M223" s="130">
        <v>622</v>
      </c>
      <c r="N223" s="130">
        <v>633</v>
      </c>
      <c r="O223" s="130">
        <v>677</v>
      </c>
      <c r="P223" s="56">
        <v>5</v>
      </c>
      <c r="Q223" s="185"/>
      <c r="R223" s="57" t="str">
        <f t="shared" si="4"/>
        <v>-</v>
      </c>
      <c r="S223" s="66">
        <f t="shared" si="5"/>
        <v>0</v>
      </c>
      <c r="T223" s="123" t="s">
        <v>845</v>
      </c>
      <c r="U223" s="64" t="s">
        <v>928</v>
      </c>
      <c r="V223" s="177">
        <v>85</v>
      </c>
      <c r="W223" s="177" t="s">
        <v>806</v>
      </c>
      <c r="X223" s="3" t="s">
        <v>857</v>
      </c>
      <c r="Y223" s="3" t="s">
        <v>881</v>
      </c>
      <c r="Z223" s="64" t="s">
        <v>1311</v>
      </c>
      <c r="AA223" s="64" t="s">
        <v>1431</v>
      </c>
      <c r="AB223" s="183" t="str">
        <f>IF(MOD(Таблица33[[#This Row],[Заказ, шт.
↓]],Таблица33[[#This Row],[Кратность заказа]])&gt;0,"Ошибка!","")</f>
        <v/>
      </c>
    </row>
    <row r="224" spans="1:28" s="37" customFormat="1" ht="15" hidden="1" customHeight="1">
      <c r="A224" s="48"/>
      <c r="B224" s="117" t="s">
        <v>1339</v>
      </c>
      <c r="C224" s="54" t="s">
        <v>1212</v>
      </c>
      <c r="D224" s="187" t="s">
        <v>816</v>
      </c>
      <c r="E224" s="189"/>
      <c r="F224" s="190" t="s">
        <v>1256</v>
      </c>
      <c r="G224" s="182" t="s">
        <v>36</v>
      </c>
      <c r="H224" s="231" t="s">
        <v>1514</v>
      </c>
      <c r="I224" s="55" t="s">
        <v>1336</v>
      </c>
      <c r="J224" s="56">
        <v>50</v>
      </c>
      <c r="K224" s="56" t="s">
        <v>1343</v>
      </c>
      <c r="L224" s="131">
        <v>7.46</v>
      </c>
      <c r="M224" s="131">
        <v>7.67</v>
      </c>
      <c r="N224" s="131">
        <v>7.81</v>
      </c>
      <c r="O224" s="131">
        <v>8.35</v>
      </c>
      <c r="P224" s="56">
        <v>5</v>
      </c>
      <c r="Q224" s="185"/>
      <c r="R224" s="57" t="str">
        <f t="shared" si="4"/>
        <v>-</v>
      </c>
      <c r="S224" s="58">
        <f t="shared" si="5"/>
        <v>0</v>
      </c>
      <c r="T224" s="133" t="s">
        <v>1259</v>
      </c>
      <c r="U224" s="64" t="s">
        <v>928</v>
      </c>
      <c r="V224" s="177">
        <v>85</v>
      </c>
      <c r="W224" s="177" t="s">
        <v>806</v>
      </c>
      <c r="X224" s="3" t="s">
        <v>857</v>
      </c>
      <c r="Y224" s="3" t="s">
        <v>881</v>
      </c>
      <c r="Z224" s="64" t="s">
        <v>1311</v>
      </c>
      <c r="AA224" s="64" t="s">
        <v>1432</v>
      </c>
      <c r="AB224" s="183" t="str">
        <f>IF(MOD(Таблица33[[#This Row],[Заказ, шт.
↓]],Таблица33[[#This Row],[Кратность заказа]])&gt;0,"Ошибка!","")</f>
        <v/>
      </c>
    </row>
    <row r="225" spans="1:28" s="37" customFormat="1" ht="15" customHeight="1">
      <c r="A225" s="48"/>
      <c r="B225" s="117"/>
      <c r="C225" s="54" t="s">
        <v>963</v>
      </c>
      <c r="D225" s="187" t="s">
        <v>816</v>
      </c>
      <c r="E225" s="189"/>
      <c r="F225" s="190" t="s">
        <v>1256</v>
      </c>
      <c r="G225" s="182" t="s">
        <v>36</v>
      </c>
      <c r="H225" s="231" t="s">
        <v>1514</v>
      </c>
      <c r="I225" s="55" t="s">
        <v>1336</v>
      </c>
      <c r="J225" s="56">
        <v>35</v>
      </c>
      <c r="K225" s="56" t="s">
        <v>1343</v>
      </c>
      <c r="L225" s="131">
        <v>7.46</v>
      </c>
      <c r="M225" s="131">
        <v>7.67</v>
      </c>
      <c r="N225" s="131">
        <v>7.81</v>
      </c>
      <c r="O225" s="131">
        <v>8.35</v>
      </c>
      <c r="P225" s="56">
        <v>5</v>
      </c>
      <c r="Q225" s="185"/>
      <c r="R225" s="57" t="str">
        <f t="shared" si="4"/>
        <v>-</v>
      </c>
      <c r="S225" s="58">
        <f t="shared" si="5"/>
        <v>0</v>
      </c>
      <c r="T225" s="123" t="s">
        <v>845</v>
      </c>
      <c r="U225" s="64" t="s">
        <v>928</v>
      </c>
      <c r="V225" s="177">
        <v>85</v>
      </c>
      <c r="W225" s="177" t="s">
        <v>806</v>
      </c>
      <c r="X225" s="3" t="s">
        <v>857</v>
      </c>
      <c r="Y225" s="3" t="s">
        <v>881</v>
      </c>
      <c r="Z225" s="64" t="s">
        <v>1311</v>
      </c>
      <c r="AA225" s="64" t="s">
        <v>1433</v>
      </c>
      <c r="AB225" s="183" t="str">
        <f>IF(MOD(Таблица33[[#This Row],[Заказ, шт.
↓]],Таблица33[[#This Row],[Кратность заказа]])&gt;0,"Ошибка!","")</f>
        <v/>
      </c>
    </row>
    <row r="226" spans="1:28" s="37" customFormat="1" ht="15" customHeight="1">
      <c r="A226" s="48"/>
      <c r="B226" s="117"/>
      <c r="C226" s="54" t="s">
        <v>1213</v>
      </c>
      <c r="D226" s="187" t="s">
        <v>906</v>
      </c>
      <c r="E226" s="189"/>
      <c r="F226" s="190" t="s">
        <v>1256</v>
      </c>
      <c r="G226" s="182" t="s">
        <v>36</v>
      </c>
      <c r="H226" s="231" t="s">
        <v>1514</v>
      </c>
      <c r="I226" s="55" t="s">
        <v>1336</v>
      </c>
      <c r="J226" s="56">
        <v>40</v>
      </c>
      <c r="K226" s="56" t="s">
        <v>1344</v>
      </c>
      <c r="L226" s="130">
        <v>706</v>
      </c>
      <c r="M226" s="130">
        <v>725</v>
      </c>
      <c r="N226" s="130">
        <v>739</v>
      </c>
      <c r="O226" s="130">
        <v>790</v>
      </c>
      <c r="P226" s="56">
        <v>5</v>
      </c>
      <c r="Q226" s="185"/>
      <c r="R226" s="57" t="str">
        <f t="shared" si="4"/>
        <v>-</v>
      </c>
      <c r="S226" s="66">
        <f t="shared" si="5"/>
        <v>0</v>
      </c>
      <c r="T226" s="123" t="s">
        <v>845</v>
      </c>
      <c r="U226" s="64" t="s">
        <v>928</v>
      </c>
      <c r="V226" s="177">
        <v>85</v>
      </c>
      <c r="W226" s="177" t="s">
        <v>806</v>
      </c>
      <c r="X226" s="3" t="s">
        <v>857</v>
      </c>
      <c r="Y226" s="3" t="s">
        <v>881</v>
      </c>
      <c r="Z226" s="64" t="s">
        <v>1311</v>
      </c>
      <c r="AA226" s="64" t="s">
        <v>1434</v>
      </c>
      <c r="AB226" s="183" t="str">
        <f>IF(MOD(Таблица33[[#This Row],[Заказ, шт.
↓]],Таблица33[[#This Row],[Кратность заказа]])&gt;0,"Ошибка!","")</f>
        <v/>
      </c>
    </row>
    <row r="227" spans="1:28" s="37" customFormat="1" ht="15" customHeight="1">
      <c r="A227" s="48"/>
      <c r="B227" s="117"/>
      <c r="C227" s="54" t="s">
        <v>964</v>
      </c>
      <c r="D227" s="187" t="s">
        <v>816</v>
      </c>
      <c r="E227" s="189"/>
      <c r="F227" s="190" t="s">
        <v>1256</v>
      </c>
      <c r="G227" s="182" t="s">
        <v>37</v>
      </c>
      <c r="H227" s="231" t="s">
        <v>1514</v>
      </c>
      <c r="I227" s="55" t="s">
        <v>1334</v>
      </c>
      <c r="J227" s="56">
        <v>60</v>
      </c>
      <c r="K227" s="56" t="s">
        <v>1343</v>
      </c>
      <c r="L227" s="131">
        <v>5.6899999999999995</v>
      </c>
      <c r="M227" s="131">
        <v>5.85</v>
      </c>
      <c r="N227" s="131">
        <v>5.96</v>
      </c>
      <c r="O227" s="131">
        <v>6.37</v>
      </c>
      <c r="P227" s="56">
        <v>5</v>
      </c>
      <c r="Q227" s="185"/>
      <c r="R227" s="57" t="str">
        <f t="shared" si="4"/>
        <v>-</v>
      </c>
      <c r="S227" s="58">
        <f t="shared" si="5"/>
        <v>0</v>
      </c>
      <c r="T227" s="123" t="s">
        <v>845</v>
      </c>
      <c r="U227" s="64" t="s">
        <v>909</v>
      </c>
      <c r="V227" s="177" t="s">
        <v>872</v>
      </c>
      <c r="W227" s="177">
        <v>18</v>
      </c>
      <c r="X227" s="3" t="s">
        <v>857</v>
      </c>
      <c r="Y227" s="3"/>
      <c r="Z227" s="64" t="s">
        <v>1312</v>
      </c>
      <c r="AA227" s="64" t="s">
        <v>1435</v>
      </c>
      <c r="AB227" s="183" t="str">
        <f>IF(MOD(Таблица33[[#This Row],[Заказ, шт.
↓]],Таблица33[[#This Row],[Кратность заказа]])&gt;0,"Ошибка!","")</f>
        <v/>
      </c>
    </row>
    <row r="228" spans="1:28" s="37" customFormat="1" ht="15" hidden="1" customHeight="1">
      <c r="A228" s="48"/>
      <c r="B228" s="117" t="s">
        <v>1339</v>
      </c>
      <c r="C228" s="54" t="s">
        <v>1214</v>
      </c>
      <c r="D228" s="187" t="s">
        <v>816</v>
      </c>
      <c r="E228" s="189"/>
      <c r="F228" s="190" t="s">
        <v>1256</v>
      </c>
      <c r="G228" s="182" t="s">
        <v>37</v>
      </c>
      <c r="H228" s="231" t="s">
        <v>1514</v>
      </c>
      <c r="I228" s="55" t="s">
        <v>1334</v>
      </c>
      <c r="J228" s="56">
        <v>50</v>
      </c>
      <c r="K228" s="56" t="s">
        <v>1343</v>
      </c>
      <c r="L228" s="131">
        <v>5.6899999999999995</v>
      </c>
      <c r="M228" s="131">
        <v>5.85</v>
      </c>
      <c r="N228" s="131">
        <v>5.96</v>
      </c>
      <c r="O228" s="131">
        <v>6.37</v>
      </c>
      <c r="P228" s="56">
        <v>5</v>
      </c>
      <c r="Q228" s="185"/>
      <c r="R228" s="57" t="str">
        <f t="shared" si="4"/>
        <v>-</v>
      </c>
      <c r="S228" s="58">
        <f t="shared" si="5"/>
        <v>0</v>
      </c>
      <c r="T228" s="133" t="s">
        <v>1259</v>
      </c>
      <c r="U228" s="64" t="s">
        <v>909</v>
      </c>
      <c r="V228" s="177" t="s">
        <v>872</v>
      </c>
      <c r="W228" s="177">
        <v>18</v>
      </c>
      <c r="X228" s="3" t="s">
        <v>857</v>
      </c>
      <c r="Y228" s="3"/>
      <c r="Z228" s="64" t="s">
        <v>1312</v>
      </c>
      <c r="AA228" s="64" t="s">
        <v>1435</v>
      </c>
      <c r="AB228" s="183" t="str">
        <f>IF(MOD(Таблица33[[#This Row],[Заказ, шт.
↓]],Таблица33[[#This Row],[Кратность заказа]])&gt;0,"Ошибка!","")</f>
        <v/>
      </c>
    </row>
    <row r="229" spans="1:28" s="37" customFormat="1" ht="15" customHeight="1">
      <c r="A229" s="48"/>
      <c r="B229" s="117"/>
      <c r="C229" s="54" t="s">
        <v>965</v>
      </c>
      <c r="D229" s="187" t="s">
        <v>816</v>
      </c>
      <c r="E229" s="189"/>
      <c r="F229" s="190" t="s">
        <v>1256</v>
      </c>
      <c r="G229" s="182" t="s">
        <v>37</v>
      </c>
      <c r="H229" s="231" t="s">
        <v>1514</v>
      </c>
      <c r="I229" s="55" t="s">
        <v>1336</v>
      </c>
      <c r="J229" s="56">
        <v>35</v>
      </c>
      <c r="K229" s="56" t="s">
        <v>1343</v>
      </c>
      <c r="L229" s="131">
        <v>8.02</v>
      </c>
      <c r="M229" s="131">
        <v>8.24</v>
      </c>
      <c r="N229" s="131">
        <v>8.4</v>
      </c>
      <c r="O229" s="131">
        <v>8.98</v>
      </c>
      <c r="P229" s="56">
        <v>5</v>
      </c>
      <c r="Q229" s="185"/>
      <c r="R229" s="57" t="str">
        <f t="shared" si="4"/>
        <v>-</v>
      </c>
      <c r="S229" s="58">
        <f t="shared" si="5"/>
        <v>0</v>
      </c>
      <c r="T229" s="123" t="s">
        <v>845</v>
      </c>
      <c r="U229" s="64" t="s">
        <v>909</v>
      </c>
      <c r="V229" s="177" t="s">
        <v>872</v>
      </c>
      <c r="W229" s="177">
        <v>18</v>
      </c>
      <c r="X229" s="3" t="s">
        <v>857</v>
      </c>
      <c r="Y229" s="3"/>
      <c r="Z229" s="64" t="s">
        <v>1312</v>
      </c>
      <c r="AA229" s="64" t="s">
        <v>1435</v>
      </c>
      <c r="AB229" s="183" t="str">
        <f>IF(MOD(Таблица33[[#This Row],[Заказ, шт.
↓]],Таблица33[[#This Row],[Кратность заказа]])&gt;0,"Ошибка!","")</f>
        <v/>
      </c>
    </row>
    <row r="230" spans="1:28" s="37" customFormat="1" ht="15" hidden="1" customHeight="1">
      <c r="A230" s="48"/>
      <c r="B230" s="117" t="s">
        <v>1339</v>
      </c>
      <c r="C230" s="54" t="s">
        <v>1215</v>
      </c>
      <c r="D230" s="187" t="s">
        <v>816</v>
      </c>
      <c r="E230" s="189"/>
      <c r="F230" s="190" t="s">
        <v>1256</v>
      </c>
      <c r="G230" s="182" t="s">
        <v>37</v>
      </c>
      <c r="H230" s="231" t="s">
        <v>1514</v>
      </c>
      <c r="I230" s="55" t="s">
        <v>1336</v>
      </c>
      <c r="J230" s="56">
        <v>50</v>
      </c>
      <c r="K230" s="56" t="s">
        <v>1343</v>
      </c>
      <c r="L230" s="131">
        <v>8.02</v>
      </c>
      <c r="M230" s="131">
        <v>8.24</v>
      </c>
      <c r="N230" s="131">
        <v>8.4</v>
      </c>
      <c r="O230" s="131">
        <v>8.98</v>
      </c>
      <c r="P230" s="56">
        <v>5</v>
      </c>
      <c r="Q230" s="185"/>
      <c r="R230" s="57" t="str">
        <f t="shared" si="4"/>
        <v>-</v>
      </c>
      <c r="S230" s="58">
        <f t="shared" si="5"/>
        <v>0</v>
      </c>
      <c r="T230" s="133" t="s">
        <v>1259</v>
      </c>
      <c r="U230" s="64" t="s">
        <v>909</v>
      </c>
      <c r="V230" s="177" t="s">
        <v>872</v>
      </c>
      <c r="W230" s="177">
        <v>18</v>
      </c>
      <c r="X230" s="3" t="s">
        <v>857</v>
      </c>
      <c r="Y230" s="3"/>
      <c r="Z230" s="64" t="s">
        <v>1312</v>
      </c>
      <c r="AA230" s="64" t="s">
        <v>1435</v>
      </c>
      <c r="AB230" s="183" t="str">
        <f>IF(MOD(Таблица33[[#This Row],[Заказ, шт.
↓]],Таблица33[[#This Row],[Кратность заказа]])&gt;0,"Ошибка!","")</f>
        <v/>
      </c>
    </row>
    <row r="231" spans="1:28" s="37" customFormat="1" ht="15" customHeight="1">
      <c r="A231" s="48"/>
      <c r="B231" s="117"/>
      <c r="C231" s="54" t="s">
        <v>1378</v>
      </c>
      <c r="D231" s="187" t="s">
        <v>816</v>
      </c>
      <c r="E231" s="189"/>
      <c r="F231" s="190" t="s">
        <v>1256</v>
      </c>
      <c r="G231" s="182" t="s">
        <v>37</v>
      </c>
      <c r="H231" s="231" t="s">
        <v>1514</v>
      </c>
      <c r="I231" s="55" t="s">
        <v>1335</v>
      </c>
      <c r="J231" s="56">
        <v>35</v>
      </c>
      <c r="K231" s="56" t="s">
        <v>1343</v>
      </c>
      <c r="L231" s="131">
        <v>13.99</v>
      </c>
      <c r="M231" s="131">
        <v>14.37</v>
      </c>
      <c r="N231" s="131">
        <v>14.64</v>
      </c>
      <c r="O231" s="131">
        <v>15.66</v>
      </c>
      <c r="P231" s="56">
        <v>5</v>
      </c>
      <c r="Q231" s="185"/>
      <c r="R231" s="57" t="str">
        <f t="shared" si="4"/>
        <v>-</v>
      </c>
      <c r="S231" s="58">
        <f t="shared" si="5"/>
        <v>0</v>
      </c>
      <c r="T231" s="133" t="s">
        <v>1259</v>
      </c>
      <c r="U231" s="64" t="s">
        <v>909</v>
      </c>
      <c r="V231" s="177" t="s">
        <v>872</v>
      </c>
      <c r="W231" s="177">
        <v>18</v>
      </c>
      <c r="X231" s="3" t="s">
        <v>857</v>
      </c>
      <c r="Y231" s="3"/>
      <c r="Z231" s="64" t="s">
        <v>1312</v>
      </c>
      <c r="AA231" s="64" t="s">
        <v>1435</v>
      </c>
      <c r="AB231" s="183" t="str">
        <f>IF(MOD(Таблица33[[#This Row],[Заказ, шт.
↓]],Таблица33[[#This Row],[Кратность заказа]])&gt;0,"Ошибка!","")</f>
        <v/>
      </c>
    </row>
    <row r="232" spans="1:28" s="37" customFormat="1" ht="15" customHeight="1">
      <c r="A232" s="48"/>
      <c r="B232" s="117"/>
      <c r="C232" s="54" t="s">
        <v>1216</v>
      </c>
      <c r="D232" s="187" t="s">
        <v>816</v>
      </c>
      <c r="E232" s="189"/>
      <c r="F232" s="190" t="s">
        <v>1258</v>
      </c>
      <c r="G232" s="182" t="s">
        <v>58</v>
      </c>
      <c r="H232" s="235"/>
      <c r="I232" s="55" t="s">
        <v>1336</v>
      </c>
      <c r="J232" s="56">
        <v>35</v>
      </c>
      <c r="K232" s="56" t="s">
        <v>1343</v>
      </c>
      <c r="L232" s="131">
        <v>16.66</v>
      </c>
      <c r="M232" s="131">
        <v>17.12</v>
      </c>
      <c r="N232" s="131">
        <v>17.430000000000003</v>
      </c>
      <c r="O232" s="131">
        <v>18.650000000000002</v>
      </c>
      <c r="P232" s="56">
        <v>5</v>
      </c>
      <c r="Q232" s="185"/>
      <c r="R232" s="57" t="str">
        <f t="shared" si="4"/>
        <v>-</v>
      </c>
      <c r="S232" s="58">
        <f t="shared" si="5"/>
        <v>0</v>
      </c>
      <c r="T232" s="133" t="s">
        <v>1259</v>
      </c>
      <c r="U232" s="64" t="s">
        <v>805</v>
      </c>
      <c r="V232" s="177" t="s">
        <v>872</v>
      </c>
      <c r="W232" s="177" t="s">
        <v>862</v>
      </c>
      <c r="X232" s="3" t="s">
        <v>857</v>
      </c>
      <c r="Y232" s="3"/>
      <c r="Z232" s="64"/>
      <c r="AA232" s="64" t="s">
        <v>1471</v>
      </c>
      <c r="AB232" s="183" t="str">
        <f>IF(MOD(Таблица33[[#This Row],[Заказ, шт.
↓]],Таблица33[[#This Row],[Кратность заказа]])&gt;0,"Ошибка!","")</f>
        <v/>
      </c>
    </row>
    <row r="233" spans="1:28" s="53" customFormat="1" ht="21" customHeight="1">
      <c r="A233" s="48"/>
      <c r="B233" s="155"/>
      <c r="C233" s="156"/>
      <c r="D233" s="156"/>
      <c r="E233" s="191"/>
      <c r="F233" s="170" t="s">
        <v>855</v>
      </c>
      <c r="G233" s="171"/>
      <c r="H233" s="234"/>
      <c r="I233" s="159"/>
      <c r="J233" s="160"/>
      <c r="K233" s="160"/>
      <c r="L233" s="161"/>
      <c r="M233" s="161"/>
      <c r="N233" s="161"/>
      <c r="O233" s="161"/>
      <c r="P233" s="160"/>
      <c r="Q233" s="172"/>
      <c r="R233" s="162"/>
      <c r="S233" s="163"/>
      <c r="T233" s="164"/>
      <c r="U233" s="165"/>
      <c r="V233" s="178"/>
      <c r="W233" s="178"/>
      <c r="X233" s="166"/>
      <c r="Y233" s="166"/>
      <c r="Z233" s="165"/>
      <c r="AA233" s="165"/>
      <c r="AB233" s="183"/>
    </row>
    <row r="234" spans="1:28" s="37" customFormat="1" ht="15" customHeight="1">
      <c r="A234" s="48"/>
      <c r="B234" s="117"/>
      <c r="C234" s="54" t="s">
        <v>974</v>
      </c>
      <c r="D234" s="187" t="s">
        <v>816</v>
      </c>
      <c r="E234" s="189"/>
      <c r="F234" s="190" t="s">
        <v>1257</v>
      </c>
      <c r="G234" s="182" t="s">
        <v>290</v>
      </c>
      <c r="H234" s="235"/>
      <c r="I234" s="55" t="s">
        <v>1336</v>
      </c>
      <c r="J234" s="56">
        <v>35</v>
      </c>
      <c r="K234" s="56" t="s">
        <v>1343</v>
      </c>
      <c r="L234" s="131">
        <v>10.1</v>
      </c>
      <c r="M234" s="131">
        <v>10.379999999999999</v>
      </c>
      <c r="N234" s="131">
        <v>10.58</v>
      </c>
      <c r="O234" s="131">
        <v>11.31</v>
      </c>
      <c r="P234" s="56">
        <v>5</v>
      </c>
      <c r="Q234" s="185"/>
      <c r="R234" s="57" t="str">
        <f t="shared" si="4"/>
        <v>-</v>
      </c>
      <c r="S234" s="58">
        <f t="shared" si="5"/>
        <v>0</v>
      </c>
      <c r="T234" s="123" t="s">
        <v>845</v>
      </c>
      <c r="U234" s="64" t="s">
        <v>817</v>
      </c>
      <c r="V234" s="177">
        <v>90</v>
      </c>
      <c r="W234" s="177">
        <v>16</v>
      </c>
      <c r="X234" s="3" t="s">
        <v>857</v>
      </c>
      <c r="Y234" s="3"/>
      <c r="Z234" s="64" t="s">
        <v>1313</v>
      </c>
      <c r="AA234" s="64" t="s">
        <v>877</v>
      </c>
      <c r="AB234" s="183" t="str">
        <f>IF(MOD(Таблица33[[#This Row],[Заказ, шт.
↓]],Таблица33[[#This Row],[Кратность заказа]])&gt;0,"Ошибка!","")</f>
        <v/>
      </c>
    </row>
    <row r="235" spans="1:28" s="37" customFormat="1" ht="15" hidden="1" customHeight="1">
      <c r="A235" s="48"/>
      <c r="B235" s="117" t="s">
        <v>1339</v>
      </c>
      <c r="C235" s="54" t="s">
        <v>1217</v>
      </c>
      <c r="D235" s="187" t="s">
        <v>816</v>
      </c>
      <c r="E235" s="189"/>
      <c r="F235" s="190" t="s">
        <v>1257</v>
      </c>
      <c r="G235" s="182" t="s">
        <v>290</v>
      </c>
      <c r="H235" s="235"/>
      <c r="I235" s="55" t="s">
        <v>1336</v>
      </c>
      <c r="J235" s="56">
        <v>50</v>
      </c>
      <c r="K235" s="56" t="s">
        <v>1343</v>
      </c>
      <c r="L235" s="131">
        <v>10.1</v>
      </c>
      <c r="M235" s="131">
        <v>10.379999999999999</v>
      </c>
      <c r="N235" s="131">
        <v>10.58</v>
      </c>
      <c r="O235" s="131">
        <v>11.31</v>
      </c>
      <c r="P235" s="56">
        <v>5</v>
      </c>
      <c r="Q235" s="185"/>
      <c r="R235" s="57" t="str">
        <f t="shared" si="4"/>
        <v>-</v>
      </c>
      <c r="S235" s="58">
        <f t="shared" si="5"/>
        <v>0</v>
      </c>
      <c r="T235" s="133" t="s">
        <v>1259</v>
      </c>
      <c r="U235" s="64" t="s">
        <v>817</v>
      </c>
      <c r="V235" s="177">
        <v>90</v>
      </c>
      <c r="W235" s="177">
        <v>16</v>
      </c>
      <c r="X235" s="3" t="s">
        <v>857</v>
      </c>
      <c r="Y235" s="3"/>
      <c r="Z235" s="64" t="s">
        <v>1313</v>
      </c>
      <c r="AA235" s="64" t="s">
        <v>877</v>
      </c>
      <c r="AB235" s="183" t="str">
        <f>IF(MOD(Таблица33[[#This Row],[Заказ, шт.
↓]],Таблица33[[#This Row],[Кратность заказа]])&gt;0,"Ошибка!","")</f>
        <v/>
      </c>
    </row>
    <row r="236" spans="1:28" s="37" customFormat="1" ht="15" customHeight="1">
      <c r="A236" s="48"/>
      <c r="B236" s="117"/>
      <c r="C236" s="54" t="s">
        <v>1218</v>
      </c>
      <c r="D236" s="187" t="s">
        <v>816</v>
      </c>
      <c r="E236" s="189"/>
      <c r="F236" s="190" t="s">
        <v>1256</v>
      </c>
      <c r="G236" s="182" t="s">
        <v>79</v>
      </c>
      <c r="H236" s="235"/>
      <c r="I236" s="55" t="s">
        <v>1336</v>
      </c>
      <c r="J236" s="56">
        <v>50</v>
      </c>
      <c r="K236" s="56" t="s">
        <v>1343</v>
      </c>
      <c r="L236" s="131">
        <v>11.25</v>
      </c>
      <c r="M236" s="131">
        <v>11.56</v>
      </c>
      <c r="N236" s="131">
        <v>11.78</v>
      </c>
      <c r="O236" s="131">
        <v>12.6</v>
      </c>
      <c r="P236" s="56">
        <v>5</v>
      </c>
      <c r="Q236" s="185"/>
      <c r="R236" s="57" t="str">
        <f t="shared" si="4"/>
        <v>-</v>
      </c>
      <c r="S236" s="58">
        <f t="shared" si="5"/>
        <v>0</v>
      </c>
      <c r="T236" s="133" t="s">
        <v>1259</v>
      </c>
      <c r="U236" s="64" t="s">
        <v>928</v>
      </c>
      <c r="V236" s="177" t="s">
        <v>872</v>
      </c>
      <c r="W236" s="177">
        <v>25</v>
      </c>
      <c r="X236" s="3" t="s">
        <v>857</v>
      </c>
      <c r="Y236" s="3"/>
      <c r="Z236" s="64"/>
      <c r="AA236" s="64" t="s">
        <v>1472</v>
      </c>
      <c r="AB236" s="183" t="str">
        <f>IF(MOD(Таблица33[[#This Row],[Заказ, шт.
↓]],Таблица33[[#This Row],[Кратность заказа]])&gt;0,"Ошибка!","")</f>
        <v/>
      </c>
    </row>
    <row r="237" spans="1:28" s="37" customFormat="1" ht="15" customHeight="1">
      <c r="A237" s="48"/>
      <c r="B237" s="117"/>
      <c r="C237" s="54" t="s">
        <v>966</v>
      </c>
      <c r="D237" s="187" t="s">
        <v>816</v>
      </c>
      <c r="E237" s="189"/>
      <c r="F237" s="190" t="s">
        <v>1256</v>
      </c>
      <c r="G237" s="182" t="s">
        <v>135</v>
      </c>
      <c r="H237" s="235"/>
      <c r="I237" s="55" t="s">
        <v>1336</v>
      </c>
      <c r="J237" s="56">
        <v>50</v>
      </c>
      <c r="K237" s="56" t="s">
        <v>1343</v>
      </c>
      <c r="L237" s="131">
        <v>14.73</v>
      </c>
      <c r="M237" s="131">
        <v>15.129999999999999</v>
      </c>
      <c r="N237" s="131">
        <v>15.42</v>
      </c>
      <c r="O237" s="131">
        <v>16.489999999999998</v>
      </c>
      <c r="P237" s="56">
        <v>5</v>
      </c>
      <c r="Q237" s="185"/>
      <c r="R237" s="57" t="str">
        <f t="shared" si="4"/>
        <v>-</v>
      </c>
      <c r="S237" s="58">
        <f t="shared" si="5"/>
        <v>0</v>
      </c>
      <c r="T237" s="133" t="s">
        <v>1259</v>
      </c>
      <c r="U237" s="64" t="s">
        <v>915</v>
      </c>
      <c r="V237" s="177" t="s">
        <v>872</v>
      </c>
      <c r="W237" s="177">
        <v>20</v>
      </c>
      <c r="X237" s="3" t="s">
        <v>857</v>
      </c>
      <c r="Y237" s="3"/>
      <c r="Z237" s="64" t="s">
        <v>1315</v>
      </c>
      <c r="AA237" s="64" t="s">
        <v>876</v>
      </c>
      <c r="AB237" s="183" t="str">
        <f>IF(MOD(Таблица33[[#This Row],[Заказ, шт.
↓]],Таблица33[[#This Row],[Кратность заказа]])&gt;0,"Ошибка!","")</f>
        <v/>
      </c>
    </row>
    <row r="238" spans="1:28" s="37" customFormat="1" ht="15" customHeight="1">
      <c r="A238" s="48"/>
      <c r="B238" s="117"/>
      <c r="C238" s="54" t="s">
        <v>1221</v>
      </c>
      <c r="D238" s="187" t="s">
        <v>816</v>
      </c>
      <c r="E238" s="189"/>
      <c r="F238" s="190" t="s">
        <v>1258</v>
      </c>
      <c r="G238" s="182" t="s">
        <v>277</v>
      </c>
      <c r="H238" s="235"/>
      <c r="I238" s="55" t="s">
        <v>1336</v>
      </c>
      <c r="J238" s="56">
        <v>30</v>
      </c>
      <c r="K238" s="56" t="s">
        <v>1343</v>
      </c>
      <c r="L238" s="131">
        <v>57.26</v>
      </c>
      <c r="M238" s="131">
        <v>57.809999999999995</v>
      </c>
      <c r="N238" s="131">
        <v>58.37</v>
      </c>
      <c r="O238" s="131">
        <v>60.12</v>
      </c>
      <c r="P238" s="56">
        <v>1</v>
      </c>
      <c r="Q238" s="185"/>
      <c r="R238" s="57" t="str">
        <f t="shared" si="4"/>
        <v>-</v>
      </c>
      <c r="S238" s="58">
        <f t="shared" si="5"/>
        <v>0</v>
      </c>
      <c r="T238" s="133" t="s">
        <v>1259</v>
      </c>
      <c r="U238" s="64" t="s">
        <v>805</v>
      </c>
      <c r="V238" s="177" t="s">
        <v>887</v>
      </c>
      <c r="W238" s="177" t="s">
        <v>862</v>
      </c>
      <c r="X238" s="3" t="s">
        <v>857</v>
      </c>
      <c r="Y238" s="3"/>
      <c r="Z238" s="64" t="s">
        <v>1316</v>
      </c>
      <c r="AA238" s="64" t="s">
        <v>1357</v>
      </c>
      <c r="AB238" s="183" t="str">
        <f>IF(MOD(Таблица33[[#This Row],[Заказ, шт.
↓]],Таблица33[[#This Row],[Кратность заказа]])&gt;0,"Ошибка!","")</f>
        <v/>
      </c>
    </row>
    <row r="239" spans="1:28" s="37" customFormat="1" ht="15" customHeight="1">
      <c r="A239" s="48"/>
      <c r="B239" s="117"/>
      <c r="C239" s="54" t="s">
        <v>967</v>
      </c>
      <c r="D239" s="187" t="s">
        <v>816</v>
      </c>
      <c r="E239" s="189"/>
      <c r="F239" s="190" t="s">
        <v>1256</v>
      </c>
      <c r="G239" s="182" t="s">
        <v>8</v>
      </c>
      <c r="H239" s="235"/>
      <c r="I239" s="55" t="s">
        <v>1334</v>
      </c>
      <c r="J239" s="56">
        <v>60</v>
      </c>
      <c r="K239" s="56" t="s">
        <v>1343</v>
      </c>
      <c r="L239" s="131">
        <v>7.34</v>
      </c>
      <c r="M239" s="131">
        <v>7.55</v>
      </c>
      <c r="N239" s="131">
        <v>7.6899999999999995</v>
      </c>
      <c r="O239" s="131">
        <v>8.2200000000000006</v>
      </c>
      <c r="P239" s="56">
        <v>5</v>
      </c>
      <c r="Q239" s="185"/>
      <c r="R239" s="57" t="str">
        <f t="shared" ref="R239:R306" si="6">IF(Q239/J239=0,"-",Q239/J239)</f>
        <v>-</v>
      </c>
      <c r="S239" s="58">
        <f t="shared" ref="S239:S306" si="7">IF(Q239&lt;10,O239*Q239,IF(Q239&lt;15,N239*Q239,IF(Q239&lt;J239,M239*Q239,L239*Q239)))</f>
        <v>0</v>
      </c>
      <c r="T239" s="123" t="s">
        <v>845</v>
      </c>
      <c r="U239" s="64" t="s">
        <v>968</v>
      </c>
      <c r="V239" s="177" t="s">
        <v>872</v>
      </c>
      <c r="W239" s="177" t="s">
        <v>862</v>
      </c>
      <c r="X239" s="3" t="s">
        <v>857</v>
      </c>
      <c r="Y239" s="3"/>
      <c r="Z239" s="64" t="s">
        <v>1317</v>
      </c>
      <c r="AA239" s="64" t="s">
        <v>875</v>
      </c>
      <c r="AB239" s="183" t="str">
        <f>IF(MOD(Таблица33[[#This Row],[Заказ, шт.
↓]],Таблица33[[#This Row],[Кратность заказа]])&gt;0,"Ошибка!","")</f>
        <v/>
      </c>
    </row>
    <row r="240" spans="1:28" s="37" customFormat="1" ht="15" customHeight="1">
      <c r="A240" s="48"/>
      <c r="B240" s="117"/>
      <c r="C240" s="54" t="s">
        <v>949</v>
      </c>
      <c r="D240" s="187" t="s">
        <v>816</v>
      </c>
      <c r="E240" s="189"/>
      <c r="F240" s="190" t="s">
        <v>1258</v>
      </c>
      <c r="G240" s="182" t="s">
        <v>147</v>
      </c>
      <c r="H240" s="231" t="s">
        <v>1514</v>
      </c>
      <c r="I240" s="55" t="s">
        <v>1334</v>
      </c>
      <c r="J240" s="56">
        <v>60</v>
      </c>
      <c r="K240" s="56" t="s">
        <v>1343</v>
      </c>
      <c r="L240" s="131">
        <v>10.84</v>
      </c>
      <c r="M240" s="131">
        <v>11.129999999999999</v>
      </c>
      <c r="N240" s="131">
        <v>11.34</v>
      </c>
      <c r="O240" s="131">
        <v>12.129999999999999</v>
      </c>
      <c r="P240" s="56">
        <v>5</v>
      </c>
      <c r="Q240" s="185"/>
      <c r="R240" s="57" t="str">
        <f t="shared" si="6"/>
        <v>-</v>
      </c>
      <c r="S240" s="58">
        <f t="shared" si="7"/>
        <v>0</v>
      </c>
      <c r="T240" s="123" t="s">
        <v>845</v>
      </c>
      <c r="U240" s="64" t="s">
        <v>805</v>
      </c>
      <c r="V240" s="177" t="s">
        <v>897</v>
      </c>
      <c r="W240" s="177">
        <v>20</v>
      </c>
      <c r="X240" s="3" t="s">
        <v>857</v>
      </c>
      <c r="Y240" s="3" t="s">
        <v>881</v>
      </c>
      <c r="Z240" s="64" t="s">
        <v>1296</v>
      </c>
      <c r="AA240" s="64" t="s">
        <v>878</v>
      </c>
      <c r="AB240" s="183" t="str">
        <f>IF(MOD(Таблица33[[#This Row],[Заказ, шт.
↓]],Таблица33[[#This Row],[Кратность заказа]])&gt;0,"Ошибка!","")</f>
        <v/>
      </c>
    </row>
    <row r="241" spans="1:28" s="37" customFormat="1" ht="15" customHeight="1">
      <c r="A241" s="48"/>
      <c r="B241" s="117"/>
      <c r="C241" s="54" t="s">
        <v>1222</v>
      </c>
      <c r="D241" s="187" t="s">
        <v>816</v>
      </c>
      <c r="E241" s="189"/>
      <c r="F241" s="190" t="s">
        <v>1258</v>
      </c>
      <c r="G241" s="182" t="s">
        <v>147</v>
      </c>
      <c r="H241" s="231" t="s">
        <v>1514</v>
      </c>
      <c r="I241" s="55" t="s">
        <v>1336</v>
      </c>
      <c r="J241" s="56">
        <v>35</v>
      </c>
      <c r="K241" s="56" t="s">
        <v>1343</v>
      </c>
      <c r="L241" s="131">
        <v>13.02</v>
      </c>
      <c r="M241" s="131">
        <v>13.379999999999999</v>
      </c>
      <c r="N241" s="131">
        <v>13.629999999999999</v>
      </c>
      <c r="O241" s="131">
        <v>14.58</v>
      </c>
      <c r="P241" s="56">
        <v>5</v>
      </c>
      <c r="Q241" s="185"/>
      <c r="R241" s="57" t="str">
        <f t="shared" si="6"/>
        <v>-</v>
      </c>
      <c r="S241" s="58">
        <f t="shared" si="7"/>
        <v>0</v>
      </c>
      <c r="T241" s="123" t="s">
        <v>845</v>
      </c>
      <c r="U241" s="64" t="s">
        <v>805</v>
      </c>
      <c r="V241" s="177" t="s">
        <v>897</v>
      </c>
      <c r="W241" s="177">
        <v>20</v>
      </c>
      <c r="X241" s="3" t="s">
        <v>857</v>
      </c>
      <c r="Y241" s="3" t="s">
        <v>881</v>
      </c>
      <c r="Z241" s="64" t="s">
        <v>1296</v>
      </c>
      <c r="AA241" s="64" t="s">
        <v>878</v>
      </c>
      <c r="AB241" s="183" t="str">
        <f>IF(MOD(Таблица33[[#This Row],[Заказ, шт.
↓]],Таблица33[[#This Row],[Кратность заказа]])&gt;0,"Ошибка!","")</f>
        <v/>
      </c>
    </row>
    <row r="242" spans="1:28" s="37" customFormat="1" ht="15" customHeight="1">
      <c r="A242" s="48"/>
      <c r="B242" s="117"/>
      <c r="C242" s="54" t="s">
        <v>1224</v>
      </c>
      <c r="D242" s="187" t="s">
        <v>906</v>
      </c>
      <c r="E242" s="189"/>
      <c r="F242" s="190" t="s">
        <v>1257</v>
      </c>
      <c r="G242" s="182" t="s">
        <v>176</v>
      </c>
      <c r="H242" s="235"/>
      <c r="I242" s="55" t="s">
        <v>1336</v>
      </c>
      <c r="J242" s="56">
        <v>40</v>
      </c>
      <c r="K242" s="56" t="s">
        <v>1344</v>
      </c>
      <c r="L242" s="130">
        <v>487</v>
      </c>
      <c r="M242" s="130">
        <v>500</v>
      </c>
      <c r="N242" s="130">
        <v>510</v>
      </c>
      <c r="O242" s="130">
        <v>545</v>
      </c>
      <c r="P242" s="56">
        <v>5</v>
      </c>
      <c r="Q242" s="185"/>
      <c r="R242" s="57" t="str">
        <f t="shared" si="6"/>
        <v>-</v>
      </c>
      <c r="S242" s="66">
        <f t="shared" si="7"/>
        <v>0</v>
      </c>
      <c r="T242" s="123" t="s">
        <v>845</v>
      </c>
      <c r="U242" s="64" t="s">
        <v>915</v>
      </c>
      <c r="V242" s="177" t="s">
        <v>872</v>
      </c>
      <c r="W242" s="177" t="s">
        <v>862</v>
      </c>
      <c r="X242" s="3" t="s">
        <v>857</v>
      </c>
      <c r="Y242" s="3"/>
      <c r="Z242" s="64" t="s">
        <v>1318</v>
      </c>
      <c r="AA242" s="64" t="s">
        <v>1437</v>
      </c>
      <c r="AB242" s="183" t="str">
        <f>IF(MOD(Таблица33[[#This Row],[Заказ, шт.
↓]],Таблица33[[#This Row],[Кратность заказа]])&gt;0,"Ошибка!","")</f>
        <v/>
      </c>
    </row>
    <row r="243" spans="1:28" s="37" customFormat="1" ht="15" customHeight="1">
      <c r="A243" s="48"/>
      <c r="B243" s="117"/>
      <c r="C243" s="54" t="s">
        <v>951</v>
      </c>
      <c r="D243" s="187" t="s">
        <v>816</v>
      </c>
      <c r="E243" s="189"/>
      <c r="F243" s="190" t="s">
        <v>1258</v>
      </c>
      <c r="G243" s="182" t="s">
        <v>279</v>
      </c>
      <c r="H243" s="235"/>
      <c r="I243" s="55" t="s">
        <v>1336</v>
      </c>
      <c r="J243" s="56">
        <v>35</v>
      </c>
      <c r="K243" s="56" t="s">
        <v>1343</v>
      </c>
      <c r="L243" s="131">
        <v>37.239999999999995</v>
      </c>
      <c r="M243" s="131">
        <v>37.6</v>
      </c>
      <c r="N243" s="131">
        <v>37.97</v>
      </c>
      <c r="O243" s="131">
        <v>39.1</v>
      </c>
      <c r="P243" s="56">
        <v>3</v>
      </c>
      <c r="Q243" s="185"/>
      <c r="R243" s="57" t="str">
        <f t="shared" si="6"/>
        <v>-</v>
      </c>
      <c r="S243" s="58">
        <f t="shared" si="7"/>
        <v>0</v>
      </c>
      <c r="T243" s="133" t="s">
        <v>1259</v>
      </c>
      <c r="U243" s="64" t="s">
        <v>805</v>
      </c>
      <c r="V243" s="177" t="s">
        <v>898</v>
      </c>
      <c r="W243" s="177">
        <v>20</v>
      </c>
      <c r="X243" s="3" t="s">
        <v>857</v>
      </c>
      <c r="Y243" s="3" t="s">
        <v>881</v>
      </c>
      <c r="Z243" s="64" t="s">
        <v>1319</v>
      </c>
      <c r="AA243" s="64" t="s">
        <v>1358</v>
      </c>
      <c r="AB243" s="183" t="str">
        <f>IF(MOD(Таблица33[[#This Row],[Заказ, шт.
↓]],Таблица33[[#This Row],[Кратность заказа]])&gt;0,"Ошибка!","")</f>
        <v/>
      </c>
    </row>
    <row r="244" spans="1:28" s="37" customFormat="1" ht="15" customHeight="1">
      <c r="A244" s="48"/>
      <c r="B244" s="117"/>
      <c r="C244" s="54" t="s">
        <v>977</v>
      </c>
      <c r="D244" s="187" t="s">
        <v>906</v>
      </c>
      <c r="E244" s="189"/>
      <c r="F244" s="190" t="s">
        <v>1257</v>
      </c>
      <c r="G244" s="182" t="s">
        <v>24</v>
      </c>
      <c r="H244" s="231" t="s">
        <v>1514</v>
      </c>
      <c r="I244" s="55" t="s">
        <v>1334</v>
      </c>
      <c r="J244" s="56">
        <v>60</v>
      </c>
      <c r="K244" s="56" t="s">
        <v>1344</v>
      </c>
      <c r="L244" s="130">
        <v>337</v>
      </c>
      <c r="M244" s="130">
        <v>346</v>
      </c>
      <c r="N244" s="130">
        <v>353</v>
      </c>
      <c r="O244" s="130">
        <v>377</v>
      </c>
      <c r="P244" s="56">
        <v>5</v>
      </c>
      <c r="Q244" s="185"/>
      <c r="R244" s="57" t="str">
        <f t="shared" si="6"/>
        <v>-</v>
      </c>
      <c r="S244" s="66">
        <f t="shared" si="7"/>
        <v>0</v>
      </c>
      <c r="T244" s="123" t="s">
        <v>845</v>
      </c>
      <c r="U244" s="64" t="s">
        <v>909</v>
      </c>
      <c r="V244" s="177" t="s">
        <v>896</v>
      </c>
      <c r="W244" s="177" t="s">
        <v>893</v>
      </c>
      <c r="X244" s="3" t="s">
        <v>857</v>
      </c>
      <c r="Y244" s="3" t="s">
        <v>881</v>
      </c>
      <c r="Z244" s="64" t="s">
        <v>1320</v>
      </c>
      <c r="AA244" s="64" t="s">
        <v>1438</v>
      </c>
      <c r="AB244" s="183" t="str">
        <f>IF(MOD(Таблица33[[#This Row],[Заказ, шт.
↓]],Таблица33[[#This Row],[Кратность заказа]])&gt;0,"Ошибка!","")</f>
        <v/>
      </c>
    </row>
    <row r="245" spans="1:28" s="37" customFormat="1" ht="15" hidden="1" customHeight="1">
      <c r="A245" s="48"/>
      <c r="B245" s="117" t="s">
        <v>1339</v>
      </c>
      <c r="C245" s="54" t="s">
        <v>978</v>
      </c>
      <c r="D245" s="187" t="s">
        <v>816</v>
      </c>
      <c r="E245" s="189"/>
      <c r="F245" s="190" t="s">
        <v>1257</v>
      </c>
      <c r="G245" s="182" t="s">
        <v>24</v>
      </c>
      <c r="H245" s="231" t="s">
        <v>1514</v>
      </c>
      <c r="I245" s="55" t="s">
        <v>1336</v>
      </c>
      <c r="J245" s="56">
        <v>50</v>
      </c>
      <c r="K245" s="56" t="s">
        <v>1343</v>
      </c>
      <c r="L245" s="131">
        <v>4.79</v>
      </c>
      <c r="M245" s="131">
        <v>4.92</v>
      </c>
      <c r="N245" s="131">
        <v>5.01</v>
      </c>
      <c r="O245" s="131">
        <v>5.36</v>
      </c>
      <c r="P245" s="56">
        <v>5</v>
      </c>
      <c r="Q245" s="185"/>
      <c r="R245" s="57" t="str">
        <f t="shared" si="6"/>
        <v>-</v>
      </c>
      <c r="S245" s="58">
        <f t="shared" si="7"/>
        <v>0</v>
      </c>
      <c r="T245" s="133" t="s">
        <v>1259</v>
      </c>
      <c r="U245" s="64" t="s">
        <v>909</v>
      </c>
      <c r="V245" s="177" t="s">
        <v>896</v>
      </c>
      <c r="W245" s="177" t="s">
        <v>893</v>
      </c>
      <c r="X245" s="3" t="s">
        <v>857</v>
      </c>
      <c r="Y245" s="3" t="s">
        <v>881</v>
      </c>
      <c r="Z245" s="64" t="s">
        <v>1320</v>
      </c>
      <c r="AA245" s="64" t="s">
        <v>1438</v>
      </c>
      <c r="AB245" s="183" t="str">
        <f>IF(MOD(Таблица33[[#This Row],[Заказ, шт.
↓]],Таблица33[[#This Row],[Кратность заказа]])&gt;0,"Ошибка!","")</f>
        <v/>
      </c>
    </row>
    <row r="246" spans="1:28" s="37" customFormat="1" ht="15" hidden="1" customHeight="1">
      <c r="A246" s="48"/>
      <c r="B246" s="117" t="s">
        <v>1339</v>
      </c>
      <c r="C246" s="54" t="s">
        <v>1226</v>
      </c>
      <c r="D246" s="187" t="s">
        <v>816</v>
      </c>
      <c r="E246" s="189"/>
      <c r="F246" s="190" t="s">
        <v>1257</v>
      </c>
      <c r="G246" s="182" t="s">
        <v>24</v>
      </c>
      <c r="H246" s="231" t="s">
        <v>1514</v>
      </c>
      <c r="I246" s="55" t="s">
        <v>1336</v>
      </c>
      <c r="J246" s="56">
        <v>35</v>
      </c>
      <c r="K246" s="56" t="s">
        <v>1343</v>
      </c>
      <c r="L246" s="131">
        <v>4.79</v>
      </c>
      <c r="M246" s="131">
        <v>4.92</v>
      </c>
      <c r="N246" s="131">
        <v>5.01</v>
      </c>
      <c r="O246" s="131">
        <v>5.3599999999999994</v>
      </c>
      <c r="P246" s="56">
        <v>5</v>
      </c>
      <c r="Q246" s="185"/>
      <c r="R246" s="57" t="str">
        <f t="shared" si="6"/>
        <v>-</v>
      </c>
      <c r="S246" s="58">
        <f t="shared" si="7"/>
        <v>0</v>
      </c>
      <c r="T246" s="123" t="s">
        <v>845</v>
      </c>
      <c r="U246" s="64" t="s">
        <v>909</v>
      </c>
      <c r="V246" s="177" t="s">
        <v>896</v>
      </c>
      <c r="W246" s="177" t="s">
        <v>893</v>
      </c>
      <c r="X246" s="3" t="s">
        <v>857</v>
      </c>
      <c r="Y246" s="3" t="s">
        <v>881</v>
      </c>
      <c r="Z246" s="64" t="s">
        <v>1320</v>
      </c>
      <c r="AA246" s="64" t="s">
        <v>1438</v>
      </c>
      <c r="AB246" s="183" t="str">
        <f>IF(MOD(Таблица33[[#This Row],[Заказ, шт.
↓]],Таблица33[[#This Row],[Кратность заказа]])&gt;0,"Ошибка!","")</f>
        <v/>
      </c>
    </row>
    <row r="247" spans="1:28" s="37" customFormat="1" ht="15" customHeight="1">
      <c r="A247" s="48"/>
      <c r="B247" s="117"/>
      <c r="C247" s="54" t="s">
        <v>1227</v>
      </c>
      <c r="D247" s="187" t="s">
        <v>816</v>
      </c>
      <c r="E247" s="189"/>
      <c r="F247" s="190" t="s">
        <v>1257</v>
      </c>
      <c r="G247" s="182" t="s">
        <v>24</v>
      </c>
      <c r="H247" s="231" t="s">
        <v>1514</v>
      </c>
      <c r="I247" s="55" t="s">
        <v>1336</v>
      </c>
      <c r="J247" s="56">
        <v>50</v>
      </c>
      <c r="K247" s="56" t="s">
        <v>1343</v>
      </c>
      <c r="L247" s="131">
        <v>4.79</v>
      </c>
      <c r="M247" s="131">
        <v>4.92</v>
      </c>
      <c r="N247" s="131">
        <v>5.01</v>
      </c>
      <c r="O247" s="131">
        <v>5.36</v>
      </c>
      <c r="P247" s="56">
        <v>5</v>
      </c>
      <c r="Q247" s="185"/>
      <c r="R247" s="57" t="str">
        <f t="shared" si="6"/>
        <v>-</v>
      </c>
      <c r="S247" s="58">
        <f t="shared" si="7"/>
        <v>0</v>
      </c>
      <c r="T247" s="123" t="s">
        <v>845</v>
      </c>
      <c r="U247" s="64" t="s">
        <v>909</v>
      </c>
      <c r="V247" s="177" t="s">
        <v>896</v>
      </c>
      <c r="W247" s="177" t="s">
        <v>893</v>
      </c>
      <c r="X247" s="3" t="s">
        <v>857</v>
      </c>
      <c r="Y247" s="3" t="s">
        <v>881</v>
      </c>
      <c r="Z247" s="64" t="s">
        <v>1320</v>
      </c>
      <c r="AA247" s="64" t="s">
        <v>1438</v>
      </c>
      <c r="AB247" s="183" t="str">
        <f>IF(MOD(Таблица33[[#This Row],[Заказ, шт.
↓]],Таблица33[[#This Row],[Кратность заказа]])&gt;0,"Ошибка!","")</f>
        <v/>
      </c>
    </row>
    <row r="248" spans="1:28" s="37" customFormat="1" ht="15" customHeight="1">
      <c r="A248" s="48"/>
      <c r="B248" s="117"/>
      <c r="C248" s="54" t="s">
        <v>1228</v>
      </c>
      <c r="D248" s="187" t="s">
        <v>906</v>
      </c>
      <c r="E248" s="189"/>
      <c r="F248" s="190" t="s">
        <v>1257</v>
      </c>
      <c r="G248" s="182" t="s">
        <v>24</v>
      </c>
      <c r="H248" s="231" t="s">
        <v>1514</v>
      </c>
      <c r="I248" s="55" t="s">
        <v>1336</v>
      </c>
      <c r="J248" s="56">
        <v>40</v>
      </c>
      <c r="K248" s="56" t="s">
        <v>1344</v>
      </c>
      <c r="L248" s="130">
        <v>459</v>
      </c>
      <c r="M248" s="130">
        <v>471</v>
      </c>
      <c r="N248" s="130">
        <v>480</v>
      </c>
      <c r="O248" s="130">
        <v>513</v>
      </c>
      <c r="P248" s="56">
        <v>5</v>
      </c>
      <c r="Q248" s="185"/>
      <c r="R248" s="57" t="str">
        <f t="shared" si="6"/>
        <v>-</v>
      </c>
      <c r="S248" s="66">
        <f t="shared" si="7"/>
        <v>0</v>
      </c>
      <c r="T248" s="123" t="s">
        <v>845</v>
      </c>
      <c r="U248" s="64" t="s">
        <v>909</v>
      </c>
      <c r="V248" s="177" t="s">
        <v>896</v>
      </c>
      <c r="W248" s="177" t="s">
        <v>893</v>
      </c>
      <c r="X248" s="3" t="s">
        <v>857</v>
      </c>
      <c r="Y248" s="3" t="s">
        <v>881</v>
      </c>
      <c r="Z248" s="64" t="s">
        <v>1320</v>
      </c>
      <c r="AA248" s="64" t="s">
        <v>1438</v>
      </c>
      <c r="AB248" s="183" t="str">
        <f>IF(MOD(Таблица33[[#This Row],[Заказ, шт.
↓]],Таблица33[[#This Row],[Кратность заказа]])&gt;0,"Ошибка!","")</f>
        <v/>
      </c>
    </row>
    <row r="249" spans="1:28" s="37" customFormat="1" ht="15" customHeight="1">
      <c r="A249" s="48"/>
      <c r="B249" s="117"/>
      <c r="C249" s="54" t="s">
        <v>1380</v>
      </c>
      <c r="D249" s="187" t="s">
        <v>816</v>
      </c>
      <c r="E249" s="189"/>
      <c r="F249" s="190" t="s">
        <v>1257</v>
      </c>
      <c r="G249" s="182" t="s">
        <v>24</v>
      </c>
      <c r="H249" s="231" t="s">
        <v>1514</v>
      </c>
      <c r="I249" s="55" t="s">
        <v>1335</v>
      </c>
      <c r="J249" s="56">
        <v>35</v>
      </c>
      <c r="K249" s="56" t="s">
        <v>1343</v>
      </c>
      <c r="L249" s="131">
        <v>9.65</v>
      </c>
      <c r="M249" s="131">
        <v>9.91</v>
      </c>
      <c r="N249" s="131">
        <v>10.1</v>
      </c>
      <c r="O249" s="131">
        <v>10.8</v>
      </c>
      <c r="P249" s="56">
        <v>5</v>
      </c>
      <c r="Q249" s="185"/>
      <c r="R249" s="57" t="str">
        <f t="shared" si="6"/>
        <v>-</v>
      </c>
      <c r="S249" s="58">
        <f t="shared" si="7"/>
        <v>0</v>
      </c>
      <c r="T249" s="133" t="s">
        <v>1259</v>
      </c>
      <c r="U249" s="64" t="s">
        <v>909</v>
      </c>
      <c r="V249" s="177" t="s">
        <v>896</v>
      </c>
      <c r="W249" s="177" t="s">
        <v>893</v>
      </c>
      <c r="X249" s="3" t="s">
        <v>857</v>
      </c>
      <c r="Y249" s="3" t="s">
        <v>881</v>
      </c>
      <c r="Z249" s="64" t="s">
        <v>1320</v>
      </c>
      <c r="AA249" s="64" t="s">
        <v>1438</v>
      </c>
      <c r="AB249" s="183" t="str">
        <f>IF(MOD(Таблица33[[#This Row],[Заказ, шт.
↓]],Таблица33[[#This Row],[Кратность заказа]])&gt;0,"Ошибка!","")</f>
        <v/>
      </c>
    </row>
    <row r="250" spans="1:28" s="37" customFormat="1" ht="15" customHeight="1">
      <c r="A250" s="48"/>
      <c r="B250" s="117"/>
      <c r="C250" s="54" t="s">
        <v>1229</v>
      </c>
      <c r="D250" s="187" t="s">
        <v>816</v>
      </c>
      <c r="E250" s="189"/>
      <c r="F250" s="190" t="s">
        <v>1257</v>
      </c>
      <c r="G250" s="182" t="s">
        <v>107</v>
      </c>
      <c r="H250" s="235"/>
      <c r="I250" s="55" t="s">
        <v>1336</v>
      </c>
      <c r="J250" s="56">
        <v>50</v>
      </c>
      <c r="K250" s="56" t="s">
        <v>1343</v>
      </c>
      <c r="L250" s="131">
        <v>4.5999999999999996</v>
      </c>
      <c r="M250" s="131">
        <v>4.7299999999999995</v>
      </c>
      <c r="N250" s="131">
        <v>4.8199999999999994</v>
      </c>
      <c r="O250" s="131">
        <v>5.1499999999999995</v>
      </c>
      <c r="P250" s="56">
        <v>5</v>
      </c>
      <c r="Q250" s="185"/>
      <c r="R250" s="57" t="str">
        <f t="shared" si="6"/>
        <v>-</v>
      </c>
      <c r="S250" s="58">
        <f t="shared" si="7"/>
        <v>0</v>
      </c>
      <c r="T250" s="133" t="s">
        <v>1259</v>
      </c>
      <c r="U250" s="64" t="s">
        <v>909</v>
      </c>
      <c r="V250" s="177">
        <v>90</v>
      </c>
      <c r="W250" s="177" t="s">
        <v>862</v>
      </c>
      <c r="X250" s="3" t="s">
        <v>857</v>
      </c>
      <c r="Y250" s="3" t="s">
        <v>881</v>
      </c>
      <c r="Z250" s="64" t="s">
        <v>1321</v>
      </c>
      <c r="AA250" s="64" t="s">
        <v>1359</v>
      </c>
      <c r="AB250" s="183" t="str">
        <f>IF(MOD(Таблица33[[#This Row],[Заказ, шт.
↓]],Таблица33[[#This Row],[Кратность заказа]])&gt;0,"Ошибка!","")</f>
        <v/>
      </c>
    </row>
    <row r="251" spans="1:28" s="37" customFormat="1" ht="15" customHeight="1">
      <c r="A251" s="48"/>
      <c r="B251" s="117"/>
      <c r="C251" s="54" t="s">
        <v>927</v>
      </c>
      <c r="D251" s="187" t="s">
        <v>816</v>
      </c>
      <c r="E251" s="189"/>
      <c r="F251" s="190" t="s">
        <v>1256</v>
      </c>
      <c r="G251" s="182" t="s">
        <v>111</v>
      </c>
      <c r="H251" s="236" t="s">
        <v>1516</v>
      </c>
      <c r="I251" s="55" t="s">
        <v>1334</v>
      </c>
      <c r="J251" s="56">
        <v>60</v>
      </c>
      <c r="K251" s="56" t="s">
        <v>1343</v>
      </c>
      <c r="L251" s="131">
        <v>12.31</v>
      </c>
      <c r="M251" s="131">
        <v>12.65</v>
      </c>
      <c r="N251" s="131">
        <v>12.879999999999999</v>
      </c>
      <c r="O251" s="131">
        <v>13.78</v>
      </c>
      <c r="P251" s="56">
        <v>5</v>
      </c>
      <c r="Q251" s="185"/>
      <c r="R251" s="57" t="str">
        <f t="shared" si="6"/>
        <v>-</v>
      </c>
      <c r="S251" s="58">
        <f t="shared" si="7"/>
        <v>0</v>
      </c>
      <c r="T251" s="123" t="s">
        <v>845</v>
      </c>
      <c r="U251" s="64" t="s">
        <v>928</v>
      </c>
      <c r="V251" s="177" t="s">
        <v>872</v>
      </c>
      <c r="W251" s="177">
        <v>14</v>
      </c>
      <c r="X251" s="3" t="s">
        <v>857</v>
      </c>
      <c r="Y251" s="3"/>
      <c r="Z251" s="64" t="s">
        <v>1322</v>
      </c>
      <c r="AA251" s="64" t="s">
        <v>1485</v>
      </c>
      <c r="AB251" s="183" t="str">
        <f>IF(MOD(Таблица33[[#This Row],[Заказ, шт.
↓]],Таблица33[[#This Row],[Кратность заказа]])&gt;0,"Ошибка!","")</f>
        <v/>
      </c>
    </row>
    <row r="252" spans="1:28" s="37" customFormat="1" ht="15" customHeight="1">
      <c r="A252" s="48"/>
      <c r="B252" s="117"/>
      <c r="C252" s="54" t="s">
        <v>1230</v>
      </c>
      <c r="D252" s="187" t="s">
        <v>906</v>
      </c>
      <c r="E252" s="189"/>
      <c r="F252" s="190" t="s">
        <v>1256</v>
      </c>
      <c r="G252" s="182" t="s">
        <v>111</v>
      </c>
      <c r="H252" s="236" t="s">
        <v>1516</v>
      </c>
      <c r="I252" s="55" t="s">
        <v>1334</v>
      </c>
      <c r="J252" s="56">
        <v>60</v>
      </c>
      <c r="K252" s="56" t="s">
        <v>1344</v>
      </c>
      <c r="L252" s="130">
        <v>1169</v>
      </c>
      <c r="M252" s="130">
        <v>1201</v>
      </c>
      <c r="N252" s="130">
        <v>1224</v>
      </c>
      <c r="O252" s="130">
        <v>1309</v>
      </c>
      <c r="P252" s="56">
        <v>5</v>
      </c>
      <c r="Q252" s="185"/>
      <c r="R252" s="57" t="str">
        <f t="shared" si="6"/>
        <v>-</v>
      </c>
      <c r="S252" s="66">
        <f t="shared" si="7"/>
        <v>0</v>
      </c>
      <c r="T252" s="123" t="s">
        <v>845</v>
      </c>
      <c r="U252" s="64" t="s">
        <v>928</v>
      </c>
      <c r="V252" s="177" t="s">
        <v>872</v>
      </c>
      <c r="W252" s="177">
        <v>14</v>
      </c>
      <c r="X252" s="3" t="s">
        <v>857</v>
      </c>
      <c r="Y252" s="3"/>
      <c r="Z252" s="64" t="s">
        <v>1322</v>
      </c>
      <c r="AA252" s="64" t="s">
        <v>1485</v>
      </c>
      <c r="AB252" s="183" t="str">
        <f>IF(MOD(Таблица33[[#This Row],[Заказ, шт.
↓]],Таблица33[[#This Row],[Кратность заказа]])&gt;0,"Ошибка!","")</f>
        <v/>
      </c>
    </row>
    <row r="253" spans="1:28" s="37" customFormat="1" ht="15" customHeight="1">
      <c r="A253" s="48"/>
      <c r="B253" s="117"/>
      <c r="C253" s="54" t="s">
        <v>929</v>
      </c>
      <c r="D253" s="187" t="s">
        <v>816</v>
      </c>
      <c r="E253" s="189"/>
      <c r="F253" s="190" t="s">
        <v>1256</v>
      </c>
      <c r="G253" s="182" t="s">
        <v>111</v>
      </c>
      <c r="H253" s="236" t="s">
        <v>1516</v>
      </c>
      <c r="I253" s="55" t="s">
        <v>1336</v>
      </c>
      <c r="J253" s="56">
        <v>35</v>
      </c>
      <c r="K253" s="56" t="s">
        <v>1343</v>
      </c>
      <c r="L253" s="131">
        <v>14.02</v>
      </c>
      <c r="M253" s="131">
        <v>14.41</v>
      </c>
      <c r="N253" s="131">
        <v>14.68</v>
      </c>
      <c r="O253" s="131">
        <v>15.7</v>
      </c>
      <c r="P253" s="56">
        <v>5</v>
      </c>
      <c r="Q253" s="185"/>
      <c r="R253" s="57" t="str">
        <f t="shared" si="6"/>
        <v>-</v>
      </c>
      <c r="S253" s="58">
        <f t="shared" si="7"/>
        <v>0</v>
      </c>
      <c r="T253" s="123" t="s">
        <v>845</v>
      </c>
      <c r="U253" s="64" t="s">
        <v>928</v>
      </c>
      <c r="V253" s="177" t="s">
        <v>872</v>
      </c>
      <c r="W253" s="177">
        <v>14</v>
      </c>
      <c r="X253" s="3" t="s">
        <v>857</v>
      </c>
      <c r="Y253" s="3"/>
      <c r="Z253" s="64" t="s">
        <v>1322</v>
      </c>
      <c r="AA253" s="64" t="s">
        <v>1485</v>
      </c>
      <c r="AB253" s="183" t="str">
        <f>IF(MOD(Таблица33[[#This Row],[Заказ, шт.
↓]],Таблица33[[#This Row],[Кратность заказа]])&gt;0,"Ошибка!","")</f>
        <v/>
      </c>
    </row>
    <row r="254" spans="1:28" s="37" customFormat="1" ht="15" customHeight="1">
      <c r="A254" s="48"/>
      <c r="B254" s="117"/>
      <c r="C254" s="54" t="s">
        <v>1381</v>
      </c>
      <c r="D254" s="187" t="s">
        <v>816</v>
      </c>
      <c r="E254" s="189"/>
      <c r="F254" s="190" t="s">
        <v>1256</v>
      </c>
      <c r="G254" s="182" t="s">
        <v>111</v>
      </c>
      <c r="H254" s="236" t="s">
        <v>1516</v>
      </c>
      <c r="I254" s="55" t="s">
        <v>1335</v>
      </c>
      <c r="J254" s="56">
        <v>50</v>
      </c>
      <c r="K254" s="56" t="s">
        <v>1343</v>
      </c>
      <c r="L254" s="131">
        <v>23.080000000000002</v>
      </c>
      <c r="M254" s="131">
        <v>23.51</v>
      </c>
      <c r="N254" s="131">
        <v>24.19</v>
      </c>
      <c r="O254" s="131">
        <v>25.15</v>
      </c>
      <c r="P254" s="56">
        <v>5</v>
      </c>
      <c r="Q254" s="185"/>
      <c r="R254" s="57" t="str">
        <f t="shared" si="6"/>
        <v>-</v>
      </c>
      <c r="S254" s="58">
        <f t="shared" si="7"/>
        <v>0</v>
      </c>
      <c r="T254" s="133" t="s">
        <v>1259</v>
      </c>
      <c r="U254" s="64" t="s">
        <v>928</v>
      </c>
      <c r="V254" s="177" t="s">
        <v>872</v>
      </c>
      <c r="W254" s="177">
        <v>14</v>
      </c>
      <c r="X254" s="3" t="s">
        <v>857</v>
      </c>
      <c r="Y254" s="3"/>
      <c r="Z254" s="64" t="s">
        <v>1322</v>
      </c>
      <c r="AA254" s="64" t="s">
        <v>1485</v>
      </c>
      <c r="AB254" s="183" t="str">
        <f>IF(MOD(Таблица33[[#This Row],[Заказ, шт.
↓]],Таблица33[[#This Row],[Кратность заказа]])&gt;0,"Ошибка!","")</f>
        <v/>
      </c>
    </row>
    <row r="255" spans="1:28" s="37" customFormat="1" ht="15" customHeight="1">
      <c r="A255" s="48"/>
      <c r="B255" s="117"/>
      <c r="C255" s="54" t="s">
        <v>973</v>
      </c>
      <c r="D255" s="187" t="s">
        <v>816</v>
      </c>
      <c r="E255" s="189"/>
      <c r="F255" s="190" t="s">
        <v>1256</v>
      </c>
      <c r="G255" s="182" t="s">
        <v>112</v>
      </c>
      <c r="H255" s="235"/>
      <c r="I255" s="55" t="s">
        <v>1334</v>
      </c>
      <c r="J255" s="56">
        <v>60</v>
      </c>
      <c r="K255" s="56" t="s">
        <v>1343</v>
      </c>
      <c r="L255" s="131">
        <v>4.17</v>
      </c>
      <c r="M255" s="131">
        <v>4.2799999999999994</v>
      </c>
      <c r="N255" s="131">
        <v>4.3599999999999994</v>
      </c>
      <c r="O255" s="131">
        <v>4.66</v>
      </c>
      <c r="P255" s="56">
        <v>5</v>
      </c>
      <c r="Q255" s="185"/>
      <c r="R255" s="57" t="str">
        <f t="shared" si="6"/>
        <v>-</v>
      </c>
      <c r="S255" s="58">
        <f t="shared" si="7"/>
        <v>0</v>
      </c>
      <c r="T255" s="123" t="s">
        <v>845</v>
      </c>
      <c r="U255" s="64" t="s">
        <v>928</v>
      </c>
      <c r="V255" s="177" t="s">
        <v>887</v>
      </c>
      <c r="W255" s="177" t="s">
        <v>912</v>
      </c>
      <c r="X255" s="3" t="s">
        <v>857</v>
      </c>
      <c r="Y255" s="3"/>
      <c r="Z255" s="64" t="s">
        <v>1323</v>
      </c>
      <c r="AA255" s="64" t="s">
        <v>1486</v>
      </c>
      <c r="AB255" s="183" t="str">
        <f>IF(MOD(Таблица33[[#This Row],[Заказ, шт.
↓]],Таблица33[[#This Row],[Кратность заказа]])&gt;0,"Ошибка!","")</f>
        <v/>
      </c>
    </row>
    <row r="256" spans="1:28" s="37" customFormat="1" ht="15" customHeight="1">
      <c r="A256" s="48"/>
      <c r="B256" s="117"/>
      <c r="C256" s="54" t="s">
        <v>972</v>
      </c>
      <c r="D256" s="187" t="s">
        <v>906</v>
      </c>
      <c r="E256" s="189"/>
      <c r="F256" s="190" t="s">
        <v>1256</v>
      </c>
      <c r="G256" s="182" t="s">
        <v>112</v>
      </c>
      <c r="H256" s="235"/>
      <c r="I256" s="55" t="s">
        <v>1334</v>
      </c>
      <c r="J256" s="56">
        <v>60</v>
      </c>
      <c r="K256" s="56" t="s">
        <v>1344</v>
      </c>
      <c r="L256" s="130">
        <v>396</v>
      </c>
      <c r="M256" s="130">
        <v>407</v>
      </c>
      <c r="N256" s="130">
        <v>415</v>
      </c>
      <c r="O256" s="130">
        <v>443</v>
      </c>
      <c r="P256" s="56">
        <v>5</v>
      </c>
      <c r="Q256" s="185"/>
      <c r="R256" s="57" t="str">
        <f t="shared" si="6"/>
        <v>-</v>
      </c>
      <c r="S256" s="66">
        <f t="shared" si="7"/>
        <v>0</v>
      </c>
      <c r="T256" s="123" t="s">
        <v>845</v>
      </c>
      <c r="U256" s="64" t="s">
        <v>928</v>
      </c>
      <c r="V256" s="177" t="s">
        <v>887</v>
      </c>
      <c r="W256" s="177" t="s">
        <v>912</v>
      </c>
      <c r="X256" s="3" t="s">
        <v>857</v>
      </c>
      <c r="Y256" s="3"/>
      <c r="Z256" s="64" t="s">
        <v>1323</v>
      </c>
      <c r="AA256" s="64" t="s">
        <v>1486</v>
      </c>
      <c r="AB256" s="183" t="str">
        <f>IF(MOD(Таблица33[[#This Row],[Заказ, шт.
↓]],Таблица33[[#This Row],[Кратность заказа]])&gt;0,"Ошибка!","")</f>
        <v/>
      </c>
    </row>
    <row r="257" spans="1:28" s="37" customFormat="1" ht="15" customHeight="1">
      <c r="A257" s="48"/>
      <c r="B257" s="117"/>
      <c r="C257" s="54" t="s">
        <v>1231</v>
      </c>
      <c r="D257" s="187" t="s">
        <v>906</v>
      </c>
      <c r="E257" s="189"/>
      <c r="F257" s="190" t="s">
        <v>1256</v>
      </c>
      <c r="G257" s="182" t="s">
        <v>112</v>
      </c>
      <c r="H257" s="235"/>
      <c r="I257" s="55" t="s">
        <v>1336</v>
      </c>
      <c r="J257" s="56">
        <v>40</v>
      </c>
      <c r="K257" s="56" t="s">
        <v>1344</v>
      </c>
      <c r="L257" s="130">
        <v>500</v>
      </c>
      <c r="M257" s="130">
        <v>514</v>
      </c>
      <c r="N257" s="130">
        <v>524</v>
      </c>
      <c r="O257" s="130">
        <v>560</v>
      </c>
      <c r="P257" s="56">
        <v>5</v>
      </c>
      <c r="Q257" s="185"/>
      <c r="R257" s="57" t="str">
        <f t="shared" si="6"/>
        <v>-</v>
      </c>
      <c r="S257" s="66">
        <f t="shared" si="7"/>
        <v>0</v>
      </c>
      <c r="T257" s="123" t="s">
        <v>845</v>
      </c>
      <c r="U257" s="64" t="s">
        <v>928</v>
      </c>
      <c r="V257" s="177" t="s">
        <v>887</v>
      </c>
      <c r="W257" s="177" t="s">
        <v>912</v>
      </c>
      <c r="X257" s="3" t="s">
        <v>857</v>
      </c>
      <c r="Y257" s="3"/>
      <c r="Z257" s="64" t="s">
        <v>1323</v>
      </c>
      <c r="AA257" s="64" t="s">
        <v>1486</v>
      </c>
      <c r="AB257" s="183" t="str">
        <f>IF(MOD(Таблица33[[#This Row],[Заказ, шт.
↓]],Таблица33[[#This Row],[Кратность заказа]])&gt;0,"Ошибка!","")</f>
        <v/>
      </c>
    </row>
    <row r="258" spans="1:28" s="37" customFormat="1" ht="15" customHeight="1">
      <c r="A258" s="48"/>
      <c r="B258" s="117"/>
      <c r="C258" s="54" t="s">
        <v>1232</v>
      </c>
      <c r="D258" s="187" t="s">
        <v>816</v>
      </c>
      <c r="E258" s="189"/>
      <c r="F258" s="190" t="s">
        <v>1256</v>
      </c>
      <c r="G258" s="182" t="s">
        <v>443</v>
      </c>
      <c r="H258" s="235"/>
      <c r="I258" s="55" t="s">
        <v>1334</v>
      </c>
      <c r="J258" s="56">
        <v>50</v>
      </c>
      <c r="K258" s="56" t="s">
        <v>1343</v>
      </c>
      <c r="L258" s="131">
        <v>20.190000000000001</v>
      </c>
      <c r="M258" s="131">
        <v>20.57</v>
      </c>
      <c r="N258" s="131">
        <v>21.16</v>
      </c>
      <c r="O258" s="131">
        <v>22</v>
      </c>
      <c r="P258" s="56">
        <v>5</v>
      </c>
      <c r="Q258" s="185"/>
      <c r="R258" s="57" t="str">
        <f t="shared" si="6"/>
        <v>-</v>
      </c>
      <c r="S258" s="58">
        <f t="shared" si="7"/>
        <v>0</v>
      </c>
      <c r="T258" s="133" t="s">
        <v>1259</v>
      </c>
      <c r="U258" s="64" t="s">
        <v>909</v>
      </c>
      <c r="V258" s="177" t="s">
        <v>872</v>
      </c>
      <c r="W258" s="177" t="s">
        <v>912</v>
      </c>
      <c r="X258" s="3" t="s">
        <v>857</v>
      </c>
      <c r="Y258" s="3"/>
      <c r="Z258" s="64"/>
      <c r="AA258" s="64" t="s">
        <v>1439</v>
      </c>
      <c r="AB258" s="183" t="str">
        <f>IF(MOD(Таблица33[[#This Row],[Заказ, шт.
↓]],Таблица33[[#This Row],[Кратность заказа]])&gt;0,"Ошибка!","")</f>
        <v/>
      </c>
    </row>
    <row r="259" spans="1:28" s="37" customFormat="1" ht="15" customHeight="1">
      <c r="A259" s="48"/>
      <c r="B259" s="117"/>
      <c r="C259" s="54" t="s">
        <v>1233</v>
      </c>
      <c r="D259" s="187" t="s">
        <v>816</v>
      </c>
      <c r="E259" s="189"/>
      <c r="F259" s="190" t="s">
        <v>1256</v>
      </c>
      <c r="G259" s="182" t="s">
        <v>443</v>
      </c>
      <c r="H259" s="235"/>
      <c r="I259" s="55" t="s">
        <v>1336</v>
      </c>
      <c r="J259" s="56">
        <v>50</v>
      </c>
      <c r="K259" s="56" t="s">
        <v>1343</v>
      </c>
      <c r="L259" s="131">
        <v>25.490000000000002</v>
      </c>
      <c r="M259" s="131">
        <v>25.970000000000002</v>
      </c>
      <c r="N259" s="131">
        <v>26.720000000000002</v>
      </c>
      <c r="O259" s="131">
        <v>27.78</v>
      </c>
      <c r="P259" s="56">
        <v>3</v>
      </c>
      <c r="Q259" s="185"/>
      <c r="R259" s="57" t="str">
        <f t="shared" si="6"/>
        <v>-</v>
      </c>
      <c r="S259" s="58">
        <f t="shared" si="7"/>
        <v>0</v>
      </c>
      <c r="T259" s="133" t="s">
        <v>1259</v>
      </c>
      <c r="U259" s="64" t="s">
        <v>909</v>
      </c>
      <c r="V259" s="177" t="s">
        <v>872</v>
      </c>
      <c r="W259" s="177" t="s">
        <v>912</v>
      </c>
      <c r="X259" s="3" t="s">
        <v>857</v>
      </c>
      <c r="Y259" s="3"/>
      <c r="Z259" s="64"/>
      <c r="AA259" s="64" t="s">
        <v>1439</v>
      </c>
      <c r="AB259" s="183" t="str">
        <f>IF(MOD(Таблица33[[#This Row],[Заказ, шт.
↓]],Таблица33[[#This Row],[Кратность заказа]])&gt;0,"Ошибка!","")</f>
        <v/>
      </c>
    </row>
    <row r="260" spans="1:28" s="37" customFormat="1" ht="15" customHeight="1">
      <c r="A260" s="48"/>
      <c r="B260" s="117"/>
      <c r="C260" s="54" t="s">
        <v>1234</v>
      </c>
      <c r="D260" s="187" t="s">
        <v>816</v>
      </c>
      <c r="E260" s="189"/>
      <c r="F260" s="190" t="s">
        <v>1257</v>
      </c>
      <c r="G260" s="182" t="s">
        <v>117</v>
      </c>
      <c r="H260" s="235"/>
      <c r="I260" s="55" t="s">
        <v>1336</v>
      </c>
      <c r="J260" s="56">
        <v>50</v>
      </c>
      <c r="K260" s="56" t="s">
        <v>1343</v>
      </c>
      <c r="L260" s="131">
        <v>5.16</v>
      </c>
      <c r="M260" s="131">
        <v>5.3</v>
      </c>
      <c r="N260" s="131">
        <v>5.3999999999999995</v>
      </c>
      <c r="O260" s="131">
        <v>5.77</v>
      </c>
      <c r="P260" s="56">
        <v>5</v>
      </c>
      <c r="Q260" s="185"/>
      <c r="R260" s="57" t="str">
        <f t="shared" si="6"/>
        <v>-</v>
      </c>
      <c r="S260" s="58">
        <f t="shared" si="7"/>
        <v>0</v>
      </c>
      <c r="T260" s="133" t="s">
        <v>1259</v>
      </c>
      <c r="U260" s="64" t="s">
        <v>909</v>
      </c>
      <c r="V260" s="177" t="s">
        <v>872</v>
      </c>
      <c r="W260" s="177" t="s">
        <v>912</v>
      </c>
      <c r="X260" s="3" t="s">
        <v>857</v>
      </c>
      <c r="Y260" s="3"/>
      <c r="Z260" s="64"/>
      <c r="AA260" s="64" t="s">
        <v>1360</v>
      </c>
      <c r="AB260" s="183" t="str">
        <f>IF(MOD(Таблица33[[#This Row],[Заказ, шт.
↓]],Таблица33[[#This Row],[Кратность заказа]])&gt;0,"Ошибка!","")</f>
        <v/>
      </c>
    </row>
    <row r="261" spans="1:28" s="37" customFormat="1" ht="15" customHeight="1">
      <c r="A261" s="48"/>
      <c r="B261" s="117"/>
      <c r="C261" s="54" t="s">
        <v>952</v>
      </c>
      <c r="D261" s="187" t="s">
        <v>816</v>
      </c>
      <c r="E261" s="189"/>
      <c r="F261" s="190" t="s">
        <v>1258</v>
      </c>
      <c r="G261" s="182" t="s">
        <v>851</v>
      </c>
      <c r="H261" s="235"/>
      <c r="I261" s="55" t="s">
        <v>1336</v>
      </c>
      <c r="J261" s="56">
        <v>35</v>
      </c>
      <c r="K261" s="56" t="s">
        <v>1343</v>
      </c>
      <c r="L261" s="131">
        <v>46.5</v>
      </c>
      <c r="M261" s="131">
        <v>46.949999999999996</v>
      </c>
      <c r="N261" s="131">
        <v>47.4</v>
      </c>
      <c r="O261" s="131">
        <v>48.82</v>
      </c>
      <c r="P261" s="56">
        <v>3</v>
      </c>
      <c r="Q261" s="185"/>
      <c r="R261" s="57" t="str">
        <f t="shared" si="6"/>
        <v>-</v>
      </c>
      <c r="S261" s="58">
        <f t="shared" si="7"/>
        <v>0</v>
      </c>
      <c r="T261" s="133" t="s">
        <v>1259</v>
      </c>
      <c r="U261" s="64" t="s">
        <v>805</v>
      </c>
      <c r="V261" s="177" t="s">
        <v>897</v>
      </c>
      <c r="W261" s="177" t="s">
        <v>1260</v>
      </c>
      <c r="X261" s="3" t="s">
        <v>857</v>
      </c>
      <c r="Y261" s="3"/>
      <c r="Z261" s="64"/>
      <c r="AA261" s="64" t="s">
        <v>1440</v>
      </c>
      <c r="AB261" s="183" t="str">
        <f>IF(MOD(Таблица33[[#This Row],[Заказ, шт.
↓]],Таблица33[[#This Row],[Кратность заказа]])&gt;0,"Ошибка!","")</f>
        <v/>
      </c>
    </row>
    <row r="262" spans="1:28" s="37" customFormat="1" ht="15" customHeight="1">
      <c r="A262" s="48"/>
      <c r="B262" s="117"/>
      <c r="C262" s="54" t="s">
        <v>1235</v>
      </c>
      <c r="D262" s="187" t="s">
        <v>816</v>
      </c>
      <c r="E262" s="189"/>
      <c r="F262" s="190" t="s">
        <v>1257</v>
      </c>
      <c r="G262" s="182" t="s">
        <v>688</v>
      </c>
      <c r="H262" s="235"/>
      <c r="I262" s="55" t="s">
        <v>1334</v>
      </c>
      <c r="J262" s="56">
        <v>50</v>
      </c>
      <c r="K262" s="56" t="s">
        <v>1343</v>
      </c>
      <c r="L262" s="131">
        <v>4.38</v>
      </c>
      <c r="M262" s="131">
        <v>4.5</v>
      </c>
      <c r="N262" s="131">
        <v>4.58</v>
      </c>
      <c r="O262" s="131">
        <v>4.8999999999999995</v>
      </c>
      <c r="P262" s="56">
        <v>5</v>
      </c>
      <c r="Q262" s="185"/>
      <c r="R262" s="57" t="str">
        <f t="shared" si="6"/>
        <v>-</v>
      </c>
      <c r="S262" s="58">
        <f t="shared" si="7"/>
        <v>0</v>
      </c>
      <c r="T262" s="133" t="s">
        <v>1259</v>
      </c>
      <c r="U262" s="64" t="s">
        <v>909</v>
      </c>
      <c r="V262" s="177" t="s">
        <v>872</v>
      </c>
      <c r="W262" s="177" t="s">
        <v>862</v>
      </c>
      <c r="X262" s="3" t="s">
        <v>857</v>
      </c>
      <c r="Y262" s="3"/>
      <c r="Z262" s="64"/>
      <c r="AA262" s="64" t="s">
        <v>1441</v>
      </c>
      <c r="AB262" s="183" t="str">
        <f>IF(MOD(Таблица33[[#This Row],[Заказ, шт.
↓]],Таблица33[[#This Row],[Кратность заказа]])&gt;0,"Ошибка!","")</f>
        <v/>
      </c>
    </row>
    <row r="263" spans="1:28" s="37" customFormat="1" ht="15" customHeight="1">
      <c r="A263" s="48"/>
      <c r="B263" s="117"/>
      <c r="C263" s="54" t="s">
        <v>1236</v>
      </c>
      <c r="D263" s="187" t="s">
        <v>816</v>
      </c>
      <c r="E263" s="189"/>
      <c r="F263" s="190" t="s">
        <v>1257</v>
      </c>
      <c r="G263" s="182" t="s">
        <v>688</v>
      </c>
      <c r="H263" s="235"/>
      <c r="I263" s="55" t="s">
        <v>1336</v>
      </c>
      <c r="J263" s="56">
        <v>35</v>
      </c>
      <c r="K263" s="56" t="s">
        <v>1343</v>
      </c>
      <c r="L263" s="131">
        <v>5.8199999999999994</v>
      </c>
      <c r="M263" s="131">
        <v>5.9799999999999995</v>
      </c>
      <c r="N263" s="131">
        <v>6.09</v>
      </c>
      <c r="O263" s="131">
        <v>6.51</v>
      </c>
      <c r="P263" s="56">
        <v>5</v>
      </c>
      <c r="Q263" s="185"/>
      <c r="R263" s="57" t="str">
        <f t="shared" si="6"/>
        <v>-</v>
      </c>
      <c r="S263" s="58">
        <f t="shared" si="7"/>
        <v>0</v>
      </c>
      <c r="T263" s="123" t="s">
        <v>845</v>
      </c>
      <c r="U263" s="64" t="s">
        <v>909</v>
      </c>
      <c r="V263" s="177" t="s">
        <v>872</v>
      </c>
      <c r="W263" s="177" t="s">
        <v>862</v>
      </c>
      <c r="X263" s="3" t="s">
        <v>857</v>
      </c>
      <c r="Y263" s="3"/>
      <c r="Z263" s="64"/>
      <c r="AA263" s="64" t="s">
        <v>1441</v>
      </c>
      <c r="AB263" s="183" t="str">
        <f>IF(MOD(Таблица33[[#This Row],[Заказ, шт.
↓]],Таблица33[[#This Row],[Кратность заказа]])&gt;0,"Ошибка!","")</f>
        <v/>
      </c>
    </row>
    <row r="264" spans="1:28" s="37" customFormat="1" ht="15" customHeight="1">
      <c r="A264" s="48"/>
      <c r="B264" s="117"/>
      <c r="C264" s="54" t="s">
        <v>1237</v>
      </c>
      <c r="D264" s="187" t="s">
        <v>816</v>
      </c>
      <c r="E264" s="189"/>
      <c r="F264" s="190" t="s">
        <v>1256</v>
      </c>
      <c r="G264" s="182" t="s">
        <v>121</v>
      </c>
      <c r="H264" s="235"/>
      <c r="I264" s="55" t="s">
        <v>1334</v>
      </c>
      <c r="J264" s="56">
        <v>75</v>
      </c>
      <c r="K264" s="56" t="s">
        <v>1343</v>
      </c>
      <c r="L264" s="131">
        <v>5.55</v>
      </c>
      <c r="M264" s="131">
        <v>5.7</v>
      </c>
      <c r="N264" s="131">
        <v>5.81</v>
      </c>
      <c r="O264" s="131">
        <v>6.21</v>
      </c>
      <c r="P264" s="56">
        <v>5</v>
      </c>
      <c r="Q264" s="185"/>
      <c r="R264" s="57" t="str">
        <f t="shared" si="6"/>
        <v>-</v>
      </c>
      <c r="S264" s="58">
        <f t="shared" si="7"/>
        <v>0</v>
      </c>
      <c r="T264" s="123" t="s">
        <v>845</v>
      </c>
      <c r="U264" s="64" t="s">
        <v>915</v>
      </c>
      <c r="V264" s="177">
        <v>70</v>
      </c>
      <c r="W264" s="177" t="s">
        <v>862</v>
      </c>
      <c r="X264" s="3" t="s">
        <v>857</v>
      </c>
      <c r="Y264" s="3"/>
      <c r="Z264" s="64" t="s">
        <v>1324</v>
      </c>
      <c r="AA264" s="64" t="s">
        <v>1442</v>
      </c>
      <c r="AB264" s="183" t="str">
        <f>IF(MOD(Таблица33[[#This Row],[Заказ, шт.
↓]],Таблица33[[#This Row],[Кратность заказа]])&gt;0,"Ошибка!","")</f>
        <v/>
      </c>
    </row>
    <row r="265" spans="1:28" s="37" customFormat="1" ht="15" customHeight="1">
      <c r="A265" s="48"/>
      <c r="B265" s="117"/>
      <c r="C265" s="54" t="s">
        <v>959</v>
      </c>
      <c r="D265" s="187" t="s">
        <v>906</v>
      </c>
      <c r="E265" s="189"/>
      <c r="F265" s="190" t="s">
        <v>1256</v>
      </c>
      <c r="G265" s="182" t="s">
        <v>121</v>
      </c>
      <c r="H265" s="235"/>
      <c r="I265" s="55" t="s">
        <v>1334</v>
      </c>
      <c r="J265" s="56">
        <v>60</v>
      </c>
      <c r="K265" s="56" t="s">
        <v>1344</v>
      </c>
      <c r="L265" s="130">
        <v>526</v>
      </c>
      <c r="M265" s="130">
        <v>541</v>
      </c>
      <c r="N265" s="130">
        <v>551</v>
      </c>
      <c r="O265" s="130">
        <v>589</v>
      </c>
      <c r="P265" s="56">
        <v>5</v>
      </c>
      <c r="Q265" s="185"/>
      <c r="R265" s="57" t="str">
        <f t="shared" si="6"/>
        <v>-</v>
      </c>
      <c r="S265" s="66">
        <f t="shared" si="7"/>
        <v>0</v>
      </c>
      <c r="T265" s="123" t="s">
        <v>845</v>
      </c>
      <c r="U265" s="64" t="s">
        <v>915</v>
      </c>
      <c r="V265" s="177">
        <v>70</v>
      </c>
      <c r="W265" s="177" t="s">
        <v>862</v>
      </c>
      <c r="X265" s="3" t="s">
        <v>857</v>
      </c>
      <c r="Y265" s="3"/>
      <c r="Z265" s="64" t="s">
        <v>1324</v>
      </c>
      <c r="AA265" s="64" t="s">
        <v>1442</v>
      </c>
      <c r="AB265" s="183" t="str">
        <f>IF(MOD(Таблица33[[#This Row],[Заказ, шт.
↓]],Таблица33[[#This Row],[Кратность заказа]])&gt;0,"Ошибка!","")</f>
        <v/>
      </c>
    </row>
    <row r="266" spans="1:28" s="37" customFormat="1" ht="15" customHeight="1">
      <c r="A266" s="48"/>
      <c r="B266" s="117"/>
      <c r="C266" s="54" t="s">
        <v>960</v>
      </c>
      <c r="D266" s="187" t="s">
        <v>816</v>
      </c>
      <c r="E266" s="189"/>
      <c r="F266" s="190" t="s">
        <v>1256</v>
      </c>
      <c r="G266" s="182" t="s">
        <v>121</v>
      </c>
      <c r="H266" s="235"/>
      <c r="I266" s="55" t="s">
        <v>1336</v>
      </c>
      <c r="J266" s="56">
        <v>50</v>
      </c>
      <c r="K266" s="56" t="s">
        <v>1343</v>
      </c>
      <c r="L266" s="131">
        <v>8.0499999999999989</v>
      </c>
      <c r="M266" s="131">
        <v>8.27</v>
      </c>
      <c r="N266" s="131">
        <v>8.43</v>
      </c>
      <c r="O266" s="131">
        <v>9.01</v>
      </c>
      <c r="P266" s="56">
        <v>5</v>
      </c>
      <c r="Q266" s="185"/>
      <c r="R266" s="57" t="str">
        <f t="shared" si="6"/>
        <v>-</v>
      </c>
      <c r="S266" s="58">
        <f t="shared" si="7"/>
        <v>0</v>
      </c>
      <c r="T266" s="123" t="s">
        <v>845</v>
      </c>
      <c r="U266" s="64" t="s">
        <v>915</v>
      </c>
      <c r="V266" s="177">
        <v>70</v>
      </c>
      <c r="W266" s="177" t="s">
        <v>862</v>
      </c>
      <c r="X266" s="3" t="s">
        <v>857</v>
      </c>
      <c r="Y266" s="3"/>
      <c r="Z266" s="64" t="s">
        <v>1324</v>
      </c>
      <c r="AA266" s="64" t="s">
        <v>1442</v>
      </c>
      <c r="AB266" s="183" t="str">
        <f>IF(MOD(Таблица33[[#This Row],[Заказ, шт.
↓]],Таблица33[[#This Row],[Кратность заказа]])&gt;0,"Ошибка!","")</f>
        <v/>
      </c>
    </row>
    <row r="267" spans="1:28" s="37" customFormat="1" ht="15" hidden="1" customHeight="1">
      <c r="A267" s="48"/>
      <c r="B267" s="117" t="s">
        <v>1339</v>
      </c>
      <c r="C267" s="54" t="s">
        <v>1238</v>
      </c>
      <c r="D267" s="187" t="s">
        <v>816</v>
      </c>
      <c r="E267" s="189"/>
      <c r="F267" s="190" t="s">
        <v>1256</v>
      </c>
      <c r="G267" s="182" t="s">
        <v>121</v>
      </c>
      <c r="H267" s="235"/>
      <c r="I267" s="55" t="s">
        <v>1336</v>
      </c>
      <c r="J267" s="56">
        <v>50</v>
      </c>
      <c r="K267" s="56" t="s">
        <v>1343</v>
      </c>
      <c r="L267" s="131">
        <v>8.0499999999999989</v>
      </c>
      <c r="M267" s="131">
        <v>8.27</v>
      </c>
      <c r="N267" s="131">
        <v>8.43</v>
      </c>
      <c r="O267" s="131">
        <v>9.01</v>
      </c>
      <c r="P267" s="56">
        <v>5</v>
      </c>
      <c r="Q267" s="185"/>
      <c r="R267" s="57" t="str">
        <f t="shared" si="6"/>
        <v>-</v>
      </c>
      <c r="S267" s="58">
        <f t="shared" si="7"/>
        <v>0</v>
      </c>
      <c r="T267" s="133" t="s">
        <v>1259</v>
      </c>
      <c r="U267" s="64" t="s">
        <v>915</v>
      </c>
      <c r="V267" s="177">
        <v>70</v>
      </c>
      <c r="W267" s="177" t="s">
        <v>862</v>
      </c>
      <c r="X267" s="3" t="s">
        <v>857</v>
      </c>
      <c r="Y267" s="3"/>
      <c r="Z267" s="64" t="s">
        <v>1324</v>
      </c>
      <c r="AA267" s="64" t="s">
        <v>1442</v>
      </c>
      <c r="AB267" s="183" t="str">
        <f>IF(MOD(Таблица33[[#This Row],[Заказ, шт.
↓]],Таблица33[[#This Row],[Кратность заказа]])&gt;0,"Ошибка!","")</f>
        <v/>
      </c>
    </row>
    <row r="268" spans="1:28" s="37" customFormat="1" ht="15" customHeight="1">
      <c r="A268" s="48"/>
      <c r="B268" s="117"/>
      <c r="C268" s="54" t="s">
        <v>1239</v>
      </c>
      <c r="D268" s="187" t="s">
        <v>906</v>
      </c>
      <c r="E268" s="189"/>
      <c r="F268" s="190" t="s">
        <v>1256</v>
      </c>
      <c r="G268" s="182" t="s">
        <v>121</v>
      </c>
      <c r="H268" s="235"/>
      <c r="I268" s="55" t="s">
        <v>1336</v>
      </c>
      <c r="J268" s="56">
        <v>40</v>
      </c>
      <c r="K268" s="56" t="s">
        <v>1344</v>
      </c>
      <c r="L268" s="130">
        <v>764</v>
      </c>
      <c r="M268" s="130">
        <v>785</v>
      </c>
      <c r="N268" s="130">
        <v>800</v>
      </c>
      <c r="O268" s="130">
        <v>855</v>
      </c>
      <c r="P268" s="56">
        <v>5</v>
      </c>
      <c r="Q268" s="185"/>
      <c r="R268" s="57" t="str">
        <f t="shared" si="6"/>
        <v>-</v>
      </c>
      <c r="S268" s="66">
        <f t="shared" si="7"/>
        <v>0</v>
      </c>
      <c r="T268" s="123" t="s">
        <v>845</v>
      </c>
      <c r="U268" s="64" t="s">
        <v>915</v>
      </c>
      <c r="V268" s="177">
        <v>70</v>
      </c>
      <c r="W268" s="177" t="s">
        <v>862</v>
      </c>
      <c r="X268" s="3" t="s">
        <v>857</v>
      </c>
      <c r="Y268" s="3"/>
      <c r="Z268" s="64" t="s">
        <v>1324</v>
      </c>
      <c r="AA268" s="64" t="s">
        <v>1442</v>
      </c>
      <c r="AB268" s="183" t="str">
        <f>IF(MOD(Таблица33[[#This Row],[Заказ, шт.
↓]],Таблица33[[#This Row],[Кратность заказа]])&gt;0,"Ошибка!","")</f>
        <v/>
      </c>
    </row>
    <row r="269" spans="1:28" s="37" customFormat="1" ht="15" customHeight="1">
      <c r="A269" s="48"/>
      <c r="B269" s="117"/>
      <c r="C269" s="54" t="s">
        <v>996</v>
      </c>
      <c r="D269" s="187" t="s">
        <v>816</v>
      </c>
      <c r="E269" s="189"/>
      <c r="F269" s="190" t="s">
        <v>1258</v>
      </c>
      <c r="G269" s="182" t="s">
        <v>852</v>
      </c>
      <c r="H269" s="235"/>
      <c r="I269" s="55" t="s">
        <v>1336</v>
      </c>
      <c r="J269" s="56">
        <v>35</v>
      </c>
      <c r="K269" s="56" t="s">
        <v>1343</v>
      </c>
      <c r="L269" s="131">
        <v>35.089999999999996</v>
      </c>
      <c r="M269" s="131">
        <v>35.43</v>
      </c>
      <c r="N269" s="131">
        <v>35.769999999999996</v>
      </c>
      <c r="O269" s="131">
        <v>36.839999999999996</v>
      </c>
      <c r="P269" s="56">
        <v>3</v>
      </c>
      <c r="Q269" s="185"/>
      <c r="R269" s="57" t="str">
        <f t="shared" si="6"/>
        <v>-</v>
      </c>
      <c r="S269" s="58">
        <f t="shared" si="7"/>
        <v>0</v>
      </c>
      <c r="T269" s="133" t="s">
        <v>1259</v>
      </c>
      <c r="U269" s="64" t="s">
        <v>909</v>
      </c>
      <c r="V269" s="177">
        <v>90</v>
      </c>
      <c r="W269" s="177">
        <v>18</v>
      </c>
      <c r="X269" s="3" t="s">
        <v>857</v>
      </c>
      <c r="Y269" s="3"/>
      <c r="Z269" s="64"/>
      <c r="AA269" s="64" t="s">
        <v>1443</v>
      </c>
      <c r="AB269" s="183" t="str">
        <f>IF(MOD(Таблица33[[#This Row],[Заказ, шт.
↓]],Таблица33[[#This Row],[Кратность заказа]])&gt;0,"Ошибка!","")</f>
        <v/>
      </c>
    </row>
    <row r="270" spans="1:28" s="37" customFormat="1" ht="15" customHeight="1">
      <c r="A270" s="48"/>
      <c r="B270" s="117"/>
      <c r="C270" s="54" t="s">
        <v>1240</v>
      </c>
      <c r="D270" s="187" t="s">
        <v>816</v>
      </c>
      <c r="E270" s="189"/>
      <c r="F270" s="190" t="s">
        <v>1258</v>
      </c>
      <c r="G270" s="182" t="s">
        <v>286</v>
      </c>
      <c r="H270" s="235"/>
      <c r="I270" s="55" t="s">
        <v>1336</v>
      </c>
      <c r="J270" s="56">
        <v>30</v>
      </c>
      <c r="K270" s="56" t="s">
        <v>1343</v>
      </c>
      <c r="L270" s="131">
        <v>46.489999999999995</v>
      </c>
      <c r="M270" s="131">
        <v>46.94</v>
      </c>
      <c r="N270" s="131">
        <v>47.39</v>
      </c>
      <c r="O270" s="131">
        <v>48.81</v>
      </c>
      <c r="P270" s="56">
        <v>3</v>
      </c>
      <c r="Q270" s="185"/>
      <c r="R270" s="57" t="str">
        <f t="shared" si="6"/>
        <v>-</v>
      </c>
      <c r="S270" s="58">
        <f t="shared" si="7"/>
        <v>0</v>
      </c>
      <c r="T270" s="133" t="s">
        <v>1259</v>
      </c>
      <c r="U270" s="64" t="s">
        <v>805</v>
      </c>
      <c r="V270" s="177" t="s">
        <v>895</v>
      </c>
      <c r="W270" s="177" t="s">
        <v>806</v>
      </c>
      <c r="X270" s="3" t="s">
        <v>857</v>
      </c>
      <c r="Y270" s="3"/>
      <c r="Z270" s="64" t="s">
        <v>1319</v>
      </c>
      <c r="AA270" s="64" t="s">
        <v>1444</v>
      </c>
      <c r="AB270" s="183" t="str">
        <f>IF(MOD(Таблица33[[#This Row],[Заказ, шт.
↓]],Таблица33[[#This Row],[Кратность заказа]])&gt;0,"Ошибка!","")</f>
        <v/>
      </c>
    </row>
    <row r="271" spans="1:28" s="37" customFormat="1" ht="15" customHeight="1">
      <c r="A271" s="48"/>
      <c r="B271" s="117"/>
      <c r="C271" s="54" t="s">
        <v>980</v>
      </c>
      <c r="D271" s="187" t="s">
        <v>816</v>
      </c>
      <c r="E271" s="189"/>
      <c r="F271" s="190" t="s">
        <v>1257</v>
      </c>
      <c r="G271" s="182" t="s">
        <v>201</v>
      </c>
      <c r="H271" s="235"/>
      <c r="I271" s="55" t="s">
        <v>1334</v>
      </c>
      <c r="J271" s="56">
        <v>60</v>
      </c>
      <c r="K271" s="56" t="s">
        <v>1343</v>
      </c>
      <c r="L271" s="131">
        <v>4.0199999999999996</v>
      </c>
      <c r="M271" s="131">
        <v>4.13</v>
      </c>
      <c r="N271" s="131">
        <v>4.21</v>
      </c>
      <c r="O271" s="131">
        <v>4.5</v>
      </c>
      <c r="P271" s="56">
        <v>5</v>
      </c>
      <c r="Q271" s="185"/>
      <c r="R271" s="57" t="str">
        <f t="shared" si="6"/>
        <v>-</v>
      </c>
      <c r="S271" s="58">
        <f t="shared" si="7"/>
        <v>0</v>
      </c>
      <c r="T271" s="123" t="s">
        <v>845</v>
      </c>
      <c r="U271" s="64" t="s">
        <v>915</v>
      </c>
      <c r="V271" s="177" t="s">
        <v>884</v>
      </c>
      <c r="W271" s="177" t="s">
        <v>806</v>
      </c>
      <c r="X271" s="3" t="s">
        <v>857</v>
      </c>
      <c r="Y271" s="3" t="s">
        <v>881</v>
      </c>
      <c r="Z271" s="64" t="s">
        <v>981</v>
      </c>
      <c r="AA271" s="64" t="s">
        <v>1445</v>
      </c>
      <c r="AB271" s="183" t="str">
        <f>IF(MOD(Таблица33[[#This Row],[Заказ, шт.
↓]],Таблица33[[#This Row],[Кратность заказа]])&gt;0,"Ошибка!","")</f>
        <v/>
      </c>
    </row>
    <row r="272" spans="1:28" s="37" customFormat="1" ht="15" customHeight="1">
      <c r="A272" s="48"/>
      <c r="B272" s="117"/>
      <c r="C272" s="54" t="s">
        <v>1241</v>
      </c>
      <c r="D272" s="187" t="s">
        <v>816</v>
      </c>
      <c r="E272" s="189"/>
      <c r="F272" s="190" t="s">
        <v>1257</v>
      </c>
      <c r="G272" s="182" t="s">
        <v>201</v>
      </c>
      <c r="H272" s="235"/>
      <c r="I272" s="55" t="s">
        <v>1336</v>
      </c>
      <c r="J272" s="56">
        <v>50</v>
      </c>
      <c r="K272" s="56" t="s">
        <v>1343</v>
      </c>
      <c r="L272" s="131">
        <v>5.31</v>
      </c>
      <c r="M272" s="131">
        <v>5.45</v>
      </c>
      <c r="N272" s="131">
        <v>5.56</v>
      </c>
      <c r="O272" s="131">
        <v>5.9399999999999995</v>
      </c>
      <c r="P272" s="56">
        <v>5</v>
      </c>
      <c r="Q272" s="185"/>
      <c r="R272" s="57" t="str">
        <f t="shared" si="6"/>
        <v>-</v>
      </c>
      <c r="S272" s="58">
        <f t="shared" si="7"/>
        <v>0</v>
      </c>
      <c r="T272" s="133" t="s">
        <v>1259</v>
      </c>
      <c r="U272" s="64" t="s">
        <v>915</v>
      </c>
      <c r="V272" s="177" t="s">
        <v>884</v>
      </c>
      <c r="W272" s="177" t="s">
        <v>806</v>
      </c>
      <c r="X272" s="3" t="s">
        <v>857</v>
      </c>
      <c r="Y272" s="3" t="s">
        <v>881</v>
      </c>
      <c r="Z272" s="64" t="s">
        <v>981</v>
      </c>
      <c r="AA272" s="64" t="s">
        <v>1445</v>
      </c>
      <c r="AB272" s="183" t="str">
        <f>IF(MOD(Таблица33[[#This Row],[Заказ, шт.
↓]],Таблица33[[#This Row],[Кратность заказа]])&gt;0,"Ошибка!","")</f>
        <v/>
      </c>
    </row>
    <row r="273" spans="1:28" s="37" customFormat="1" ht="15" customHeight="1">
      <c r="A273" s="48"/>
      <c r="B273" s="117"/>
      <c r="C273" s="54" t="s">
        <v>954</v>
      </c>
      <c r="D273" s="187" t="s">
        <v>816</v>
      </c>
      <c r="E273" s="189"/>
      <c r="F273" s="190" t="s">
        <v>1258</v>
      </c>
      <c r="G273" s="182" t="s">
        <v>288</v>
      </c>
      <c r="H273" s="235"/>
      <c r="I273" s="55" t="s">
        <v>1336</v>
      </c>
      <c r="J273" s="56">
        <v>35</v>
      </c>
      <c r="K273" s="56" t="s">
        <v>1343</v>
      </c>
      <c r="L273" s="131">
        <v>26.490000000000002</v>
      </c>
      <c r="M273" s="131">
        <v>26.990000000000002</v>
      </c>
      <c r="N273" s="131">
        <v>27.76</v>
      </c>
      <c r="O273" s="131">
        <v>28.87</v>
      </c>
      <c r="P273" s="56">
        <v>3</v>
      </c>
      <c r="Q273" s="185"/>
      <c r="R273" s="57" t="str">
        <f t="shared" si="6"/>
        <v>-</v>
      </c>
      <c r="S273" s="58">
        <f t="shared" si="7"/>
        <v>0</v>
      </c>
      <c r="T273" s="133" t="s">
        <v>1259</v>
      </c>
      <c r="U273" s="64" t="s">
        <v>805</v>
      </c>
      <c r="V273" s="177">
        <v>90</v>
      </c>
      <c r="W273" s="177" t="s">
        <v>806</v>
      </c>
      <c r="X273" s="3" t="s">
        <v>857</v>
      </c>
      <c r="Y273" s="3"/>
      <c r="Z273" s="64" t="s">
        <v>1325</v>
      </c>
      <c r="AA273" s="64" t="s">
        <v>1361</v>
      </c>
      <c r="AB273" s="183" t="str">
        <f>IF(MOD(Таблица33[[#This Row],[Заказ, шт.
↓]],Таблица33[[#This Row],[Кратность заказа]])&gt;0,"Ошибка!","")</f>
        <v/>
      </c>
    </row>
    <row r="274" spans="1:28" s="37" customFormat="1" ht="15" customHeight="1">
      <c r="A274" s="48"/>
      <c r="B274" s="117"/>
      <c r="C274" s="54" t="s">
        <v>1204</v>
      </c>
      <c r="D274" s="187" t="s">
        <v>816</v>
      </c>
      <c r="E274" s="189"/>
      <c r="F274" s="190" t="s">
        <v>1258</v>
      </c>
      <c r="G274" s="182" t="s">
        <v>221</v>
      </c>
      <c r="H274" s="235"/>
      <c r="I274" s="55" t="s">
        <v>1336</v>
      </c>
      <c r="J274" s="56">
        <v>35</v>
      </c>
      <c r="K274" s="56" t="s">
        <v>1343</v>
      </c>
      <c r="L274" s="131">
        <v>19.450000000000003</v>
      </c>
      <c r="M274" s="131">
        <v>19.82</v>
      </c>
      <c r="N274" s="131">
        <v>20.39</v>
      </c>
      <c r="O274" s="131">
        <v>21.200000000000003</v>
      </c>
      <c r="P274" s="56">
        <v>5</v>
      </c>
      <c r="Q274" s="185"/>
      <c r="R274" s="57" t="str">
        <f>IF(Q274/J274=0,"-",Q274/J274)</f>
        <v>-</v>
      </c>
      <c r="S274" s="58">
        <f>IF(Q274&lt;10,O274*Q274,IF(Q274&lt;15,N274*Q274,IF(Q274&lt;J274,M274*Q274,L274*Q274)))</f>
        <v>0</v>
      </c>
      <c r="T274" s="133" t="s">
        <v>1259</v>
      </c>
      <c r="U274" s="64" t="s">
        <v>934</v>
      </c>
      <c r="V274" s="177" t="s">
        <v>887</v>
      </c>
      <c r="W274" s="177" t="s">
        <v>912</v>
      </c>
      <c r="X274" s="3" t="s">
        <v>857</v>
      </c>
      <c r="Y274" s="3"/>
      <c r="Z274" s="64"/>
      <c r="AA274" s="64" t="s">
        <v>1425</v>
      </c>
      <c r="AB274" s="183" t="str">
        <f>IF(MOD(Таблица33[[#This Row],[Заказ, шт.
↓]],Таблица33[[#This Row],[Кратность заказа]])&gt;0,"Ошибка!","")</f>
        <v/>
      </c>
    </row>
    <row r="275" spans="1:28" s="37" customFormat="1" ht="15" customHeight="1">
      <c r="A275" s="48"/>
      <c r="B275" s="117"/>
      <c r="C275" s="54" t="s">
        <v>1054</v>
      </c>
      <c r="D275" s="187" t="s">
        <v>906</v>
      </c>
      <c r="E275" s="189"/>
      <c r="F275" s="190" t="s">
        <v>1257</v>
      </c>
      <c r="G275" s="182" t="s">
        <v>128</v>
      </c>
      <c r="H275" s="235"/>
      <c r="I275" s="55" t="s">
        <v>1334</v>
      </c>
      <c r="J275" s="56">
        <v>60</v>
      </c>
      <c r="K275" s="56" t="s">
        <v>1344</v>
      </c>
      <c r="L275" s="130">
        <v>525</v>
      </c>
      <c r="M275" s="130">
        <v>539</v>
      </c>
      <c r="N275" s="130">
        <v>549</v>
      </c>
      <c r="O275" s="130">
        <v>587</v>
      </c>
      <c r="P275" s="56">
        <v>5</v>
      </c>
      <c r="Q275" s="185"/>
      <c r="R275" s="57" t="str">
        <f t="shared" si="6"/>
        <v>-</v>
      </c>
      <c r="S275" s="66">
        <f t="shared" si="7"/>
        <v>0</v>
      </c>
      <c r="T275" s="123" t="s">
        <v>845</v>
      </c>
      <c r="U275" s="64" t="s">
        <v>909</v>
      </c>
      <c r="V275" s="177" t="s">
        <v>872</v>
      </c>
      <c r="W275" s="177" t="s">
        <v>912</v>
      </c>
      <c r="X275" s="3" t="s">
        <v>857</v>
      </c>
      <c r="Y275" s="3"/>
      <c r="Z275" s="64"/>
      <c r="AA275" s="64" t="s">
        <v>1487</v>
      </c>
      <c r="AB275" s="183" t="str">
        <f>IF(MOD(Таблица33[[#This Row],[Заказ, шт.
↓]],Таблица33[[#This Row],[Кратность заказа]])&gt;0,"Ошибка!","")</f>
        <v/>
      </c>
    </row>
    <row r="276" spans="1:28" s="37" customFormat="1" ht="15" customHeight="1">
      <c r="A276" s="48"/>
      <c r="B276" s="117"/>
      <c r="C276" s="54" t="s">
        <v>1242</v>
      </c>
      <c r="D276" s="187" t="s">
        <v>816</v>
      </c>
      <c r="E276" s="189"/>
      <c r="F276" s="190" t="s">
        <v>1258</v>
      </c>
      <c r="G276" s="182" t="s">
        <v>267</v>
      </c>
      <c r="H276" s="235"/>
      <c r="I276" s="55" t="s">
        <v>1336</v>
      </c>
      <c r="J276" s="56">
        <v>35</v>
      </c>
      <c r="K276" s="56" t="s">
        <v>1343</v>
      </c>
      <c r="L276" s="131">
        <v>16.66</v>
      </c>
      <c r="M276" s="131">
        <v>17.12</v>
      </c>
      <c r="N276" s="131">
        <v>17.430000000000003</v>
      </c>
      <c r="O276" s="131">
        <v>18.650000000000002</v>
      </c>
      <c r="P276" s="56">
        <v>5</v>
      </c>
      <c r="Q276" s="185"/>
      <c r="R276" s="57" t="str">
        <f t="shared" si="6"/>
        <v>-</v>
      </c>
      <c r="S276" s="58">
        <f t="shared" si="7"/>
        <v>0</v>
      </c>
      <c r="T276" s="133" t="s">
        <v>1259</v>
      </c>
      <c r="U276" s="64" t="s">
        <v>909</v>
      </c>
      <c r="V276" s="177" t="s">
        <v>872</v>
      </c>
      <c r="W276" s="177" t="s">
        <v>912</v>
      </c>
      <c r="X276" s="3" t="s">
        <v>857</v>
      </c>
      <c r="Y276" s="3"/>
      <c r="Z276" s="64"/>
      <c r="AA276" s="64" t="s">
        <v>1447</v>
      </c>
      <c r="AB276" s="183" t="str">
        <f>IF(MOD(Таблица33[[#This Row],[Заказ, шт.
↓]],Таблица33[[#This Row],[Кратность заказа]])&gt;0,"Ошибка!","")</f>
        <v/>
      </c>
    </row>
    <row r="277" spans="1:28" s="53" customFormat="1" ht="21" customHeight="1">
      <c r="A277" s="48"/>
      <c r="B277" s="155"/>
      <c r="C277" s="156"/>
      <c r="D277" s="156"/>
      <c r="E277" s="191"/>
      <c r="F277" s="170" t="s">
        <v>856</v>
      </c>
      <c r="G277" s="171"/>
      <c r="H277" s="234"/>
      <c r="I277" s="159"/>
      <c r="J277" s="160"/>
      <c r="K277" s="160"/>
      <c r="L277" s="161"/>
      <c r="M277" s="161"/>
      <c r="N277" s="161"/>
      <c r="O277" s="161"/>
      <c r="P277" s="160"/>
      <c r="Q277" s="172"/>
      <c r="R277" s="162"/>
      <c r="S277" s="163"/>
      <c r="T277" s="164"/>
      <c r="U277" s="165"/>
      <c r="V277" s="178"/>
      <c r="W277" s="178"/>
      <c r="X277" s="166"/>
      <c r="Y277" s="166"/>
      <c r="Z277" s="165"/>
      <c r="AA277" s="165"/>
      <c r="AB277" s="183"/>
    </row>
    <row r="278" spans="1:28" s="37" customFormat="1" ht="15" customHeight="1">
      <c r="A278" s="48"/>
      <c r="B278" s="117"/>
      <c r="C278" s="54" t="s">
        <v>1243</v>
      </c>
      <c r="D278" s="187" t="s">
        <v>816</v>
      </c>
      <c r="E278" s="189"/>
      <c r="F278" s="190" t="s">
        <v>1257</v>
      </c>
      <c r="G278" s="182" t="s">
        <v>238</v>
      </c>
      <c r="H278" s="235"/>
      <c r="I278" s="55" t="s">
        <v>1334</v>
      </c>
      <c r="J278" s="56">
        <v>50</v>
      </c>
      <c r="K278" s="56" t="s">
        <v>1343</v>
      </c>
      <c r="L278" s="131">
        <v>6.59</v>
      </c>
      <c r="M278" s="131">
        <v>6.7799999999999994</v>
      </c>
      <c r="N278" s="131">
        <v>6.8999999999999995</v>
      </c>
      <c r="O278" s="131">
        <v>7.38</v>
      </c>
      <c r="P278" s="56">
        <v>5</v>
      </c>
      <c r="Q278" s="185"/>
      <c r="R278" s="57" t="str">
        <f t="shared" si="6"/>
        <v>-</v>
      </c>
      <c r="S278" s="58">
        <f t="shared" si="7"/>
        <v>0</v>
      </c>
      <c r="T278" s="133" t="s">
        <v>1259</v>
      </c>
      <c r="U278" s="64" t="s">
        <v>807</v>
      </c>
      <c r="V278" s="177">
        <v>70</v>
      </c>
      <c r="W278" s="177" t="s">
        <v>912</v>
      </c>
      <c r="X278" s="3" t="s">
        <v>857</v>
      </c>
      <c r="Y278" s="3" t="s">
        <v>881</v>
      </c>
      <c r="Z278" s="64"/>
      <c r="AA278" s="64" t="s">
        <v>1423</v>
      </c>
      <c r="AB278" s="183" t="str">
        <f>IF(MOD(Таблица33[[#This Row],[Заказ, шт.
↓]],Таблица33[[#This Row],[Кратность заказа]])&gt;0,"Ошибка!","")</f>
        <v/>
      </c>
    </row>
    <row r="279" spans="1:28" s="37" customFormat="1" ht="15" customHeight="1">
      <c r="A279" s="48"/>
      <c r="B279" s="117"/>
      <c r="C279" s="54" t="s">
        <v>956</v>
      </c>
      <c r="D279" s="187" t="s">
        <v>906</v>
      </c>
      <c r="E279" s="189"/>
      <c r="F279" s="190" t="s">
        <v>1256</v>
      </c>
      <c r="G279" s="182" t="s">
        <v>101</v>
      </c>
      <c r="H279" s="235"/>
      <c r="I279" s="55" t="s">
        <v>1334</v>
      </c>
      <c r="J279" s="56">
        <v>60</v>
      </c>
      <c r="K279" s="56" t="s">
        <v>1344</v>
      </c>
      <c r="L279" s="130">
        <v>678</v>
      </c>
      <c r="M279" s="130">
        <v>697</v>
      </c>
      <c r="N279" s="130">
        <v>710</v>
      </c>
      <c r="O279" s="130">
        <v>759</v>
      </c>
      <c r="P279" s="56">
        <v>5</v>
      </c>
      <c r="Q279" s="185"/>
      <c r="R279" s="57" t="str">
        <f>IF(Q279/J279=0,"-",Q279/J279)</f>
        <v>-</v>
      </c>
      <c r="S279" s="66">
        <f>IF(Q279&lt;10,O279*Q279,IF(Q279&lt;15,N279*Q279,IF(Q279&lt;J279,M279*Q279,L279*Q279)))</f>
        <v>0</v>
      </c>
      <c r="T279" s="123" t="s">
        <v>845</v>
      </c>
      <c r="U279" s="64" t="s">
        <v>805</v>
      </c>
      <c r="V279" s="177" t="s">
        <v>1030</v>
      </c>
      <c r="W279" s="177" t="s">
        <v>912</v>
      </c>
      <c r="X279" s="3" t="s">
        <v>857</v>
      </c>
      <c r="Y279" s="3"/>
      <c r="Z279" s="64"/>
      <c r="AA279" s="64" t="s">
        <v>1421</v>
      </c>
      <c r="AB279" s="183" t="str">
        <f>IF(MOD(Таблица33[[#This Row],[Заказ, шт.
↓]],Таблица33[[#This Row],[Кратность заказа]])&gt;0,"Ошибка!","")</f>
        <v/>
      </c>
    </row>
    <row r="280" spans="1:28" s="37" customFormat="1" ht="15" customHeight="1">
      <c r="A280" s="48"/>
      <c r="B280" s="117"/>
      <c r="C280" s="54" t="s">
        <v>1199</v>
      </c>
      <c r="D280" s="187" t="s">
        <v>816</v>
      </c>
      <c r="E280" s="189"/>
      <c r="F280" s="190" t="s">
        <v>1256</v>
      </c>
      <c r="G280" s="182" t="s">
        <v>101</v>
      </c>
      <c r="H280" s="235"/>
      <c r="I280" s="55" t="s">
        <v>1336</v>
      </c>
      <c r="J280" s="56">
        <v>35</v>
      </c>
      <c r="K280" s="56" t="s">
        <v>1343</v>
      </c>
      <c r="L280" s="131">
        <v>9.64</v>
      </c>
      <c r="M280" s="131">
        <v>9.9</v>
      </c>
      <c r="N280" s="131">
        <v>10.09</v>
      </c>
      <c r="O280" s="131">
        <v>10.79</v>
      </c>
      <c r="P280" s="56">
        <v>5</v>
      </c>
      <c r="Q280" s="185"/>
      <c r="R280" s="57" t="str">
        <f>IF(Q280/J280=0,"-",Q280/J280)</f>
        <v>-</v>
      </c>
      <c r="S280" s="58">
        <f>IF(Q280&lt;10,O280*Q280,IF(Q280&lt;15,N280*Q280,IF(Q280&lt;J280,M280*Q280,L280*Q280)))</f>
        <v>0</v>
      </c>
      <c r="T280" s="133" t="s">
        <v>1259</v>
      </c>
      <c r="U280" s="64" t="s">
        <v>805</v>
      </c>
      <c r="V280" s="177" t="s">
        <v>1030</v>
      </c>
      <c r="W280" s="177" t="s">
        <v>912</v>
      </c>
      <c r="X280" s="3" t="s">
        <v>857</v>
      </c>
      <c r="Y280" s="3"/>
      <c r="Z280" s="64"/>
      <c r="AA280" s="64" t="s">
        <v>1421</v>
      </c>
      <c r="AB280" s="183" t="str">
        <f>IF(MOD(Таблица33[[#This Row],[Заказ, шт.
↓]],Таблица33[[#This Row],[Кратность заказа]])&gt;0,"Ошибка!","")</f>
        <v/>
      </c>
    </row>
    <row r="281" spans="1:28" s="37" customFormat="1" ht="15" customHeight="1">
      <c r="A281" s="48"/>
      <c r="B281" s="117"/>
      <c r="C281" s="54" t="s">
        <v>975</v>
      </c>
      <c r="D281" s="187" t="s">
        <v>906</v>
      </c>
      <c r="E281" s="189"/>
      <c r="F281" s="190" t="s">
        <v>1257</v>
      </c>
      <c r="G281" s="182" t="s">
        <v>228</v>
      </c>
      <c r="H281" s="235"/>
      <c r="I281" s="55" t="s">
        <v>1334</v>
      </c>
      <c r="J281" s="56">
        <v>60</v>
      </c>
      <c r="K281" s="56" t="s">
        <v>1344</v>
      </c>
      <c r="L281" s="130">
        <v>509</v>
      </c>
      <c r="M281" s="130">
        <v>523</v>
      </c>
      <c r="N281" s="130">
        <v>533</v>
      </c>
      <c r="O281" s="130">
        <v>570</v>
      </c>
      <c r="P281" s="56">
        <v>5</v>
      </c>
      <c r="Q281" s="185"/>
      <c r="R281" s="57" t="str">
        <f t="shared" si="6"/>
        <v>-</v>
      </c>
      <c r="S281" s="66">
        <f t="shared" si="7"/>
        <v>0</v>
      </c>
      <c r="T281" s="123" t="s">
        <v>845</v>
      </c>
      <c r="U281" s="64" t="s">
        <v>909</v>
      </c>
      <c r="V281" s="177" t="s">
        <v>896</v>
      </c>
      <c r="W281" s="177" t="s">
        <v>912</v>
      </c>
      <c r="X281" s="3" t="s">
        <v>857</v>
      </c>
      <c r="Y281" s="3" t="s">
        <v>881</v>
      </c>
      <c r="Z281" s="64" t="s">
        <v>976</v>
      </c>
      <c r="AA281" s="64" t="s">
        <v>1448</v>
      </c>
      <c r="AB281" s="183" t="str">
        <f>IF(MOD(Таблица33[[#This Row],[Заказ, шт.
↓]],Таблица33[[#This Row],[Кратность заказа]])&gt;0,"Ошибка!","")</f>
        <v/>
      </c>
    </row>
    <row r="282" spans="1:28" s="37" customFormat="1" ht="15" customHeight="1">
      <c r="A282" s="48"/>
      <c r="B282" s="117"/>
      <c r="C282" s="54" t="s">
        <v>990</v>
      </c>
      <c r="D282" s="187" t="s">
        <v>906</v>
      </c>
      <c r="E282" s="189"/>
      <c r="F282" s="190" t="s">
        <v>1257</v>
      </c>
      <c r="G282" s="182" t="s">
        <v>241</v>
      </c>
      <c r="H282" s="235"/>
      <c r="I282" s="55" t="s">
        <v>1334</v>
      </c>
      <c r="J282" s="56">
        <v>60</v>
      </c>
      <c r="K282" s="56" t="s">
        <v>1344</v>
      </c>
      <c r="L282" s="130">
        <v>383</v>
      </c>
      <c r="M282" s="130">
        <v>393</v>
      </c>
      <c r="N282" s="130">
        <v>400</v>
      </c>
      <c r="O282" s="130">
        <v>428</v>
      </c>
      <c r="P282" s="56">
        <v>5</v>
      </c>
      <c r="Q282" s="185"/>
      <c r="R282" s="57" t="str">
        <f>IF(Q282/J282=0,"-",Q282/J282)</f>
        <v>-</v>
      </c>
      <c r="S282" s="66">
        <f>IF(Q282&lt;10,O282*Q282,IF(Q282&lt;15,N282*Q282,IF(Q282&lt;J282,M282*Q282,L282*Q282)))</f>
        <v>0</v>
      </c>
      <c r="T282" s="123" t="s">
        <v>845</v>
      </c>
      <c r="U282" s="64" t="s">
        <v>909</v>
      </c>
      <c r="V282" s="177">
        <v>70</v>
      </c>
      <c r="W282" s="177" t="s">
        <v>1260</v>
      </c>
      <c r="X282" s="3" t="s">
        <v>857</v>
      </c>
      <c r="Y282" s="3"/>
      <c r="Z282" s="64"/>
      <c r="AA282" s="64" t="s">
        <v>1468</v>
      </c>
      <c r="AB282" s="183" t="str">
        <f>IF(MOD(Таблица33[[#This Row],[Заказ, шт.
↓]],Таблица33[[#This Row],[Кратность заказа]])&gt;0,"Ошибка!","")</f>
        <v/>
      </c>
    </row>
    <row r="283" spans="1:28" s="37" customFormat="1" ht="15" customHeight="1">
      <c r="A283" s="48"/>
      <c r="B283" s="117"/>
      <c r="C283" s="54" t="s">
        <v>1244</v>
      </c>
      <c r="D283" s="187" t="s">
        <v>816</v>
      </c>
      <c r="E283" s="189"/>
      <c r="F283" s="190" t="s">
        <v>1256</v>
      </c>
      <c r="G283" s="182" t="s">
        <v>273</v>
      </c>
      <c r="H283" s="235"/>
      <c r="I283" s="55" t="s">
        <v>1336</v>
      </c>
      <c r="J283" s="56">
        <v>35</v>
      </c>
      <c r="K283" s="56" t="s">
        <v>1343</v>
      </c>
      <c r="L283" s="131">
        <v>12.69</v>
      </c>
      <c r="M283" s="131">
        <v>13.04</v>
      </c>
      <c r="N283" s="131">
        <v>13.29</v>
      </c>
      <c r="O283" s="131">
        <v>14.209999999999999</v>
      </c>
      <c r="P283" s="56">
        <v>5</v>
      </c>
      <c r="Q283" s="185"/>
      <c r="R283" s="57" t="str">
        <f t="shared" si="6"/>
        <v>-</v>
      </c>
      <c r="S283" s="58">
        <f t="shared" si="7"/>
        <v>0</v>
      </c>
      <c r="T283" s="133" t="s">
        <v>1259</v>
      </c>
      <c r="U283" s="64" t="s">
        <v>909</v>
      </c>
      <c r="V283" s="177" t="s">
        <v>958</v>
      </c>
      <c r="W283" s="177">
        <v>20</v>
      </c>
      <c r="X283" s="3" t="s">
        <v>857</v>
      </c>
      <c r="Y283" s="3" t="s">
        <v>881</v>
      </c>
      <c r="Z283" s="64" t="s">
        <v>1327</v>
      </c>
      <c r="AA283" s="64" t="s">
        <v>1449</v>
      </c>
      <c r="AB283" s="183" t="str">
        <f>IF(MOD(Таблица33[[#This Row],[Заказ, шт.
↓]],Таблица33[[#This Row],[Кратность заказа]])&gt;0,"Ошибка!","")</f>
        <v/>
      </c>
    </row>
    <row r="284" spans="1:28" s="37" customFormat="1" ht="15" customHeight="1">
      <c r="A284" s="48"/>
      <c r="B284" s="117"/>
      <c r="C284" s="54" t="s">
        <v>1382</v>
      </c>
      <c r="D284" s="187" t="s">
        <v>816</v>
      </c>
      <c r="E284" s="189"/>
      <c r="F284" s="190" t="s">
        <v>1256</v>
      </c>
      <c r="G284" s="182" t="s">
        <v>273</v>
      </c>
      <c r="H284" s="233" t="s">
        <v>1513</v>
      </c>
      <c r="I284" s="55" t="s">
        <v>1335</v>
      </c>
      <c r="J284" s="56">
        <v>35</v>
      </c>
      <c r="K284" s="56" t="s">
        <v>1343</v>
      </c>
      <c r="L284" s="131">
        <v>20.67</v>
      </c>
      <c r="M284" s="131">
        <v>21.060000000000002</v>
      </c>
      <c r="N284" s="131">
        <v>21.67</v>
      </c>
      <c r="O284" s="131">
        <v>22.53</v>
      </c>
      <c r="P284" s="56">
        <v>5</v>
      </c>
      <c r="Q284" s="185"/>
      <c r="R284" s="57" t="str">
        <f t="shared" si="6"/>
        <v>-</v>
      </c>
      <c r="S284" s="58">
        <f t="shared" si="7"/>
        <v>0</v>
      </c>
      <c r="T284" s="133" t="s">
        <v>1259</v>
      </c>
      <c r="U284" s="64" t="s">
        <v>909</v>
      </c>
      <c r="V284" s="177" t="s">
        <v>958</v>
      </c>
      <c r="W284" s="177">
        <v>20</v>
      </c>
      <c r="X284" s="3" t="s">
        <v>857</v>
      </c>
      <c r="Y284" s="3" t="s">
        <v>881</v>
      </c>
      <c r="Z284" s="64" t="s">
        <v>1327</v>
      </c>
      <c r="AA284" s="64" t="s">
        <v>1449</v>
      </c>
      <c r="AB284" s="183" t="str">
        <f>IF(MOD(Таблица33[[#This Row],[Заказ, шт.
↓]],Таблица33[[#This Row],[Кратность заказа]])&gt;0,"Ошибка!","")</f>
        <v/>
      </c>
    </row>
    <row r="285" spans="1:28" s="53" customFormat="1" ht="21" customHeight="1">
      <c r="A285" s="48"/>
      <c r="B285" s="142"/>
      <c r="C285" s="143"/>
      <c r="D285" s="143"/>
      <c r="E285" s="60"/>
      <c r="F285" s="154" t="s">
        <v>1503</v>
      </c>
      <c r="G285" s="168"/>
      <c r="H285" s="237"/>
      <c r="I285" s="145"/>
      <c r="J285" s="146"/>
      <c r="K285" s="146"/>
      <c r="L285" s="147"/>
      <c r="M285" s="147"/>
      <c r="N285" s="147"/>
      <c r="O285" s="147"/>
      <c r="P285" s="146"/>
      <c r="Q285" s="169"/>
      <c r="R285" s="148"/>
      <c r="S285" s="149"/>
      <c r="T285" s="150"/>
      <c r="U285" s="151"/>
      <c r="V285" s="179"/>
      <c r="W285" s="179"/>
      <c r="X285" s="152"/>
      <c r="Y285" s="152"/>
      <c r="Z285" s="151"/>
      <c r="AA285" s="151"/>
      <c r="AB285" s="183"/>
    </row>
    <row r="286" spans="1:28" s="53" customFormat="1" ht="21" customHeight="1">
      <c r="A286" s="48"/>
      <c r="B286" s="155"/>
      <c r="C286" s="156"/>
      <c r="D286" s="156"/>
      <c r="E286" s="191"/>
      <c r="F286" s="170" t="s">
        <v>854</v>
      </c>
      <c r="G286" s="171"/>
      <c r="H286" s="234"/>
      <c r="I286" s="159"/>
      <c r="J286" s="160"/>
      <c r="K286" s="160"/>
      <c r="L286" s="161"/>
      <c r="M286" s="161"/>
      <c r="N286" s="161"/>
      <c r="O286" s="161"/>
      <c r="P286" s="160"/>
      <c r="Q286" s="172"/>
      <c r="R286" s="162"/>
      <c r="S286" s="163"/>
      <c r="T286" s="164"/>
      <c r="U286" s="165"/>
      <c r="V286" s="178"/>
      <c r="W286" s="178"/>
      <c r="X286" s="166"/>
      <c r="Y286" s="166"/>
      <c r="Z286" s="165"/>
      <c r="AA286" s="165"/>
      <c r="AB286" s="183"/>
    </row>
    <row r="287" spans="1:28" s="37" customFormat="1" ht="15" customHeight="1">
      <c r="A287" s="48"/>
      <c r="B287" s="117"/>
      <c r="C287" s="54" t="s">
        <v>1042</v>
      </c>
      <c r="D287" s="187" t="s">
        <v>906</v>
      </c>
      <c r="E287" s="189"/>
      <c r="F287" s="190" t="s">
        <v>1258</v>
      </c>
      <c r="G287" s="182" t="s">
        <v>148</v>
      </c>
      <c r="H287" s="235"/>
      <c r="I287" s="55" t="s">
        <v>1334</v>
      </c>
      <c r="J287" s="56">
        <v>60</v>
      </c>
      <c r="K287" s="56" t="s">
        <v>1344</v>
      </c>
      <c r="L287" s="130">
        <v>1294</v>
      </c>
      <c r="M287" s="130">
        <v>1330</v>
      </c>
      <c r="N287" s="130">
        <v>1355</v>
      </c>
      <c r="O287" s="130">
        <v>1449</v>
      </c>
      <c r="P287" s="56">
        <v>5</v>
      </c>
      <c r="Q287" s="185"/>
      <c r="R287" s="57" t="str">
        <f t="shared" si="6"/>
        <v>-</v>
      </c>
      <c r="S287" s="66">
        <f t="shared" si="7"/>
        <v>0</v>
      </c>
      <c r="T287" s="123" t="s">
        <v>845</v>
      </c>
      <c r="U287" s="64" t="s">
        <v>805</v>
      </c>
      <c r="V287" s="177" t="s">
        <v>943</v>
      </c>
      <c r="W287" s="177" t="s">
        <v>862</v>
      </c>
      <c r="X287" s="3" t="s">
        <v>857</v>
      </c>
      <c r="Y287" s="3"/>
      <c r="Z287" s="64" t="s">
        <v>1273</v>
      </c>
      <c r="AA287" s="64" t="s">
        <v>1451</v>
      </c>
      <c r="AB287" s="183" t="str">
        <f>IF(MOD(Таблица33[[#This Row],[Заказ, шт.
↓]],Таблица33[[#This Row],[Кратность заказа]])&gt;0,"Ошибка!","")</f>
        <v/>
      </c>
    </row>
    <row r="288" spans="1:28" s="37" customFormat="1" ht="15" customHeight="1">
      <c r="A288" s="48"/>
      <c r="B288" s="117"/>
      <c r="C288" s="54" t="s">
        <v>1043</v>
      </c>
      <c r="D288" s="187" t="s">
        <v>816</v>
      </c>
      <c r="E288" s="189"/>
      <c r="F288" s="190" t="s">
        <v>1258</v>
      </c>
      <c r="G288" s="182" t="s">
        <v>148</v>
      </c>
      <c r="H288" s="235"/>
      <c r="I288" s="55" t="s">
        <v>1336</v>
      </c>
      <c r="J288" s="56">
        <v>40</v>
      </c>
      <c r="K288" s="56" t="s">
        <v>1343</v>
      </c>
      <c r="L288" s="131">
        <v>15.799999999999999</v>
      </c>
      <c r="M288" s="131">
        <v>16.23</v>
      </c>
      <c r="N288" s="131">
        <v>16.540000000000003</v>
      </c>
      <c r="O288" s="131">
        <v>17.690000000000001</v>
      </c>
      <c r="P288" s="56">
        <v>5</v>
      </c>
      <c r="Q288" s="185"/>
      <c r="R288" s="57" t="str">
        <f t="shared" si="6"/>
        <v>-</v>
      </c>
      <c r="S288" s="58">
        <f t="shared" si="7"/>
        <v>0</v>
      </c>
      <c r="T288" s="123" t="s">
        <v>845</v>
      </c>
      <c r="U288" s="64" t="s">
        <v>805</v>
      </c>
      <c r="V288" s="177" t="s">
        <v>943</v>
      </c>
      <c r="W288" s="177" t="s">
        <v>862</v>
      </c>
      <c r="X288" s="3" t="s">
        <v>857</v>
      </c>
      <c r="Y288" s="3"/>
      <c r="Z288" s="64" t="s">
        <v>1273</v>
      </c>
      <c r="AA288" s="64" t="s">
        <v>1451</v>
      </c>
      <c r="AB288" s="183" t="str">
        <f>IF(MOD(Таблица33[[#This Row],[Заказ, шт.
↓]],Таблица33[[#This Row],[Кратность заказа]])&gt;0,"Ошибка!","")</f>
        <v/>
      </c>
    </row>
    <row r="289" spans="1:28" s="37" customFormat="1" ht="15" customHeight="1">
      <c r="A289" s="48"/>
      <c r="B289" s="117"/>
      <c r="C289" s="54" t="s">
        <v>1246</v>
      </c>
      <c r="D289" s="187" t="s">
        <v>906</v>
      </c>
      <c r="E289" s="189"/>
      <c r="F289" s="190" t="s">
        <v>1258</v>
      </c>
      <c r="G289" s="182" t="s">
        <v>148</v>
      </c>
      <c r="H289" s="235"/>
      <c r="I289" s="55" t="s">
        <v>1336</v>
      </c>
      <c r="J289" s="56">
        <v>40</v>
      </c>
      <c r="K289" s="56" t="s">
        <v>1344</v>
      </c>
      <c r="L289" s="130">
        <v>1501</v>
      </c>
      <c r="M289" s="130">
        <v>1543</v>
      </c>
      <c r="N289" s="130">
        <v>1572</v>
      </c>
      <c r="O289" s="130">
        <v>1681</v>
      </c>
      <c r="P289" s="56">
        <v>5</v>
      </c>
      <c r="Q289" s="185"/>
      <c r="R289" s="57" t="str">
        <f t="shared" si="6"/>
        <v>-</v>
      </c>
      <c r="S289" s="66">
        <f t="shared" si="7"/>
        <v>0</v>
      </c>
      <c r="T289" s="123" t="s">
        <v>845</v>
      </c>
      <c r="U289" s="64" t="s">
        <v>805</v>
      </c>
      <c r="V289" s="177" t="s">
        <v>943</v>
      </c>
      <c r="W289" s="177" t="s">
        <v>862</v>
      </c>
      <c r="X289" s="3" t="s">
        <v>857</v>
      </c>
      <c r="Y289" s="3"/>
      <c r="Z289" s="64" t="s">
        <v>1273</v>
      </c>
      <c r="AA289" s="64" t="s">
        <v>1451</v>
      </c>
      <c r="AB289" s="183" t="str">
        <f>IF(MOD(Таблица33[[#This Row],[Заказ, шт.
↓]],Таблица33[[#This Row],[Кратность заказа]])&gt;0,"Ошибка!","")</f>
        <v/>
      </c>
    </row>
    <row r="290" spans="1:28" s="37" customFormat="1" ht="15" customHeight="1">
      <c r="A290" s="48"/>
      <c r="B290" s="117"/>
      <c r="C290" s="54" t="s">
        <v>1045</v>
      </c>
      <c r="D290" s="187" t="s">
        <v>816</v>
      </c>
      <c r="E290" s="189"/>
      <c r="F290" s="190" t="s">
        <v>1256</v>
      </c>
      <c r="G290" s="182" t="s">
        <v>25</v>
      </c>
      <c r="H290" s="235"/>
      <c r="I290" s="55" t="s">
        <v>1336</v>
      </c>
      <c r="J290" s="56">
        <v>35</v>
      </c>
      <c r="K290" s="56" t="s">
        <v>1343</v>
      </c>
      <c r="L290" s="131">
        <v>66.86</v>
      </c>
      <c r="M290" s="131">
        <v>67.5</v>
      </c>
      <c r="N290" s="131">
        <v>68.160000000000011</v>
      </c>
      <c r="O290" s="131">
        <v>70.2</v>
      </c>
      <c r="P290" s="56">
        <v>1</v>
      </c>
      <c r="Q290" s="185"/>
      <c r="R290" s="57" t="str">
        <f>IF(Q290/J290=0,"-",Q290/J290)</f>
        <v>-</v>
      </c>
      <c r="S290" s="58">
        <f>IF(Q290&lt;10,O290*Q290,IF(Q290&lt;15,N290*Q290,IF(Q290&lt;J290,M290*Q290,L290*Q290)))</f>
        <v>0</v>
      </c>
      <c r="T290" s="123" t="s">
        <v>845</v>
      </c>
      <c r="U290" s="64" t="s">
        <v>909</v>
      </c>
      <c r="V290" s="177">
        <v>75</v>
      </c>
      <c r="W290" s="177" t="s">
        <v>862</v>
      </c>
      <c r="X290" s="3" t="s">
        <v>857</v>
      </c>
      <c r="Y290" s="3"/>
      <c r="Z290" s="64" t="s">
        <v>1278</v>
      </c>
      <c r="AA290" s="64" t="s">
        <v>868</v>
      </c>
      <c r="AB290" s="183" t="str">
        <f>IF(MOD(Таблица33[[#This Row],[Заказ, шт.
↓]],Таблица33[[#This Row],[Кратность заказа]])&gt;0,"Ошибка!","")</f>
        <v/>
      </c>
    </row>
    <row r="291" spans="1:28" s="37" customFormat="1" ht="15" customHeight="1">
      <c r="A291" s="48"/>
      <c r="B291" s="117"/>
      <c r="C291" s="54" t="s">
        <v>1161</v>
      </c>
      <c r="D291" s="187" t="s">
        <v>906</v>
      </c>
      <c r="E291" s="189"/>
      <c r="F291" s="190" t="s">
        <v>1256</v>
      </c>
      <c r="G291" s="182" t="s">
        <v>25</v>
      </c>
      <c r="H291" s="235"/>
      <c r="I291" s="55" t="s">
        <v>1336</v>
      </c>
      <c r="J291" s="56">
        <v>40</v>
      </c>
      <c r="K291" s="56" t="s">
        <v>1344</v>
      </c>
      <c r="L291" s="130">
        <v>6352</v>
      </c>
      <c r="M291" s="130">
        <v>6413</v>
      </c>
      <c r="N291" s="130">
        <v>6475</v>
      </c>
      <c r="O291" s="130">
        <v>6669</v>
      </c>
      <c r="P291" s="56">
        <v>1</v>
      </c>
      <c r="Q291" s="185"/>
      <c r="R291" s="57" t="str">
        <f>IF(Q291/J291=0,"-",Q291/J291)</f>
        <v>-</v>
      </c>
      <c r="S291" s="66">
        <f>IF(Q291&lt;10,O291*Q291,IF(Q291&lt;15,N291*Q291,IF(Q291&lt;J291,M291*Q291,L291*Q291)))</f>
        <v>0</v>
      </c>
      <c r="T291" s="123" t="s">
        <v>845</v>
      </c>
      <c r="U291" s="64" t="s">
        <v>909</v>
      </c>
      <c r="V291" s="177">
        <v>75</v>
      </c>
      <c r="W291" s="177" t="s">
        <v>862</v>
      </c>
      <c r="X291" s="3" t="s">
        <v>857</v>
      </c>
      <c r="Y291" s="3"/>
      <c r="Z291" s="64" t="s">
        <v>1278</v>
      </c>
      <c r="AA291" s="64" t="s">
        <v>868</v>
      </c>
      <c r="AB291" s="183" t="str">
        <f>IF(MOD(Таблица33[[#This Row],[Заказ, шт.
↓]],Таблица33[[#This Row],[Кратность заказа]])&gt;0,"Ошибка!","")</f>
        <v/>
      </c>
    </row>
    <row r="292" spans="1:28" s="53" customFormat="1" ht="21" customHeight="1">
      <c r="A292" s="48"/>
      <c r="B292" s="155"/>
      <c r="C292" s="156"/>
      <c r="D292" s="156"/>
      <c r="E292" s="191"/>
      <c r="F292" s="170" t="s">
        <v>855</v>
      </c>
      <c r="G292" s="171"/>
      <c r="H292" s="234"/>
      <c r="I292" s="159"/>
      <c r="J292" s="160"/>
      <c r="K292" s="160"/>
      <c r="L292" s="161"/>
      <c r="M292" s="161"/>
      <c r="N292" s="161"/>
      <c r="O292" s="161"/>
      <c r="P292" s="160"/>
      <c r="Q292" s="172"/>
      <c r="R292" s="162"/>
      <c r="S292" s="163"/>
      <c r="T292" s="164"/>
      <c r="U292" s="165"/>
      <c r="V292" s="178"/>
      <c r="W292" s="178"/>
      <c r="X292" s="166"/>
      <c r="Y292" s="166"/>
      <c r="Z292" s="165"/>
      <c r="AA292" s="165"/>
      <c r="AB292" s="183"/>
    </row>
    <row r="293" spans="1:28" s="37" customFormat="1" ht="15" customHeight="1">
      <c r="A293" s="48"/>
      <c r="B293" s="117"/>
      <c r="C293" s="54" t="s">
        <v>1247</v>
      </c>
      <c r="D293" s="187" t="s">
        <v>816</v>
      </c>
      <c r="E293" s="193"/>
      <c r="F293" s="190" t="s">
        <v>1257</v>
      </c>
      <c r="G293" s="182" t="s">
        <v>170</v>
      </c>
      <c r="H293" s="235"/>
      <c r="I293" s="55" t="s">
        <v>1336</v>
      </c>
      <c r="J293" s="56">
        <v>50</v>
      </c>
      <c r="K293" s="56" t="s">
        <v>1343</v>
      </c>
      <c r="L293" s="131">
        <v>14.75</v>
      </c>
      <c r="M293" s="131">
        <v>15.16</v>
      </c>
      <c r="N293" s="131">
        <v>15.44</v>
      </c>
      <c r="O293" s="131">
        <v>16.52</v>
      </c>
      <c r="P293" s="56">
        <v>5</v>
      </c>
      <c r="Q293" s="185"/>
      <c r="R293" s="57" t="str">
        <f t="shared" si="6"/>
        <v>-</v>
      </c>
      <c r="S293" s="58">
        <f t="shared" si="7"/>
        <v>0</v>
      </c>
      <c r="T293" s="133" t="s">
        <v>1259</v>
      </c>
      <c r="U293" s="64" t="s">
        <v>909</v>
      </c>
      <c r="V293" s="177">
        <v>90</v>
      </c>
      <c r="W293" s="177">
        <v>20</v>
      </c>
      <c r="X293" s="3" t="s">
        <v>857</v>
      </c>
      <c r="Y293" s="3"/>
      <c r="Z293" s="64" t="s">
        <v>1328</v>
      </c>
      <c r="AA293" s="64" t="s">
        <v>879</v>
      </c>
      <c r="AB293" s="183" t="str">
        <f>IF(MOD(Таблица33[[#This Row],[Заказ, шт.
↓]],Таблица33[[#This Row],[Кратность заказа]])&gt;0,"Ошибка!","")</f>
        <v/>
      </c>
    </row>
    <row r="294" spans="1:28" s="37" customFormat="1" ht="15" customHeight="1">
      <c r="A294" s="48"/>
      <c r="B294" s="117"/>
      <c r="C294" s="54" t="s">
        <v>1383</v>
      </c>
      <c r="D294" s="187" t="s">
        <v>816</v>
      </c>
      <c r="E294" s="189"/>
      <c r="F294" s="190" t="s">
        <v>1257</v>
      </c>
      <c r="G294" s="182" t="s">
        <v>67</v>
      </c>
      <c r="H294" s="233" t="s">
        <v>1513</v>
      </c>
      <c r="I294" s="55" t="s">
        <v>1335</v>
      </c>
      <c r="J294" s="56">
        <v>35</v>
      </c>
      <c r="K294" s="56" t="s">
        <v>1343</v>
      </c>
      <c r="L294" s="131">
        <v>38.19</v>
      </c>
      <c r="M294" s="131">
        <v>38.549999999999997</v>
      </c>
      <c r="N294" s="131">
        <v>38.93</v>
      </c>
      <c r="O294" s="131">
        <v>40.089999999999996</v>
      </c>
      <c r="P294" s="56">
        <v>3</v>
      </c>
      <c r="Q294" s="185"/>
      <c r="R294" s="57" t="str">
        <f t="shared" si="6"/>
        <v>-</v>
      </c>
      <c r="S294" s="58">
        <f t="shared" si="7"/>
        <v>0</v>
      </c>
      <c r="T294" s="133" t="s">
        <v>1259</v>
      </c>
      <c r="U294" s="64" t="s">
        <v>909</v>
      </c>
      <c r="V294" s="177">
        <v>90</v>
      </c>
      <c r="W294" s="177" t="s">
        <v>912</v>
      </c>
      <c r="X294" s="3" t="s">
        <v>857</v>
      </c>
      <c r="Y294" s="3"/>
      <c r="Z294" s="64"/>
      <c r="AA294" s="64" t="s">
        <v>1474</v>
      </c>
      <c r="AB294" s="183" t="str">
        <f>IF(MOD(Таблица33[[#This Row],[Заказ, шт.
↓]],Таблица33[[#This Row],[Кратность заказа]])&gt;0,"Ошибка!","")</f>
        <v/>
      </c>
    </row>
    <row r="295" spans="1:28" s="37" customFormat="1" ht="15" customHeight="1">
      <c r="A295" s="48"/>
      <c r="B295" s="117"/>
      <c r="C295" s="54" t="s">
        <v>1038</v>
      </c>
      <c r="D295" s="187" t="s">
        <v>906</v>
      </c>
      <c r="E295" s="189"/>
      <c r="F295" s="190" t="s">
        <v>1257</v>
      </c>
      <c r="G295" s="182" t="s">
        <v>86</v>
      </c>
      <c r="H295" s="235"/>
      <c r="I295" s="55" t="s">
        <v>1334</v>
      </c>
      <c r="J295" s="56">
        <v>60</v>
      </c>
      <c r="K295" s="56" t="s">
        <v>1344</v>
      </c>
      <c r="L295" s="130">
        <v>621</v>
      </c>
      <c r="M295" s="130">
        <v>638</v>
      </c>
      <c r="N295" s="130">
        <v>650</v>
      </c>
      <c r="O295" s="130">
        <v>695</v>
      </c>
      <c r="P295" s="56">
        <v>5</v>
      </c>
      <c r="Q295" s="185"/>
      <c r="R295" s="57" t="str">
        <f t="shared" si="6"/>
        <v>-</v>
      </c>
      <c r="S295" s="66">
        <f t="shared" si="7"/>
        <v>0</v>
      </c>
      <c r="T295" s="123" t="s">
        <v>845</v>
      </c>
      <c r="U295" s="64" t="s">
        <v>909</v>
      </c>
      <c r="V295" s="177">
        <v>80</v>
      </c>
      <c r="W295" s="177">
        <v>15</v>
      </c>
      <c r="X295" s="3" t="s">
        <v>857</v>
      </c>
      <c r="Y295" s="3"/>
      <c r="Z295" s="64"/>
      <c r="AA295" s="64" t="s">
        <v>1488</v>
      </c>
      <c r="AB295" s="183" t="str">
        <f>IF(MOD(Таблица33[[#This Row],[Заказ, шт.
↓]],Таблица33[[#This Row],[Кратность заказа]])&gt;0,"Ошибка!","")</f>
        <v/>
      </c>
    </row>
    <row r="296" spans="1:28" s="37" customFormat="1" ht="15" customHeight="1">
      <c r="A296" s="48"/>
      <c r="B296" s="117"/>
      <c r="C296" s="54" t="s">
        <v>1039</v>
      </c>
      <c r="D296" s="187" t="s">
        <v>816</v>
      </c>
      <c r="E296" s="189"/>
      <c r="F296" s="190" t="s">
        <v>1257</v>
      </c>
      <c r="G296" s="182" t="s">
        <v>20</v>
      </c>
      <c r="H296" s="235"/>
      <c r="I296" s="55" t="s">
        <v>1336</v>
      </c>
      <c r="J296" s="56">
        <v>50</v>
      </c>
      <c r="K296" s="56" t="s">
        <v>1343</v>
      </c>
      <c r="L296" s="131">
        <v>7.35</v>
      </c>
      <c r="M296" s="131">
        <v>7.56</v>
      </c>
      <c r="N296" s="131">
        <v>7.7</v>
      </c>
      <c r="O296" s="131">
        <v>8.23</v>
      </c>
      <c r="P296" s="56">
        <v>5</v>
      </c>
      <c r="Q296" s="185"/>
      <c r="R296" s="57" t="str">
        <f t="shared" si="6"/>
        <v>-</v>
      </c>
      <c r="S296" s="58">
        <f t="shared" si="7"/>
        <v>0</v>
      </c>
      <c r="T296" s="133" t="s">
        <v>1259</v>
      </c>
      <c r="U296" s="64" t="s">
        <v>808</v>
      </c>
      <c r="V296" s="177">
        <v>100</v>
      </c>
      <c r="W296" s="177" t="s">
        <v>912</v>
      </c>
      <c r="X296" s="3" t="s">
        <v>857</v>
      </c>
      <c r="Y296" s="3"/>
      <c r="Z296" s="64" t="s">
        <v>1329</v>
      </c>
      <c r="AA296" s="64" t="s">
        <v>1489</v>
      </c>
      <c r="AB296" s="183" t="str">
        <f>IF(MOD(Таблица33[[#This Row],[Заказ, шт.
↓]],Таблица33[[#This Row],[Кратность заказа]])&gt;0,"Ошибка!","")</f>
        <v/>
      </c>
    </row>
    <row r="297" spans="1:28" s="37" customFormat="1" ht="15" customHeight="1">
      <c r="A297" s="48"/>
      <c r="B297" s="117"/>
      <c r="C297" s="54" t="s">
        <v>1248</v>
      </c>
      <c r="D297" s="187" t="s">
        <v>906</v>
      </c>
      <c r="E297" s="189"/>
      <c r="F297" s="190" t="s">
        <v>1257</v>
      </c>
      <c r="G297" s="182" t="s">
        <v>20</v>
      </c>
      <c r="H297" s="235"/>
      <c r="I297" s="55" t="s">
        <v>1336</v>
      </c>
      <c r="J297" s="56">
        <v>40</v>
      </c>
      <c r="K297" s="56" t="s">
        <v>1344</v>
      </c>
      <c r="L297" s="130">
        <v>726</v>
      </c>
      <c r="M297" s="130">
        <v>746</v>
      </c>
      <c r="N297" s="130">
        <v>760</v>
      </c>
      <c r="O297" s="130">
        <v>813</v>
      </c>
      <c r="P297" s="56">
        <v>5</v>
      </c>
      <c r="Q297" s="185"/>
      <c r="R297" s="57" t="str">
        <f t="shared" si="6"/>
        <v>-</v>
      </c>
      <c r="S297" s="66">
        <f t="shared" si="7"/>
        <v>0</v>
      </c>
      <c r="T297" s="123" t="s">
        <v>845</v>
      </c>
      <c r="U297" s="64" t="s">
        <v>808</v>
      </c>
      <c r="V297" s="177">
        <v>100</v>
      </c>
      <c r="W297" s="177" t="s">
        <v>912</v>
      </c>
      <c r="X297" s="3" t="s">
        <v>857</v>
      </c>
      <c r="Y297" s="3"/>
      <c r="Z297" s="64" t="s">
        <v>1329</v>
      </c>
      <c r="AA297" s="64" t="s">
        <v>1489</v>
      </c>
      <c r="AB297" s="183" t="str">
        <f>IF(MOD(Таблица33[[#This Row],[Заказ, шт.
↓]],Таблица33[[#This Row],[Кратность заказа]])&gt;0,"Ошибка!","")</f>
        <v/>
      </c>
    </row>
    <row r="298" spans="1:28" s="37" customFormat="1" ht="15" customHeight="1">
      <c r="A298" s="48"/>
      <c r="B298" s="117"/>
      <c r="C298" s="54" t="s">
        <v>1040</v>
      </c>
      <c r="D298" s="187" t="s">
        <v>816</v>
      </c>
      <c r="E298" s="189"/>
      <c r="F298" s="190" t="s">
        <v>1257</v>
      </c>
      <c r="G298" s="182" t="s">
        <v>179</v>
      </c>
      <c r="H298" s="235"/>
      <c r="I298" s="55" t="s">
        <v>1334</v>
      </c>
      <c r="J298" s="56">
        <v>60</v>
      </c>
      <c r="K298" s="56" t="s">
        <v>1343</v>
      </c>
      <c r="L298" s="131">
        <v>17.32</v>
      </c>
      <c r="M298" s="131">
        <v>17.790000000000003</v>
      </c>
      <c r="N298" s="131">
        <v>18.130000000000003</v>
      </c>
      <c r="O298" s="131">
        <v>19.39</v>
      </c>
      <c r="P298" s="56">
        <v>5</v>
      </c>
      <c r="Q298" s="185"/>
      <c r="R298" s="57" t="str">
        <f t="shared" si="6"/>
        <v>-</v>
      </c>
      <c r="S298" s="58">
        <f t="shared" si="7"/>
        <v>0</v>
      </c>
      <c r="T298" s="123" t="s">
        <v>845</v>
      </c>
      <c r="U298" s="64" t="s">
        <v>1041</v>
      </c>
      <c r="V298" s="177">
        <v>80</v>
      </c>
      <c r="W298" s="177">
        <v>12</v>
      </c>
      <c r="X298" s="3" t="s">
        <v>857</v>
      </c>
      <c r="Y298" s="3"/>
      <c r="Z298" s="64" t="s">
        <v>1330</v>
      </c>
      <c r="AA298" s="64" t="s">
        <v>1452</v>
      </c>
      <c r="AB298" s="183" t="str">
        <f>IF(MOD(Таблица33[[#This Row],[Заказ, шт.
↓]],Таблица33[[#This Row],[Кратность заказа]])&gt;0,"Ошибка!","")</f>
        <v/>
      </c>
    </row>
    <row r="299" spans="1:28" s="37" customFormat="1" ht="15" customHeight="1">
      <c r="A299" s="48"/>
      <c r="B299" s="117"/>
      <c r="C299" s="54" t="s">
        <v>1249</v>
      </c>
      <c r="D299" s="187" t="s">
        <v>906</v>
      </c>
      <c r="E299" s="189"/>
      <c r="F299" s="190" t="s">
        <v>1257</v>
      </c>
      <c r="G299" s="182" t="s">
        <v>179</v>
      </c>
      <c r="H299" s="235"/>
      <c r="I299" s="55" t="s">
        <v>1334</v>
      </c>
      <c r="J299" s="56">
        <v>60</v>
      </c>
      <c r="K299" s="56" t="s">
        <v>1344</v>
      </c>
      <c r="L299" s="130">
        <v>1645</v>
      </c>
      <c r="M299" s="130">
        <v>1690</v>
      </c>
      <c r="N299" s="130">
        <v>1722</v>
      </c>
      <c r="O299" s="130">
        <v>1842</v>
      </c>
      <c r="P299" s="56">
        <v>5</v>
      </c>
      <c r="Q299" s="185"/>
      <c r="R299" s="57" t="str">
        <f t="shared" si="6"/>
        <v>-</v>
      </c>
      <c r="S299" s="66">
        <f t="shared" si="7"/>
        <v>0</v>
      </c>
      <c r="T299" s="123" t="s">
        <v>845</v>
      </c>
      <c r="U299" s="64" t="s">
        <v>1041</v>
      </c>
      <c r="V299" s="177">
        <v>80</v>
      </c>
      <c r="W299" s="177">
        <v>12</v>
      </c>
      <c r="X299" s="3" t="s">
        <v>857</v>
      </c>
      <c r="Y299" s="3"/>
      <c r="Z299" s="64" t="s">
        <v>1330</v>
      </c>
      <c r="AA299" s="64" t="s">
        <v>1452</v>
      </c>
      <c r="AB299" s="183" t="str">
        <f>IF(MOD(Таблица33[[#This Row],[Заказ, шт.
↓]],Таблица33[[#This Row],[Кратность заказа]])&gt;0,"Ошибка!","")</f>
        <v/>
      </c>
    </row>
    <row r="300" spans="1:28" s="37" customFormat="1" ht="15" customHeight="1">
      <c r="A300" s="48"/>
      <c r="B300" s="117"/>
      <c r="C300" s="54" t="s">
        <v>1250</v>
      </c>
      <c r="D300" s="187" t="s">
        <v>816</v>
      </c>
      <c r="E300" s="189"/>
      <c r="F300" s="190" t="s">
        <v>1257</v>
      </c>
      <c r="G300" s="182" t="s">
        <v>179</v>
      </c>
      <c r="H300" s="235"/>
      <c r="I300" s="55" t="s">
        <v>1336</v>
      </c>
      <c r="J300" s="56">
        <v>50</v>
      </c>
      <c r="K300" s="56" t="s">
        <v>1343</v>
      </c>
      <c r="L300" s="131">
        <v>22.610000000000003</v>
      </c>
      <c r="M300" s="131">
        <v>23.03</v>
      </c>
      <c r="N300" s="131">
        <v>23.700000000000003</v>
      </c>
      <c r="O300" s="131">
        <v>24.64</v>
      </c>
      <c r="P300" s="56">
        <v>5</v>
      </c>
      <c r="Q300" s="185"/>
      <c r="R300" s="57" t="str">
        <f t="shared" si="6"/>
        <v>-</v>
      </c>
      <c r="S300" s="58">
        <f t="shared" si="7"/>
        <v>0</v>
      </c>
      <c r="T300" s="133" t="s">
        <v>1259</v>
      </c>
      <c r="U300" s="64" t="s">
        <v>1041</v>
      </c>
      <c r="V300" s="177">
        <v>80</v>
      </c>
      <c r="W300" s="177">
        <v>12</v>
      </c>
      <c r="X300" s="3" t="s">
        <v>857</v>
      </c>
      <c r="Y300" s="3"/>
      <c r="Z300" s="64" t="s">
        <v>1330</v>
      </c>
      <c r="AA300" s="64" t="s">
        <v>1452</v>
      </c>
      <c r="AB300" s="183" t="str">
        <f>IF(MOD(Таблица33[[#This Row],[Заказ, шт.
↓]],Таблица33[[#This Row],[Кратность заказа]])&gt;0,"Ошибка!","")</f>
        <v/>
      </c>
    </row>
    <row r="301" spans="1:28" s="37" customFormat="1" ht="15" customHeight="1">
      <c r="A301" s="48"/>
      <c r="B301" s="117"/>
      <c r="C301" s="54" t="s">
        <v>1044</v>
      </c>
      <c r="D301" s="187" t="s">
        <v>816</v>
      </c>
      <c r="E301" s="189"/>
      <c r="F301" s="190" t="s">
        <v>1258</v>
      </c>
      <c r="G301" s="182" t="s">
        <v>280</v>
      </c>
      <c r="H301" s="235"/>
      <c r="I301" s="55" t="s">
        <v>1336</v>
      </c>
      <c r="J301" s="56">
        <v>35</v>
      </c>
      <c r="K301" s="56" t="s">
        <v>1343</v>
      </c>
      <c r="L301" s="131">
        <v>46.5</v>
      </c>
      <c r="M301" s="131">
        <v>46.949999999999996</v>
      </c>
      <c r="N301" s="131">
        <v>47.4</v>
      </c>
      <c r="O301" s="131">
        <v>48.82</v>
      </c>
      <c r="P301" s="56">
        <v>3</v>
      </c>
      <c r="Q301" s="185"/>
      <c r="R301" s="57" t="str">
        <f t="shared" si="6"/>
        <v>-</v>
      </c>
      <c r="S301" s="58">
        <f t="shared" si="7"/>
        <v>0</v>
      </c>
      <c r="T301" s="133" t="s">
        <v>1259</v>
      </c>
      <c r="U301" s="64" t="s">
        <v>805</v>
      </c>
      <c r="V301" s="177">
        <v>75</v>
      </c>
      <c r="W301" s="177" t="s">
        <v>899</v>
      </c>
      <c r="X301" s="3" t="s">
        <v>857</v>
      </c>
      <c r="Y301" s="3"/>
      <c r="Z301" s="64" t="s">
        <v>1331</v>
      </c>
      <c r="AA301" s="64" t="s">
        <v>1453</v>
      </c>
      <c r="AB301" s="183" t="str">
        <f>IF(MOD(Таблица33[[#This Row],[Заказ, шт.
↓]],Таблица33[[#This Row],[Кратность заказа]])&gt;0,"Ошибка!","")</f>
        <v/>
      </c>
    </row>
    <row r="302" spans="1:28" s="37" customFormat="1" ht="15" customHeight="1">
      <c r="A302" s="48"/>
      <c r="B302" s="117"/>
      <c r="C302" s="54" t="s">
        <v>1046</v>
      </c>
      <c r="D302" s="187" t="s">
        <v>816</v>
      </c>
      <c r="E302" s="189"/>
      <c r="F302" s="190" t="s">
        <v>1258</v>
      </c>
      <c r="G302" s="182" t="s">
        <v>157</v>
      </c>
      <c r="H302" s="235"/>
      <c r="I302" s="55" t="s">
        <v>1336</v>
      </c>
      <c r="J302" s="56">
        <v>40</v>
      </c>
      <c r="K302" s="56" t="s">
        <v>1343</v>
      </c>
      <c r="L302" s="131">
        <v>23.34</v>
      </c>
      <c r="M302" s="131">
        <v>23.770000000000003</v>
      </c>
      <c r="N302" s="131">
        <v>24.46</v>
      </c>
      <c r="O302" s="131">
        <v>25.430000000000003</v>
      </c>
      <c r="P302" s="56">
        <v>5</v>
      </c>
      <c r="Q302" s="185"/>
      <c r="R302" s="57" t="str">
        <f t="shared" si="6"/>
        <v>-</v>
      </c>
      <c r="S302" s="58">
        <f t="shared" si="7"/>
        <v>0</v>
      </c>
      <c r="T302" s="123" t="s">
        <v>845</v>
      </c>
      <c r="U302" s="64" t="s">
        <v>805</v>
      </c>
      <c r="V302" s="177" t="s">
        <v>887</v>
      </c>
      <c r="W302" s="177">
        <v>17</v>
      </c>
      <c r="X302" s="3" t="s">
        <v>857</v>
      </c>
      <c r="Y302" s="3"/>
      <c r="Z302" s="64" t="s">
        <v>1332</v>
      </c>
      <c r="AA302" s="64" t="s">
        <v>1454</v>
      </c>
      <c r="AB302" s="183" t="str">
        <f>IF(MOD(Таблица33[[#This Row],[Заказ, шт.
↓]],Таблица33[[#This Row],[Кратность заказа]])&gt;0,"Ошибка!","")</f>
        <v/>
      </c>
    </row>
    <row r="303" spans="1:28" s="37" customFormat="1" ht="15" customHeight="1">
      <c r="A303" s="48"/>
      <c r="B303" s="117"/>
      <c r="C303" s="54" t="s">
        <v>911</v>
      </c>
      <c r="D303" s="187" t="s">
        <v>816</v>
      </c>
      <c r="E303" s="189"/>
      <c r="F303" s="190" t="s">
        <v>1258</v>
      </c>
      <c r="G303" s="182" t="s">
        <v>853</v>
      </c>
      <c r="H303" s="235"/>
      <c r="I303" s="55" t="s">
        <v>1336</v>
      </c>
      <c r="J303" s="56">
        <v>35</v>
      </c>
      <c r="K303" s="56" t="s">
        <v>1343</v>
      </c>
      <c r="L303" s="131">
        <v>46.5</v>
      </c>
      <c r="M303" s="131">
        <v>46.949999999999996</v>
      </c>
      <c r="N303" s="131">
        <v>47.4</v>
      </c>
      <c r="O303" s="131">
        <v>48.82</v>
      </c>
      <c r="P303" s="56">
        <v>3</v>
      </c>
      <c r="Q303" s="185"/>
      <c r="R303" s="57" t="str">
        <f t="shared" si="6"/>
        <v>-</v>
      </c>
      <c r="S303" s="58">
        <f t="shared" si="7"/>
        <v>0</v>
      </c>
      <c r="T303" s="133" t="s">
        <v>1259</v>
      </c>
      <c r="U303" s="64" t="s">
        <v>805</v>
      </c>
      <c r="V303" s="177" t="s">
        <v>864</v>
      </c>
      <c r="W303" s="177" t="s">
        <v>1260</v>
      </c>
      <c r="X303" s="3" t="s">
        <v>857</v>
      </c>
      <c r="Y303" s="3"/>
      <c r="Z303" s="64" t="s">
        <v>1319</v>
      </c>
      <c r="AA303" s="64" t="s">
        <v>1455</v>
      </c>
      <c r="AB303" s="183" t="str">
        <f>IF(MOD(Таблица33[[#This Row],[Заказ, шт.
↓]],Таблица33[[#This Row],[Кратность заказа]])&gt;0,"Ошибка!","")</f>
        <v/>
      </c>
    </row>
    <row r="304" spans="1:28" s="37" customFormat="1" ht="15" customHeight="1">
      <c r="A304" s="48"/>
      <c r="B304" s="117"/>
      <c r="C304" s="54" t="s">
        <v>1252</v>
      </c>
      <c r="D304" s="187" t="s">
        <v>816</v>
      </c>
      <c r="E304" s="189"/>
      <c r="F304" s="190" t="s">
        <v>1258</v>
      </c>
      <c r="G304" s="182" t="s">
        <v>282</v>
      </c>
      <c r="H304" s="235"/>
      <c r="I304" s="55" t="s">
        <v>1336</v>
      </c>
      <c r="J304" s="56">
        <v>30</v>
      </c>
      <c r="K304" s="56" t="s">
        <v>1343</v>
      </c>
      <c r="L304" s="131">
        <v>35.08</v>
      </c>
      <c r="M304" s="131">
        <v>35.419999999999995</v>
      </c>
      <c r="N304" s="131">
        <v>35.76</v>
      </c>
      <c r="O304" s="131">
        <v>36.83</v>
      </c>
      <c r="P304" s="56">
        <v>3</v>
      </c>
      <c r="Q304" s="185"/>
      <c r="R304" s="57" t="str">
        <f t="shared" si="6"/>
        <v>-</v>
      </c>
      <c r="S304" s="58">
        <f t="shared" si="7"/>
        <v>0</v>
      </c>
      <c r="T304" s="133" t="s">
        <v>1259</v>
      </c>
      <c r="U304" s="64" t="s">
        <v>805</v>
      </c>
      <c r="V304" s="177">
        <v>60</v>
      </c>
      <c r="W304" s="177" t="s">
        <v>1034</v>
      </c>
      <c r="X304" s="3" t="s">
        <v>857</v>
      </c>
      <c r="Y304" s="3"/>
      <c r="Z304" s="64" t="s">
        <v>1047</v>
      </c>
      <c r="AA304" s="64" t="s">
        <v>1457</v>
      </c>
      <c r="AB304" s="183" t="str">
        <f>IF(MOD(Таблица33[[#This Row],[Заказ, шт.
↓]],Таблица33[[#This Row],[Кратность заказа]])&gt;0,"Ошибка!","")</f>
        <v/>
      </c>
    </row>
    <row r="305" spans="1:28" s="37" customFormat="1" ht="15" customHeight="1">
      <c r="A305" s="48"/>
      <c r="B305" s="117"/>
      <c r="C305" s="54" t="s">
        <v>1253</v>
      </c>
      <c r="D305" s="187" t="s">
        <v>816</v>
      </c>
      <c r="E305" s="189"/>
      <c r="F305" s="190" t="s">
        <v>1257</v>
      </c>
      <c r="G305" s="182" t="s">
        <v>124</v>
      </c>
      <c r="H305" s="235"/>
      <c r="I305" s="55" t="s">
        <v>1334</v>
      </c>
      <c r="J305" s="56">
        <v>50</v>
      </c>
      <c r="K305" s="56" t="s">
        <v>1343</v>
      </c>
      <c r="L305" s="131">
        <v>6.5299999999999994</v>
      </c>
      <c r="M305" s="131">
        <v>6.71</v>
      </c>
      <c r="N305" s="131">
        <v>6.84</v>
      </c>
      <c r="O305" s="131">
        <v>7.31</v>
      </c>
      <c r="P305" s="56">
        <v>5</v>
      </c>
      <c r="Q305" s="185"/>
      <c r="R305" s="57" t="str">
        <f t="shared" si="6"/>
        <v>-</v>
      </c>
      <c r="S305" s="58">
        <f t="shared" si="7"/>
        <v>0</v>
      </c>
      <c r="T305" s="133" t="s">
        <v>1259</v>
      </c>
      <c r="U305" s="64" t="s">
        <v>923</v>
      </c>
      <c r="V305" s="177" t="s">
        <v>865</v>
      </c>
      <c r="W305" s="177">
        <v>18</v>
      </c>
      <c r="X305" s="3" t="s">
        <v>857</v>
      </c>
      <c r="Y305" s="3" t="s">
        <v>881</v>
      </c>
      <c r="Z305" s="64" t="s">
        <v>1288</v>
      </c>
      <c r="AA305" s="64" t="s">
        <v>1458</v>
      </c>
      <c r="AB305" s="183" t="str">
        <f>IF(MOD(Таблица33[[#This Row],[Заказ, шт.
↓]],Таблица33[[#This Row],[Кратность заказа]])&gt;0,"Ошибка!","")</f>
        <v/>
      </c>
    </row>
    <row r="306" spans="1:28" s="37" customFormat="1" ht="15" customHeight="1">
      <c r="A306" s="48"/>
      <c r="B306" s="117"/>
      <c r="C306" s="54" t="s">
        <v>1048</v>
      </c>
      <c r="D306" s="187" t="s">
        <v>906</v>
      </c>
      <c r="E306" s="189"/>
      <c r="F306" s="190" t="s">
        <v>1257</v>
      </c>
      <c r="G306" s="182" t="s">
        <v>124</v>
      </c>
      <c r="H306" s="235"/>
      <c r="I306" s="55" t="s">
        <v>1334</v>
      </c>
      <c r="J306" s="56">
        <v>60</v>
      </c>
      <c r="K306" s="56" t="s">
        <v>1344</v>
      </c>
      <c r="L306" s="130">
        <v>620</v>
      </c>
      <c r="M306" s="130">
        <v>637</v>
      </c>
      <c r="N306" s="130">
        <v>649</v>
      </c>
      <c r="O306" s="130">
        <v>694</v>
      </c>
      <c r="P306" s="56">
        <v>5</v>
      </c>
      <c r="Q306" s="185"/>
      <c r="R306" s="57" t="str">
        <f t="shared" si="6"/>
        <v>-</v>
      </c>
      <c r="S306" s="66">
        <f t="shared" si="7"/>
        <v>0</v>
      </c>
      <c r="T306" s="123" t="s">
        <v>845</v>
      </c>
      <c r="U306" s="64" t="s">
        <v>923</v>
      </c>
      <c r="V306" s="177" t="s">
        <v>865</v>
      </c>
      <c r="W306" s="177">
        <v>18</v>
      </c>
      <c r="X306" s="3" t="s">
        <v>857</v>
      </c>
      <c r="Y306" s="3" t="s">
        <v>881</v>
      </c>
      <c r="Z306" s="64" t="s">
        <v>1288</v>
      </c>
      <c r="AA306" s="64" t="s">
        <v>1458</v>
      </c>
      <c r="AB306" s="183" t="str">
        <f>IF(MOD(Таблица33[[#This Row],[Заказ, шт.
↓]],Таблица33[[#This Row],[Кратность заказа]])&gt;0,"Ошибка!","")</f>
        <v/>
      </c>
    </row>
    <row r="307" spans="1:28" s="37" customFormat="1" ht="15" customHeight="1">
      <c r="A307" s="48"/>
      <c r="B307" s="117"/>
      <c r="C307" s="54" t="s">
        <v>1053</v>
      </c>
      <c r="D307" s="187" t="s">
        <v>816</v>
      </c>
      <c r="E307" s="189"/>
      <c r="F307" s="190" t="s">
        <v>1257</v>
      </c>
      <c r="G307" s="182" t="s">
        <v>210</v>
      </c>
      <c r="H307" s="235"/>
      <c r="I307" s="55" t="s">
        <v>1334</v>
      </c>
      <c r="J307" s="56">
        <v>60</v>
      </c>
      <c r="K307" s="56" t="s">
        <v>1343</v>
      </c>
      <c r="L307" s="131">
        <v>5.27</v>
      </c>
      <c r="M307" s="131">
        <v>5.42</v>
      </c>
      <c r="N307" s="131">
        <v>5.52</v>
      </c>
      <c r="O307" s="131">
        <v>5.9</v>
      </c>
      <c r="P307" s="56">
        <v>5</v>
      </c>
      <c r="Q307" s="185"/>
      <c r="R307" s="57" t="str">
        <f t="shared" ref="R307:R314" si="8">IF(Q307/J307=0,"-",Q307/J307)</f>
        <v>-</v>
      </c>
      <c r="S307" s="58">
        <f t="shared" ref="S307:S314" si="9">IF(Q307&lt;10,O307*Q307,IF(Q307&lt;15,N307*Q307,IF(Q307&lt;J307,M307*Q307,L307*Q307)))</f>
        <v>0</v>
      </c>
      <c r="T307" s="133" t="s">
        <v>1259</v>
      </c>
      <c r="U307" s="64" t="s">
        <v>909</v>
      </c>
      <c r="V307" s="177">
        <v>100</v>
      </c>
      <c r="W307" s="177">
        <v>18</v>
      </c>
      <c r="X307" s="3" t="s">
        <v>859</v>
      </c>
      <c r="Y307" s="3"/>
      <c r="Z307" s="64" t="s">
        <v>1288</v>
      </c>
      <c r="AA307" s="64" t="s">
        <v>1459</v>
      </c>
      <c r="AB307" s="183" t="str">
        <f>IF(MOD(Таблица33[[#This Row],[Заказ, шт.
↓]],Таблица33[[#This Row],[Кратность заказа]])&gt;0,"Ошибка!","")</f>
        <v/>
      </c>
    </row>
    <row r="308" spans="1:28" s="37" customFormat="1" ht="15" customHeight="1">
      <c r="A308" s="48"/>
      <c r="B308" s="117"/>
      <c r="C308" s="54" t="s">
        <v>1055</v>
      </c>
      <c r="D308" s="187" t="s">
        <v>816</v>
      </c>
      <c r="E308" s="189"/>
      <c r="F308" s="190" t="s">
        <v>1257</v>
      </c>
      <c r="G308" s="182" t="s">
        <v>129</v>
      </c>
      <c r="H308" s="235"/>
      <c r="I308" s="55" t="s">
        <v>1334</v>
      </c>
      <c r="J308" s="56">
        <v>60</v>
      </c>
      <c r="K308" s="56" t="s">
        <v>1343</v>
      </c>
      <c r="L308" s="131">
        <v>7.17</v>
      </c>
      <c r="M308" s="131">
        <v>7.3599999999999994</v>
      </c>
      <c r="N308" s="131">
        <v>7.5</v>
      </c>
      <c r="O308" s="131">
        <v>8.02</v>
      </c>
      <c r="P308" s="56">
        <v>5</v>
      </c>
      <c r="Q308" s="185"/>
      <c r="R308" s="57" t="str">
        <f t="shared" si="8"/>
        <v>-</v>
      </c>
      <c r="S308" s="58">
        <f t="shared" si="9"/>
        <v>0</v>
      </c>
      <c r="T308" s="123" t="s">
        <v>845</v>
      </c>
      <c r="U308" s="64" t="s">
        <v>808</v>
      </c>
      <c r="V308" s="177" t="s">
        <v>1056</v>
      </c>
      <c r="W308" s="177" t="s">
        <v>1034</v>
      </c>
      <c r="X308" s="3" t="s">
        <v>857</v>
      </c>
      <c r="Y308" s="3"/>
      <c r="Z308" s="64" t="s">
        <v>1333</v>
      </c>
      <c r="AA308" s="64" t="s">
        <v>1460</v>
      </c>
      <c r="AB308" s="183" t="str">
        <f>IF(MOD(Таблица33[[#This Row],[Заказ, шт.
↓]],Таблица33[[#This Row],[Кратность заказа]])&gt;0,"Ошибка!","")</f>
        <v/>
      </c>
    </row>
    <row r="309" spans="1:28" s="37" customFormat="1" ht="15" customHeight="1">
      <c r="A309" s="48"/>
      <c r="B309" s="117"/>
      <c r="C309" s="54" t="s">
        <v>1254</v>
      </c>
      <c r="D309" s="187" t="s">
        <v>816</v>
      </c>
      <c r="E309" s="189"/>
      <c r="F309" s="190" t="s">
        <v>1257</v>
      </c>
      <c r="G309" s="182" t="s">
        <v>129</v>
      </c>
      <c r="H309" s="235"/>
      <c r="I309" s="55" t="s">
        <v>1336</v>
      </c>
      <c r="J309" s="56">
        <v>35</v>
      </c>
      <c r="K309" s="56" t="s">
        <v>1343</v>
      </c>
      <c r="L309" s="131">
        <v>9.7099999999999991</v>
      </c>
      <c r="M309" s="131">
        <v>9.98</v>
      </c>
      <c r="N309" s="131">
        <v>10.16</v>
      </c>
      <c r="O309" s="131">
        <v>10.87</v>
      </c>
      <c r="P309" s="56">
        <v>5</v>
      </c>
      <c r="Q309" s="185"/>
      <c r="R309" s="57" t="str">
        <f t="shared" si="8"/>
        <v>-</v>
      </c>
      <c r="S309" s="58">
        <f t="shared" si="9"/>
        <v>0</v>
      </c>
      <c r="T309" s="123" t="s">
        <v>845</v>
      </c>
      <c r="U309" s="64" t="s">
        <v>808</v>
      </c>
      <c r="V309" s="177" t="s">
        <v>1056</v>
      </c>
      <c r="W309" s="177" t="s">
        <v>1034</v>
      </c>
      <c r="X309" s="3" t="s">
        <v>857</v>
      </c>
      <c r="Y309" s="3"/>
      <c r="Z309" s="64" t="s">
        <v>1333</v>
      </c>
      <c r="AA309" s="64" t="s">
        <v>1460</v>
      </c>
      <c r="AB309" s="183" t="str">
        <f>IF(MOD(Таблица33[[#This Row],[Заказ, шт.
↓]],Таблица33[[#This Row],[Кратность заказа]])&gt;0,"Ошибка!","")</f>
        <v/>
      </c>
    </row>
    <row r="310" spans="1:28" s="37" customFormat="1" ht="15" customHeight="1">
      <c r="A310" s="48"/>
      <c r="B310" s="117"/>
      <c r="C310" s="54" t="s">
        <v>1384</v>
      </c>
      <c r="D310" s="187" t="s">
        <v>816</v>
      </c>
      <c r="E310" s="189"/>
      <c r="F310" s="190" t="s">
        <v>1257</v>
      </c>
      <c r="G310" s="182" t="s">
        <v>129</v>
      </c>
      <c r="H310" s="233" t="s">
        <v>1513</v>
      </c>
      <c r="I310" s="55" t="s">
        <v>1335</v>
      </c>
      <c r="J310" s="56">
        <v>35</v>
      </c>
      <c r="K310" s="56" t="s">
        <v>1343</v>
      </c>
      <c r="L310" s="131">
        <v>16.03</v>
      </c>
      <c r="M310" s="131">
        <v>16.470000000000002</v>
      </c>
      <c r="N310" s="131">
        <v>16.78</v>
      </c>
      <c r="O310" s="131">
        <v>17.95</v>
      </c>
      <c r="P310" s="56">
        <v>5</v>
      </c>
      <c r="Q310" s="185"/>
      <c r="R310" s="57" t="str">
        <f t="shared" si="8"/>
        <v>-</v>
      </c>
      <c r="S310" s="58">
        <f t="shared" si="9"/>
        <v>0</v>
      </c>
      <c r="T310" s="133" t="s">
        <v>1259</v>
      </c>
      <c r="U310" s="64" t="s">
        <v>808</v>
      </c>
      <c r="V310" s="177" t="s">
        <v>1056</v>
      </c>
      <c r="W310" s="177" t="s">
        <v>1034</v>
      </c>
      <c r="X310" s="3" t="s">
        <v>857</v>
      </c>
      <c r="Y310" s="3"/>
      <c r="Z310" s="64" t="s">
        <v>1333</v>
      </c>
      <c r="AA310" s="64" t="s">
        <v>1460</v>
      </c>
      <c r="AB310" s="183" t="str">
        <f>IF(MOD(Таблица33[[#This Row],[Заказ, шт.
↓]],Таблица33[[#This Row],[Кратность заказа]])&gt;0,"Ошибка!","")</f>
        <v/>
      </c>
    </row>
    <row r="311" spans="1:28" s="53" customFormat="1" ht="21" customHeight="1">
      <c r="A311" s="48"/>
      <c r="B311" s="155"/>
      <c r="C311" s="156"/>
      <c r="D311" s="156"/>
      <c r="E311" s="191"/>
      <c r="F311" s="170" t="s">
        <v>856</v>
      </c>
      <c r="G311" s="171"/>
      <c r="H311" s="234"/>
      <c r="I311" s="159"/>
      <c r="J311" s="160"/>
      <c r="K311" s="160"/>
      <c r="L311" s="161"/>
      <c r="M311" s="161"/>
      <c r="N311" s="161"/>
      <c r="O311" s="161"/>
      <c r="P311" s="160"/>
      <c r="Q311" s="172"/>
      <c r="R311" s="162"/>
      <c r="S311" s="163"/>
      <c r="T311" s="164"/>
      <c r="U311" s="165"/>
      <c r="V311" s="178"/>
      <c r="W311" s="178"/>
      <c r="X311" s="166"/>
      <c r="Y311" s="166"/>
      <c r="Z311" s="165"/>
      <c r="AA311" s="165"/>
      <c r="AB311" s="183"/>
    </row>
    <row r="312" spans="1:28" s="37" customFormat="1" ht="15" customHeight="1">
      <c r="A312" s="48"/>
      <c r="B312" s="117"/>
      <c r="C312" s="54" t="s">
        <v>1255</v>
      </c>
      <c r="D312" s="187" t="s">
        <v>816</v>
      </c>
      <c r="E312" s="189"/>
      <c r="F312" s="190" t="s">
        <v>1257</v>
      </c>
      <c r="G312" s="182" t="s">
        <v>127</v>
      </c>
      <c r="H312" s="231" t="s">
        <v>1514</v>
      </c>
      <c r="I312" s="55" t="s">
        <v>1334</v>
      </c>
      <c r="J312" s="56">
        <v>75</v>
      </c>
      <c r="K312" s="56" t="s">
        <v>1343</v>
      </c>
      <c r="L312" s="131">
        <v>4.5599999999999996</v>
      </c>
      <c r="M312" s="131">
        <v>4.68</v>
      </c>
      <c r="N312" s="131">
        <v>4.7699999999999996</v>
      </c>
      <c r="O312" s="131">
        <v>5.0999999999999996</v>
      </c>
      <c r="P312" s="56">
        <v>5</v>
      </c>
      <c r="Q312" s="185"/>
      <c r="R312" s="57" t="str">
        <f t="shared" si="8"/>
        <v>-</v>
      </c>
      <c r="S312" s="58">
        <f t="shared" si="9"/>
        <v>0</v>
      </c>
      <c r="T312" s="123" t="s">
        <v>845</v>
      </c>
      <c r="U312" s="64" t="s">
        <v>909</v>
      </c>
      <c r="V312" s="177">
        <v>90</v>
      </c>
      <c r="W312" s="177" t="s">
        <v>1050</v>
      </c>
      <c r="X312" s="3" t="s">
        <v>857</v>
      </c>
      <c r="Y312" s="3"/>
      <c r="Z312" s="64" t="s">
        <v>1051</v>
      </c>
      <c r="AA312" s="64" t="s">
        <v>1461</v>
      </c>
      <c r="AB312" s="183" t="str">
        <f>IF(MOD(Таблица33[[#This Row],[Заказ, шт.
↓]],Таблица33[[#This Row],[Кратность заказа]])&gt;0,"Ошибка!","")</f>
        <v/>
      </c>
    </row>
    <row r="313" spans="1:28" s="37" customFormat="1" ht="15" customHeight="1">
      <c r="A313" s="48"/>
      <c r="B313" s="117"/>
      <c r="C313" s="54" t="s">
        <v>1049</v>
      </c>
      <c r="D313" s="187" t="s">
        <v>906</v>
      </c>
      <c r="E313" s="189"/>
      <c r="F313" s="190" t="s">
        <v>1257</v>
      </c>
      <c r="G313" s="182" t="s">
        <v>127</v>
      </c>
      <c r="H313" s="231" t="s">
        <v>1514</v>
      </c>
      <c r="I313" s="55" t="s">
        <v>1334</v>
      </c>
      <c r="J313" s="56">
        <v>60</v>
      </c>
      <c r="K313" s="56" t="s">
        <v>1344</v>
      </c>
      <c r="L313" s="130">
        <v>434</v>
      </c>
      <c r="M313" s="130">
        <v>445</v>
      </c>
      <c r="N313" s="130">
        <v>454</v>
      </c>
      <c r="O313" s="130">
        <v>485</v>
      </c>
      <c r="P313" s="56">
        <v>5</v>
      </c>
      <c r="Q313" s="185"/>
      <c r="R313" s="57" t="str">
        <f t="shared" si="8"/>
        <v>-</v>
      </c>
      <c r="S313" s="66">
        <f t="shared" si="9"/>
        <v>0</v>
      </c>
      <c r="T313" s="123" t="s">
        <v>845</v>
      </c>
      <c r="U313" s="64" t="s">
        <v>909</v>
      </c>
      <c r="V313" s="177">
        <v>90</v>
      </c>
      <c r="W313" s="177" t="s">
        <v>1050</v>
      </c>
      <c r="X313" s="3" t="s">
        <v>857</v>
      </c>
      <c r="Y313" s="3"/>
      <c r="Z313" s="64" t="s">
        <v>1051</v>
      </c>
      <c r="AA313" s="64" t="s">
        <v>1461</v>
      </c>
      <c r="AB313" s="183" t="str">
        <f>IF(MOD(Таблица33[[#This Row],[Заказ, шт.
↓]],Таблица33[[#This Row],[Кратность заказа]])&gt;0,"Ошибка!","")</f>
        <v/>
      </c>
    </row>
    <row r="314" spans="1:28" s="37" customFormat="1" ht="15" customHeight="1">
      <c r="A314" s="48"/>
      <c r="B314" s="117"/>
      <c r="C314" s="54" t="s">
        <v>1052</v>
      </c>
      <c r="D314" s="187" t="s">
        <v>816</v>
      </c>
      <c r="E314" s="188"/>
      <c r="F314" s="190" t="s">
        <v>1257</v>
      </c>
      <c r="G314" s="182" t="s">
        <v>127</v>
      </c>
      <c r="H314" s="231" t="s">
        <v>1514</v>
      </c>
      <c r="I314" s="55" t="s">
        <v>1336</v>
      </c>
      <c r="J314" s="56">
        <v>50</v>
      </c>
      <c r="K314" s="56" t="s">
        <v>1343</v>
      </c>
      <c r="L314" s="131">
        <v>4.92</v>
      </c>
      <c r="M314" s="131">
        <v>5.05</v>
      </c>
      <c r="N314" s="131">
        <v>5.1499999999999995</v>
      </c>
      <c r="O314" s="131">
        <v>5.5</v>
      </c>
      <c r="P314" s="56">
        <v>5</v>
      </c>
      <c r="Q314" s="185"/>
      <c r="R314" s="57" t="str">
        <f t="shared" si="8"/>
        <v>-</v>
      </c>
      <c r="S314" s="58">
        <f t="shared" si="9"/>
        <v>0</v>
      </c>
      <c r="T314" s="123" t="s">
        <v>845</v>
      </c>
      <c r="U314" s="64" t="s">
        <v>909</v>
      </c>
      <c r="V314" s="177">
        <v>90</v>
      </c>
      <c r="W314" s="177" t="s">
        <v>1050</v>
      </c>
      <c r="X314" s="3" t="s">
        <v>857</v>
      </c>
      <c r="Y314" s="3"/>
      <c r="Z314" s="64" t="s">
        <v>1051</v>
      </c>
      <c r="AA314" s="64" t="s">
        <v>1461</v>
      </c>
      <c r="AB314" s="183" t="str">
        <f>IF(MOD(Таблица33[[#This Row],[Заказ, шт.
↓]],Таблица33[[#This Row],[Кратность заказа]])&gt;0,"Ошибка!","")</f>
        <v/>
      </c>
    </row>
    <row r="315" spans="1:28" s="73" customFormat="1" ht="15" customHeight="1">
      <c r="A315" s="48"/>
      <c r="B315" s="67"/>
      <c r="C315" s="67" t="s">
        <v>1057</v>
      </c>
      <c r="D315" s="68"/>
      <c r="E315" s="69"/>
      <c r="F315" s="69"/>
      <c r="G315" s="70" t="s">
        <v>1387</v>
      </c>
      <c r="H315" s="70"/>
      <c r="I315" s="69"/>
      <c r="J315" s="69"/>
      <c r="K315" s="69"/>
      <c r="L315" s="69"/>
      <c r="M315" s="69"/>
      <c r="N315" s="69"/>
      <c r="O315" s="69"/>
      <c r="P315" s="71"/>
      <c r="Q315" s="72">
        <f>R12</f>
        <v>0</v>
      </c>
      <c r="R315" s="67"/>
      <c r="S315" s="67"/>
      <c r="T315" s="67"/>
      <c r="U315" s="67"/>
      <c r="V315" s="67"/>
      <c r="W315" s="67"/>
      <c r="X315" s="72"/>
      <c r="Y315" s="72"/>
      <c r="Z315" s="174"/>
      <c r="AA315" s="68"/>
      <c r="AB315" s="176"/>
    </row>
    <row r="316" spans="1:28" s="73" customFormat="1" ht="15" customHeight="1">
      <c r="A316" s="48"/>
      <c r="B316" s="125"/>
      <c r="C316" s="125" t="s">
        <v>1385</v>
      </c>
      <c r="D316" s="126"/>
      <c r="E316" s="127"/>
      <c r="F316" s="127"/>
      <c r="G316" s="128" t="s">
        <v>1386</v>
      </c>
      <c r="H316" s="128"/>
      <c r="I316" s="127"/>
      <c r="J316" s="127"/>
      <c r="K316" s="127"/>
      <c r="L316" s="127"/>
      <c r="M316" s="127"/>
      <c r="N316" s="127"/>
      <c r="O316" s="127"/>
      <c r="P316" s="124"/>
      <c r="Q316" s="129" t="str">
        <f>IF(Q315&gt;5,ROUNDUP(Q315/32,0),"")</f>
        <v/>
      </c>
      <c r="R316" s="125"/>
      <c r="S316" s="125"/>
      <c r="T316" s="125"/>
      <c r="U316" s="125"/>
      <c r="V316" s="125"/>
      <c r="W316" s="125"/>
      <c r="X316" s="129"/>
      <c r="Y316" s="129"/>
      <c r="Z316" s="175"/>
      <c r="AA316" s="126"/>
      <c r="AB316" s="176"/>
    </row>
    <row r="318" spans="1:28">
      <c r="F318" s="59" t="s">
        <v>1058</v>
      </c>
      <c r="I318" s="59"/>
    </row>
    <row r="319" spans="1:28">
      <c r="F319" s="59" t="s">
        <v>1059</v>
      </c>
      <c r="I319" s="59"/>
    </row>
  </sheetData>
  <mergeCells count="15">
    <mergeCell ref="T2:U2"/>
    <mergeCell ref="R12:S12"/>
    <mergeCell ref="L6:N6"/>
    <mergeCell ref="R9:S9"/>
    <mergeCell ref="R10:S10"/>
    <mergeCell ref="R11:S11"/>
    <mergeCell ref="R19:S19"/>
    <mergeCell ref="R20:S20"/>
    <mergeCell ref="E28:O28"/>
    <mergeCell ref="R13:S13"/>
    <mergeCell ref="R14:S14"/>
    <mergeCell ref="R15:S15"/>
    <mergeCell ref="R16:S16"/>
    <mergeCell ref="R17:S17"/>
    <mergeCell ref="R18:S18"/>
  </mergeCells>
  <conditionalFormatting sqref="P34:P40 P42:P67 P69:P79 P82:P85 P87:P129 P131:P154 P157:P167 P169:P204 P206 P209:P232 P234:P276 P278:P284 P287:P291 P293:P310 P312:P314">
    <cfRule type="expression" dxfId="1" priority="1">
      <formula>MOD(Q34,P34)&gt;0</formula>
    </cfRule>
  </conditionalFormatting>
  <conditionalFormatting sqref="Q34:Q40 Q42:Q67 Q69:Q79 Q82:Q85 Q87:Q129 Q131:Q154 Q157:Q167 Q169:Q204 Q206 Q209:Q232 Q234:Q276 Q278:Q284 Q287:Q291 Q293:Q310 Q312:Q314">
    <cfRule type="expression" dxfId="0" priority="2">
      <formula>MOD(Q34,P34)&gt;0</formula>
    </cfRule>
  </conditionalFormatting>
  <dataValidations count="3">
    <dataValidation type="list" allowBlank="1" showInputMessage="1" showErrorMessage="1" sqref="O7" xr:uid="{F5966C43-9C0F-441C-A903-A615C12BBC53}">
      <formula1>"да,нет"</formula1>
    </dataValidation>
    <dataValidation type="list" allowBlank="1" showInputMessage="1" showErrorMessage="1" sqref="R10:S10" xr:uid="{3174B925-F35D-4162-B866-A6E9DB5CF627}">
      <formula1>"не выбрано,42-44 недели 2026 (с 12.10),7 неделя 2027 (08.02-14.02) с зимним хранением,11 неделя 2027 (09.03-14.03) с зимним хранением"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Q34:Q40 Q312:Q314 Q287:Q291 Q82:Q85 Q209:Q232 Q69:Q79 Q157:Q167 Q234:Q276 Q131:Q154 Q87:Q129 Q169:Q204 Q206 Q278:Q284 Q42:Q67 Q293:Q310" xr:uid="{64C65D89-3481-4C7C-A426-2E27171652DC}">
      <formula1>$O$7&lt;&gt;"нет"</formula1>
    </dataValidation>
  </dataValidations>
  <hyperlinks>
    <hyperlink ref="L6" location="'Условия работы'!A1" display="&gt;&gt;&gt; Условия работы &lt;&lt;&lt;" xr:uid="{FBBA9F30-B0AD-45D9-8A20-9A254C68E1DB}"/>
  </hyperlinks>
  <pageMargins left="0.7" right="0.7" top="0.75" bottom="0.75" header="0.3" footer="0.3"/>
  <pageSetup paperSize="9" scale="25" fitToHeight="0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660B-5497-478D-9292-F78B26E59709}">
  <sheetPr codeName="Лист1"/>
  <dimension ref="B2:H144"/>
  <sheetViews>
    <sheetView showGridLines="0" workbookViewId="0">
      <selection activeCell="H17" sqref="H17"/>
    </sheetView>
  </sheetViews>
  <sheetFormatPr defaultRowHeight="14.6"/>
  <cols>
    <col min="1" max="1" width="4" customWidth="1"/>
    <col min="3" max="3" width="28.61328125" customWidth="1"/>
    <col min="4" max="4" width="40.3046875" customWidth="1"/>
    <col min="5" max="7" width="0" hidden="1" customWidth="1"/>
    <col min="8" max="8" width="18.61328125" customWidth="1"/>
  </cols>
  <sheetData>
    <row r="2" spans="2:8" ht="20.6">
      <c r="B2" s="244" t="s">
        <v>1518</v>
      </c>
      <c r="C2" s="245"/>
    </row>
    <row r="3" spans="2:8">
      <c r="B3" s="239" t="s">
        <v>1258</v>
      </c>
      <c r="C3" s="197" t="s">
        <v>1519</v>
      </c>
    </row>
    <row r="4" spans="2:8">
      <c r="B4" s="239" t="s">
        <v>1256</v>
      </c>
      <c r="C4" s="197" t="s">
        <v>1521</v>
      </c>
    </row>
    <row r="5" spans="2:8">
      <c r="B5" s="239" t="s">
        <v>1257</v>
      </c>
      <c r="C5" s="197" t="s">
        <v>1522</v>
      </c>
    </row>
    <row r="7" spans="2:8" ht="20.6">
      <c r="B7" s="244" t="s">
        <v>1523</v>
      </c>
      <c r="C7" s="245"/>
    </row>
    <row r="8" spans="2:8" ht="15.9">
      <c r="B8" s="246" t="s">
        <v>1513</v>
      </c>
      <c r="C8" s="197" t="s">
        <v>1524</v>
      </c>
    </row>
    <row r="9" spans="2:8" ht="14.15" customHeight="1">
      <c r="B9" s="247" t="s">
        <v>1514</v>
      </c>
      <c r="C9" s="197" t="s">
        <v>1498</v>
      </c>
    </row>
    <row r="10" spans="2:8">
      <c r="B10" s="248" t="s">
        <v>1515</v>
      </c>
      <c r="C10" s="197" t="s">
        <v>1525</v>
      </c>
    </row>
    <row r="12" spans="2:8" ht="20.6">
      <c r="B12" s="244" t="s">
        <v>1520</v>
      </c>
      <c r="C12" s="240"/>
      <c r="D12" s="240"/>
      <c r="E12" s="240"/>
      <c r="F12" s="240"/>
      <c r="G12" s="240"/>
      <c r="H12" s="245"/>
    </row>
    <row r="13" spans="2:8">
      <c r="B13" s="241" t="s">
        <v>800</v>
      </c>
      <c r="C13" s="241" t="s">
        <v>821</v>
      </c>
      <c r="D13" s="242" t="s">
        <v>1510</v>
      </c>
      <c r="E13" s="243"/>
      <c r="F13" s="243"/>
      <c r="G13" s="243"/>
      <c r="H13" s="242"/>
    </row>
    <row r="14" spans="2:8">
      <c r="B14" s="197" t="s">
        <v>1257</v>
      </c>
      <c r="C14" s="188" t="s">
        <v>75</v>
      </c>
      <c r="D14" s="197" t="s">
        <v>1500</v>
      </c>
      <c r="E14" s="198" t="s">
        <v>1511</v>
      </c>
      <c r="F14" s="199">
        <f>MATCH(C14,'2026'!$G$1:$G$3000,0)</f>
        <v>87</v>
      </c>
      <c r="G14" s="199" t="str">
        <f>CONCATENATE(E14,F14)</f>
        <v>#'2026'!G87</v>
      </c>
      <c r="H14" s="200" t="str">
        <f>HYPERLINK(G14,"показать в прайсе")</f>
        <v>показать в прайсе</v>
      </c>
    </row>
    <row r="15" spans="2:8">
      <c r="B15" s="197" t="s">
        <v>1257</v>
      </c>
      <c r="C15" s="188" t="s">
        <v>1</v>
      </c>
      <c r="D15" s="197" t="s">
        <v>1500</v>
      </c>
      <c r="E15" s="198" t="s">
        <v>1511</v>
      </c>
      <c r="F15" s="199">
        <f>MATCH(C15,'2026'!$G$1:$G$3000,0)</f>
        <v>88</v>
      </c>
      <c r="G15" s="199" t="str">
        <f t="shared" ref="G15:G78" si="0">CONCATENATE(E15,F15)</f>
        <v>#'2026'!G88</v>
      </c>
      <c r="H15" s="200" t="str">
        <f t="shared" ref="H15:H78" si="1">HYPERLINK(G15,"показать в прайсе")</f>
        <v>показать в прайсе</v>
      </c>
    </row>
    <row r="16" spans="2:8">
      <c r="B16" s="197" t="s">
        <v>1257</v>
      </c>
      <c r="C16" s="188" t="s">
        <v>685</v>
      </c>
      <c r="D16" s="197" t="s">
        <v>1499</v>
      </c>
      <c r="E16" s="198" t="s">
        <v>1511</v>
      </c>
      <c r="F16" s="199">
        <f>MATCH(C16,'2026'!$G$1:$G$3000,0)</f>
        <v>42</v>
      </c>
      <c r="G16" s="199" t="str">
        <f t="shared" si="0"/>
        <v>#'2026'!G42</v>
      </c>
      <c r="H16" s="200" t="str">
        <f t="shared" si="1"/>
        <v>показать в прайсе</v>
      </c>
    </row>
    <row r="17" spans="2:8">
      <c r="B17" s="197" t="s">
        <v>1257</v>
      </c>
      <c r="C17" s="188" t="s">
        <v>78</v>
      </c>
      <c r="D17" s="197" t="s">
        <v>1500</v>
      </c>
      <c r="E17" s="198" t="s">
        <v>1511</v>
      </c>
      <c r="F17" s="199">
        <f>MATCH(C17,'2026'!$G$1:$G$3000,0)</f>
        <v>91</v>
      </c>
      <c r="G17" s="199" t="str">
        <f t="shared" si="0"/>
        <v>#'2026'!G91</v>
      </c>
      <c r="H17" s="200" t="str">
        <f t="shared" si="1"/>
        <v>показать в прайсе</v>
      </c>
    </row>
    <row r="18" spans="2:8">
      <c r="B18" s="197" t="s">
        <v>1257</v>
      </c>
      <c r="C18" s="188" t="s">
        <v>290</v>
      </c>
      <c r="D18" s="197" t="s">
        <v>1502</v>
      </c>
      <c r="E18" s="198" t="s">
        <v>1511</v>
      </c>
      <c r="F18" s="199">
        <f>MATCH(C18,'2026'!$G$1:$G$3000,0)</f>
        <v>234</v>
      </c>
      <c r="G18" s="199" t="str">
        <f t="shared" si="0"/>
        <v>#'2026'!G234</v>
      </c>
      <c r="H18" s="200" t="str">
        <f t="shared" si="1"/>
        <v>показать в прайсе</v>
      </c>
    </row>
    <row r="19" spans="2:8">
      <c r="B19" s="197" t="s">
        <v>1258</v>
      </c>
      <c r="C19" s="188" t="s">
        <v>130</v>
      </c>
      <c r="D19" s="197" t="s">
        <v>1501</v>
      </c>
      <c r="E19" s="198" t="s">
        <v>1511</v>
      </c>
      <c r="F19" s="199">
        <f>MATCH(C19,'2026'!$G$1:$G$3000,0)</f>
        <v>169</v>
      </c>
      <c r="G19" s="199" t="str">
        <f t="shared" si="0"/>
        <v>#'2026'!G169</v>
      </c>
      <c r="H19" s="200" t="str">
        <f t="shared" si="1"/>
        <v>показать в прайсе</v>
      </c>
    </row>
    <row r="20" spans="2:8">
      <c r="B20" s="197" t="s">
        <v>1256</v>
      </c>
      <c r="C20" s="188" t="s">
        <v>79</v>
      </c>
      <c r="D20" s="197" t="s">
        <v>1502</v>
      </c>
      <c r="E20" s="198" t="s">
        <v>1511</v>
      </c>
      <c r="F20" s="199">
        <f>MATCH(C20,'2026'!$G$1:$G$3000,0)</f>
        <v>236</v>
      </c>
      <c r="G20" s="199" t="str">
        <f t="shared" si="0"/>
        <v>#'2026'!G236</v>
      </c>
      <c r="H20" s="200" t="str">
        <f t="shared" si="1"/>
        <v>показать в прайсе</v>
      </c>
    </row>
    <row r="21" spans="2:8">
      <c r="B21" s="197" t="s">
        <v>1257</v>
      </c>
      <c r="C21" s="188" t="s">
        <v>170</v>
      </c>
      <c r="D21" s="197" t="s">
        <v>1503</v>
      </c>
      <c r="E21" s="198" t="s">
        <v>1511</v>
      </c>
      <c r="F21" s="199">
        <f>MATCH(C21,'2026'!$G$1:$G$3000,0)</f>
        <v>293</v>
      </c>
      <c r="G21" s="199" t="str">
        <f t="shared" si="0"/>
        <v>#'2026'!G293</v>
      </c>
      <c r="H21" s="200" t="str">
        <f t="shared" si="1"/>
        <v>показать в прайсе</v>
      </c>
    </row>
    <row r="22" spans="2:8">
      <c r="B22" s="197" t="s">
        <v>1256</v>
      </c>
      <c r="C22" s="188" t="s">
        <v>133</v>
      </c>
      <c r="D22" s="197" t="s">
        <v>1500</v>
      </c>
      <c r="E22" s="198" t="s">
        <v>1511</v>
      </c>
      <c r="F22" s="199">
        <f>MATCH(C22,'2026'!$G$1:$G$3000,0)</f>
        <v>82</v>
      </c>
      <c r="G22" s="199" t="str">
        <f t="shared" si="0"/>
        <v>#'2026'!G82</v>
      </c>
      <c r="H22" s="200" t="str">
        <f t="shared" si="1"/>
        <v>показать в прайсе</v>
      </c>
    </row>
    <row r="23" spans="2:8">
      <c r="B23" s="197" t="s">
        <v>1257</v>
      </c>
      <c r="C23" s="188" t="s">
        <v>83</v>
      </c>
      <c r="D23" s="197" t="s">
        <v>1500</v>
      </c>
      <c r="E23" s="198" t="s">
        <v>1511</v>
      </c>
      <c r="F23" s="199">
        <f>MATCH(C23,'2026'!$G$1:$G$3000,0)</f>
        <v>96</v>
      </c>
      <c r="G23" s="199" t="str">
        <f t="shared" si="0"/>
        <v>#'2026'!G96</v>
      </c>
      <c r="H23" s="200" t="str">
        <f t="shared" si="1"/>
        <v>показать в прайсе</v>
      </c>
    </row>
    <row r="24" spans="2:8">
      <c r="B24" s="197" t="s">
        <v>1257</v>
      </c>
      <c r="C24" s="188" t="s">
        <v>3</v>
      </c>
      <c r="D24" s="197" t="s">
        <v>1499</v>
      </c>
      <c r="E24" s="198" t="s">
        <v>1511</v>
      </c>
      <c r="F24" s="199">
        <f>MATCH(C24,'2026'!$G$1:$G$3000,0)</f>
        <v>43</v>
      </c>
      <c r="G24" s="199" t="str">
        <f t="shared" si="0"/>
        <v>#'2026'!G43</v>
      </c>
      <c r="H24" s="200" t="str">
        <f t="shared" si="1"/>
        <v>показать в прайсе</v>
      </c>
    </row>
    <row r="25" spans="2:8">
      <c r="B25" s="197" t="s">
        <v>1257</v>
      </c>
      <c r="C25" s="188" t="s">
        <v>4</v>
      </c>
      <c r="D25" s="197" t="s">
        <v>1499</v>
      </c>
      <c r="E25" s="198" t="s">
        <v>1511</v>
      </c>
      <c r="F25" s="199">
        <f>MATCH(C25,'2026'!$G$1:$G$3000,0)</f>
        <v>48</v>
      </c>
      <c r="G25" s="199" t="str">
        <f t="shared" si="0"/>
        <v>#'2026'!G48</v>
      </c>
      <c r="H25" s="200" t="str">
        <f t="shared" si="1"/>
        <v>показать в прайсе</v>
      </c>
    </row>
    <row r="26" spans="2:8">
      <c r="B26" s="197" t="s">
        <v>1257</v>
      </c>
      <c r="C26" s="188" t="s">
        <v>5</v>
      </c>
      <c r="D26" s="197" t="s">
        <v>1499</v>
      </c>
      <c r="E26" s="198" t="s">
        <v>1511</v>
      </c>
      <c r="F26" s="199">
        <f>MATCH(C26,'2026'!$G$1:$G$3000,0)</f>
        <v>44</v>
      </c>
      <c r="G26" s="199" t="str">
        <f t="shared" si="0"/>
        <v>#'2026'!G44</v>
      </c>
      <c r="H26" s="200" t="str">
        <f t="shared" si="1"/>
        <v>показать в прайсе</v>
      </c>
    </row>
    <row r="27" spans="2:8">
      <c r="B27" s="197" t="s">
        <v>1258</v>
      </c>
      <c r="C27" s="188" t="s">
        <v>146</v>
      </c>
      <c r="D27" s="197" t="s">
        <v>1501</v>
      </c>
      <c r="E27" s="198" t="s">
        <v>1511</v>
      </c>
      <c r="F27" s="199">
        <f>MATCH(C27,'2026'!$G$1:$G$3000,0)</f>
        <v>172</v>
      </c>
      <c r="G27" s="199" t="str">
        <f t="shared" si="0"/>
        <v>#'2026'!G172</v>
      </c>
      <c r="H27" s="200" t="str">
        <f t="shared" si="1"/>
        <v>показать в прайсе</v>
      </c>
    </row>
    <row r="28" spans="2:8">
      <c r="B28" s="197" t="s">
        <v>1257</v>
      </c>
      <c r="C28" s="188" t="s">
        <v>67</v>
      </c>
      <c r="D28" s="197" t="s">
        <v>1503</v>
      </c>
      <c r="E28" s="198" t="s">
        <v>1511</v>
      </c>
      <c r="F28" s="199">
        <f>MATCH(C28,'2026'!$G$1:$G$3000,0)</f>
        <v>294</v>
      </c>
      <c r="G28" s="199" t="str">
        <f t="shared" si="0"/>
        <v>#'2026'!G294</v>
      </c>
      <c r="H28" s="200" t="str">
        <f t="shared" si="1"/>
        <v>показать в прайсе</v>
      </c>
    </row>
    <row r="29" spans="2:8">
      <c r="B29" s="197" t="s">
        <v>1256</v>
      </c>
      <c r="C29" s="188" t="s">
        <v>135</v>
      </c>
      <c r="D29" s="197" t="s">
        <v>1502</v>
      </c>
      <c r="E29" s="198" t="s">
        <v>1511</v>
      </c>
      <c r="F29" s="199">
        <f>MATCH(C29,'2026'!$G$1:$G$3000,0)</f>
        <v>237</v>
      </c>
      <c r="G29" s="199" t="str">
        <f t="shared" si="0"/>
        <v>#'2026'!G237</v>
      </c>
      <c r="H29" s="200" t="str">
        <f t="shared" si="1"/>
        <v>показать в прайсе</v>
      </c>
    </row>
    <row r="30" spans="2:8">
      <c r="B30" s="197" t="s">
        <v>1257</v>
      </c>
      <c r="C30" s="188" t="s">
        <v>85</v>
      </c>
      <c r="D30" s="197" t="s">
        <v>1500</v>
      </c>
      <c r="E30" s="198" t="s">
        <v>1511</v>
      </c>
      <c r="F30" s="199">
        <f>MATCH(C30,'2026'!$G$1:$G$3000,0)</f>
        <v>97</v>
      </c>
      <c r="G30" s="199" t="str">
        <f t="shared" si="0"/>
        <v>#'2026'!G97</v>
      </c>
      <c r="H30" s="200" t="str">
        <f t="shared" si="1"/>
        <v>показать в прайсе</v>
      </c>
    </row>
    <row r="31" spans="2:8">
      <c r="B31" s="197" t="s">
        <v>1257</v>
      </c>
      <c r="C31" s="188" t="s">
        <v>86</v>
      </c>
      <c r="D31" s="197" t="s">
        <v>1503</v>
      </c>
      <c r="E31" s="198" t="s">
        <v>1511</v>
      </c>
      <c r="F31" s="199">
        <f>MATCH(C31,'2026'!$G$1:$G$3000,0)</f>
        <v>295</v>
      </c>
      <c r="G31" s="199" t="str">
        <f t="shared" si="0"/>
        <v>#'2026'!G295</v>
      </c>
      <c r="H31" s="200" t="str">
        <f t="shared" si="1"/>
        <v>показать в прайсе</v>
      </c>
    </row>
    <row r="32" spans="2:8">
      <c r="B32" s="197" t="s">
        <v>1258</v>
      </c>
      <c r="C32" s="188" t="s">
        <v>277</v>
      </c>
      <c r="D32" s="197" t="s">
        <v>1502</v>
      </c>
      <c r="E32" s="198" t="s">
        <v>1511</v>
      </c>
      <c r="F32" s="199">
        <f>MATCH(C32,'2026'!$G$1:$G$3000,0)</f>
        <v>238</v>
      </c>
      <c r="G32" s="199" t="str">
        <f t="shared" si="0"/>
        <v>#'2026'!G238</v>
      </c>
      <c r="H32" s="200" t="str">
        <f t="shared" si="1"/>
        <v>показать в прайсе</v>
      </c>
    </row>
    <row r="33" spans="2:8">
      <c r="B33" s="197" t="s">
        <v>1256</v>
      </c>
      <c r="C33" s="188" t="s">
        <v>8</v>
      </c>
      <c r="D33" s="197" t="s">
        <v>1502</v>
      </c>
      <c r="E33" s="198" t="s">
        <v>1511</v>
      </c>
      <c r="F33" s="199">
        <f>MATCH(C33,'2026'!$G$1:$G$3000,0)</f>
        <v>239</v>
      </c>
      <c r="G33" s="199" t="str">
        <f t="shared" si="0"/>
        <v>#'2026'!G239</v>
      </c>
      <c r="H33" s="200" t="str">
        <f t="shared" si="1"/>
        <v>показать в прайсе</v>
      </c>
    </row>
    <row r="34" spans="2:8">
      <c r="B34" s="197" t="s">
        <v>1257</v>
      </c>
      <c r="C34" s="188" t="s">
        <v>9</v>
      </c>
      <c r="D34" s="197" t="s">
        <v>1499</v>
      </c>
      <c r="E34" s="198" t="s">
        <v>1511</v>
      </c>
      <c r="F34" s="199">
        <f>MATCH(C34,'2026'!$G$1:$G$3000,0)</f>
        <v>49</v>
      </c>
      <c r="G34" s="199" t="str">
        <f t="shared" si="0"/>
        <v>#'2026'!G49</v>
      </c>
      <c r="H34" s="200" t="str">
        <f t="shared" si="1"/>
        <v>показать в прайсе</v>
      </c>
    </row>
    <row r="35" spans="2:8">
      <c r="B35" s="197" t="s">
        <v>1256</v>
      </c>
      <c r="C35" s="188" t="s">
        <v>329</v>
      </c>
      <c r="D35" s="197" t="s">
        <v>1499</v>
      </c>
      <c r="E35" s="198" t="s">
        <v>1511</v>
      </c>
      <c r="F35" s="199">
        <f>MATCH(C35,'2026'!$G$1:$G$3000,0)</f>
        <v>34</v>
      </c>
      <c r="G35" s="199" t="str">
        <f t="shared" si="0"/>
        <v>#'2026'!G34</v>
      </c>
      <c r="H35" s="200" t="str">
        <f t="shared" si="1"/>
        <v>показать в прайсе</v>
      </c>
    </row>
    <row r="36" spans="2:8">
      <c r="B36" s="197" t="s">
        <v>1256</v>
      </c>
      <c r="C36" s="188" t="s">
        <v>88</v>
      </c>
      <c r="D36" s="197" t="s">
        <v>1502</v>
      </c>
      <c r="E36" s="198" t="s">
        <v>1511</v>
      </c>
      <c r="F36" s="199">
        <f>MATCH(C36,'2026'!$G$1:$G$3000,0)</f>
        <v>209</v>
      </c>
      <c r="G36" s="199" t="str">
        <f t="shared" si="0"/>
        <v>#'2026'!G209</v>
      </c>
      <c r="H36" s="200" t="str">
        <f t="shared" si="1"/>
        <v>показать в прайсе</v>
      </c>
    </row>
    <row r="37" spans="2:8">
      <c r="B37" s="197" t="s">
        <v>1258</v>
      </c>
      <c r="C37" s="188" t="s">
        <v>147</v>
      </c>
      <c r="D37" s="197" t="s">
        <v>1502</v>
      </c>
      <c r="E37" s="198" t="s">
        <v>1511</v>
      </c>
      <c r="F37" s="199">
        <f>MATCH(C37,'2026'!$G$1:$G$3000,0)</f>
        <v>240</v>
      </c>
      <c r="G37" s="199" t="str">
        <f t="shared" si="0"/>
        <v>#'2026'!G240</v>
      </c>
      <c r="H37" s="200" t="str">
        <f t="shared" si="1"/>
        <v>показать в прайсе</v>
      </c>
    </row>
    <row r="38" spans="2:8">
      <c r="B38" s="197" t="s">
        <v>1256</v>
      </c>
      <c r="C38" s="188" t="s">
        <v>10</v>
      </c>
      <c r="D38" s="197" t="s">
        <v>1501</v>
      </c>
      <c r="E38" s="198" t="s">
        <v>1511</v>
      </c>
      <c r="F38" s="199">
        <f>MATCH(C38,'2026'!$G$1:$G$3000,0)</f>
        <v>177</v>
      </c>
      <c r="G38" s="199" t="str">
        <f t="shared" si="0"/>
        <v>#'2026'!G177</v>
      </c>
      <c r="H38" s="200" t="str">
        <f t="shared" si="1"/>
        <v>показать в прайсе</v>
      </c>
    </row>
    <row r="39" spans="2:8">
      <c r="B39" s="197" t="s">
        <v>1256</v>
      </c>
      <c r="C39" s="188" t="s">
        <v>11</v>
      </c>
      <c r="D39" s="197" t="s">
        <v>1501</v>
      </c>
      <c r="E39" s="198" t="s">
        <v>1511</v>
      </c>
      <c r="F39" s="199">
        <f>MATCH(C39,'2026'!$G$1:$G$3000,0)</f>
        <v>181</v>
      </c>
      <c r="G39" s="199" t="str">
        <f t="shared" si="0"/>
        <v>#'2026'!G181</v>
      </c>
      <c r="H39" s="200" t="str">
        <f t="shared" si="1"/>
        <v>показать в прайсе</v>
      </c>
    </row>
    <row r="40" spans="2:8">
      <c r="B40" s="197" t="s">
        <v>1257</v>
      </c>
      <c r="C40" s="188" t="s">
        <v>796</v>
      </c>
      <c r="D40" s="197" t="s">
        <v>1500</v>
      </c>
      <c r="E40" s="198" t="s">
        <v>1511</v>
      </c>
      <c r="F40" s="199">
        <f>MATCH(C40,'2026'!$G$1:$G$3000,0)</f>
        <v>131</v>
      </c>
      <c r="G40" s="199" t="str">
        <f t="shared" si="0"/>
        <v>#'2026'!G131</v>
      </c>
      <c r="H40" s="200" t="str">
        <f t="shared" si="1"/>
        <v>показать в прайсе</v>
      </c>
    </row>
    <row r="41" spans="2:8">
      <c r="B41" s="197" t="s">
        <v>1257</v>
      </c>
      <c r="C41" s="188" t="s">
        <v>173</v>
      </c>
      <c r="D41" s="197" t="s">
        <v>1499</v>
      </c>
      <c r="E41" s="198" t="s">
        <v>1511</v>
      </c>
      <c r="F41" s="199">
        <f>MATCH(C41,'2026'!$G$1:$G$3000,0)</f>
        <v>69</v>
      </c>
      <c r="G41" s="199" t="str">
        <f t="shared" si="0"/>
        <v>#'2026'!G69</v>
      </c>
      <c r="H41" s="200" t="str">
        <f t="shared" si="1"/>
        <v>показать в прайсе</v>
      </c>
    </row>
    <row r="42" spans="2:8">
      <c r="B42" s="197" t="s">
        <v>1258</v>
      </c>
      <c r="C42" s="188" t="s">
        <v>278</v>
      </c>
      <c r="D42" s="197" t="s">
        <v>1501</v>
      </c>
      <c r="E42" s="198" t="s">
        <v>1511</v>
      </c>
      <c r="F42" s="199">
        <f>MATCH(C42,'2026'!$G$1:$G$3000,0)</f>
        <v>206</v>
      </c>
      <c r="G42" s="199" t="str">
        <f t="shared" si="0"/>
        <v>#'2026'!G206</v>
      </c>
      <c r="H42" s="200" t="str">
        <f t="shared" si="1"/>
        <v>показать в прайсе</v>
      </c>
    </row>
    <row r="43" spans="2:8">
      <c r="B43" s="197" t="s">
        <v>1257</v>
      </c>
      <c r="C43" s="188" t="s">
        <v>93</v>
      </c>
      <c r="D43" s="197" t="s">
        <v>1500</v>
      </c>
      <c r="E43" s="198" t="s">
        <v>1511</v>
      </c>
      <c r="F43" s="199">
        <f>MATCH(C43,'2026'!$G$1:$G$3000,0)</f>
        <v>133</v>
      </c>
      <c r="G43" s="199" t="str">
        <f t="shared" si="0"/>
        <v>#'2026'!G133</v>
      </c>
      <c r="H43" s="200" t="str">
        <f t="shared" si="1"/>
        <v>показать в прайсе</v>
      </c>
    </row>
    <row r="44" spans="2:8">
      <c r="B44" s="197" t="s">
        <v>1257</v>
      </c>
      <c r="C44" s="188" t="s">
        <v>174</v>
      </c>
      <c r="D44" s="197" t="s">
        <v>1500</v>
      </c>
      <c r="E44" s="198" t="s">
        <v>1511</v>
      </c>
      <c r="F44" s="199">
        <f>MATCH(C44,'2026'!$G$1:$G$3000,0)</f>
        <v>98</v>
      </c>
      <c r="G44" s="199" t="str">
        <f t="shared" si="0"/>
        <v>#'2026'!G98</v>
      </c>
      <c r="H44" s="200" t="str">
        <f t="shared" si="1"/>
        <v>показать в прайсе</v>
      </c>
    </row>
    <row r="45" spans="2:8">
      <c r="B45" s="197" t="s">
        <v>1257</v>
      </c>
      <c r="C45" s="188" t="s">
        <v>226</v>
      </c>
      <c r="D45" s="197" t="s">
        <v>1499</v>
      </c>
      <c r="E45" s="198" t="s">
        <v>1511</v>
      </c>
      <c r="F45" s="199">
        <f>MATCH(C45,'2026'!$G$1:$G$3000,0)</f>
        <v>52</v>
      </c>
      <c r="G45" s="199" t="str">
        <f t="shared" si="0"/>
        <v>#'2026'!G52</v>
      </c>
      <c r="H45" s="200" t="str">
        <f t="shared" si="1"/>
        <v>показать в прайсе</v>
      </c>
    </row>
    <row r="46" spans="2:8">
      <c r="B46" s="197" t="s">
        <v>1257</v>
      </c>
      <c r="C46" s="188" t="s">
        <v>850</v>
      </c>
      <c r="D46" s="197" t="s">
        <v>1500</v>
      </c>
      <c r="E46" s="198" t="s">
        <v>1511</v>
      </c>
      <c r="F46" s="199">
        <f>MATCH(C46,'2026'!$G$1:$G$3000,0)</f>
        <v>132</v>
      </c>
      <c r="G46" s="199" t="str">
        <f t="shared" si="0"/>
        <v>#'2026'!G132</v>
      </c>
      <c r="H46" s="200" t="str">
        <f t="shared" si="1"/>
        <v>показать в прайсе</v>
      </c>
    </row>
    <row r="47" spans="2:8">
      <c r="B47" s="197" t="s">
        <v>1257</v>
      </c>
      <c r="C47" s="188" t="s">
        <v>13</v>
      </c>
      <c r="D47" s="197" t="s">
        <v>1499</v>
      </c>
      <c r="E47" s="198" t="s">
        <v>1511</v>
      </c>
      <c r="F47" s="199">
        <f>MATCH(C47,'2026'!$G$1:$G$3000,0)</f>
        <v>70</v>
      </c>
      <c r="G47" s="199" t="str">
        <f t="shared" si="0"/>
        <v>#'2026'!G70</v>
      </c>
      <c r="H47" s="200" t="str">
        <f t="shared" si="1"/>
        <v>показать в прайсе</v>
      </c>
    </row>
    <row r="48" spans="2:8">
      <c r="B48" s="197" t="s">
        <v>1257</v>
      </c>
      <c r="C48" s="188" t="s">
        <v>238</v>
      </c>
      <c r="D48" s="197" t="s">
        <v>1502</v>
      </c>
      <c r="E48" s="198" t="s">
        <v>1511</v>
      </c>
      <c r="F48" s="199">
        <f>MATCH(C48,'2026'!$G$1:$G$3000,0)</f>
        <v>278</v>
      </c>
      <c r="G48" s="199" t="str">
        <f t="shared" si="0"/>
        <v>#'2026'!G278</v>
      </c>
      <c r="H48" s="200" t="str">
        <f t="shared" si="1"/>
        <v>показать в прайсе</v>
      </c>
    </row>
    <row r="49" spans="2:8">
      <c r="B49" s="197" t="s">
        <v>1257</v>
      </c>
      <c r="C49" s="188" t="s">
        <v>97</v>
      </c>
      <c r="D49" s="197" t="s">
        <v>1501</v>
      </c>
      <c r="E49" s="198" t="s">
        <v>1511</v>
      </c>
      <c r="F49" s="199">
        <f>MATCH(C49,'2026'!$G$1:$G$3000,0)</f>
        <v>186</v>
      </c>
      <c r="G49" s="199" t="str">
        <f t="shared" si="0"/>
        <v>#'2026'!G186</v>
      </c>
      <c r="H49" s="200" t="str">
        <f t="shared" si="1"/>
        <v>показать в прайсе</v>
      </c>
    </row>
    <row r="50" spans="2:8">
      <c r="B50" s="197" t="s">
        <v>1257</v>
      </c>
      <c r="C50" s="188" t="s">
        <v>176</v>
      </c>
      <c r="D50" s="197" t="s">
        <v>1502</v>
      </c>
      <c r="E50" s="198" t="s">
        <v>1511</v>
      </c>
      <c r="F50" s="199">
        <f>MATCH(C50,'2026'!$G$1:$G$3000,0)</f>
        <v>242</v>
      </c>
      <c r="G50" s="199" t="str">
        <f t="shared" si="0"/>
        <v>#'2026'!G242</v>
      </c>
      <c r="H50" s="200" t="str">
        <f t="shared" si="1"/>
        <v>показать в прайсе</v>
      </c>
    </row>
    <row r="51" spans="2:8">
      <c r="B51" s="197" t="s">
        <v>1257</v>
      </c>
      <c r="C51" s="188" t="s">
        <v>15</v>
      </c>
      <c r="D51" s="197" t="s">
        <v>1499</v>
      </c>
      <c r="E51" s="198" t="s">
        <v>1511</v>
      </c>
      <c r="F51" s="199">
        <f>MATCH(C51,'2026'!$G$1:$G$3000,0)</f>
        <v>57</v>
      </c>
      <c r="G51" s="199" t="str">
        <f t="shared" si="0"/>
        <v>#'2026'!G57</v>
      </c>
      <c r="H51" s="200" t="str">
        <f t="shared" si="1"/>
        <v>показать в прайсе</v>
      </c>
    </row>
    <row r="52" spans="2:8">
      <c r="B52" s="197" t="s">
        <v>1258</v>
      </c>
      <c r="C52" s="188" t="s">
        <v>54</v>
      </c>
      <c r="D52" s="197" t="s">
        <v>1502</v>
      </c>
      <c r="E52" s="198" t="s">
        <v>1511</v>
      </c>
      <c r="F52" s="199">
        <f>MATCH(C52,'2026'!$G$1:$G$3000,0)</f>
        <v>213</v>
      </c>
      <c r="G52" s="199" t="str">
        <f t="shared" si="0"/>
        <v>#'2026'!G213</v>
      </c>
      <c r="H52" s="200" t="str">
        <f t="shared" si="1"/>
        <v>показать в прайсе</v>
      </c>
    </row>
    <row r="53" spans="2:8">
      <c r="B53" s="197" t="s">
        <v>1257</v>
      </c>
      <c r="C53" s="188" t="s">
        <v>17</v>
      </c>
      <c r="D53" s="197" t="s">
        <v>1500</v>
      </c>
      <c r="E53" s="198" t="s">
        <v>1511</v>
      </c>
      <c r="F53" s="199">
        <f>MATCH(C53,'2026'!$G$1:$G$3000,0)</f>
        <v>102</v>
      </c>
      <c r="G53" s="199" t="str">
        <f t="shared" si="0"/>
        <v>#'2026'!G102</v>
      </c>
      <c r="H53" s="200" t="str">
        <f t="shared" si="1"/>
        <v>показать в прайсе</v>
      </c>
    </row>
    <row r="54" spans="2:8">
      <c r="B54" s="197" t="s">
        <v>1258</v>
      </c>
      <c r="C54" s="188" t="s">
        <v>907</v>
      </c>
      <c r="D54" s="197" t="s">
        <v>1501</v>
      </c>
      <c r="E54" s="198" t="s">
        <v>1511</v>
      </c>
      <c r="F54" s="199">
        <f>MATCH(C54,'2026'!$G$1:$G$3000,0)</f>
        <v>189</v>
      </c>
      <c r="G54" s="199" t="str">
        <f t="shared" si="0"/>
        <v>#'2026'!G189</v>
      </c>
      <c r="H54" s="200" t="str">
        <f t="shared" si="1"/>
        <v>показать в прайсе</v>
      </c>
    </row>
    <row r="55" spans="2:8">
      <c r="B55" s="197" t="s">
        <v>1257</v>
      </c>
      <c r="C55" s="188" t="s">
        <v>19</v>
      </c>
      <c r="D55" s="197" t="s">
        <v>1499</v>
      </c>
      <c r="E55" s="198" t="s">
        <v>1511</v>
      </c>
      <c r="F55" s="199">
        <f>MATCH(C55,'2026'!$G$1:$G$3000,0)</f>
        <v>60</v>
      </c>
      <c r="G55" s="199" t="str">
        <f t="shared" si="0"/>
        <v>#'2026'!G60</v>
      </c>
      <c r="H55" s="200" t="str">
        <f t="shared" si="1"/>
        <v>показать в прайсе</v>
      </c>
    </row>
    <row r="56" spans="2:8">
      <c r="B56" s="197" t="s">
        <v>1257</v>
      </c>
      <c r="C56" s="188" t="s">
        <v>20</v>
      </c>
      <c r="D56" s="197" t="s">
        <v>1503</v>
      </c>
      <c r="E56" s="198" t="s">
        <v>1511</v>
      </c>
      <c r="F56" s="199">
        <f>MATCH(C56,'2026'!$G$1:$G$3000,0)</f>
        <v>296</v>
      </c>
      <c r="G56" s="199" t="str">
        <f t="shared" si="0"/>
        <v>#'2026'!G296</v>
      </c>
      <c r="H56" s="200" t="str">
        <f t="shared" si="1"/>
        <v>показать в прайсе</v>
      </c>
    </row>
    <row r="57" spans="2:8">
      <c r="B57" s="197" t="s">
        <v>1257</v>
      </c>
      <c r="C57" s="188" t="s">
        <v>178</v>
      </c>
      <c r="D57" s="197" t="s">
        <v>1500</v>
      </c>
      <c r="E57" s="198" t="s">
        <v>1511</v>
      </c>
      <c r="F57" s="199">
        <f>MATCH(C57,'2026'!$G$1:$G$3000,0)</f>
        <v>105</v>
      </c>
      <c r="G57" s="199" t="str">
        <f t="shared" si="0"/>
        <v>#'2026'!G105</v>
      </c>
      <c r="H57" s="200" t="str">
        <f t="shared" si="1"/>
        <v>показать в прайсе</v>
      </c>
    </row>
    <row r="58" spans="2:8">
      <c r="B58" s="197" t="s">
        <v>1258</v>
      </c>
      <c r="C58" s="188" t="s">
        <v>279</v>
      </c>
      <c r="D58" s="197" t="s">
        <v>1502</v>
      </c>
      <c r="E58" s="198" t="s">
        <v>1511</v>
      </c>
      <c r="F58" s="199">
        <f>MATCH(C58,'2026'!$G$1:$G$3000,0)</f>
        <v>243</v>
      </c>
      <c r="G58" s="199" t="str">
        <f t="shared" si="0"/>
        <v>#'2026'!G243</v>
      </c>
      <c r="H58" s="200" t="str">
        <f t="shared" si="1"/>
        <v>показать в прайсе</v>
      </c>
    </row>
    <row r="59" spans="2:8">
      <c r="B59" s="197" t="s">
        <v>1257</v>
      </c>
      <c r="C59" s="188" t="s">
        <v>179</v>
      </c>
      <c r="D59" s="197" t="s">
        <v>1503</v>
      </c>
      <c r="E59" s="198" t="s">
        <v>1511</v>
      </c>
      <c r="F59" s="199">
        <f>MATCH(C59,'2026'!$G$1:$G$3000,0)</f>
        <v>298</v>
      </c>
      <c r="G59" s="199" t="str">
        <f t="shared" si="0"/>
        <v>#'2026'!G298</v>
      </c>
      <c r="H59" s="200" t="str">
        <f t="shared" si="1"/>
        <v>показать в прайсе</v>
      </c>
    </row>
    <row r="60" spans="2:8">
      <c r="B60" s="197" t="s">
        <v>1256</v>
      </c>
      <c r="C60" s="188" t="s">
        <v>22</v>
      </c>
      <c r="D60" s="197" t="s">
        <v>1502</v>
      </c>
      <c r="E60" s="198" t="s">
        <v>1511</v>
      </c>
      <c r="F60" s="199">
        <f>MATCH(C60,'2026'!$G$1:$G$3000,0)</f>
        <v>215</v>
      </c>
      <c r="G60" s="199" t="str">
        <f t="shared" si="0"/>
        <v>#'2026'!G215</v>
      </c>
      <c r="H60" s="200" t="str">
        <f t="shared" si="1"/>
        <v>показать в прайсе</v>
      </c>
    </row>
    <row r="61" spans="2:8">
      <c r="B61" s="197" t="s">
        <v>1257</v>
      </c>
      <c r="C61" s="188" t="s">
        <v>100</v>
      </c>
      <c r="D61" s="197" t="s">
        <v>1499</v>
      </c>
      <c r="E61" s="198" t="s">
        <v>1511</v>
      </c>
      <c r="F61" s="199">
        <f>MATCH(C61,'2026'!$G$1:$G$3000,0)</f>
        <v>74</v>
      </c>
      <c r="G61" s="199" t="str">
        <f t="shared" si="0"/>
        <v>#'2026'!G74</v>
      </c>
      <c r="H61" s="200" t="str">
        <f t="shared" si="1"/>
        <v>показать в прайсе</v>
      </c>
    </row>
    <row r="62" spans="2:8">
      <c r="B62" s="197" t="s">
        <v>1256</v>
      </c>
      <c r="C62" s="188" t="s">
        <v>101</v>
      </c>
      <c r="D62" s="197" t="s">
        <v>1502</v>
      </c>
      <c r="E62" s="198" t="s">
        <v>1511</v>
      </c>
      <c r="F62" s="199">
        <f>MATCH(C62,'2026'!$G$1:$G$3000,0)</f>
        <v>279</v>
      </c>
      <c r="G62" s="199" t="str">
        <f t="shared" si="0"/>
        <v>#'2026'!G279</v>
      </c>
      <c r="H62" s="200" t="str">
        <f t="shared" si="1"/>
        <v>показать в прайсе</v>
      </c>
    </row>
    <row r="63" spans="2:8">
      <c r="B63" s="197" t="s">
        <v>1258</v>
      </c>
      <c r="C63" s="188" t="s">
        <v>148</v>
      </c>
      <c r="D63" s="197" t="s">
        <v>1503</v>
      </c>
      <c r="E63" s="198" t="s">
        <v>1511</v>
      </c>
      <c r="F63" s="199">
        <f>MATCH(C63,'2026'!$G$1:$G$3000,0)</f>
        <v>287</v>
      </c>
      <c r="G63" s="199" t="str">
        <f t="shared" si="0"/>
        <v>#'2026'!G287</v>
      </c>
      <c r="H63" s="200" t="str">
        <f t="shared" si="1"/>
        <v>показать в прайсе</v>
      </c>
    </row>
    <row r="64" spans="2:8">
      <c r="B64" s="197" t="s">
        <v>1257</v>
      </c>
      <c r="C64" s="188" t="s">
        <v>228</v>
      </c>
      <c r="D64" s="197" t="s">
        <v>1502</v>
      </c>
      <c r="E64" s="198" t="s">
        <v>1511</v>
      </c>
      <c r="F64" s="199">
        <f>MATCH(C64,'2026'!$G$1:$G$3000,0)</f>
        <v>281</v>
      </c>
      <c r="G64" s="199" t="str">
        <f t="shared" si="0"/>
        <v>#'2026'!G281</v>
      </c>
      <c r="H64" s="200" t="str">
        <f t="shared" si="1"/>
        <v>показать в прайсе</v>
      </c>
    </row>
    <row r="65" spans="2:8">
      <c r="B65" s="197" t="s">
        <v>1257</v>
      </c>
      <c r="C65" s="188" t="s">
        <v>103</v>
      </c>
      <c r="D65" s="197" t="s">
        <v>1499</v>
      </c>
      <c r="E65" s="198" t="s">
        <v>1511</v>
      </c>
      <c r="F65" s="199">
        <f>MATCH(C65,'2026'!$G$1:$G$3000,0)</f>
        <v>61</v>
      </c>
      <c r="G65" s="199" t="str">
        <f t="shared" si="0"/>
        <v>#'2026'!G61</v>
      </c>
      <c r="H65" s="200" t="str">
        <f t="shared" si="1"/>
        <v>показать в прайсе</v>
      </c>
    </row>
    <row r="66" spans="2:8">
      <c r="B66" s="197" t="s">
        <v>1257</v>
      </c>
      <c r="C66" s="188" t="s">
        <v>104</v>
      </c>
      <c r="D66" s="197" t="s">
        <v>1500</v>
      </c>
      <c r="E66" s="198" t="s">
        <v>1511</v>
      </c>
      <c r="F66" s="199">
        <f>MATCH(C66,'2026'!$G$1:$G$3000,0)</f>
        <v>140</v>
      </c>
      <c r="G66" s="199" t="str">
        <f t="shared" si="0"/>
        <v>#'2026'!G140</v>
      </c>
      <c r="H66" s="200" t="str">
        <f t="shared" si="1"/>
        <v>показать в прайсе</v>
      </c>
    </row>
    <row r="67" spans="2:8">
      <c r="B67" s="197" t="s">
        <v>1257</v>
      </c>
      <c r="C67" s="188" t="s">
        <v>241</v>
      </c>
      <c r="D67" s="197" t="s">
        <v>1502</v>
      </c>
      <c r="E67" s="198" t="s">
        <v>1511</v>
      </c>
      <c r="F67" s="199">
        <f>MATCH(C67,'2026'!$G$1:$G$3000,0)</f>
        <v>282</v>
      </c>
      <c r="G67" s="199" t="str">
        <f t="shared" si="0"/>
        <v>#'2026'!G282</v>
      </c>
      <c r="H67" s="200" t="str">
        <f t="shared" si="1"/>
        <v>показать в прайсе</v>
      </c>
    </row>
    <row r="68" spans="2:8">
      <c r="B68" s="197" t="s">
        <v>1257</v>
      </c>
      <c r="C68" s="188" t="s">
        <v>23</v>
      </c>
      <c r="D68" s="197" t="s">
        <v>1499</v>
      </c>
      <c r="E68" s="198" t="s">
        <v>1511</v>
      </c>
      <c r="F68" s="199">
        <f>MATCH(C68,'2026'!$G$1:$G$3000,0)</f>
        <v>77</v>
      </c>
      <c r="G68" s="199" t="str">
        <f t="shared" si="0"/>
        <v>#'2026'!G77</v>
      </c>
      <c r="H68" s="200" t="str">
        <f t="shared" si="1"/>
        <v>показать в прайсе</v>
      </c>
    </row>
    <row r="69" spans="2:8">
      <c r="B69" s="197" t="s">
        <v>1256</v>
      </c>
      <c r="C69" s="188" t="s">
        <v>105</v>
      </c>
      <c r="D69" s="197" t="s">
        <v>1500</v>
      </c>
      <c r="E69" s="198" t="s">
        <v>1511</v>
      </c>
      <c r="F69" s="199">
        <f>MATCH(C69,'2026'!$G$1:$G$3000,0)</f>
        <v>106</v>
      </c>
      <c r="G69" s="199" t="str">
        <f t="shared" si="0"/>
        <v>#'2026'!G106</v>
      </c>
      <c r="H69" s="200" t="str">
        <f t="shared" si="1"/>
        <v>показать в прайсе</v>
      </c>
    </row>
    <row r="70" spans="2:8">
      <c r="B70" s="197" t="s">
        <v>1258</v>
      </c>
      <c r="C70" s="188" t="s">
        <v>149</v>
      </c>
      <c r="D70" s="197" t="s">
        <v>1501</v>
      </c>
      <c r="E70" s="198" t="s">
        <v>1511</v>
      </c>
      <c r="F70" s="199">
        <f>MATCH(C70,'2026'!$G$1:$G$3000,0)</f>
        <v>190</v>
      </c>
      <c r="G70" s="199" t="str">
        <f t="shared" si="0"/>
        <v>#'2026'!G190</v>
      </c>
      <c r="H70" s="200" t="str">
        <f t="shared" si="1"/>
        <v>показать в прайсе</v>
      </c>
    </row>
    <row r="71" spans="2:8">
      <c r="B71" s="197" t="s">
        <v>1256</v>
      </c>
      <c r="C71" s="188" t="s">
        <v>233</v>
      </c>
      <c r="D71" s="197" t="s">
        <v>1500</v>
      </c>
      <c r="E71" s="198" t="s">
        <v>1511</v>
      </c>
      <c r="F71" s="199">
        <f>MATCH(C71,'2026'!$G$1:$G$3000,0)</f>
        <v>107</v>
      </c>
      <c r="G71" s="199" t="str">
        <f t="shared" si="0"/>
        <v>#'2026'!G107</v>
      </c>
      <c r="H71" s="200" t="str">
        <f t="shared" si="1"/>
        <v>показать в прайсе</v>
      </c>
    </row>
    <row r="72" spans="2:8">
      <c r="B72" s="197" t="s">
        <v>1257</v>
      </c>
      <c r="C72" s="188" t="s">
        <v>24</v>
      </c>
      <c r="D72" s="197" t="s">
        <v>1502</v>
      </c>
      <c r="E72" s="198" t="s">
        <v>1511</v>
      </c>
      <c r="F72" s="199">
        <f>MATCH(C72,'2026'!$G$1:$G$3000,0)</f>
        <v>244</v>
      </c>
      <c r="G72" s="199" t="str">
        <f t="shared" si="0"/>
        <v>#'2026'!G244</v>
      </c>
      <c r="H72" s="200" t="str">
        <f t="shared" si="1"/>
        <v>показать в прайсе</v>
      </c>
    </row>
    <row r="73" spans="2:8">
      <c r="B73" s="197" t="s">
        <v>1257</v>
      </c>
      <c r="C73" s="188" t="s">
        <v>107</v>
      </c>
      <c r="D73" s="197" t="s">
        <v>1502</v>
      </c>
      <c r="E73" s="198" t="s">
        <v>1511</v>
      </c>
      <c r="F73" s="199">
        <f>MATCH(C73,'2026'!$G$1:$G$3000,0)</f>
        <v>250</v>
      </c>
      <c r="G73" s="199" t="str">
        <f t="shared" si="0"/>
        <v>#'2026'!G250</v>
      </c>
      <c r="H73" s="200" t="str">
        <f t="shared" si="1"/>
        <v>показать в прайсе</v>
      </c>
    </row>
    <row r="74" spans="2:8">
      <c r="B74" s="197" t="s">
        <v>1256</v>
      </c>
      <c r="C74" s="188" t="s">
        <v>263</v>
      </c>
      <c r="D74" s="197" t="s">
        <v>1501</v>
      </c>
      <c r="E74" s="198" t="s">
        <v>1511</v>
      </c>
      <c r="F74" s="199">
        <f>MATCH(C74,'2026'!$G$1:$G$3000,0)</f>
        <v>157</v>
      </c>
      <c r="G74" s="199" t="str">
        <f t="shared" si="0"/>
        <v>#'2026'!G157</v>
      </c>
      <c r="H74" s="200" t="str">
        <f t="shared" si="1"/>
        <v>показать в прайсе</v>
      </c>
    </row>
    <row r="75" spans="2:8">
      <c r="B75" s="197" t="s">
        <v>1257</v>
      </c>
      <c r="C75" s="188" t="s">
        <v>109</v>
      </c>
      <c r="D75" s="197" t="s">
        <v>1499</v>
      </c>
      <c r="E75" s="198" t="s">
        <v>1511</v>
      </c>
      <c r="F75" s="199">
        <f>MATCH(C75,'2026'!$G$1:$G$3000,0)</f>
        <v>62</v>
      </c>
      <c r="G75" s="199" t="str">
        <f t="shared" si="0"/>
        <v>#'2026'!G62</v>
      </c>
      <c r="H75" s="200" t="str">
        <f t="shared" si="1"/>
        <v>показать в прайсе</v>
      </c>
    </row>
    <row r="76" spans="2:8">
      <c r="B76" s="197" t="s">
        <v>1257</v>
      </c>
      <c r="C76" s="188" t="s">
        <v>243</v>
      </c>
      <c r="D76" s="197" t="s">
        <v>1500</v>
      </c>
      <c r="E76" s="198" t="s">
        <v>1511</v>
      </c>
      <c r="F76" s="199">
        <f>MATCH(C76,'2026'!$G$1:$G$3000,0)</f>
        <v>108</v>
      </c>
      <c r="G76" s="199" t="str">
        <f t="shared" si="0"/>
        <v>#'2026'!G108</v>
      </c>
      <c r="H76" s="200" t="str">
        <f t="shared" si="1"/>
        <v>показать в прайсе</v>
      </c>
    </row>
    <row r="77" spans="2:8">
      <c r="B77" s="197" t="s">
        <v>1257</v>
      </c>
      <c r="C77" s="188" t="s">
        <v>183</v>
      </c>
      <c r="D77" s="197" t="s">
        <v>1501</v>
      </c>
      <c r="E77" s="198" t="s">
        <v>1511</v>
      </c>
      <c r="F77" s="199">
        <f>MATCH(C77,'2026'!$G$1:$G$3000,0)</f>
        <v>193</v>
      </c>
      <c r="G77" s="199" t="str">
        <f t="shared" si="0"/>
        <v>#'2026'!G193</v>
      </c>
      <c r="H77" s="200" t="str">
        <f t="shared" si="1"/>
        <v>показать в прайсе</v>
      </c>
    </row>
    <row r="78" spans="2:8">
      <c r="B78" s="197" t="s">
        <v>1256</v>
      </c>
      <c r="C78" s="188" t="s">
        <v>110</v>
      </c>
      <c r="D78" s="197" t="s">
        <v>1501</v>
      </c>
      <c r="E78" s="198" t="s">
        <v>1511</v>
      </c>
      <c r="F78" s="199">
        <f>MATCH(C78,'2026'!$G$1:$G$3000,0)</f>
        <v>159</v>
      </c>
      <c r="G78" s="199" t="str">
        <f t="shared" si="0"/>
        <v>#'2026'!G159</v>
      </c>
      <c r="H78" s="200" t="str">
        <f t="shared" si="1"/>
        <v>показать в прайсе</v>
      </c>
    </row>
    <row r="79" spans="2:8">
      <c r="B79" s="197" t="s">
        <v>1258</v>
      </c>
      <c r="C79" s="188" t="s">
        <v>280</v>
      </c>
      <c r="D79" s="197" t="s">
        <v>1503</v>
      </c>
      <c r="E79" s="198" t="s">
        <v>1511</v>
      </c>
      <c r="F79" s="199">
        <f>MATCH(C79,'2026'!$G$1:$G$3000,0)</f>
        <v>301</v>
      </c>
      <c r="G79" s="199" t="str">
        <f t="shared" ref="G79:G142" si="2">CONCATENATE(E79,F79)</f>
        <v>#'2026'!G301</v>
      </c>
      <c r="H79" s="200" t="str">
        <f t="shared" ref="H79:H142" si="3">HYPERLINK(G79,"показать в прайсе")</f>
        <v>показать в прайсе</v>
      </c>
    </row>
    <row r="80" spans="2:8">
      <c r="B80" s="197" t="s">
        <v>1256</v>
      </c>
      <c r="C80" s="188" t="s">
        <v>25</v>
      </c>
      <c r="D80" s="197" t="s">
        <v>1503</v>
      </c>
      <c r="E80" s="198" t="s">
        <v>1511</v>
      </c>
      <c r="F80" s="199">
        <f>MATCH(C80,'2026'!$G$1:$G$3000,0)</f>
        <v>290</v>
      </c>
      <c r="G80" s="199" t="str">
        <f t="shared" si="2"/>
        <v>#'2026'!G290</v>
      </c>
      <c r="H80" s="200" t="str">
        <f t="shared" si="3"/>
        <v>показать в прайсе</v>
      </c>
    </row>
    <row r="81" spans="2:8">
      <c r="B81" s="197" t="s">
        <v>1258</v>
      </c>
      <c r="C81" s="188" t="s">
        <v>157</v>
      </c>
      <c r="D81" s="197" t="s">
        <v>1503</v>
      </c>
      <c r="E81" s="198" t="s">
        <v>1511</v>
      </c>
      <c r="F81" s="199">
        <f>MATCH(C81,'2026'!$G$1:$G$3000,0)</f>
        <v>302</v>
      </c>
      <c r="G81" s="199" t="str">
        <f t="shared" si="2"/>
        <v>#'2026'!G302</v>
      </c>
      <c r="H81" s="200" t="str">
        <f t="shared" si="3"/>
        <v>показать в прайсе</v>
      </c>
    </row>
    <row r="82" spans="2:8">
      <c r="B82" s="197" t="s">
        <v>1256</v>
      </c>
      <c r="C82" s="188" t="s">
        <v>111</v>
      </c>
      <c r="D82" s="197" t="s">
        <v>1502</v>
      </c>
      <c r="E82" s="198" t="s">
        <v>1511</v>
      </c>
      <c r="F82" s="199">
        <f>MATCH(C82,'2026'!$G$1:$G$3000,0)</f>
        <v>251</v>
      </c>
      <c r="G82" s="199" t="str">
        <f t="shared" si="2"/>
        <v>#'2026'!G251</v>
      </c>
      <c r="H82" s="200" t="str">
        <f t="shared" si="3"/>
        <v>показать в прайсе</v>
      </c>
    </row>
    <row r="83" spans="2:8">
      <c r="B83" s="197" t="s">
        <v>1256</v>
      </c>
      <c r="C83" s="188" t="s">
        <v>797</v>
      </c>
      <c r="D83" s="197" t="s">
        <v>1500</v>
      </c>
      <c r="E83" s="198" t="s">
        <v>1511</v>
      </c>
      <c r="F83" s="199">
        <f>MATCH(C83,'2026'!$G$1:$G$3000,0)</f>
        <v>109</v>
      </c>
      <c r="G83" s="199" t="str">
        <f t="shared" si="2"/>
        <v>#'2026'!G109</v>
      </c>
      <c r="H83" s="200" t="str">
        <f t="shared" si="3"/>
        <v>показать в прайсе</v>
      </c>
    </row>
    <row r="84" spans="2:8">
      <c r="B84" s="197" t="s">
        <v>1258</v>
      </c>
      <c r="C84" s="188" t="s">
        <v>853</v>
      </c>
      <c r="D84" s="197" t="s">
        <v>1503</v>
      </c>
      <c r="E84" s="198" t="s">
        <v>1511</v>
      </c>
      <c r="F84" s="199">
        <f>MATCH(C84,'2026'!$G$1:$G$3000,0)</f>
        <v>303</v>
      </c>
      <c r="G84" s="199" t="str">
        <f t="shared" si="2"/>
        <v>#'2026'!G303</v>
      </c>
      <c r="H84" s="200" t="str">
        <f t="shared" si="3"/>
        <v>показать в прайсе</v>
      </c>
    </row>
    <row r="85" spans="2:8">
      <c r="B85" s="197" t="s">
        <v>1256</v>
      </c>
      <c r="C85" s="188" t="s">
        <v>138</v>
      </c>
      <c r="D85" s="197" t="s">
        <v>1502</v>
      </c>
      <c r="E85" s="198" t="s">
        <v>1511</v>
      </c>
      <c r="F85" s="199">
        <f>MATCH(C85,'2026'!$G$1:$G$3000,0)</f>
        <v>220</v>
      </c>
      <c r="G85" s="199" t="str">
        <f t="shared" si="2"/>
        <v>#'2026'!G220</v>
      </c>
      <c r="H85" s="200" t="str">
        <f t="shared" si="3"/>
        <v>показать в прайсе</v>
      </c>
    </row>
    <row r="86" spans="2:8">
      <c r="B86" s="197" t="s">
        <v>1257</v>
      </c>
      <c r="C86" s="188" t="s">
        <v>26</v>
      </c>
      <c r="D86" s="197" t="s">
        <v>1499</v>
      </c>
      <c r="E86" s="198" t="s">
        <v>1511</v>
      </c>
      <c r="F86" s="199">
        <f>MATCH(C86,'2026'!$G$1:$G$3000,0)</f>
        <v>63</v>
      </c>
      <c r="G86" s="199" t="str">
        <f t="shared" si="2"/>
        <v>#'2026'!G63</v>
      </c>
      <c r="H86" s="200" t="str">
        <f t="shared" si="3"/>
        <v>показать в прайсе</v>
      </c>
    </row>
    <row r="87" spans="2:8">
      <c r="B87" s="197" t="s">
        <v>1257</v>
      </c>
      <c r="C87" s="188" t="s">
        <v>809</v>
      </c>
      <c r="D87" s="197" t="s">
        <v>1500</v>
      </c>
      <c r="E87" s="198" t="s">
        <v>1511</v>
      </c>
      <c r="F87" s="199">
        <f>MATCH(C87,'2026'!$G$1:$G$3000,0)</f>
        <v>110</v>
      </c>
      <c r="G87" s="199" t="str">
        <f t="shared" si="2"/>
        <v>#'2026'!G110</v>
      </c>
      <c r="H87" s="200" t="str">
        <f t="shared" si="3"/>
        <v>показать в прайсе</v>
      </c>
    </row>
    <row r="88" spans="2:8">
      <c r="B88" s="197" t="s">
        <v>1258</v>
      </c>
      <c r="C88" s="188" t="s">
        <v>158</v>
      </c>
      <c r="D88" s="197" t="s">
        <v>1500</v>
      </c>
      <c r="E88" s="198" t="s">
        <v>1511</v>
      </c>
      <c r="F88" s="199">
        <f>MATCH(C88,'2026'!$G$1:$G$3000,0)</f>
        <v>111</v>
      </c>
      <c r="G88" s="199" t="str">
        <f t="shared" si="2"/>
        <v>#'2026'!G111</v>
      </c>
      <c r="H88" s="200" t="str">
        <f t="shared" si="3"/>
        <v>показать в прайсе</v>
      </c>
    </row>
    <row r="89" spans="2:8">
      <c r="B89" s="197" t="s">
        <v>1256</v>
      </c>
      <c r="C89" s="188" t="s">
        <v>112</v>
      </c>
      <c r="D89" s="197" t="s">
        <v>1502</v>
      </c>
      <c r="E89" s="198" t="s">
        <v>1511</v>
      </c>
      <c r="F89" s="199">
        <f>MATCH(C89,'2026'!$G$1:$G$3000,0)</f>
        <v>255</v>
      </c>
      <c r="G89" s="199" t="str">
        <f t="shared" si="2"/>
        <v>#'2026'!G255</v>
      </c>
      <c r="H89" s="200" t="str">
        <f t="shared" si="3"/>
        <v>показать в прайсе</v>
      </c>
    </row>
    <row r="90" spans="2:8">
      <c r="B90" s="197" t="s">
        <v>1257</v>
      </c>
      <c r="C90" s="188" t="s">
        <v>682</v>
      </c>
      <c r="D90" s="197" t="s">
        <v>1499</v>
      </c>
      <c r="E90" s="198" t="s">
        <v>1511</v>
      </c>
      <c r="F90" s="199">
        <f>MATCH(C90,'2026'!$G$1:$G$3000,0)</f>
        <v>78</v>
      </c>
      <c r="G90" s="199" t="str">
        <f t="shared" si="2"/>
        <v>#'2026'!G78</v>
      </c>
      <c r="H90" s="200" t="str">
        <f t="shared" si="3"/>
        <v>показать в прайсе</v>
      </c>
    </row>
    <row r="91" spans="2:8">
      <c r="B91" s="197" t="s">
        <v>1256</v>
      </c>
      <c r="C91" s="188" t="s">
        <v>443</v>
      </c>
      <c r="D91" s="197" t="s">
        <v>1502</v>
      </c>
      <c r="E91" s="198" t="s">
        <v>1511</v>
      </c>
      <c r="F91" s="199">
        <f>MATCH(C91,'2026'!$G$1:$G$3000,0)</f>
        <v>258</v>
      </c>
      <c r="G91" s="199" t="str">
        <f t="shared" si="2"/>
        <v>#'2026'!G258</v>
      </c>
      <c r="H91" s="200" t="str">
        <f t="shared" si="3"/>
        <v>показать в прайсе</v>
      </c>
    </row>
    <row r="92" spans="2:8">
      <c r="B92" s="197" t="s">
        <v>1257</v>
      </c>
      <c r="C92" s="188" t="s">
        <v>114</v>
      </c>
      <c r="D92" s="197" t="s">
        <v>1499</v>
      </c>
      <c r="E92" s="198" t="s">
        <v>1511</v>
      </c>
      <c r="F92" s="199">
        <f>MATCH(C92,'2026'!$G$1:$G$3000,0)</f>
        <v>37</v>
      </c>
      <c r="G92" s="199" t="str">
        <f t="shared" si="2"/>
        <v>#'2026'!G37</v>
      </c>
      <c r="H92" s="200" t="str">
        <f t="shared" si="3"/>
        <v>показать в прайсе</v>
      </c>
    </row>
    <row r="93" spans="2:8">
      <c r="B93" s="197" t="s">
        <v>1258</v>
      </c>
      <c r="C93" s="188" t="s">
        <v>847</v>
      </c>
      <c r="D93" s="197" t="s">
        <v>1501</v>
      </c>
      <c r="E93" s="198" t="s">
        <v>1511</v>
      </c>
      <c r="F93" s="199">
        <f>MATCH(C93,'2026'!$G$1:$G$3000,0)</f>
        <v>195</v>
      </c>
      <c r="G93" s="199" t="str">
        <f t="shared" si="2"/>
        <v>#'2026'!G195</v>
      </c>
      <c r="H93" s="200" t="str">
        <f t="shared" si="3"/>
        <v>показать в прайсе</v>
      </c>
    </row>
    <row r="94" spans="2:8">
      <c r="B94" s="197" t="s">
        <v>1257</v>
      </c>
      <c r="C94" s="188" t="s">
        <v>186</v>
      </c>
      <c r="D94" s="197" t="s">
        <v>1500</v>
      </c>
      <c r="E94" s="198" t="s">
        <v>1511</v>
      </c>
      <c r="F94" s="199">
        <f>MATCH(C94,'2026'!$G$1:$G$3000,0)</f>
        <v>113</v>
      </c>
      <c r="G94" s="199" t="str">
        <f t="shared" si="2"/>
        <v>#'2026'!G113</v>
      </c>
      <c r="H94" s="200" t="str">
        <f t="shared" si="3"/>
        <v>показать в прайсе</v>
      </c>
    </row>
    <row r="95" spans="2:8">
      <c r="B95" s="197" t="s">
        <v>1257</v>
      </c>
      <c r="C95" s="188" t="s">
        <v>190</v>
      </c>
      <c r="D95" s="197" t="s">
        <v>1499</v>
      </c>
      <c r="E95" s="198" t="s">
        <v>1511</v>
      </c>
      <c r="F95" s="199">
        <f>MATCH(C95,'2026'!$G$1:$G$3000,0)</f>
        <v>66</v>
      </c>
      <c r="G95" s="199" t="str">
        <f t="shared" si="2"/>
        <v>#'2026'!G66</v>
      </c>
      <c r="H95" s="200" t="str">
        <f t="shared" si="3"/>
        <v>показать в прайсе</v>
      </c>
    </row>
    <row r="96" spans="2:8">
      <c r="B96" s="197" t="s">
        <v>1257</v>
      </c>
      <c r="C96" s="188" t="s">
        <v>192</v>
      </c>
      <c r="D96" s="197" t="s">
        <v>1500</v>
      </c>
      <c r="E96" s="198" t="s">
        <v>1511</v>
      </c>
      <c r="F96" s="199">
        <f>MATCH(C96,'2026'!$G$1:$G$3000,0)</f>
        <v>115</v>
      </c>
      <c r="G96" s="199" t="str">
        <f t="shared" si="2"/>
        <v>#'2026'!G115</v>
      </c>
      <c r="H96" s="200" t="str">
        <f t="shared" si="3"/>
        <v>показать в прайсе</v>
      </c>
    </row>
    <row r="97" spans="2:8">
      <c r="B97" s="197" t="s">
        <v>1257</v>
      </c>
      <c r="C97" s="188" t="s">
        <v>193</v>
      </c>
      <c r="D97" s="197" t="s">
        <v>1500</v>
      </c>
      <c r="E97" s="198" t="s">
        <v>1511</v>
      </c>
      <c r="F97" s="199">
        <f>MATCH(C97,'2026'!$G$1:$G$3000,0)</f>
        <v>118</v>
      </c>
      <c r="G97" s="199" t="str">
        <f t="shared" si="2"/>
        <v>#'2026'!G118</v>
      </c>
      <c r="H97" s="200" t="str">
        <f t="shared" si="3"/>
        <v>показать в прайсе</v>
      </c>
    </row>
    <row r="98" spans="2:8">
      <c r="B98" s="197" t="s">
        <v>1258</v>
      </c>
      <c r="C98" s="188" t="s">
        <v>330</v>
      </c>
      <c r="D98" s="197" t="s">
        <v>1501</v>
      </c>
      <c r="E98" s="198" t="s">
        <v>1511</v>
      </c>
      <c r="F98" s="199">
        <f>MATCH(C98,'2026'!$G$1:$G$3000,0)</f>
        <v>196</v>
      </c>
      <c r="G98" s="199" t="str">
        <f t="shared" si="2"/>
        <v>#'2026'!G196</v>
      </c>
      <c r="H98" s="200" t="str">
        <f t="shared" si="3"/>
        <v>показать в прайсе</v>
      </c>
    </row>
    <row r="99" spans="2:8">
      <c r="B99" s="197" t="s">
        <v>1257</v>
      </c>
      <c r="C99" s="188" t="s">
        <v>116</v>
      </c>
      <c r="D99" s="197" t="s">
        <v>1500</v>
      </c>
      <c r="E99" s="198" t="s">
        <v>1511</v>
      </c>
      <c r="F99" s="199">
        <f>MATCH(C99,'2026'!$G$1:$G$3000,0)</f>
        <v>142</v>
      </c>
      <c r="G99" s="199" t="str">
        <f t="shared" si="2"/>
        <v>#'2026'!G142</v>
      </c>
      <c r="H99" s="200" t="str">
        <f t="shared" si="3"/>
        <v>показать в прайсе</v>
      </c>
    </row>
    <row r="100" spans="2:8">
      <c r="B100" s="197" t="s">
        <v>1257</v>
      </c>
      <c r="C100" s="188" t="s">
        <v>117</v>
      </c>
      <c r="D100" s="197" t="s">
        <v>1502</v>
      </c>
      <c r="E100" s="198" t="s">
        <v>1511</v>
      </c>
      <c r="F100" s="199">
        <f>MATCH(C100,'2026'!$G$1:$G$3000,0)</f>
        <v>260</v>
      </c>
      <c r="G100" s="199" t="str">
        <f t="shared" si="2"/>
        <v>#'2026'!G260</v>
      </c>
      <c r="H100" s="200" t="str">
        <f t="shared" si="3"/>
        <v>показать в прайсе</v>
      </c>
    </row>
    <row r="101" spans="2:8">
      <c r="B101" s="197" t="s">
        <v>1256</v>
      </c>
      <c r="C101" s="188" t="s">
        <v>273</v>
      </c>
      <c r="D101" s="197" t="s">
        <v>1502</v>
      </c>
      <c r="E101" s="198" t="s">
        <v>1511</v>
      </c>
      <c r="F101" s="199">
        <f>MATCH(C101,'2026'!$G$1:$G$3000,0)</f>
        <v>283</v>
      </c>
      <c r="G101" s="199" t="str">
        <f t="shared" si="2"/>
        <v>#'2026'!G283</v>
      </c>
      <c r="H101" s="200" t="str">
        <f t="shared" si="3"/>
        <v>показать в прайсе</v>
      </c>
    </row>
    <row r="102" spans="2:8">
      <c r="B102" s="197" t="s">
        <v>1258</v>
      </c>
      <c r="C102" s="188" t="s">
        <v>56</v>
      </c>
      <c r="D102" s="197" t="s">
        <v>1500</v>
      </c>
      <c r="E102" s="198" t="s">
        <v>1511</v>
      </c>
      <c r="F102" s="199">
        <f>MATCH(C102,'2026'!$G$1:$G$3000,0)</f>
        <v>119</v>
      </c>
      <c r="G102" s="199" t="str">
        <f t="shared" si="2"/>
        <v>#'2026'!G119</v>
      </c>
      <c r="H102" s="200" t="str">
        <f t="shared" si="3"/>
        <v>показать в прайсе</v>
      </c>
    </row>
    <row r="103" spans="2:8">
      <c r="B103" s="197" t="s">
        <v>1258</v>
      </c>
      <c r="C103" s="188" t="s">
        <v>282</v>
      </c>
      <c r="D103" s="197" t="s">
        <v>1503</v>
      </c>
      <c r="E103" s="198" t="s">
        <v>1511</v>
      </c>
      <c r="F103" s="199">
        <f>MATCH(C103,'2026'!$G$1:$G$3000,0)</f>
        <v>304</v>
      </c>
      <c r="G103" s="199" t="str">
        <f t="shared" si="2"/>
        <v>#'2026'!G304</v>
      </c>
      <c r="H103" s="200" t="str">
        <f t="shared" si="3"/>
        <v>показать в прайсе</v>
      </c>
    </row>
    <row r="104" spans="2:8">
      <c r="B104" s="197" t="s">
        <v>1258</v>
      </c>
      <c r="C104" s="188" t="s">
        <v>851</v>
      </c>
      <c r="D104" s="197" t="s">
        <v>1502</v>
      </c>
      <c r="E104" s="198" t="s">
        <v>1511</v>
      </c>
      <c r="F104" s="199">
        <f>MATCH(C104,'2026'!$G$1:$G$3000,0)</f>
        <v>261</v>
      </c>
      <c r="G104" s="199" t="str">
        <f t="shared" si="2"/>
        <v>#'2026'!G261</v>
      </c>
      <c r="H104" s="200" t="str">
        <f t="shared" si="3"/>
        <v>показать в прайсе</v>
      </c>
    </row>
    <row r="105" spans="2:8">
      <c r="B105" s="197" t="s">
        <v>1256</v>
      </c>
      <c r="C105" s="188" t="s">
        <v>29</v>
      </c>
      <c r="D105" s="197" t="s">
        <v>1501</v>
      </c>
      <c r="E105" s="198" t="s">
        <v>1511</v>
      </c>
      <c r="F105" s="199">
        <f>MATCH(C105,'2026'!$G$1:$G$3000,0)</f>
        <v>197</v>
      </c>
      <c r="G105" s="199" t="str">
        <f t="shared" si="2"/>
        <v>#'2026'!G197</v>
      </c>
      <c r="H105" s="200" t="str">
        <f t="shared" si="3"/>
        <v>показать в прайсе</v>
      </c>
    </row>
    <row r="106" spans="2:8">
      <c r="B106" s="197" t="s">
        <v>1257</v>
      </c>
      <c r="C106" s="188" t="s">
        <v>688</v>
      </c>
      <c r="D106" s="197" t="s">
        <v>1502</v>
      </c>
      <c r="E106" s="198" t="s">
        <v>1511</v>
      </c>
      <c r="F106" s="199">
        <f>MATCH(C106,'2026'!$G$1:$G$3000,0)</f>
        <v>262</v>
      </c>
      <c r="G106" s="199" t="str">
        <f t="shared" si="2"/>
        <v>#'2026'!G262</v>
      </c>
      <c r="H106" s="200" t="str">
        <f t="shared" si="3"/>
        <v>показать в прайсе</v>
      </c>
    </row>
    <row r="107" spans="2:8">
      <c r="B107" s="197" t="s">
        <v>1256</v>
      </c>
      <c r="C107" s="188" t="s">
        <v>120</v>
      </c>
      <c r="D107" s="197" t="s">
        <v>1502</v>
      </c>
      <c r="E107" s="198" t="s">
        <v>1511</v>
      </c>
      <c r="F107" s="199">
        <f>MATCH(C107,'2026'!$G$1:$G$3000,0)</f>
        <v>221</v>
      </c>
      <c r="G107" s="199" t="str">
        <f t="shared" si="2"/>
        <v>#'2026'!G221</v>
      </c>
      <c r="H107" s="200" t="str">
        <f t="shared" si="3"/>
        <v>показать в прайсе</v>
      </c>
    </row>
    <row r="108" spans="2:8">
      <c r="B108" s="197" t="s">
        <v>1257</v>
      </c>
      <c r="C108" s="188" t="s">
        <v>195</v>
      </c>
      <c r="D108" s="197" t="s">
        <v>1500</v>
      </c>
      <c r="E108" s="198" t="s">
        <v>1511</v>
      </c>
      <c r="F108" s="199">
        <f>MATCH(C108,'2026'!$G$1:$G$3000,0)</f>
        <v>84</v>
      </c>
      <c r="G108" s="199" t="str">
        <f t="shared" si="2"/>
        <v>#'2026'!G84</v>
      </c>
      <c r="H108" s="200" t="str">
        <f t="shared" si="3"/>
        <v>показать в прайсе</v>
      </c>
    </row>
    <row r="109" spans="2:8">
      <c r="B109" s="197" t="s">
        <v>1256</v>
      </c>
      <c r="C109" s="188" t="s">
        <v>121</v>
      </c>
      <c r="D109" s="197" t="s">
        <v>1502</v>
      </c>
      <c r="E109" s="198" t="s">
        <v>1511</v>
      </c>
      <c r="F109" s="199">
        <f>MATCH(C109,'2026'!$G$1:$G$3000,0)</f>
        <v>264</v>
      </c>
      <c r="G109" s="199" t="str">
        <f t="shared" si="2"/>
        <v>#'2026'!G264</v>
      </c>
      <c r="H109" s="200" t="str">
        <f t="shared" si="3"/>
        <v>показать в прайсе</v>
      </c>
    </row>
    <row r="110" spans="2:8">
      <c r="B110" s="197" t="s">
        <v>1257</v>
      </c>
      <c r="C110" s="188" t="s">
        <v>196</v>
      </c>
      <c r="D110" s="197" t="s">
        <v>1500</v>
      </c>
      <c r="E110" s="198" t="s">
        <v>1511</v>
      </c>
      <c r="F110" s="199">
        <f>MATCH(C110,'2026'!$G$1:$G$3000,0)</f>
        <v>144</v>
      </c>
      <c r="G110" s="199" t="str">
        <f t="shared" si="2"/>
        <v>#'2026'!G144</v>
      </c>
      <c r="H110" s="200" t="str">
        <f t="shared" si="3"/>
        <v>показать в прайсе</v>
      </c>
    </row>
    <row r="111" spans="2:8">
      <c r="B111" s="197" t="s">
        <v>1257</v>
      </c>
      <c r="C111" s="188" t="s">
        <v>122</v>
      </c>
      <c r="D111" s="197" t="s">
        <v>1500</v>
      </c>
      <c r="E111" s="198" t="s">
        <v>1511</v>
      </c>
      <c r="F111" s="199">
        <f>MATCH(C111,'2026'!$G$1:$G$3000,0)</f>
        <v>146</v>
      </c>
      <c r="G111" s="199" t="str">
        <f t="shared" si="2"/>
        <v>#'2026'!G146</v>
      </c>
      <c r="H111" s="200" t="str">
        <f t="shared" si="3"/>
        <v>показать в прайсе</v>
      </c>
    </row>
    <row r="112" spans="2:8">
      <c r="B112" s="197" t="s">
        <v>1256</v>
      </c>
      <c r="C112" s="188" t="s">
        <v>123</v>
      </c>
      <c r="D112" s="197" t="s">
        <v>1501</v>
      </c>
      <c r="E112" s="198" t="s">
        <v>1511</v>
      </c>
      <c r="F112" s="199">
        <f>MATCH(C112,'2026'!$G$1:$G$3000,0)</f>
        <v>162</v>
      </c>
      <c r="G112" s="199" t="str">
        <f t="shared" si="2"/>
        <v>#'2026'!G162</v>
      </c>
      <c r="H112" s="200" t="str">
        <f t="shared" si="3"/>
        <v>показать в прайсе</v>
      </c>
    </row>
    <row r="113" spans="2:8">
      <c r="B113" s="197" t="s">
        <v>1257</v>
      </c>
      <c r="C113" s="188" t="s">
        <v>198</v>
      </c>
      <c r="D113" s="197" t="s">
        <v>1500</v>
      </c>
      <c r="E113" s="198" t="s">
        <v>1511</v>
      </c>
      <c r="F113" s="199">
        <f>MATCH(C113,'2026'!$G$1:$G$3000,0)</f>
        <v>145</v>
      </c>
      <c r="G113" s="199" t="str">
        <f t="shared" si="2"/>
        <v>#'2026'!G145</v>
      </c>
      <c r="H113" s="200" t="str">
        <f t="shared" si="3"/>
        <v>показать в прайсе</v>
      </c>
    </row>
    <row r="114" spans="2:8">
      <c r="B114" s="197" t="s">
        <v>1258</v>
      </c>
      <c r="C114" s="188" t="s">
        <v>852</v>
      </c>
      <c r="D114" s="197" t="s">
        <v>1502</v>
      </c>
      <c r="E114" s="198" t="s">
        <v>1511</v>
      </c>
      <c r="F114" s="199">
        <f>MATCH(C114,'2026'!$G$1:$G$3000,0)</f>
        <v>269</v>
      </c>
      <c r="G114" s="199" t="str">
        <f t="shared" si="2"/>
        <v>#'2026'!G269</v>
      </c>
      <c r="H114" s="200" t="str">
        <f t="shared" si="3"/>
        <v>показать в прайсе</v>
      </c>
    </row>
    <row r="115" spans="2:8">
      <c r="B115" s="197" t="s">
        <v>1257</v>
      </c>
      <c r="C115" s="188" t="s">
        <v>246</v>
      </c>
      <c r="D115" s="197" t="s">
        <v>1501</v>
      </c>
      <c r="E115" s="198" t="s">
        <v>1511</v>
      </c>
      <c r="F115" s="199">
        <f>MATCH(C115,'2026'!$G$1:$G$3000,0)</f>
        <v>199</v>
      </c>
      <c r="G115" s="199" t="str">
        <f t="shared" si="2"/>
        <v>#'2026'!G199</v>
      </c>
      <c r="H115" s="200" t="str">
        <f t="shared" si="3"/>
        <v>показать в прайсе</v>
      </c>
    </row>
    <row r="116" spans="2:8">
      <c r="B116" s="197" t="s">
        <v>1258</v>
      </c>
      <c r="C116" s="188" t="s">
        <v>286</v>
      </c>
      <c r="D116" s="197" t="s">
        <v>1502</v>
      </c>
      <c r="E116" s="198" t="s">
        <v>1511</v>
      </c>
      <c r="F116" s="199">
        <f>MATCH(C116,'2026'!$G$1:$G$3000,0)</f>
        <v>270</v>
      </c>
      <c r="G116" s="199" t="str">
        <f t="shared" si="2"/>
        <v>#'2026'!G270</v>
      </c>
      <c r="H116" s="200" t="str">
        <f t="shared" si="3"/>
        <v>показать в прайсе</v>
      </c>
    </row>
    <row r="117" spans="2:8">
      <c r="B117" s="197" t="s">
        <v>1257</v>
      </c>
      <c r="C117" s="188" t="s">
        <v>124</v>
      </c>
      <c r="D117" s="197" t="s">
        <v>1503</v>
      </c>
      <c r="E117" s="198" t="s">
        <v>1511</v>
      </c>
      <c r="F117" s="199">
        <f>MATCH(C117,'2026'!$G$1:$G$3000,0)</f>
        <v>305</v>
      </c>
      <c r="G117" s="199" t="str">
        <f t="shared" si="2"/>
        <v>#'2026'!G305</v>
      </c>
      <c r="H117" s="200" t="str">
        <f t="shared" si="3"/>
        <v>показать в прайсе</v>
      </c>
    </row>
    <row r="118" spans="2:8">
      <c r="B118" s="197" t="s">
        <v>1256</v>
      </c>
      <c r="C118" s="188" t="s">
        <v>36</v>
      </c>
      <c r="D118" s="197" t="s">
        <v>1502</v>
      </c>
      <c r="E118" s="198" t="s">
        <v>1511</v>
      </c>
      <c r="F118" s="199">
        <f>MATCH(C118,'2026'!$G$1:$G$3000,0)</f>
        <v>222</v>
      </c>
      <c r="G118" s="199" t="str">
        <f t="shared" si="2"/>
        <v>#'2026'!G222</v>
      </c>
      <c r="H118" s="200" t="str">
        <f t="shared" si="3"/>
        <v>показать в прайсе</v>
      </c>
    </row>
    <row r="119" spans="2:8">
      <c r="B119" s="197" t="s">
        <v>1256</v>
      </c>
      <c r="C119" s="188" t="s">
        <v>37</v>
      </c>
      <c r="D119" s="197" t="s">
        <v>1502</v>
      </c>
      <c r="E119" s="198" t="s">
        <v>1511</v>
      </c>
      <c r="F119" s="199">
        <f>MATCH(C119,'2026'!$G$1:$G$3000,0)</f>
        <v>227</v>
      </c>
      <c r="G119" s="199" t="str">
        <f t="shared" si="2"/>
        <v>#'2026'!G227</v>
      </c>
      <c r="H119" s="200" t="str">
        <f t="shared" si="3"/>
        <v>показать в прайсе</v>
      </c>
    </row>
    <row r="120" spans="2:8">
      <c r="B120" s="197" t="s">
        <v>1257</v>
      </c>
      <c r="C120" s="188" t="s">
        <v>201</v>
      </c>
      <c r="D120" s="197" t="s">
        <v>1502</v>
      </c>
      <c r="E120" s="198" t="s">
        <v>1511</v>
      </c>
      <c r="F120" s="199">
        <f>MATCH(C120,'2026'!$G$1:$G$3000,0)</f>
        <v>271</v>
      </c>
      <c r="G120" s="199" t="str">
        <f t="shared" si="2"/>
        <v>#'2026'!G271</v>
      </c>
      <c r="H120" s="200" t="str">
        <f t="shared" si="3"/>
        <v>показать в прайсе</v>
      </c>
    </row>
    <row r="121" spans="2:8">
      <c r="B121" s="197" t="s">
        <v>1257</v>
      </c>
      <c r="C121" s="188" t="s">
        <v>203</v>
      </c>
      <c r="D121" s="197" t="s">
        <v>1500</v>
      </c>
      <c r="E121" s="198" t="s">
        <v>1511</v>
      </c>
      <c r="F121" s="199">
        <f>MATCH(C121,'2026'!$G$1:$G$3000,0)</f>
        <v>120</v>
      </c>
      <c r="G121" s="199" t="str">
        <f t="shared" si="2"/>
        <v>#'2026'!G120</v>
      </c>
      <c r="H121" s="200" t="str">
        <f t="shared" si="3"/>
        <v>показать в прайсе</v>
      </c>
    </row>
    <row r="122" spans="2:8">
      <c r="B122" s="197" t="s">
        <v>1258</v>
      </c>
      <c r="C122" s="188" t="s">
        <v>798</v>
      </c>
      <c r="D122" s="197" t="s">
        <v>1500</v>
      </c>
      <c r="E122" s="198" t="s">
        <v>1511</v>
      </c>
      <c r="F122" s="199">
        <f>MATCH(C122,'2026'!$G$1:$G$3000,0)</f>
        <v>121</v>
      </c>
      <c r="G122" s="199" t="str">
        <f t="shared" si="2"/>
        <v>#'2026'!G121</v>
      </c>
      <c r="H122" s="200" t="str">
        <f t="shared" si="3"/>
        <v>показать в прайсе</v>
      </c>
    </row>
    <row r="123" spans="2:8">
      <c r="B123" s="197" t="s">
        <v>1258</v>
      </c>
      <c r="C123" s="188" t="s">
        <v>287</v>
      </c>
      <c r="D123" s="197" t="s">
        <v>1501</v>
      </c>
      <c r="E123" s="198" t="s">
        <v>1511</v>
      </c>
      <c r="F123" s="199">
        <f>MATCH(C123,'2026'!$G$1:$G$3000,0)</f>
        <v>200</v>
      </c>
      <c r="G123" s="199" t="str">
        <f t="shared" si="2"/>
        <v>#'2026'!G200</v>
      </c>
      <c r="H123" s="200" t="str">
        <f t="shared" si="3"/>
        <v>показать в прайсе</v>
      </c>
    </row>
    <row r="124" spans="2:8">
      <c r="B124" s="197" t="s">
        <v>1257</v>
      </c>
      <c r="C124" s="188" t="s">
        <v>39</v>
      </c>
      <c r="D124" s="197" t="s">
        <v>1500</v>
      </c>
      <c r="E124" s="198" t="s">
        <v>1511</v>
      </c>
      <c r="F124" s="199">
        <f>MATCH(C124,'2026'!$G$1:$G$3000,0)</f>
        <v>150</v>
      </c>
      <c r="G124" s="199" t="str">
        <f t="shared" si="2"/>
        <v>#'2026'!G150</v>
      </c>
      <c r="H124" s="200" t="str">
        <f t="shared" si="3"/>
        <v>показать в прайсе</v>
      </c>
    </row>
    <row r="125" spans="2:8">
      <c r="B125" s="197" t="s">
        <v>1258</v>
      </c>
      <c r="C125" s="188" t="s">
        <v>58</v>
      </c>
      <c r="D125" s="197" t="s">
        <v>1502</v>
      </c>
      <c r="E125" s="198" t="s">
        <v>1511</v>
      </c>
      <c r="F125" s="199">
        <f>MATCH(C125,'2026'!$G$1:$G$3000,0)</f>
        <v>232</v>
      </c>
      <c r="G125" s="199" t="str">
        <f t="shared" si="2"/>
        <v>#'2026'!G232</v>
      </c>
      <c r="H125" s="200" t="str">
        <f t="shared" si="3"/>
        <v>показать в прайсе</v>
      </c>
    </row>
    <row r="126" spans="2:8">
      <c r="B126" s="197" t="s">
        <v>1258</v>
      </c>
      <c r="C126" s="188" t="s">
        <v>219</v>
      </c>
      <c r="D126" s="197" t="s">
        <v>1500</v>
      </c>
      <c r="E126" s="198" t="s">
        <v>1511</v>
      </c>
      <c r="F126" s="199">
        <f>MATCH(C126,'2026'!$G$1:$G$3000,0)</f>
        <v>122</v>
      </c>
      <c r="G126" s="199" t="str">
        <f t="shared" si="2"/>
        <v>#'2026'!G122</v>
      </c>
      <c r="H126" s="200" t="str">
        <f t="shared" si="3"/>
        <v>показать в прайсе</v>
      </c>
    </row>
    <row r="127" spans="2:8">
      <c r="B127" s="197" t="s">
        <v>1257</v>
      </c>
      <c r="C127" s="188" t="s">
        <v>126</v>
      </c>
      <c r="D127" s="197" t="s">
        <v>1500</v>
      </c>
      <c r="E127" s="198" t="s">
        <v>1511</v>
      </c>
      <c r="F127" s="199">
        <f>MATCH(C127,'2026'!$G$1:$G$3000,0)</f>
        <v>123</v>
      </c>
      <c r="G127" s="199" t="str">
        <f t="shared" si="2"/>
        <v>#'2026'!G123</v>
      </c>
      <c r="H127" s="200" t="str">
        <f t="shared" si="3"/>
        <v>показать в прайсе</v>
      </c>
    </row>
    <row r="128" spans="2:8">
      <c r="B128" s="197" t="s">
        <v>1258</v>
      </c>
      <c r="C128" s="188" t="s">
        <v>160</v>
      </c>
      <c r="D128" s="197" t="s">
        <v>1501</v>
      </c>
      <c r="E128" s="198" t="s">
        <v>1511</v>
      </c>
      <c r="F128" s="199">
        <f>MATCH(C128,'2026'!$G$1:$G$3000,0)</f>
        <v>201</v>
      </c>
      <c r="G128" s="199" t="str">
        <f t="shared" si="2"/>
        <v>#'2026'!G201</v>
      </c>
      <c r="H128" s="200" t="str">
        <f t="shared" si="3"/>
        <v>показать в прайсе</v>
      </c>
    </row>
    <row r="129" spans="2:8">
      <c r="B129" s="197" t="s">
        <v>1257</v>
      </c>
      <c r="C129" s="188" t="s">
        <v>848</v>
      </c>
      <c r="D129" s="197" t="s">
        <v>1499</v>
      </c>
      <c r="E129" s="198" t="s">
        <v>1511</v>
      </c>
      <c r="F129" s="199">
        <f>MATCH(C129,'2026'!$G$1:$G$3000,0)</f>
        <v>67</v>
      </c>
      <c r="G129" s="199" t="str">
        <f t="shared" si="2"/>
        <v>#'2026'!G67</v>
      </c>
      <c r="H129" s="200" t="str">
        <f t="shared" si="3"/>
        <v>показать в прайсе</v>
      </c>
    </row>
    <row r="130" spans="2:8">
      <c r="B130" s="197" t="s">
        <v>1256</v>
      </c>
      <c r="C130" s="188" t="s">
        <v>849</v>
      </c>
      <c r="D130" s="197" t="s">
        <v>1500</v>
      </c>
      <c r="E130" s="198" t="s">
        <v>1511</v>
      </c>
      <c r="F130" s="199">
        <f>MATCH(C130,'2026'!$G$1:$G$3000,0)</f>
        <v>85</v>
      </c>
      <c r="G130" s="199" t="str">
        <f t="shared" si="2"/>
        <v>#'2026'!G85</v>
      </c>
      <c r="H130" s="200" t="str">
        <f t="shared" si="3"/>
        <v>показать в прайсе</v>
      </c>
    </row>
    <row r="131" spans="2:8">
      <c r="B131" s="197" t="s">
        <v>1257</v>
      </c>
      <c r="C131" s="188" t="s">
        <v>205</v>
      </c>
      <c r="D131" s="197" t="s">
        <v>1499</v>
      </c>
      <c r="E131" s="198" t="s">
        <v>1511</v>
      </c>
      <c r="F131" s="199">
        <f>MATCH(C131,'2026'!$G$1:$G$3000,0)</f>
        <v>79</v>
      </c>
      <c r="G131" s="199" t="str">
        <f t="shared" si="2"/>
        <v>#'2026'!G79</v>
      </c>
      <c r="H131" s="200" t="str">
        <f t="shared" si="3"/>
        <v>показать в прайсе</v>
      </c>
    </row>
    <row r="132" spans="2:8">
      <c r="B132" s="197" t="s">
        <v>1258</v>
      </c>
      <c r="C132" s="188" t="s">
        <v>288</v>
      </c>
      <c r="D132" s="197" t="s">
        <v>1502</v>
      </c>
      <c r="E132" s="198" t="s">
        <v>1511</v>
      </c>
      <c r="F132" s="199">
        <f>MATCH(C132,'2026'!$G$1:$G$3000,0)</f>
        <v>273</v>
      </c>
      <c r="G132" s="199" t="str">
        <f t="shared" si="2"/>
        <v>#'2026'!G273</v>
      </c>
      <c r="H132" s="200" t="str">
        <f t="shared" si="3"/>
        <v>показать в прайсе</v>
      </c>
    </row>
    <row r="133" spans="2:8">
      <c r="B133" s="197" t="s">
        <v>1258</v>
      </c>
      <c r="C133" s="188" t="s">
        <v>220</v>
      </c>
      <c r="D133" s="197" t="s">
        <v>1501</v>
      </c>
      <c r="E133" s="198" t="s">
        <v>1511</v>
      </c>
      <c r="F133" s="199">
        <f>MATCH(C133,'2026'!$G$1:$G$3000,0)</f>
        <v>202</v>
      </c>
      <c r="G133" s="199" t="str">
        <f t="shared" si="2"/>
        <v>#'2026'!G202</v>
      </c>
      <c r="H133" s="200" t="str">
        <f t="shared" si="3"/>
        <v>показать в прайсе</v>
      </c>
    </row>
    <row r="134" spans="2:8">
      <c r="B134" s="197" t="s">
        <v>1258</v>
      </c>
      <c r="C134" s="188" t="s">
        <v>221</v>
      </c>
      <c r="D134" s="197" t="s">
        <v>1502</v>
      </c>
      <c r="E134" s="198" t="s">
        <v>1511</v>
      </c>
      <c r="F134" s="199">
        <f>MATCH(C134,'2026'!$G$1:$G$3000,0)</f>
        <v>274</v>
      </c>
      <c r="G134" s="199" t="str">
        <f t="shared" si="2"/>
        <v>#'2026'!G274</v>
      </c>
      <c r="H134" s="200" t="str">
        <f t="shared" si="3"/>
        <v>показать в прайсе</v>
      </c>
    </row>
    <row r="135" spans="2:8">
      <c r="B135" s="197" t="s">
        <v>1258</v>
      </c>
      <c r="C135" s="188" t="s">
        <v>222</v>
      </c>
      <c r="D135" s="197" t="s">
        <v>1501</v>
      </c>
      <c r="E135" s="198" t="s">
        <v>1511</v>
      </c>
      <c r="F135" s="199">
        <f>MATCH(C135,'2026'!$G$1:$G$3000,0)</f>
        <v>165</v>
      </c>
      <c r="G135" s="199" t="str">
        <f t="shared" si="2"/>
        <v>#'2026'!G165</v>
      </c>
      <c r="H135" s="200" t="str">
        <f t="shared" si="3"/>
        <v>показать в прайсе</v>
      </c>
    </row>
    <row r="136" spans="2:8">
      <c r="B136" s="197" t="s">
        <v>1257</v>
      </c>
      <c r="C136" s="188" t="s">
        <v>127</v>
      </c>
      <c r="D136" s="197" t="s">
        <v>1503</v>
      </c>
      <c r="E136" s="198" t="s">
        <v>1511</v>
      </c>
      <c r="F136" s="199">
        <f>MATCH(C136,'2026'!$G$1:$G$3000,0)</f>
        <v>312</v>
      </c>
      <c r="G136" s="199" t="str">
        <f t="shared" si="2"/>
        <v>#'2026'!G312</v>
      </c>
      <c r="H136" s="200" t="str">
        <f t="shared" si="3"/>
        <v>показать в прайсе</v>
      </c>
    </row>
    <row r="137" spans="2:8">
      <c r="B137" s="197" t="s">
        <v>1258</v>
      </c>
      <c r="C137" s="188" t="s">
        <v>799</v>
      </c>
      <c r="D137" s="197" t="s">
        <v>1500</v>
      </c>
      <c r="E137" s="198" t="s">
        <v>1511</v>
      </c>
      <c r="F137" s="199">
        <f>MATCH(C137,'2026'!$G$1:$G$3000,0)</f>
        <v>127</v>
      </c>
      <c r="G137" s="199" t="str">
        <f t="shared" si="2"/>
        <v>#'2026'!G127</v>
      </c>
      <c r="H137" s="200" t="str">
        <f t="shared" si="3"/>
        <v>показать в прайсе</v>
      </c>
    </row>
    <row r="138" spans="2:8">
      <c r="B138" s="197" t="s">
        <v>1256</v>
      </c>
      <c r="C138" s="188" t="s">
        <v>41</v>
      </c>
      <c r="D138" s="197" t="s">
        <v>1501</v>
      </c>
      <c r="E138" s="198" t="s">
        <v>1511</v>
      </c>
      <c r="F138" s="199">
        <f>MATCH(C138,'2026'!$G$1:$G$3000,0)</f>
        <v>203</v>
      </c>
      <c r="G138" s="199" t="str">
        <f t="shared" si="2"/>
        <v>#'2026'!G203</v>
      </c>
      <c r="H138" s="200" t="str">
        <f t="shared" si="3"/>
        <v>показать в прайсе</v>
      </c>
    </row>
    <row r="139" spans="2:8">
      <c r="B139" s="197" t="s">
        <v>1257</v>
      </c>
      <c r="C139" s="188" t="s">
        <v>210</v>
      </c>
      <c r="D139" s="197" t="s">
        <v>1503</v>
      </c>
      <c r="E139" s="198" t="s">
        <v>1511</v>
      </c>
      <c r="F139" s="199">
        <f>MATCH(C139,'2026'!$G$1:$G$3000,0)</f>
        <v>307</v>
      </c>
      <c r="G139" s="199" t="str">
        <f t="shared" si="2"/>
        <v>#'2026'!G307</v>
      </c>
      <c r="H139" s="200" t="str">
        <f t="shared" si="3"/>
        <v>показать в прайсе</v>
      </c>
    </row>
    <row r="140" spans="2:8">
      <c r="B140" s="197" t="s">
        <v>1257</v>
      </c>
      <c r="C140" s="188" t="s">
        <v>128</v>
      </c>
      <c r="D140" s="197" t="s">
        <v>1502</v>
      </c>
      <c r="E140" s="198" t="s">
        <v>1511</v>
      </c>
      <c r="F140" s="199">
        <f>MATCH(C140,'2026'!$G$1:$G$3000,0)</f>
        <v>275</v>
      </c>
      <c r="G140" s="199" t="str">
        <f t="shared" si="2"/>
        <v>#'2026'!G275</v>
      </c>
      <c r="H140" s="200" t="str">
        <f t="shared" si="3"/>
        <v>показать в прайсе</v>
      </c>
    </row>
    <row r="141" spans="2:8">
      <c r="B141" s="197" t="s">
        <v>1256</v>
      </c>
      <c r="C141" s="188" t="s">
        <v>264</v>
      </c>
      <c r="D141" s="197" t="s">
        <v>1501</v>
      </c>
      <c r="E141" s="198" t="s">
        <v>1511</v>
      </c>
      <c r="F141" s="199">
        <f>MATCH(C141,'2026'!$G$1:$G$3000,0)</f>
        <v>166</v>
      </c>
      <c r="G141" s="199" t="str">
        <f t="shared" si="2"/>
        <v>#'2026'!G166</v>
      </c>
      <c r="H141" s="200" t="str">
        <f t="shared" si="3"/>
        <v>показать в прайсе</v>
      </c>
    </row>
    <row r="142" spans="2:8">
      <c r="B142" s="197" t="s">
        <v>1257</v>
      </c>
      <c r="C142" s="188" t="s">
        <v>212</v>
      </c>
      <c r="D142" s="197" t="s">
        <v>1500</v>
      </c>
      <c r="E142" s="198" t="s">
        <v>1511</v>
      </c>
      <c r="F142" s="199">
        <f>MATCH(C142,'2026'!$G$1:$G$3000,0)</f>
        <v>128</v>
      </c>
      <c r="G142" s="199" t="str">
        <f t="shared" si="2"/>
        <v>#'2026'!G128</v>
      </c>
      <c r="H142" s="200" t="str">
        <f t="shared" si="3"/>
        <v>показать в прайсе</v>
      </c>
    </row>
    <row r="143" spans="2:8">
      <c r="B143" s="197" t="s">
        <v>1257</v>
      </c>
      <c r="C143" s="188" t="s">
        <v>129</v>
      </c>
      <c r="D143" s="197" t="s">
        <v>1503</v>
      </c>
      <c r="E143" s="198" t="s">
        <v>1511</v>
      </c>
      <c r="F143" s="199">
        <f>MATCH(C143,'2026'!$G$1:$G$3000,0)</f>
        <v>308</v>
      </c>
      <c r="G143" s="199" t="str">
        <f t="shared" ref="G143:G144" si="4">CONCATENATE(E143,F143)</f>
        <v>#'2026'!G308</v>
      </c>
      <c r="H143" s="200" t="str">
        <f t="shared" ref="H143:H144" si="5">HYPERLINK(G143,"показать в прайсе")</f>
        <v>показать в прайсе</v>
      </c>
    </row>
    <row r="144" spans="2:8">
      <c r="B144" s="197" t="s">
        <v>1258</v>
      </c>
      <c r="C144" s="188" t="s">
        <v>267</v>
      </c>
      <c r="D144" s="197" t="s">
        <v>1502</v>
      </c>
      <c r="E144" s="198" t="s">
        <v>1511</v>
      </c>
      <c r="F144" s="199">
        <f>MATCH(C144,'2026'!$G$1:$G$3000,0)</f>
        <v>276</v>
      </c>
      <c r="G144" s="199" t="str">
        <f t="shared" si="4"/>
        <v>#'2026'!G276</v>
      </c>
      <c r="H144" s="200" t="str">
        <f t="shared" si="5"/>
        <v>показать в прайсе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AC42-931E-4471-9580-443D5BB973FD}">
  <sheetPr codeName="Лист3"/>
  <dimension ref="B1:BH120"/>
  <sheetViews>
    <sheetView showGridLines="0" zoomScaleNormal="100" workbookViewId="0">
      <selection activeCell="C60" sqref="C60:O60"/>
    </sheetView>
  </sheetViews>
  <sheetFormatPr defaultColWidth="9.3046875" defaultRowHeight="14.6"/>
  <cols>
    <col min="1" max="1" width="3.3046875" style="77" customWidth="1"/>
    <col min="2" max="2" width="5.84375" style="77" customWidth="1"/>
    <col min="3" max="15" width="9.3046875" style="77"/>
    <col min="16" max="16" width="10" style="77" customWidth="1"/>
    <col min="17" max="16384" width="9.3046875" style="77"/>
  </cols>
  <sheetData>
    <row r="1" spans="2:16" ht="15" thickTop="1"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</row>
    <row r="2" spans="2:16">
      <c r="B2" s="78"/>
      <c r="P2" s="79"/>
    </row>
    <row r="3" spans="2:16">
      <c r="B3" s="78"/>
      <c r="P3" s="79"/>
    </row>
    <row r="4" spans="2:16">
      <c r="B4" s="78"/>
      <c r="P4" s="79"/>
    </row>
    <row r="5" spans="2:16">
      <c r="B5" s="78"/>
      <c r="P5" s="79"/>
    </row>
    <row r="6" spans="2:16" s="82" customFormat="1" ht="16.5" customHeight="1">
      <c r="B6" s="80"/>
      <c r="C6" s="81"/>
      <c r="P6" s="83"/>
    </row>
    <row r="7" spans="2:16" s="84" customFormat="1" ht="12" customHeight="1">
      <c r="B7" s="80"/>
      <c r="C7" s="81"/>
      <c r="P7" s="85"/>
    </row>
    <row r="8" spans="2:16" ht="12" customHeight="1">
      <c r="B8" s="78"/>
      <c r="C8" s="81"/>
      <c r="P8" s="79"/>
    </row>
    <row r="9" spans="2:16" ht="12" customHeight="1">
      <c r="B9" s="86"/>
      <c r="C9" s="81"/>
      <c r="P9" s="79"/>
    </row>
    <row r="10" spans="2:16" ht="12" customHeight="1">
      <c r="B10" s="86"/>
      <c r="C10" s="81"/>
      <c r="P10" s="79"/>
    </row>
    <row r="11" spans="2:16" ht="16.5" customHeight="1">
      <c r="B11" s="78"/>
      <c r="P11" s="79"/>
    </row>
    <row r="12" spans="2:16" ht="20.25" customHeight="1">
      <c r="B12" s="78"/>
      <c r="P12" s="79"/>
    </row>
    <row r="13" spans="2:16" s="89" customFormat="1" ht="17.25" customHeight="1">
      <c r="B13" s="87" t="s">
        <v>1060</v>
      </c>
      <c r="C13" s="88" t="s">
        <v>1061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P13" s="90"/>
    </row>
    <row r="14" spans="2:16" s="95" customFormat="1" ht="15.45">
      <c r="B14" s="91" t="s">
        <v>1062</v>
      </c>
      <c r="C14" s="92"/>
      <c r="D14" s="93"/>
      <c r="E14" s="93"/>
      <c r="F14" s="93"/>
      <c r="G14" s="93"/>
      <c r="H14" s="94" t="s">
        <v>1063</v>
      </c>
      <c r="I14" s="92"/>
      <c r="J14" s="93"/>
      <c r="K14" s="93"/>
      <c r="L14" s="93"/>
      <c r="M14" s="93"/>
      <c r="N14" s="93"/>
      <c r="P14" s="96"/>
    </row>
    <row r="15" spans="2:16" s="95" customFormat="1">
      <c r="B15" s="97"/>
      <c r="C15" s="98" t="s">
        <v>1064</v>
      </c>
      <c r="D15" s="93"/>
      <c r="E15" s="93"/>
      <c r="F15" s="93"/>
      <c r="G15" s="93"/>
      <c r="H15" s="99" t="s">
        <v>1065</v>
      </c>
      <c r="I15" s="100" t="s">
        <v>1066</v>
      </c>
      <c r="J15" s="93"/>
      <c r="K15" s="93"/>
      <c r="L15" s="93"/>
      <c r="M15" s="93"/>
      <c r="N15" s="93"/>
      <c r="P15" s="96"/>
    </row>
    <row r="16" spans="2:16" s="95" customFormat="1">
      <c r="B16" s="97"/>
      <c r="C16" s="98" t="s">
        <v>1067</v>
      </c>
      <c r="D16" s="93"/>
      <c r="E16" s="93"/>
      <c r="F16" s="93"/>
      <c r="G16" s="93"/>
      <c r="H16" s="99" t="s">
        <v>1065</v>
      </c>
      <c r="I16" s="100" t="s">
        <v>1068</v>
      </c>
      <c r="J16" s="93"/>
      <c r="K16" s="93"/>
      <c r="L16" s="93"/>
      <c r="M16" s="93"/>
      <c r="N16" s="93"/>
      <c r="P16" s="96"/>
    </row>
    <row r="17" spans="2:22" s="95" customFormat="1">
      <c r="B17" s="97"/>
      <c r="C17" s="98" t="s">
        <v>1069</v>
      </c>
      <c r="D17" s="93"/>
      <c r="E17" s="93"/>
      <c r="F17" s="93"/>
      <c r="G17" s="93"/>
      <c r="H17" s="99" t="s">
        <v>1065</v>
      </c>
      <c r="I17" s="100" t="s">
        <v>1070</v>
      </c>
      <c r="J17" s="93"/>
      <c r="K17" s="93"/>
      <c r="L17" s="93"/>
      <c r="M17" s="93"/>
      <c r="N17" s="93"/>
      <c r="P17" s="96"/>
    </row>
    <row r="18" spans="2:22" s="95" customFormat="1">
      <c r="B18" s="97"/>
      <c r="C18" s="98" t="s">
        <v>1071</v>
      </c>
      <c r="D18" s="93"/>
      <c r="E18" s="93"/>
      <c r="F18" s="93"/>
      <c r="G18" s="93"/>
      <c r="H18" s="99" t="s">
        <v>1065</v>
      </c>
      <c r="I18" s="100" t="s">
        <v>1072</v>
      </c>
      <c r="J18" s="93"/>
      <c r="K18" s="93"/>
      <c r="L18" s="93"/>
      <c r="M18" s="93"/>
      <c r="N18" s="93"/>
      <c r="P18" s="96"/>
      <c r="V18" s="101"/>
    </row>
    <row r="19" spans="2:22">
      <c r="B19" s="102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P19" s="79"/>
    </row>
    <row r="20" spans="2:22" ht="15.45">
      <c r="B20" s="87" t="s">
        <v>1060</v>
      </c>
      <c r="C20" s="88" t="s">
        <v>1073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P20" s="79"/>
    </row>
    <row r="21" spans="2:22" s="95" customFormat="1">
      <c r="B21" s="97"/>
      <c r="C21" s="98" t="s">
        <v>1074</v>
      </c>
      <c r="D21" s="93"/>
      <c r="E21" s="93"/>
      <c r="F21" s="93"/>
      <c r="G21" s="93"/>
      <c r="H21" s="99"/>
      <c r="I21" s="100"/>
      <c r="J21" s="93"/>
      <c r="K21" s="93"/>
      <c r="L21" s="93"/>
      <c r="M21" s="93"/>
      <c r="N21" s="93"/>
      <c r="P21" s="96"/>
    </row>
    <row r="22" spans="2:22">
      <c r="B22" s="102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P22" s="79"/>
    </row>
    <row r="23" spans="2:22">
      <c r="B23" s="104"/>
      <c r="P23" s="79"/>
    </row>
    <row r="24" spans="2:22">
      <c r="B24" s="104"/>
      <c r="P24" s="79"/>
    </row>
    <row r="25" spans="2:22">
      <c r="B25" s="104"/>
      <c r="P25" s="79"/>
    </row>
    <row r="26" spans="2:22" s="107" customFormat="1" ht="15.45">
      <c r="B26" s="105" t="s">
        <v>1060</v>
      </c>
      <c r="C26" s="106" t="s">
        <v>1075</v>
      </c>
      <c r="P26" s="108"/>
    </row>
    <row r="27" spans="2:22">
      <c r="B27" s="104"/>
      <c r="C27" s="98" t="s">
        <v>1076</v>
      </c>
      <c r="P27" s="79"/>
    </row>
    <row r="28" spans="2:22">
      <c r="B28" s="104"/>
      <c r="C28" s="98" t="s">
        <v>1077</v>
      </c>
      <c r="P28" s="79"/>
    </row>
    <row r="29" spans="2:22" s="107" customFormat="1" ht="15.45">
      <c r="B29" s="105" t="s">
        <v>1060</v>
      </c>
      <c r="C29" s="106" t="s">
        <v>1078</v>
      </c>
      <c r="P29" s="108"/>
    </row>
    <row r="30" spans="2:22" s="111" customFormat="1" ht="45" customHeight="1">
      <c r="B30" s="109" t="s">
        <v>1060</v>
      </c>
      <c r="C30" s="223" t="s">
        <v>1079</v>
      </c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110"/>
    </row>
    <row r="31" spans="2:22">
      <c r="B31" s="104"/>
      <c r="C31" s="224" t="s">
        <v>1080</v>
      </c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79"/>
    </row>
    <row r="32" spans="2:22" ht="29.25" customHeight="1">
      <c r="B32" s="104"/>
      <c r="C32" s="227" t="s">
        <v>1081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79"/>
    </row>
    <row r="33" spans="2:16" ht="30" customHeight="1">
      <c r="B33" s="104"/>
      <c r="C33" s="227" t="s">
        <v>1082</v>
      </c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79"/>
    </row>
    <row r="34" spans="2:16" ht="29.25" customHeight="1">
      <c r="B34" s="104"/>
      <c r="C34" s="224" t="s">
        <v>1083</v>
      </c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79"/>
    </row>
    <row r="35" spans="2:16" s="107" customFormat="1" ht="30.75" customHeight="1">
      <c r="B35" s="109" t="s">
        <v>1060</v>
      </c>
      <c r="C35" s="223" t="s">
        <v>1084</v>
      </c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108"/>
    </row>
    <row r="36" spans="2:16" ht="29.25" customHeight="1">
      <c r="B36" s="104"/>
      <c r="C36" s="224" t="s">
        <v>1085</v>
      </c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79"/>
    </row>
    <row r="37" spans="2:16" ht="29.25" customHeight="1">
      <c r="B37" s="104"/>
      <c r="C37" s="224" t="s">
        <v>1086</v>
      </c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79"/>
    </row>
    <row r="38" spans="2:16" s="107" customFormat="1" ht="30.75" customHeight="1">
      <c r="B38" s="109" t="s">
        <v>1060</v>
      </c>
      <c r="C38" s="223" t="s">
        <v>1087</v>
      </c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108"/>
    </row>
    <row r="39" spans="2:16">
      <c r="B39" s="104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79"/>
    </row>
    <row r="40" spans="2:16">
      <c r="B40" s="104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79"/>
    </row>
    <row r="41" spans="2:16">
      <c r="B41" s="104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79"/>
    </row>
    <row r="42" spans="2:16" ht="28.5" customHeight="1">
      <c r="B42" s="109" t="s">
        <v>1060</v>
      </c>
      <c r="C42" s="223" t="s">
        <v>1088</v>
      </c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79"/>
    </row>
    <row r="43" spans="2:16" s="111" customFormat="1" ht="30" customHeight="1">
      <c r="B43" s="109" t="s">
        <v>1060</v>
      </c>
      <c r="C43" s="223" t="s">
        <v>1089</v>
      </c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110"/>
    </row>
    <row r="44" spans="2:16" ht="30" customHeight="1">
      <c r="B44" s="104"/>
      <c r="C44" s="224" t="s">
        <v>1090</v>
      </c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79"/>
    </row>
    <row r="45" spans="2:16" ht="29.25" customHeight="1">
      <c r="B45" s="104"/>
      <c r="C45" s="224" t="s">
        <v>1091</v>
      </c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79"/>
    </row>
    <row r="46" spans="2:16" s="111" customFormat="1" ht="15">
      <c r="B46" s="109" t="s">
        <v>1060</v>
      </c>
      <c r="C46" s="223" t="s">
        <v>1092</v>
      </c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110"/>
    </row>
    <row r="47" spans="2:16" ht="44.25" customHeight="1">
      <c r="B47" s="104"/>
      <c r="C47" s="224" t="s">
        <v>1093</v>
      </c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79"/>
    </row>
    <row r="48" spans="2:16" s="111" customFormat="1" ht="15">
      <c r="B48" s="109" t="s">
        <v>1060</v>
      </c>
      <c r="C48" s="223" t="s">
        <v>1094</v>
      </c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110"/>
    </row>
    <row r="49" spans="2:16" ht="29.25" customHeight="1">
      <c r="B49" s="104"/>
      <c r="C49" s="224" t="s">
        <v>1095</v>
      </c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79"/>
    </row>
    <row r="50" spans="2:16" s="111" customFormat="1" ht="34.4" customHeight="1">
      <c r="B50" s="109" t="s">
        <v>1060</v>
      </c>
      <c r="C50" s="230" t="s">
        <v>1096</v>
      </c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110"/>
    </row>
    <row r="51" spans="2:16" ht="30.75" customHeight="1">
      <c r="B51" s="104"/>
      <c r="C51" s="224" t="s">
        <v>1097</v>
      </c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79"/>
    </row>
    <row r="52" spans="2:16" ht="30.75" customHeight="1">
      <c r="B52" s="104"/>
      <c r="C52" s="224" t="s">
        <v>1098</v>
      </c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79"/>
    </row>
    <row r="53" spans="2:16" ht="30.75" customHeight="1">
      <c r="B53" s="104"/>
      <c r="C53" s="224" t="s">
        <v>1099</v>
      </c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79"/>
    </row>
    <row r="54" spans="2:16" ht="42" customHeight="1">
      <c r="B54" s="109" t="s">
        <v>1060</v>
      </c>
      <c r="C54" s="223" t="s">
        <v>1100</v>
      </c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79"/>
    </row>
    <row r="55" spans="2:16">
      <c r="B55" s="10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79"/>
    </row>
    <row r="56" spans="2:16">
      <c r="B56" s="104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79"/>
    </row>
    <row r="57" spans="2:16">
      <c r="B57" s="104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79"/>
    </row>
    <row r="58" spans="2:16">
      <c r="B58" s="104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79"/>
    </row>
    <row r="59" spans="2:16" ht="23.15" customHeight="1">
      <c r="B59" s="109" t="s">
        <v>1060</v>
      </c>
      <c r="C59" s="223" t="s">
        <v>1509</v>
      </c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79"/>
    </row>
    <row r="60" spans="2:16" ht="35.15" customHeight="1">
      <c r="B60" s="109" t="s">
        <v>1060</v>
      </c>
      <c r="C60" s="223" t="s">
        <v>1508</v>
      </c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79"/>
    </row>
    <row r="61" spans="2:16" ht="15" customHeight="1">
      <c r="B61" s="109" t="s">
        <v>1060</v>
      </c>
      <c r="C61" s="223" t="s">
        <v>1101</v>
      </c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79"/>
    </row>
    <row r="62" spans="2:16">
      <c r="B62" s="104"/>
      <c r="C62" s="224" t="s">
        <v>1102</v>
      </c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79"/>
    </row>
    <row r="63" spans="2:16" ht="18" customHeight="1">
      <c r="B63" s="104"/>
      <c r="C63" s="224" t="s">
        <v>1103</v>
      </c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79"/>
    </row>
    <row r="64" spans="2:16" ht="12.75" customHeight="1">
      <c r="B64" s="104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79"/>
    </row>
    <row r="65" spans="2:16">
      <c r="B65" s="104"/>
      <c r="P65" s="79"/>
    </row>
    <row r="66" spans="2:16">
      <c r="B66" s="104"/>
      <c r="P66" s="79"/>
    </row>
    <row r="67" spans="2:16">
      <c r="B67" s="104"/>
      <c r="P67" s="79"/>
    </row>
    <row r="68" spans="2:16" ht="17.25" customHeight="1">
      <c r="B68" s="109" t="s">
        <v>1060</v>
      </c>
      <c r="C68" s="230" t="s">
        <v>1104</v>
      </c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79"/>
    </row>
    <row r="69" spans="2:16" ht="15" customHeight="1">
      <c r="B69" s="104"/>
      <c r="C69" s="229" t="s">
        <v>1105</v>
      </c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79"/>
    </row>
    <row r="70" spans="2:16" ht="15" customHeight="1">
      <c r="B70" s="104"/>
      <c r="C70" s="229" t="s">
        <v>1106</v>
      </c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79"/>
    </row>
    <row r="71" spans="2:16" ht="15" customHeight="1">
      <c r="B71" s="104"/>
      <c r="C71" s="229" t="s">
        <v>1107</v>
      </c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79"/>
    </row>
    <row r="72" spans="2:16" ht="31.5" customHeight="1">
      <c r="B72" s="109" t="s">
        <v>1060</v>
      </c>
      <c r="C72" s="223" t="s">
        <v>1108</v>
      </c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79"/>
    </row>
    <row r="73" spans="2:16" ht="31.5" customHeight="1">
      <c r="B73" s="109"/>
      <c r="C73" s="224" t="s">
        <v>1109</v>
      </c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79"/>
    </row>
    <row r="74" spans="2:16" ht="29.25" customHeight="1">
      <c r="B74" s="109"/>
      <c r="C74" s="224" t="s">
        <v>1110</v>
      </c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79"/>
    </row>
    <row r="75" spans="2:16">
      <c r="B75" s="104"/>
      <c r="C75" s="224" t="s">
        <v>1111</v>
      </c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79"/>
    </row>
    <row r="76" spans="2:16">
      <c r="B76" s="104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79"/>
    </row>
    <row r="77" spans="2:16">
      <c r="B77" s="104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79"/>
    </row>
    <row r="78" spans="2:16">
      <c r="B78" s="104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79"/>
    </row>
    <row r="79" spans="2:16">
      <c r="B79" s="104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79"/>
    </row>
    <row r="80" spans="2:16" ht="45" customHeight="1">
      <c r="B80" s="109" t="s">
        <v>1060</v>
      </c>
      <c r="C80" s="223" t="s">
        <v>1112</v>
      </c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79"/>
    </row>
    <row r="81" spans="2:60" ht="29.25" customHeight="1">
      <c r="B81" s="109"/>
      <c r="C81" s="224" t="s">
        <v>1113</v>
      </c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79"/>
    </row>
    <row r="82" spans="2:60" ht="15">
      <c r="B82" s="109" t="s">
        <v>1060</v>
      </c>
      <c r="C82" s="223" t="s">
        <v>1114</v>
      </c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79"/>
    </row>
    <row r="83" spans="2:60" ht="15">
      <c r="B83" s="109"/>
      <c r="C83" s="224" t="s">
        <v>1115</v>
      </c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79"/>
    </row>
    <row r="84" spans="2:60" ht="59.25" customHeight="1">
      <c r="B84" s="109"/>
      <c r="C84" s="224" t="s">
        <v>1116</v>
      </c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79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</row>
    <row r="85" spans="2:60">
      <c r="B85" s="104"/>
      <c r="C85" s="224" t="s">
        <v>1117</v>
      </c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79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</row>
    <row r="86" spans="2:60">
      <c r="B86" s="104"/>
      <c r="C86" s="226" t="s">
        <v>1118</v>
      </c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79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</row>
    <row r="87" spans="2:60">
      <c r="B87" s="104"/>
      <c r="C87" s="226" t="s">
        <v>1119</v>
      </c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79"/>
      <c r="S87" s="225" t="s">
        <v>1120</v>
      </c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</row>
    <row r="88" spans="2:60">
      <c r="B88" s="104"/>
      <c r="C88" s="227" t="s">
        <v>1121</v>
      </c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79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</row>
    <row r="89" spans="2:60" ht="30.75" customHeight="1">
      <c r="B89" s="104"/>
      <c r="C89" s="224" t="s">
        <v>1122</v>
      </c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79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</row>
    <row r="90" spans="2:60">
      <c r="B90" s="104"/>
      <c r="C90" s="224" t="s">
        <v>1123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79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</row>
    <row r="91" spans="2:60" ht="45" customHeight="1">
      <c r="B91" s="109" t="s">
        <v>1060</v>
      </c>
      <c r="C91" s="223" t="s">
        <v>1124</v>
      </c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79"/>
    </row>
    <row r="92" spans="2:60" ht="30" customHeight="1">
      <c r="B92" s="104"/>
      <c r="C92" s="224" t="s">
        <v>1125</v>
      </c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79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</row>
    <row r="93" spans="2:60" ht="45" customHeight="1">
      <c r="B93" s="104"/>
      <c r="C93" s="224" t="s">
        <v>1126</v>
      </c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79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5"/>
      <c r="BH93" s="225"/>
    </row>
    <row r="94" spans="2:60">
      <c r="B94" s="104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79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</row>
    <row r="95" spans="2:60">
      <c r="B95" s="104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79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</row>
    <row r="96" spans="2:60">
      <c r="B96" s="104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79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</row>
    <row r="97" spans="2:60">
      <c r="B97" s="104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79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</row>
    <row r="98" spans="2:60" ht="15">
      <c r="B98" s="109" t="s">
        <v>1060</v>
      </c>
      <c r="C98" s="223" t="s">
        <v>1127</v>
      </c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79"/>
    </row>
    <row r="99" spans="2:60" ht="15">
      <c r="B99" s="109"/>
      <c r="P99" s="79"/>
    </row>
    <row r="100" spans="2:60" ht="37.75">
      <c r="B100" s="195" t="s">
        <v>1506</v>
      </c>
      <c r="P100" s="79"/>
    </row>
    <row r="101" spans="2:60" ht="121.75" customHeight="1">
      <c r="B101" s="109" t="s">
        <v>1060</v>
      </c>
      <c r="C101" s="223" t="s">
        <v>1507</v>
      </c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79"/>
    </row>
    <row r="102" spans="2:60">
      <c r="B102" s="78"/>
      <c r="P102" s="79"/>
    </row>
    <row r="103" spans="2:60">
      <c r="B103" s="78"/>
      <c r="P103" s="79"/>
    </row>
    <row r="104" spans="2:60">
      <c r="B104" s="78"/>
      <c r="P104" s="79"/>
    </row>
    <row r="105" spans="2:60">
      <c r="B105" s="78"/>
      <c r="P105" s="79"/>
    </row>
    <row r="106" spans="2:60">
      <c r="B106" s="78"/>
      <c r="P106" s="79"/>
    </row>
    <row r="107" spans="2:60">
      <c r="B107" s="78"/>
      <c r="P107" s="79"/>
    </row>
    <row r="108" spans="2:60">
      <c r="B108" s="78"/>
      <c r="P108" s="79"/>
    </row>
    <row r="109" spans="2:60">
      <c r="B109" s="78"/>
      <c r="P109" s="79"/>
    </row>
    <row r="110" spans="2:60">
      <c r="B110" s="78"/>
      <c r="P110" s="79"/>
    </row>
    <row r="111" spans="2:60">
      <c r="B111" s="78"/>
      <c r="P111" s="79"/>
    </row>
    <row r="112" spans="2:60">
      <c r="B112" s="78"/>
      <c r="P112" s="79"/>
    </row>
    <row r="113" spans="2:16">
      <c r="B113" s="78"/>
      <c r="P113" s="79"/>
    </row>
    <row r="114" spans="2:16">
      <c r="B114" s="78"/>
      <c r="P114" s="79"/>
    </row>
    <row r="115" spans="2:16">
      <c r="B115" s="78"/>
      <c r="P115" s="79"/>
    </row>
    <row r="116" spans="2:16">
      <c r="B116" s="78"/>
      <c r="P116" s="79"/>
    </row>
    <row r="117" spans="2:16">
      <c r="B117" s="78"/>
      <c r="P117" s="79"/>
    </row>
    <row r="118" spans="2:16">
      <c r="B118" s="78"/>
      <c r="P118" s="79"/>
    </row>
    <row r="119" spans="2:16" ht="15" thickBot="1">
      <c r="B119" s="114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6"/>
    </row>
    <row r="120" spans="2:16" ht="15" thickTop="1"/>
  </sheetData>
  <mergeCells count="61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S84:BH84"/>
    <mergeCell ref="C70:O70"/>
    <mergeCell ref="C51:O51"/>
    <mergeCell ref="C52:O52"/>
    <mergeCell ref="C53:O53"/>
    <mergeCell ref="C54:O54"/>
    <mergeCell ref="C55:O55"/>
    <mergeCell ref="C61:O61"/>
    <mergeCell ref="C62:O62"/>
    <mergeCell ref="C63:O63"/>
    <mergeCell ref="C68:O68"/>
    <mergeCell ref="C69:O69"/>
    <mergeCell ref="C80:O80"/>
    <mergeCell ref="C81:O81"/>
    <mergeCell ref="C82:O82"/>
    <mergeCell ref="C83:O83"/>
    <mergeCell ref="C84:O84"/>
    <mergeCell ref="C71:O71"/>
    <mergeCell ref="C72:O72"/>
    <mergeCell ref="C73:O73"/>
    <mergeCell ref="C74:O74"/>
    <mergeCell ref="C75:O75"/>
    <mergeCell ref="S87:BH87"/>
    <mergeCell ref="C88:O88"/>
    <mergeCell ref="S88:BH88"/>
    <mergeCell ref="C85:O85"/>
    <mergeCell ref="S85:BH85"/>
    <mergeCell ref="C101:O101"/>
    <mergeCell ref="C60:O60"/>
    <mergeCell ref="C59:O59"/>
    <mergeCell ref="C93:O93"/>
    <mergeCell ref="S93:BH93"/>
    <mergeCell ref="C98:O98"/>
    <mergeCell ref="C89:O89"/>
    <mergeCell ref="S89:BH89"/>
    <mergeCell ref="C90:O90"/>
    <mergeCell ref="S90:BH90"/>
    <mergeCell ref="C91:O91"/>
    <mergeCell ref="C92:O92"/>
    <mergeCell ref="S92:BH92"/>
    <mergeCell ref="C86:O86"/>
    <mergeCell ref="S86:BH86"/>
    <mergeCell ref="C87:O8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1987-42B9-4F85-9BD4-6152CA8D3084}">
  <sheetPr codeName="Лист8"/>
  <dimension ref="A1:M376"/>
  <sheetViews>
    <sheetView workbookViewId="0"/>
  </sheetViews>
  <sheetFormatPr defaultRowHeight="14.6"/>
  <sheetData>
    <row r="1" spans="1:13" ht="49.75">
      <c r="A1" s="1" t="s">
        <v>364</v>
      </c>
      <c r="B1" s="1" t="s">
        <v>363</v>
      </c>
      <c r="C1" s="1" t="s">
        <v>365</v>
      </c>
      <c r="D1" s="1" t="s">
        <v>366</v>
      </c>
      <c r="E1" s="1" t="s">
        <v>367</v>
      </c>
      <c r="F1" s="1" t="s">
        <v>368</v>
      </c>
      <c r="G1" s="1" t="s">
        <v>369</v>
      </c>
      <c r="H1" s="1" t="s">
        <v>370</v>
      </c>
      <c r="M1" s="2" t="s">
        <v>369</v>
      </c>
    </row>
    <row r="2" spans="1:13">
      <c r="A2" t="s">
        <v>690</v>
      </c>
      <c r="B2" t="s">
        <v>371</v>
      </c>
      <c r="C2" t="s">
        <v>373</v>
      </c>
      <c r="D2" t="s">
        <v>332</v>
      </c>
      <c r="E2" t="s">
        <v>387</v>
      </c>
      <c r="F2" t="s">
        <v>341</v>
      </c>
      <c r="G2" t="s">
        <v>342</v>
      </c>
      <c r="M2" t="s">
        <v>163</v>
      </c>
    </row>
    <row r="3" spans="1:13">
      <c r="A3" t="s">
        <v>691</v>
      </c>
      <c r="B3" t="s">
        <v>371</v>
      </c>
      <c r="C3" t="s">
        <v>373</v>
      </c>
      <c r="D3" t="s">
        <v>332</v>
      </c>
      <c r="E3" t="s">
        <v>379</v>
      </c>
      <c r="F3" t="s">
        <v>333</v>
      </c>
      <c r="G3" t="s">
        <v>334</v>
      </c>
      <c r="M3" t="s">
        <v>62</v>
      </c>
    </row>
    <row r="4" spans="1:13">
      <c r="A4" t="s">
        <v>378</v>
      </c>
      <c r="B4" t="s">
        <v>371</v>
      </c>
      <c r="C4" t="s">
        <v>373</v>
      </c>
      <c r="D4" t="s">
        <v>332</v>
      </c>
      <c r="E4" t="s">
        <v>379</v>
      </c>
      <c r="F4" t="s">
        <v>333</v>
      </c>
      <c r="G4" t="s">
        <v>335</v>
      </c>
      <c r="M4" t="s">
        <v>74</v>
      </c>
    </row>
    <row r="5" spans="1:13">
      <c r="A5" t="s">
        <v>372</v>
      </c>
      <c r="B5" t="s">
        <v>371</v>
      </c>
      <c r="C5" t="s">
        <v>373</v>
      </c>
      <c r="D5" t="s">
        <v>332</v>
      </c>
      <c r="E5" t="s">
        <v>374</v>
      </c>
      <c r="F5" t="s">
        <v>350</v>
      </c>
      <c r="G5" t="s">
        <v>351</v>
      </c>
      <c r="M5" t="s">
        <v>75</v>
      </c>
    </row>
    <row r="6" spans="1:13">
      <c r="A6" t="s">
        <v>380</v>
      </c>
      <c r="B6" t="s">
        <v>371</v>
      </c>
      <c r="C6" t="s">
        <v>373</v>
      </c>
      <c r="D6" t="s">
        <v>332</v>
      </c>
      <c r="E6" t="s">
        <v>379</v>
      </c>
      <c r="F6" t="s">
        <v>333</v>
      </c>
      <c r="G6" t="s">
        <v>336</v>
      </c>
      <c r="M6" t="s">
        <v>1</v>
      </c>
    </row>
    <row r="7" spans="1:13">
      <c r="A7" t="s">
        <v>692</v>
      </c>
      <c r="B7" t="s">
        <v>371</v>
      </c>
      <c r="C7" t="s">
        <v>373</v>
      </c>
      <c r="D7" t="s">
        <v>332</v>
      </c>
      <c r="E7" t="s">
        <v>383</v>
      </c>
      <c r="F7" t="s">
        <v>337</v>
      </c>
      <c r="G7" t="s">
        <v>338</v>
      </c>
      <c r="M7" t="s">
        <v>164</v>
      </c>
    </row>
    <row r="8" spans="1:13">
      <c r="A8" t="s">
        <v>386</v>
      </c>
      <c r="B8" t="s">
        <v>371</v>
      </c>
      <c r="C8" t="s">
        <v>373</v>
      </c>
      <c r="D8" t="s">
        <v>332</v>
      </c>
      <c r="E8" t="s">
        <v>387</v>
      </c>
      <c r="F8" t="s">
        <v>341</v>
      </c>
      <c r="G8" t="s">
        <v>388</v>
      </c>
      <c r="M8" t="s">
        <v>60</v>
      </c>
    </row>
    <row r="9" spans="1:13">
      <c r="A9" t="s">
        <v>376</v>
      </c>
      <c r="B9" t="s">
        <v>371</v>
      </c>
      <c r="C9" t="s">
        <v>373</v>
      </c>
      <c r="D9" t="s">
        <v>332</v>
      </c>
      <c r="E9" t="s">
        <v>377</v>
      </c>
      <c r="F9" t="s">
        <v>353</v>
      </c>
      <c r="G9" t="s">
        <v>354</v>
      </c>
      <c r="M9" t="s">
        <v>76</v>
      </c>
    </row>
    <row r="10" spans="1:13">
      <c r="A10" t="s">
        <v>389</v>
      </c>
      <c r="B10" t="s">
        <v>371</v>
      </c>
      <c r="C10" t="s">
        <v>373</v>
      </c>
      <c r="D10" t="s">
        <v>332</v>
      </c>
      <c r="E10" t="s">
        <v>387</v>
      </c>
      <c r="F10" t="s">
        <v>341</v>
      </c>
      <c r="G10" t="s">
        <v>343</v>
      </c>
      <c r="M10" t="s">
        <v>248</v>
      </c>
    </row>
    <row r="11" spans="1:13">
      <c r="A11" t="s">
        <v>594</v>
      </c>
      <c r="B11" t="s">
        <v>371</v>
      </c>
      <c r="C11" t="s">
        <v>373</v>
      </c>
      <c r="D11" t="s">
        <v>332</v>
      </c>
      <c r="E11" t="s">
        <v>387</v>
      </c>
      <c r="F11" t="s">
        <v>341</v>
      </c>
      <c r="G11" t="s">
        <v>344</v>
      </c>
      <c r="M11" t="s">
        <v>77</v>
      </c>
    </row>
    <row r="12" spans="1:13">
      <c r="A12" t="s">
        <v>390</v>
      </c>
      <c r="B12" t="s">
        <v>371</v>
      </c>
      <c r="C12" t="s">
        <v>373</v>
      </c>
      <c r="D12" t="s">
        <v>332</v>
      </c>
      <c r="E12" t="s">
        <v>387</v>
      </c>
      <c r="F12" t="s">
        <v>341</v>
      </c>
      <c r="G12" t="s">
        <v>359</v>
      </c>
      <c r="M12" t="s">
        <v>685</v>
      </c>
    </row>
    <row r="13" spans="1:13">
      <c r="A13" t="s">
        <v>382</v>
      </c>
      <c r="B13" t="s">
        <v>371</v>
      </c>
      <c r="C13" t="s">
        <v>373</v>
      </c>
      <c r="D13" t="s">
        <v>332</v>
      </c>
      <c r="E13" t="s">
        <v>383</v>
      </c>
      <c r="F13" t="s">
        <v>337</v>
      </c>
      <c r="G13" t="s">
        <v>356</v>
      </c>
      <c r="M13" t="s">
        <v>131</v>
      </c>
    </row>
    <row r="14" spans="1:13">
      <c r="A14" t="s">
        <v>391</v>
      </c>
      <c r="B14" t="s">
        <v>371</v>
      </c>
      <c r="C14" t="s">
        <v>373</v>
      </c>
      <c r="D14" t="s">
        <v>332</v>
      </c>
      <c r="E14" t="s">
        <v>387</v>
      </c>
      <c r="F14" t="s">
        <v>341</v>
      </c>
      <c r="G14" t="s">
        <v>681</v>
      </c>
      <c r="M14" t="s">
        <v>162</v>
      </c>
    </row>
    <row r="15" spans="1:13">
      <c r="A15" t="s">
        <v>693</v>
      </c>
      <c r="B15" t="s">
        <v>371</v>
      </c>
      <c r="C15" t="s">
        <v>373</v>
      </c>
      <c r="D15" t="s">
        <v>332</v>
      </c>
      <c r="E15" t="s">
        <v>383</v>
      </c>
      <c r="F15" t="s">
        <v>337</v>
      </c>
      <c r="G15" t="s">
        <v>339</v>
      </c>
      <c r="M15" t="s">
        <v>78</v>
      </c>
    </row>
    <row r="16" spans="1:13">
      <c r="A16" t="s">
        <v>694</v>
      </c>
      <c r="B16" t="s">
        <v>371</v>
      </c>
      <c r="C16" t="s">
        <v>373</v>
      </c>
      <c r="D16" t="s">
        <v>332</v>
      </c>
      <c r="E16" t="s">
        <v>387</v>
      </c>
      <c r="F16" t="s">
        <v>341</v>
      </c>
      <c r="G16" t="s">
        <v>345</v>
      </c>
      <c r="M16" t="s">
        <v>522</v>
      </c>
    </row>
    <row r="17" spans="1:13">
      <c r="A17" t="s">
        <v>384</v>
      </c>
      <c r="B17" t="s">
        <v>371</v>
      </c>
      <c r="C17" t="s">
        <v>373</v>
      </c>
      <c r="D17" t="s">
        <v>332</v>
      </c>
      <c r="E17" t="s">
        <v>383</v>
      </c>
      <c r="F17" t="s">
        <v>337</v>
      </c>
      <c r="G17" t="s">
        <v>357</v>
      </c>
      <c r="M17" t="s">
        <v>165</v>
      </c>
    </row>
    <row r="18" spans="1:13">
      <c r="A18" t="s">
        <v>381</v>
      </c>
      <c r="B18" t="s">
        <v>371</v>
      </c>
      <c r="C18" t="s">
        <v>373</v>
      </c>
      <c r="D18" t="s">
        <v>332</v>
      </c>
      <c r="E18" t="s">
        <v>379</v>
      </c>
      <c r="F18" t="s">
        <v>333</v>
      </c>
      <c r="G18" t="s">
        <v>355</v>
      </c>
      <c r="M18" t="s">
        <v>271</v>
      </c>
    </row>
    <row r="19" spans="1:13">
      <c r="A19" t="s">
        <v>593</v>
      </c>
      <c r="B19" t="s">
        <v>371</v>
      </c>
      <c r="C19" t="s">
        <v>373</v>
      </c>
      <c r="D19" t="s">
        <v>332</v>
      </c>
      <c r="E19" t="s">
        <v>383</v>
      </c>
      <c r="F19" t="s">
        <v>337</v>
      </c>
      <c r="G19" t="s">
        <v>655</v>
      </c>
      <c r="M19" t="s">
        <v>166</v>
      </c>
    </row>
    <row r="20" spans="1:13">
      <c r="A20" t="s">
        <v>392</v>
      </c>
      <c r="B20" t="s">
        <v>371</v>
      </c>
      <c r="C20" t="s">
        <v>373</v>
      </c>
      <c r="D20" t="s">
        <v>332</v>
      </c>
      <c r="E20" t="s">
        <v>387</v>
      </c>
      <c r="F20" t="s">
        <v>341</v>
      </c>
      <c r="G20" t="s">
        <v>360</v>
      </c>
      <c r="M20" t="s">
        <v>132</v>
      </c>
    </row>
    <row r="21" spans="1:13">
      <c r="A21" t="s">
        <v>375</v>
      </c>
      <c r="B21" t="s">
        <v>371</v>
      </c>
      <c r="C21" t="s">
        <v>373</v>
      </c>
      <c r="D21" t="s">
        <v>332</v>
      </c>
      <c r="E21" t="s">
        <v>374</v>
      </c>
      <c r="F21" t="s">
        <v>350</v>
      </c>
      <c r="G21" t="s">
        <v>352</v>
      </c>
      <c r="M21" t="s">
        <v>167</v>
      </c>
    </row>
    <row r="22" spans="1:13">
      <c r="A22" t="s">
        <v>393</v>
      </c>
      <c r="B22" t="s">
        <v>371</v>
      </c>
      <c r="C22" t="s">
        <v>373</v>
      </c>
      <c r="D22" t="s">
        <v>332</v>
      </c>
      <c r="E22" t="s">
        <v>387</v>
      </c>
      <c r="F22" t="s">
        <v>341</v>
      </c>
      <c r="G22" t="s">
        <v>361</v>
      </c>
      <c r="M22" t="s">
        <v>290</v>
      </c>
    </row>
    <row r="23" spans="1:13">
      <c r="A23" t="s">
        <v>394</v>
      </c>
      <c r="B23" t="s">
        <v>371</v>
      </c>
      <c r="C23" t="s">
        <v>373</v>
      </c>
      <c r="D23" t="s">
        <v>332</v>
      </c>
      <c r="E23" t="s">
        <v>387</v>
      </c>
      <c r="F23" t="s">
        <v>341</v>
      </c>
      <c r="G23" t="s">
        <v>198</v>
      </c>
      <c r="M23" t="s">
        <v>145</v>
      </c>
    </row>
    <row r="24" spans="1:13">
      <c r="A24" t="s">
        <v>385</v>
      </c>
      <c r="B24" t="s">
        <v>371</v>
      </c>
      <c r="C24" t="s">
        <v>373</v>
      </c>
      <c r="D24" t="s">
        <v>332</v>
      </c>
      <c r="E24" t="s">
        <v>383</v>
      </c>
      <c r="F24" t="s">
        <v>337</v>
      </c>
      <c r="G24" t="s">
        <v>358</v>
      </c>
      <c r="M24" t="s">
        <v>168</v>
      </c>
    </row>
    <row r="25" spans="1:13">
      <c r="A25" t="s">
        <v>395</v>
      </c>
      <c r="B25" t="s">
        <v>371</v>
      </c>
      <c r="C25" t="s">
        <v>373</v>
      </c>
      <c r="D25" t="s">
        <v>332</v>
      </c>
      <c r="E25" t="s">
        <v>387</v>
      </c>
      <c r="F25" t="s">
        <v>341</v>
      </c>
      <c r="G25" t="s">
        <v>346</v>
      </c>
      <c r="M25" t="s">
        <v>291</v>
      </c>
    </row>
    <row r="26" spans="1:13">
      <c r="A26" t="s">
        <v>695</v>
      </c>
      <c r="B26" t="s">
        <v>371</v>
      </c>
      <c r="C26" t="s">
        <v>373</v>
      </c>
      <c r="D26" t="s">
        <v>332</v>
      </c>
      <c r="E26" t="s">
        <v>387</v>
      </c>
      <c r="F26" t="s">
        <v>341</v>
      </c>
      <c r="G26" t="s">
        <v>347</v>
      </c>
      <c r="M26" t="s">
        <v>295</v>
      </c>
    </row>
    <row r="27" spans="1:13">
      <c r="A27" t="s">
        <v>696</v>
      </c>
      <c r="B27" t="s">
        <v>371</v>
      </c>
      <c r="C27" t="s">
        <v>373</v>
      </c>
      <c r="D27" t="s">
        <v>332</v>
      </c>
      <c r="E27" t="s">
        <v>383</v>
      </c>
      <c r="F27" t="s">
        <v>337</v>
      </c>
      <c r="G27" t="s">
        <v>340</v>
      </c>
      <c r="M27" t="s">
        <v>130</v>
      </c>
    </row>
    <row r="28" spans="1:13">
      <c r="A28" t="s">
        <v>697</v>
      </c>
      <c r="B28" t="s">
        <v>371</v>
      </c>
      <c r="C28" t="s">
        <v>373</v>
      </c>
      <c r="D28" t="s">
        <v>332</v>
      </c>
      <c r="E28" t="s">
        <v>387</v>
      </c>
      <c r="F28" t="s">
        <v>341</v>
      </c>
      <c r="G28" t="s">
        <v>348</v>
      </c>
      <c r="M28" t="s">
        <v>79</v>
      </c>
    </row>
    <row r="29" spans="1:13">
      <c r="A29" t="s">
        <v>396</v>
      </c>
      <c r="B29" t="s">
        <v>371</v>
      </c>
      <c r="C29" t="s">
        <v>373</v>
      </c>
      <c r="D29" t="s">
        <v>332</v>
      </c>
      <c r="E29" t="s">
        <v>387</v>
      </c>
      <c r="F29" t="s">
        <v>341</v>
      </c>
      <c r="G29" t="s">
        <v>362</v>
      </c>
      <c r="M29" t="s">
        <v>80</v>
      </c>
    </row>
    <row r="30" spans="1:13">
      <c r="A30" t="s">
        <v>397</v>
      </c>
      <c r="B30" t="s">
        <v>371</v>
      </c>
      <c r="C30" t="s">
        <v>373</v>
      </c>
      <c r="D30" t="s">
        <v>332</v>
      </c>
      <c r="E30" t="s">
        <v>387</v>
      </c>
      <c r="F30" t="s">
        <v>341</v>
      </c>
      <c r="G30" t="s">
        <v>349</v>
      </c>
      <c r="M30" t="s">
        <v>151</v>
      </c>
    </row>
    <row r="31" spans="1:13">
      <c r="A31" t="s">
        <v>614</v>
      </c>
      <c r="B31" t="s">
        <v>398</v>
      </c>
      <c r="C31" t="s">
        <v>400</v>
      </c>
      <c r="D31" t="s">
        <v>0</v>
      </c>
      <c r="E31" t="s">
        <v>401</v>
      </c>
      <c r="F31" t="s">
        <v>65</v>
      </c>
      <c r="G31" t="s">
        <v>163</v>
      </c>
      <c r="M31" t="s">
        <v>216</v>
      </c>
    </row>
    <row r="32" spans="1:13">
      <c r="A32" t="s">
        <v>610</v>
      </c>
      <c r="B32" t="s">
        <v>398</v>
      </c>
      <c r="C32" t="s">
        <v>400</v>
      </c>
      <c r="D32" t="s">
        <v>0</v>
      </c>
      <c r="E32" t="s">
        <v>658</v>
      </c>
      <c r="F32" t="s">
        <v>61</v>
      </c>
      <c r="G32" t="s">
        <v>62</v>
      </c>
      <c r="M32" t="s">
        <v>301</v>
      </c>
    </row>
    <row r="33" spans="1:13">
      <c r="A33" t="s">
        <v>517</v>
      </c>
      <c r="B33" t="s">
        <v>398</v>
      </c>
      <c r="C33" t="s">
        <v>400</v>
      </c>
      <c r="D33" t="s">
        <v>0</v>
      </c>
      <c r="E33" t="s">
        <v>401</v>
      </c>
      <c r="F33" t="s">
        <v>65</v>
      </c>
      <c r="G33" t="s">
        <v>74</v>
      </c>
      <c r="M33" t="s">
        <v>169</v>
      </c>
    </row>
    <row r="34" spans="1:13">
      <c r="A34" t="s">
        <v>518</v>
      </c>
      <c r="B34" t="s">
        <v>398</v>
      </c>
      <c r="C34" t="s">
        <v>400</v>
      </c>
      <c r="D34" t="s">
        <v>0</v>
      </c>
      <c r="E34" t="s">
        <v>401</v>
      </c>
      <c r="F34" t="s">
        <v>65</v>
      </c>
      <c r="G34" t="s">
        <v>75</v>
      </c>
      <c r="M34" t="s">
        <v>297</v>
      </c>
    </row>
    <row r="35" spans="1:13">
      <c r="A35" t="s">
        <v>519</v>
      </c>
      <c r="B35" t="s">
        <v>398</v>
      </c>
      <c r="C35" t="s">
        <v>400</v>
      </c>
      <c r="D35" t="s">
        <v>0</v>
      </c>
      <c r="E35" t="s">
        <v>401</v>
      </c>
      <c r="F35" t="s">
        <v>65</v>
      </c>
      <c r="G35" t="s">
        <v>1</v>
      </c>
      <c r="M35" t="s">
        <v>234</v>
      </c>
    </row>
    <row r="36" spans="1:13">
      <c r="A36" t="s">
        <v>615</v>
      </c>
      <c r="B36" t="s">
        <v>398</v>
      </c>
      <c r="C36" t="s">
        <v>400</v>
      </c>
      <c r="D36" t="s">
        <v>0</v>
      </c>
      <c r="E36" t="s">
        <v>401</v>
      </c>
      <c r="F36" t="s">
        <v>65</v>
      </c>
      <c r="G36" t="s">
        <v>164</v>
      </c>
      <c r="M36" t="s">
        <v>81</v>
      </c>
    </row>
    <row r="37" spans="1:13">
      <c r="A37" t="s">
        <v>698</v>
      </c>
      <c r="B37" t="s">
        <v>398</v>
      </c>
      <c r="C37" t="s">
        <v>400</v>
      </c>
      <c r="D37" t="s">
        <v>0</v>
      </c>
      <c r="E37" t="s">
        <v>795</v>
      </c>
      <c r="F37" t="s">
        <v>435</v>
      </c>
      <c r="G37" t="s">
        <v>60</v>
      </c>
      <c r="M37" t="s">
        <v>82</v>
      </c>
    </row>
    <row r="38" spans="1:13">
      <c r="A38" t="s">
        <v>699</v>
      </c>
      <c r="B38" t="s">
        <v>398</v>
      </c>
      <c r="C38" t="s">
        <v>400</v>
      </c>
      <c r="D38" t="s">
        <v>0</v>
      </c>
      <c r="E38" t="s">
        <v>401</v>
      </c>
      <c r="F38" t="s">
        <v>65</v>
      </c>
      <c r="G38" t="s">
        <v>76</v>
      </c>
      <c r="M38" t="s">
        <v>303</v>
      </c>
    </row>
    <row r="39" spans="1:13">
      <c r="A39" t="s">
        <v>700</v>
      </c>
      <c r="B39" t="s">
        <v>398</v>
      </c>
      <c r="C39" t="s">
        <v>400</v>
      </c>
      <c r="D39" t="s">
        <v>0</v>
      </c>
      <c r="E39" t="s">
        <v>452</v>
      </c>
      <c r="F39" t="s">
        <v>44</v>
      </c>
      <c r="G39" t="s">
        <v>248</v>
      </c>
      <c r="M39" t="s">
        <v>170</v>
      </c>
    </row>
    <row r="40" spans="1:13">
      <c r="A40" t="s">
        <v>659</v>
      </c>
      <c r="B40" t="s">
        <v>398</v>
      </c>
      <c r="C40" t="s">
        <v>400</v>
      </c>
      <c r="D40" t="s">
        <v>0</v>
      </c>
      <c r="E40" t="s">
        <v>401</v>
      </c>
      <c r="F40" t="s">
        <v>65</v>
      </c>
      <c r="G40" t="s">
        <v>77</v>
      </c>
      <c r="M40" t="s">
        <v>133</v>
      </c>
    </row>
    <row r="41" spans="1:13">
      <c r="A41" t="s">
        <v>676</v>
      </c>
      <c r="B41" t="s">
        <v>371</v>
      </c>
      <c r="C41" t="s">
        <v>400</v>
      </c>
      <c r="D41" t="s">
        <v>0</v>
      </c>
      <c r="E41" t="s">
        <v>401</v>
      </c>
      <c r="F41" t="s">
        <v>65</v>
      </c>
      <c r="G41" t="s">
        <v>685</v>
      </c>
      <c r="M41" t="s">
        <v>52</v>
      </c>
    </row>
    <row r="42" spans="1:13">
      <c r="A42" t="s">
        <v>595</v>
      </c>
      <c r="B42" t="s">
        <v>398</v>
      </c>
      <c r="C42" t="s">
        <v>400</v>
      </c>
      <c r="D42" t="s">
        <v>0</v>
      </c>
      <c r="E42" t="s">
        <v>419</v>
      </c>
      <c r="F42" t="s">
        <v>42</v>
      </c>
      <c r="G42" t="s">
        <v>131</v>
      </c>
      <c r="M42" t="s">
        <v>66</v>
      </c>
    </row>
    <row r="43" spans="1:13">
      <c r="A43" t="s">
        <v>611</v>
      </c>
      <c r="B43" t="s">
        <v>398</v>
      </c>
      <c r="C43" t="s">
        <v>400</v>
      </c>
      <c r="D43" t="s">
        <v>0</v>
      </c>
      <c r="E43" t="s">
        <v>658</v>
      </c>
      <c r="F43" t="s">
        <v>61</v>
      </c>
      <c r="G43" t="s">
        <v>162</v>
      </c>
      <c r="M43" t="s">
        <v>2</v>
      </c>
    </row>
    <row r="44" spans="1:13">
      <c r="A44" t="s">
        <v>520</v>
      </c>
      <c r="B44" t="s">
        <v>398</v>
      </c>
      <c r="C44" t="s">
        <v>400</v>
      </c>
      <c r="D44" t="s">
        <v>0</v>
      </c>
      <c r="E44" t="s">
        <v>401</v>
      </c>
      <c r="F44" t="s">
        <v>65</v>
      </c>
      <c r="G44" t="s">
        <v>78</v>
      </c>
      <c r="M44" t="s">
        <v>83</v>
      </c>
    </row>
    <row r="45" spans="1:13">
      <c r="A45" t="s">
        <v>521</v>
      </c>
      <c r="B45" t="s">
        <v>398</v>
      </c>
      <c r="C45" t="s">
        <v>400</v>
      </c>
      <c r="D45" t="s">
        <v>0</v>
      </c>
      <c r="E45" t="s">
        <v>401</v>
      </c>
      <c r="F45" t="s">
        <v>65</v>
      </c>
      <c r="G45" t="s">
        <v>522</v>
      </c>
      <c r="M45" t="s">
        <v>3</v>
      </c>
    </row>
    <row r="46" spans="1:13">
      <c r="A46" t="s">
        <v>701</v>
      </c>
      <c r="B46" t="s">
        <v>398</v>
      </c>
      <c r="C46" t="s">
        <v>400</v>
      </c>
      <c r="D46" t="s">
        <v>0</v>
      </c>
      <c r="E46" t="s">
        <v>401</v>
      </c>
      <c r="F46" t="s">
        <v>65</v>
      </c>
      <c r="G46" t="s">
        <v>165</v>
      </c>
      <c r="M46" t="s">
        <v>249</v>
      </c>
    </row>
    <row r="47" spans="1:13">
      <c r="A47" t="s">
        <v>417</v>
      </c>
      <c r="B47" t="s">
        <v>398</v>
      </c>
      <c r="C47" t="s">
        <v>400</v>
      </c>
      <c r="D47" t="s">
        <v>0</v>
      </c>
      <c r="E47" t="s">
        <v>401</v>
      </c>
      <c r="F47" t="s">
        <v>65</v>
      </c>
      <c r="G47" t="s">
        <v>271</v>
      </c>
      <c r="M47" t="s">
        <v>531</v>
      </c>
    </row>
    <row r="48" spans="1:13">
      <c r="A48" t="s">
        <v>418</v>
      </c>
      <c r="B48" t="s">
        <v>398</v>
      </c>
      <c r="C48" t="s">
        <v>400</v>
      </c>
      <c r="D48" t="s">
        <v>0</v>
      </c>
      <c r="E48" t="s">
        <v>419</v>
      </c>
      <c r="F48" t="s">
        <v>42</v>
      </c>
      <c r="G48" t="s">
        <v>166</v>
      </c>
      <c r="M48" t="s">
        <v>265</v>
      </c>
    </row>
    <row r="49" spans="1:13">
      <c r="A49" t="s">
        <v>596</v>
      </c>
      <c r="B49" t="s">
        <v>398</v>
      </c>
      <c r="C49" t="s">
        <v>400</v>
      </c>
      <c r="D49" t="s">
        <v>0</v>
      </c>
      <c r="E49" t="s">
        <v>419</v>
      </c>
      <c r="F49" t="s">
        <v>42</v>
      </c>
      <c r="G49" t="s">
        <v>132</v>
      </c>
      <c r="M49" t="s">
        <v>5</v>
      </c>
    </row>
    <row r="50" spans="1:13">
      <c r="A50" t="s">
        <v>702</v>
      </c>
      <c r="B50" t="s">
        <v>398</v>
      </c>
      <c r="C50" t="s">
        <v>400</v>
      </c>
      <c r="D50" t="s">
        <v>0</v>
      </c>
      <c r="E50" t="s">
        <v>401</v>
      </c>
      <c r="F50" t="s">
        <v>65</v>
      </c>
      <c r="G50" t="s">
        <v>167</v>
      </c>
      <c r="M50" t="s">
        <v>134</v>
      </c>
    </row>
    <row r="51" spans="1:13">
      <c r="A51" t="s">
        <v>523</v>
      </c>
      <c r="B51" t="s">
        <v>398</v>
      </c>
      <c r="C51" t="s">
        <v>400</v>
      </c>
      <c r="D51" t="s">
        <v>0</v>
      </c>
      <c r="E51" t="s">
        <v>401</v>
      </c>
      <c r="F51" t="s">
        <v>65</v>
      </c>
      <c r="G51" t="s">
        <v>290</v>
      </c>
      <c r="M51" t="s">
        <v>84</v>
      </c>
    </row>
    <row r="52" spans="1:13">
      <c r="A52" t="s">
        <v>703</v>
      </c>
      <c r="B52" t="s">
        <v>398</v>
      </c>
      <c r="C52" t="s">
        <v>400</v>
      </c>
      <c r="D52" t="s">
        <v>0</v>
      </c>
      <c r="E52" t="s">
        <v>795</v>
      </c>
      <c r="F52" t="s">
        <v>435</v>
      </c>
      <c r="G52" t="s">
        <v>145</v>
      </c>
      <c r="M52" t="s">
        <v>292</v>
      </c>
    </row>
    <row r="53" spans="1:13">
      <c r="A53" t="s">
        <v>616</v>
      </c>
      <c r="B53" t="s">
        <v>398</v>
      </c>
      <c r="C53" t="s">
        <v>400</v>
      </c>
      <c r="D53" t="s">
        <v>0</v>
      </c>
      <c r="E53" t="s">
        <v>401</v>
      </c>
      <c r="F53" t="s">
        <v>65</v>
      </c>
      <c r="G53" t="s">
        <v>168</v>
      </c>
      <c r="M53" t="s">
        <v>53</v>
      </c>
    </row>
    <row r="54" spans="1:13">
      <c r="A54" t="s">
        <v>524</v>
      </c>
      <c r="B54" t="s">
        <v>398</v>
      </c>
      <c r="C54" t="s">
        <v>400</v>
      </c>
      <c r="D54" t="s">
        <v>0</v>
      </c>
      <c r="E54" t="s">
        <v>401</v>
      </c>
      <c r="F54" t="s">
        <v>65</v>
      </c>
      <c r="G54" t="s">
        <v>291</v>
      </c>
      <c r="M54" t="s">
        <v>146</v>
      </c>
    </row>
    <row r="55" spans="1:13">
      <c r="A55" t="s">
        <v>525</v>
      </c>
      <c r="B55" t="s">
        <v>398</v>
      </c>
      <c r="C55" t="s">
        <v>400</v>
      </c>
      <c r="D55" t="s">
        <v>0</v>
      </c>
      <c r="E55" t="s">
        <v>401</v>
      </c>
      <c r="F55" t="s">
        <v>65</v>
      </c>
      <c r="G55" t="s">
        <v>295</v>
      </c>
      <c r="M55" t="s">
        <v>302</v>
      </c>
    </row>
    <row r="56" spans="1:13">
      <c r="A56" t="s">
        <v>478</v>
      </c>
      <c r="B56" t="s">
        <v>398</v>
      </c>
      <c r="C56" t="s">
        <v>400</v>
      </c>
      <c r="D56" t="s">
        <v>0</v>
      </c>
      <c r="E56" t="s">
        <v>434</v>
      </c>
      <c r="F56" t="s">
        <v>435</v>
      </c>
      <c r="G56" t="s">
        <v>130</v>
      </c>
      <c r="M56" t="s">
        <v>67</v>
      </c>
    </row>
    <row r="57" spans="1:13">
      <c r="A57" t="s">
        <v>420</v>
      </c>
      <c r="B57" t="s">
        <v>398</v>
      </c>
      <c r="C57" t="s">
        <v>400</v>
      </c>
      <c r="D57" t="s">
        <v>0</v>
      </c>
      <c r="E57" t="s">
        <v>406</v>
      </c>
      <c r="F57" t="s">
        <v>407</v>
      </c>
      <c r="G57" t="s">
        <v>79</v>
      </c>
      <c r="M57" t="s">
        <v>223</v>
      </c>
    </row>
    <row r="58" spans="1:13">
      <c r="A58" t="s">
        <v>704</v>
      </c>
      <c r="B58" t="s">
        <v>398</v>
      </c>
      <c r="C58" t="s">
        <v>400</v>
      </c>
      <c r="D58" t="s">
        <v>0</v>
      </c>
      <c r="E58" t="s">
        <v>401</v>
      </c>
      <c r="F58" t="s">
        <v>65</v>
      </c>
      <c r="G58" t="s">
        <v>80</v>
      </c>
      <c r="M58" t="s">
        <v>135</v>
      </c>
    </row>
    <row r="59" spans="1:13">
      <c r="A59" t="s">
        <v>705</v>
      </c>
      <c r="B59" t="s">
        <v>398</v>
      </c>
      <c r="C59" t="s">
        <v>400</v>
      </c>
      <c r="D59" t="s">
        <v>0</v>
      </c>
      <c r="E59" t="s">
        <v>795</v>
      </c>
      <c r="F59" t="s">
        <v>435</v>
      </c>
      <c r="G59" t="s">
        <v>151</v>
      </c>
      <c r="M59" t="s">
        <v>152</v>
      </c>
    </row>
    <row r="60" spans="1:13">
      <c r="A60" t="s">
        <v>526</v>
      </c>
      <c r="B60" t="s">
        <v>398</v>
      </c>
      <c r="C60" t="s">
        <v>400</v>
      </c>
      <c r="D60" t="s">
        <v>0</v>
      </c>
      <c r="E60" t="s">
        <v>401</v>
      </c>
      <c r="F60" t="s">
        <v>65</v>
      </c>
      <c r="G60" t="s">
        <v>216</v>
      </c>
      <c r="M60" t="s">
        <v>457</v>
      </c>
    </row>
    <row r="61" spans="1:13">
      <c r="A61" t="s">
        <v>706</v>
      </c>
      <c r="B61" t="s">
        <v>398</v>
      </c>
      <c r="C61" t="s">
        <v>400</v>
      </c>
      <c r="D61" t="s">
        <v>0</v>
      </c>
      <c r="E61" t="s">
        <v>795</v>
      </c>
      <c r="F61" t="s">
        <v>435</v>
      </c>
      <c r="G61" t="s">
        <v>301</v>
      </c>
      <c r="M61" t="s">
        <v>85</v>
      </c>
    </row>
    <row r="62" spans="1:13">
      <c r="A62" t="s">
        <v>617</v>
      </c>
      <c r="B62" t="s">
        <v>398</v>
      </c>
      <c r="C62" t="s">
        <v>400</v>
      </c>
      <c r="D62" t="s">
        <v>0</v>
      </c>
      <c r="E62" t="s">
        <v>401</v>
      </c>
      <c r="F62" t="s">
        <v>65</v>
      </c>
      <c r="G62" t="s">
        <v>169</v>
      </c>
      <c r="M62" t="s">
        <v>86</v>
      </c>
    </row>
    <row r="63" spans="1:13">
      <c r="A63" t="s">
        <v>707</v>
      </c>
      <c r="B63" t="s">
        <v>398</v>
      </c>
      <c r="C63" t="s">
        <v>400</v>
      </c>
      <c r="D63" t="s">
        <v>0</v>
      </c>
      <c r="E63" t="s">
        <v>401</v>
      </c>
      <c r="F63" t="s">
        <v>65</v>
      </c>
      <c r="G63" t="s">
        <v>297</v>
      </c>
      <c r="M63" t="s">
        <v>171</v>
      </c>
    </row>
    <row r="64" spans="1:13">
      <c r="A64" t="s">
        <v>451</v>
      </c>
      <c r="B64" t="s">
        <v>398</v>
      </c>
      <c r="C64" t="s">
        <v>400</v>
      </c>
      <c r="D64" t="s">
        <v>0</v>
      </c>
      <c r="E64" t="s">
        <v>452</v>
      </c>
      <c r="F64" t="s">
        <v>44</v>
      </c>
      <c r="G64" t="s">
        <v>234</v>
      </c>
      <c r="M64" t="s">
        <v>87</v>
      </c>
    </row>
    <row r="65" spans="1:13">
      <c r="A65" t="s">
        <v>399</v>
      </c>
      <c r="B65" t="s">
        <v>398</v>
      </c>
      <c r="C65" t="s">
        <v>400</v>
      </c>
      <c r="D65" t="s">
        <v>0</v>
      </c>
      <c r="E65" t="s">
        <v>401</v>
      </c>
      <c r="F65" t="s">
        <v>65</v>
      </c>
      <c r="G65" t="s">
        <v>81</v>
      </c>
      <c r="M65" t="s">
        <v>324</v>
      </c>
    </row>
    <row r="66" spans="1:13">
      <c r="A66" t="s">
        <v>618</v>
      </c>
      <c r="B66" t="s">
        <v>398</v>
      </c>
      <c r="C66" t="s">
        <v>400</v>
      </c>
      <c r="D66" t="s">
        <v>0</v>
      </c>
      <c r="E66" t="s">
        <v>401</v>
      </c>
      <c r="F66" t="s">
        <v>65</v>
      </c>
      <c r="G66" t="s">
        <v>82</v>
      </c>
      <c r="M66" t="s">
        <v>6</v>
      </c>
    </row>
    <row r="67" spans="1:13">
      <c r="A67" t="s">
        <v>597</v>
      </c>
      <c r="B67" t="s">
        <v>398</v>
      </c>
      <c r="C67" t="s">
        <v>400</v>
      </c>
      <c r="D67" t="s">
        <v>0</v>
      </c>
      <c r="E67" t="s">
        <v>419</v>
      </c>
      <c r="F67" t="s">
        <v>42</v>
      </c>
      <c r="G67" t="s">
        <v>303</v>
      </c>
      <c r="M67" t="s">
        <v>277</v>
      </c>
    </row>
    <row r="68" spans="1:13">
      <c r="A68" t="s">
        <v>527</v>
      </c>
      <c r="B68" t="s">
        <v>398</v>
      </c>
      <c r="C68" t="s">
        <v>400</v>
      </c>
      <c r="D68" t="s">
        <v>0</v>
      </c>
      <c r="E68" t="s">
        <v>401</v>
      </c>
      <c r="F68" t="s">
        <v>65</v>
      </c>
      <c r="G68" t="s">
        <v>170</v>
      </c>
      <c r="M68" t="s">
        <v>7</v>
      </c>
    </row>
    <row r="69" spans="1:13">
      <c r="A69" t="s">
        <v>421</v>
      </c>
      <c r="B69" t="s">
        <v>398</v>
      </c>
      <c r="C69" t="s">
        <v>400</v>
      </c>
      <c r="D69" t="s">
        <v>0</v>
      </c>
      <c r="E69" t="s">
        <v>406</v>
      </c>
      <c r="F69" t="s">
        <v>407</v>
      </c>
      <c r="G69" t="s">
        <v>133</v>
      </c>
      <c r="M69" t="s">
        <v>8</v>
      </c>
    </row>
    <row r="70" spans="1:13">
      <c r="A70" t="s">
        <v>479</v>
      </c>
      <c r="B70" t="s">
        <v>398</v>
      </c>
      <c r="C70" t="s">
        <v>400</v>
      </c>
      <c r="D70" t="s">
        <v>0</v>
      </c>
      <c r="E70" t="s">
        <v>480</v>
      </c>
      <c r="F70" t="s">
        <v>51</v>
      </c>
      <c r="G70" t="s">
        <v>52</v>
      </c>
      <c r="M70" t="s">
        <v>43</v>
      </c>
    </row>
    <row r="71" spans="1:13">
      <c r="A71" t="s">
        <v>708</v>
      </c>
      <c r="B71" t="s">
        <v>398</v>
      </c>
      <c r="C71" t="s">
        <v>400</v>
      </c>
      <c r="D71" t="s">
        <v>0</v>
      </c>
      <c r="E71" t="s">
        <v>401</v>
      </c>
      <c r="F71" t="s">
        <v>65</v>
      </c>
      <c r="G71" t="s">
        <v>66</v>
      </c>
      <c r="M71" t="s">
        <v>9</v>
      </c>
    </row>
    <row r="72" spans="1:13">
      <c r="A72" t="s">
        <v>528</v>
      </c>
      <c r="B72" t="s">
        <v>398</v>
      </c>
      <c r="C72" t="s">
        <v>400</v>
      </c>
      <c r="D72" t="s">
        <v>0</v>
      </c>
      <c r="E72" t="s">
        <v>401</v>
      </c>
      <c r="F72" t="s">
        <v>65</v>
      </c>
      <c r="G72" t="s">
        <v>2</v>
      </c>
      <c r="M72" t="s">
        <v>306</v>
      </c>
    </row>
    <row r="73" spans="1:13">
      <c r="A73" t="s">
        <v>619</v>
      </c>
      <c r="B73" t="s">
        <v>398</v>
      </c>
      <c r="C73" t="s">
        <v>400</v>
      </c>
      <c r="D73" t="s">
        <v>0</v>
      </c>
      <c r="E73" t="s">
        <v>401</v>
      </c>
      <c r="F73" t="s">
        <v>65</v>
      </c>
      <c r="G73" t="s">
        <v>83</v>
      </c>
      <c r="M73" t="s">
        <v>153</v>
      </c>
    </row>
    <row r="74" spans="1:13">
      <c r="A74" t="s">
        <v>529</v>
      </c>
      <c r="B74" t="s">
        <v>398</v>
      </c>
      <c r="C74" t="s">
        <v>400</v>
      </c>
      <c r="D74" t="s">
        <v>0</v>
      </c>
      <c r="E74" t="s">
        <v>401</v>
      </c>
      <c r="F74" t="s">
        <v>65</v>
      </c>
      <c r="G74" t="s">
        <v>3</v>
      </c>
      <c r="M74" t="s">
        <v>329</v>
      </c>
    </row>
    <row r="75" spans="1:13">
      <c r="A75" t="s">
        <v>709</v>
      </c>
      <c r="B75" t="s">
        <v>398</v>
      </c>
      <c r="C75" t="s">
        <v>400</v>
      </c>
      <c r="D75" t="s">
        <v>0</v>
      </c>
      <c r="E75" t="s">
        <v>452</v>
      </c>
      <c r="F75" t="s">
        <v>44</v>
      </c>
      <c r="G75" t="s">
        <v>249</v>
      </c>
      <c r="M75" t="s">
        <v>88</v>
      </c>
    </row>
    <row r="76" spans="1:13">
      <c r="A76" t="s">
        <v>530</v>
      </c>
      <c r="B76" t="s">
        <v>398</v>
      </c>
      <c r="C76" t="s">
        <v>400</v>
      </c>
      <c r="D76" t="s">
        <v>0</v>
      </c>
      <c r="E76" t="s">
        <v>401</v>
      </c>
      <c r="F76" t="s">
        <v>65</v>
      </c>
      <c r="G76" t="s">
        <v>531</v>
      </c>
      <c r="M76" t="s">
        <v>154</v>
      </c>
    </row>
    <row r="77" spans="1:13">
      <c r="A77" t="s">
        <v>453</v>
      </c>
      <c r="B77" t="s">
        <v>398</v>
      </c>
      <c r="C77" t="s">
        <v>400</v>
      </c>
      <c r="D77" t="s">
        <v>0</v>
      </c>
      <c r="E77" t="s">
        <v>452</v>
      </c>
      <c r="F77" t="s">
        <v>44</v>
      </c>
      <c r="G77" t="s">
        <v>265</v>
      </c>
      <c r="M77" t="s">
        <v>147</v>
      </c>
    </row>
    <row r="78" spans="1:13">
      <c r="A78" t="s">
        <v>620</v>
      </c>
      <c r="B78" t="s">
        <v>398</v>
      </c>
      <c r="C78" t="s">
        <v>400</v>
      </c>
      <c r="D78" t="s">
        <v>0</v>
      </c>
      <c r="E78" t="s">
        <v>401</v>
      </c>
      <c r="F78" t="s">
        <v>65</v>
      </c>
      <c r="G78" t="s">
        <v>5</v>
      </c>
      <c r="M78" t="s">
        <v>172</v>
      </c>
    </row>
    <row r="79" spans="1:13">
      <c r="A79" t="s">
        <v>422</v>
      </c>
      <c r="B79" t="s">
        <v>398</v>
      </c>
      <c r="C79" t="s">
        <v>400</v>
      </c>
      <c r="D79" t="s">
        <v>0</v>
      </c>
      <c r="E79" t="s">
        <v>406</v>
      </c>
      <c r="F79" t="s">
        <v>407</v>
      </c>
      <c r="G79" t="s">
        <v>134</v>
      </c>
      <c r="M79" t="s">
        <v>304</v>
      </c>
    </row>
    <row r="80" spans="1:13">
      <c r="A80" t="s">
        <v>660</v>
      </c>
      <c r="B80" t="s">
        <v>398</v>
      </c>
      <c r="C80" t="s">
        <v>400</v>
      </c>
      <c r="D80" t="s">
        <v>0</v>
      </c>
      <c r="E80" t="s">
        <v>401</v>
      </c>
      <c r="F80" t="s">
        <v>65</v>
      </c>
      <c r="G80" t="s">
        <v>84</v>
      </c>
      <c r="M80" t="s">
        <v>10</v>
      </c>
    </row>
    <row r="81" spans="1:13">
      <c r="A81" t="s">
        <v>532</v>
      </c>
      <c r="B81" t="s">
        <v>398</v>
      </c>
      <c r="C81" t="s">
        <v>400</v>
      </c>
      <c r="D81" t="s">
        <v>0</v>
      </c>
      <c r="E81" t="s">
        <v>401</v>
      </c>
      <c r="F81" t="s">
        <v>65</v>
      </c>
      <c r="G81" t="s">
        <v>292</v>
      </c>
      <c r="M81" t="s">
        <v>136</v>
      </c>
    </row>
    <row r="82" spans="1:13">
      <c r="A82" t="s">
        <v>481</v>
      </c>
      <c r="B82" t="s">
        <v>398</v>
      </c>
      <c r="C82" t="s">
        <v>400</v>
      </c>
      <c r="D82" t="s">
        <v>0</v>
      </c>
      <c r="E82" t="s">
        <v>480</v>
      </c>
      <c r="F82" t="s">
        <v>51</v>
      </c>
      <c r="G82" t="s">
        <v>53</v>
      </c>
      <c r="M82" t="s">
        <v>296</v>
      </c>
    </row>
    <row r="83" spans="1:13">
      <c r="A83" t="s">
        <v>482</v>
      </c>
      <c r="B83" t="s">
        <v>398</v>
      </c>
      <c r="C83" t="s">
        <v>400</v>
      </c>
      <c r="D83" t="s">
        <v>0</v>
      </c>
      <c r="E83" t="s">
        <v>434</v>
      </c>
      <c r="F83" t="s">
        <v>435</v>
      </c>
      <c r="G83" t="s">
        <v>146</v>
      </c>
      <c r="M83" t="s">
        <v>11</v>
      </c>
    </row>
    <row r="84" spans="1:13">
      <c r="A84" t="s">
        <v>710</v>
      </c>
      <c r="B84" t="s">
        <v>398</v>
      </c>
      <c r="C84" t="s">
        <v>400</v>
      </c>
      <c r="D84" t="s">
        <v>0</v>
      </c>
      <c r="E84" t="s">
        <v>401</v>
      </c>
      <c r="F84" t="s">
        <v>65</v>
      </c>
      <c r="G84" t="s">
        <v>302</v>
      </c>
      <c r="M84" t="s">
        <v>89</v>
      </c>
    </row>
    <row r="85" spans="1:13">
      <c r="A85" t="s">
        <v>533</v>
      </c>
      <c r="B85" t="s">
        <v>398</v>
      </c>
      <c r="C85" t="s">
        <v>400</v>
      </c>
      <c r="D85" t="s">
        <v>0</v>
      </c>
      <c r="E85" t="s">
        <v>401</v>
      </c>
      <c r="F85" t="s">
        <v>65</v>
      </c>
      <c r="G85" t="s">
        <v>67</v>
      </c>
      <c r="M85" t="s">
        <v>224</v>
      </c>
    </row>
    <row r="86" spans="1:13">
      <c r="A86" t="s">
        <v>711</v>
      </c>
      <c r="B86" t="s">
        <v>398</v>
      </c>
      <c r="C86" t="s">
        <v>400</v>
      </c>
      <c r="D86" t="s">
        <v>0</v>
      </c>
      <c r="E86" t="s">
        <v>401</v>
      </c>
      <c r="F86" t="s">
        <v>65</v>
      </c>
      <c r="G86" t="s">
        <v>223</v>
      </c>
      <c r="M86" t="s">
        <v>173</v>
      </c>
    </row>
    <row r="87" spans="1:13">
      <c r="A87" t="s">
        <v>423</v>
      </c>
      <c r="B87" t="s">
        <v>398</v>
      </c>
      <c r="C87" t="s">
        <v>400</v>
      </c>
      <c r="D87" t="s">
        <v>0</v>
      </c>
      <c r="E87" t="s">
        <v>406</v>
      </c>
      <c r="F87" t="s">
        <v>407</v>
      </c>
      <c r="G87" t="s">
        <v>135</v>
      </c>
      <c r="M87" t="s">
        <v>90</v>
      </c>
    </row>
    <row r="88" spans="1:13">
      <c r="A88" t="s">
        <v>492</v>
      </c>
      <c r="B88" t="s">
        <v>398</v>
      </c>
      <c r="C88" t="s">
        <v>400</v>
      </c>
      <c r="D88" t="s">
        <v>0</v>
      </c>
      <c r="E88" t="s">
        <v>434</v>
      </c>
      <c r="F88" t="s">
        <v>435</v>
      </c>
      <c r="G88" t="s">
        <v>152</v>
      </c>
      <c r="M88" t="s">
        <v>278</v>
      </c>
    </row>
    <row r="89" spans="1:13">
      <c r="A89" t="s">
        <v>454</v>
      </c>
      <c r="B89" t="s">
        <v>398</v>
      </c>
      <c r="C89" t="s">
        <v>400</v>
      </c>
      <c r="D89" t="s">
        <v>0</v>
      </c>
      <c r="E89" t="s">
        <v>455</v>
      </c>
      <c r="F89" t="s">
        <v>456</v>
      </c>
      <c r="G89" t="s">
        <v>457</v>
      </c>
      <c r="M89" t="s">
        <v>328</v>
      </c>
    </row>
    <row r="90" spans="1:13">
      <c r="A90" t="s">
        <v>534</v>
      </c>
      <c r="B90" t="s">
        <v>398</v>
      </c>
      <c r="C90" t="s">
        <v>400</v>
      </c>
      <c r="D90" t="s">
        <v>0</v>
      </c>
      <c r="E90" t="s">
        <v>401</v>
      </c>
      <c r="F90" t="s">
        <v>65</v>
      </c>
      <c r="G90" t="s">
        <v>85</v>
      </c>
      <c r="M90" t="s">
        <v>91</v>
      </c>
    </row>
    <row r="91" spans="1:13">
      <c r="A91" t="s">
        <v>402</v>
      </c>
      <c r="B91" t="s">
        <v>398</v>
      </c>
      <c r="C91" t="s">
        <v>400</v>
      </c>
      <c r="D91" t="s">
        <v>0</v>
      </c>
      <c r="E91" t="s">
        <v>401</v>
      </c>
      <c r="F91" t="s">
        <v>65</v>
      </c>
      <c r="G91" t="s">
        <v>86</v>
      </c>
      <c r="M91" t="s">
        <v>92</v>
      </c>
    </row>
    <row r="92" spans="1:13">
      <c r="A92" t="s">
        <v>621</v>
      </c>
      <c r="B92" t="s">
        <v>398</v>
      </c>
      <c r="C92" t="s">
        <v>400</v>
      </c>
      <c r="D92" t="s">
        <v>0</v>
      </c>
      <c r="E92" t="s">
        <v>401</v>
      </c>
      <c r="F92" t="s">
        <v>65</v>
      </c>
      <c r="G92" t="s">
        <v>171</v>
      </c>
      <c r="M92" t="s">
        <v>93</v>
      </c>
    </row>
    <row r="93" spans="1:13">
      <c r="A93" t="s">
        <v>712</v>
      </c>
      <c r="B93" t="s">
        <v>398</v>
      </c>
      <c r="C93" t="s">
        <v>400</v>
      </c>
      <c r="D93" t="s">
        <v>0</v>
      </c>
      <c r="E93" t="s">
        <v>401</v>
      </c>
      <c r="F93" t="s">
        <v>65</v>
      </c>
      <c r="G93" t="s">
        <v>87</v>
      </c>
      <c r="M93" t="s">
        <v>174</v>
      </c>
    </row>
    <row r="94" spans="1:13">
      <c r="A94" t="s">
        <v>713</v>
      </c>
      <c r="B94" t="s">
        <v>398</v>
      </c>
      <c r="C94" t="s">
        <v>400</v>
      </c>
      <c r="D94" t="s">
        <v>0</v>
      </c>
      <c r="E94" t="s">
        <v>401</v>
      </c>
      <c r="F94" t="s">
        <v>65</v>
      </c>
      <c r="G94" t="s">
        <v>324</v>
      </c>
      <c r="M94" t="s">
        <v>94</v>
      </c>
    </row>
    <row r="95" spans="1:13">
      <c r="A95" t="s">
        <v>714</v>
      </c>
      <c r="B95" t="s">
        <v>398</v>
      </c>
      <c r="C95" t="s">
        <v>400</v>
      </c>
      <c r="D95" t="s">
        <v>0</v>
      </c>
      <c r="E95" t="s">
        <v>401</v>
      </c>
      <c r="F95" t="s">
        <v>65</v>
      </c>
      <c r="G95" t="s">
        <v>6</v>
      </c>
      <c r="M95" t="s">
        <v>459</v>
      </c>
    </row>
    <row r="96" spans="1:13">
      <c r="A96" t="s">
        <v>493</v>
      </c>
      <c r="B96" t="s">
        <v>398</v>
      </c>
      <c r="C96" t="s">
        <v>400</v>
      </c>
      <c r="D96" t="s">
        <v>0</v>
      </c>
      <c r="E96" t="s">
        <v>434</v>
      </c>
      <c r="F96" t="s">
        <v>435</v>
      </c>
      <c r="G96" t="s">
        <v>277</v>
      </c>
      <c r="M96" t="s">
        <v>225</v>
      </c>
    </row>
    <row r="97" spans="1:13">
      <c r="A97" t="s">
        <v>661</v>
      </c>
      <c r="B97" t="s">
        <v>398</v>
      </c>
      <c r="C97" t="s">
        <v>400</v>
      </c>
      <c r="D97" t="s">
        <v>0</v>
      </c>
      <c r="E97" t="s">
        <v>401</v>
      </c>
      <c r="F97" t="s">
        <v>65</v>
      </c>
      <c r="G97" t="s">
        <v>7</v>
      </c>
      <c r="M97" t="s">
        <v>250</v>
      </c>
    </row>
    <row r="98" spans="1:13">
      <c r="A98" t="s">
        <v>424</v>
      </c>
      <c r="B98" t="s">
        <v>398</v>
      </c>
      <c r="C98" t="s">
        <v>400</v>
      </c>
      <c r="D98" t="s">
        <v>0</v>
      </c>
      <c r="E98" t="s">
        <v>406</v>
      </c>
      <c r="F98" t="s">
        <v>407</v>
      </c>
      <c r="G98" t="s">
        <v>8</v>
      </c>
      <c r="M98" t="s">
        <v>155</v>
      </c>
    </row>
    <row r="99" spans="1:13">
      <c r="A99" t="s">
        <v>668</v>
      </c>
      <c r="B99" t="s">
        <v>398</v>
      </c>
      <c r="C99" t="s">
        <v>400</v>
      </c>
      <c r="D99" t="s">
        <v>0</v>
      </c>
      <c r="E99" t="s">
        <v>401</v>
      </c>
      <c r="F99" t="s">
        <v>65</v>
      </c>
      <c r="G99" t="s">
        <v>43</v>
      </c>
      <c r="M99" t="s">
        <v>226</v>
      </c>
    </row>
    <row r="100" spans="1:13">
      <c r="A100" t="s">
        <v>662</v>
      </c>
      <c r="B100" t="s">
        <v>398</v>
      </c>
      <c r="C100" t="s">
        <v>400</v>
      </c>
      <c r="D100" t="s">
        <v>0</v>
      </c>
      <c r="E100" t="s">
        <v>401</v>
      </c>
      <c r="F100" t="s">
        <v>65</v>
      </c>
      <c r="G100" t="s">
        <v>9</v>
      </c>
      <c r="M100" t="s">
        <v>95</v>
      </c>
    </row>
    <row r="101" spans="1:13">
      <c r="A101" t="s">
        <v>622</v>
      </c>
      <c r="B101" t="s">
        <v>398</v>
      </c>
      <c r="C101" t="s">
        <v>400</v>
      </c>
      <c r="D101" t="s">
        <v>0</v>
      </c>
      <c r="E101" t="s">
        <v>401</v>
      </c>
      <c r="F101" t="s">
        <v>65</v>
      </c>
      <c r="G101" t="s">
        <v>306</v>
      </c>
      <c r="M101" t="s">
        <v>251</v>
      </c>
    </row>
    <row r="102" spans="1:13">
      <c r="A102" t="s">
        <v>715</v>
      </c>
      <c r="B102" t="s">
        <v>398</v>
      </c>
      <c r="C102" t="s">
        <v>400</v>
      </c>
      <c r="D102" t="s">
        <v>0</v>
      </c>
      <c r="E102" t="s">
        <v>795</v>
      </c>
      <c r="F102" t="s">
        <v>435</v>
      </c>
      <c r="G102" t="s">
        <v>153</v>
      </c>
      <c r="M102" t="s">
        <v>175</v>
      </c>
    </row>
    <row r="103" spans="1:13">
      <c r="A103" t="s">
        <v>425</v>
      </c>
      <c r="B103" t="s">
        <v>398</v>
      </c>
      <c r="C103" t="s">
        <v>400</v>
      </c>
      <c r="D103" t="s">
        <v>0</v>
      </c>
      <c r="E103" t="s">
        <v>406</v>
      </c>
      <c r="F103" t="s">
        <v>407</v>
      </c>
      <c r="G103" t="s">
        <v>329</v>
      </c>
      <c r="M103" t="s">
        <v>96</v>
      </c>
    </row>
    <row r="104" spans="1:13">
      <c r="A104" t="s">
        <v>426</v>
      </c>
      <c r="B104" t="s">
        <v>398</v>
      </c>
      <c r="C104" t="s">
        <v>400</v>
      </c>
      <c r="D104" t="s">
        <v>0</v>
      </c>
      <c r="E104" t="s">
        <v>406</v>
      </c>
      <c r="F104" t="s">
        <v>407</v>
      </c>
      <c r="G104" t="s">
        <v>88</v>
      </c>
      <c r="M104" t="s">
        <v>12</v>
      </c>
    </row>
    <row r="105" spans="1:13">
      <c r="A105" t="s">
        <v>494</v>
      </c>
      <c r="B105" t="s">
        <v>398</v>
      </c>
      <c r="C105" t="s">
        <v>400</v>
      </c>
      <c r="D105" t="s">
        <v>0</v>
      </c>
      <c r="E105" t="s">
        <v>434</v>
      </c>
      <c r="F105" t="s">
        <v>435</v>
      </c>
      <c r="G105" t="s">
        <v>154</v>
      </c>
      <c r="M105" t="s">
        <v>137</v>
      </c>
    </row>
    <row r="106" spans="1:13">
      <c r="A106" t="s">
        <v>483</v>
      </c>
      <c r="B106" t="s">
        <v>398</v>
      </c>
      <c r="C106" t="s">
        <v>400</v>
      </c>
      <c r="D106" t="s">
        <v>0</v>
      </c>
      <c r="E106" t="s">
        <v>434</v>
      </c>
      <c r="F106" t="s">
        <v>435</v>
      </c>
      <c r="G106" t="s">
        <v>147</v>
      </c>
      <c r="M106" t="s">
        <v>13</v>
      </c>
    </row>
    <row r="107" spans="1:13">
      <c r="A107" t="s">
        <v>623</v>
      </c>
      <c r="B107" t="s">
        <v>398</v>
      </c>
      <c r="C107" t="s">
        <v>400</v>
      </c>
      <c r="D107" t="s">
        <v>0</v>
      </c>
      <c r="E107" t="s">
        <v>401</v>
      </c>
      <c r="F107" t="s">
        <v>65</v>
      </c>
      <c r="G107" t="s">
        <v>172</v>
      </c>
      <c r="M107" t="s">
        <v>238</v>
      </c>
    </row>
    <row r="108" spans="1:13">
      <c r="A108" t="s">
        <v>716</v>
      </c>
      <c r="B108" t="s">
        <v>398</v>
      </c>
      <c r="C108" t="s">
        <v>400</v>
      </c>
      <c r="D108" t="s">
        <v>0</v>
      </c>
      <c r="E108" t="s">
        <v>406</v>
      </c>
      <c r="F108" t="s">
        <v>407</v>
      </c>
      <c r="G108" t="s">
        <v>304</v>
      </c>
      <c r="M108" t="s">
        <v>14</v>
      </c>
    </row>
    <row r="109" spans="1:13">
      <c r="A109" t="s">
        <v>427</v>
      </c>
      <c r="B109" t="s">
        <v>398</v>
      </c>
      <c r="C109" t="s">
        <v>400</v>
      </c>
      <c r="D109" t="s">
        <v>0</v>
      </c>
      <c r="E109" t="s">
        <v>406</v>
      </c>
      <c r="F109" t="s">
        <v>407</v>
      </c>
      <c r="G109" t="s">
        <v>10</v>
      </c>
      <c r="M109" t="s">
        <v>97</v>
      </c>
    </row>
    <row r="110" spans="1:13">
      <c r="A110" t="s">
        <v>598</v>
      </c>
      <c r="B110" t="s">
        <v>398</v>
      </c>
      <c r="C110" t="s">
        <v>400</v>
      </c>
      <c r="D110" t="s">
        <v>0</v>
      </c>
      <c r="E110" t="s">
        <v>419</v>
      </c>
      <c r="F110" t="s">
        <v>42</v>
      </c>
      <c r="G110" t="s">
        <v>136</v>
      </c>
      <c r="M110" t="s">
        <v>68</v>
      </c>
    </row>
    <row r="111" spans="1:13">
      <c r="A111" t="s">
        <v>717</v>
      </c>
      <c r="B111" t="s">
        <v>398</v>
      </c>
      <c r="C111" t="s">
        <v>400</v>
      </c>
      <c r="D111" t="s">
        <v>0</v>
      </c>
      <c r="E111" t="s">
        <v>406</v>
      </c>
      <c r="F111" t="s">
        <v>407</v>
      </c>
      <c r="G111" t="s">
        <v>296</v>
      </c>
      <c r="M111" t="s">
        <v>176</v>
      </c>
    </row>
    <row r="112" spans="1:13">
      <c r="A112" t="s">
        <v>428</v>
      </c>
      <c r="B112" t="s">
        <v>398</v>
      </c>
      <c r="C112" t="s">
        <v>400</v>
      </c>
      <c r="D112" t="s">
        <v>0</v>
      </c>
      <c r="E112" t="s">
        <v>406</v>
      </c>
      <c r="F112" t="s">
        <v>407</v>
      </c>
      <c r="G112" t="s">
        <v>11</v>
      </c>
      <c r="M112" t="s">
        <v>98</v>
      </c>
    </row>
    <row r="113" spans="1:13">
      <c r="A113" t="s">
        <v>599</v>
      </c>
      <c r="B113" t="s">
        <v>398</v>
      </c>
      <c r="C113" t="s">
        <v>400</v>
      </c>
      <c r="D113" t="s">
        <v>0</v>
      </c>
      <c r="E113" t="s">
        <v>419</v>
      </c>
      <c r="F113" t="s">
        <v>42</v>
      </c>
      <c r="G113" t="s">
        <v>89</v>
      </c>
      <c r="M113" t="s">
        <v>252</v>
      </c>
    </row>
    <row r="114" spans="1:13">
      <c r="A114" t="s">
        <v>624</v>
      </c>
      <c r="B114" t="s">
        <v>398</v>
      </c>
      <c r="C114" t="s">
        <v>400</v>
      </c>
      <c r="D114" t="s">
        <v>0</v>
      </c>
      <c r="E114" t="s">
        <v>401</v>
      </c>
      <c r="F114" t="s">
        <v>65</v>
      </c>
      <c r="G114" t="s">
        <v>224</v>
      </c>
      <c r="M114" t="s">
        <v>15</v>
      </c>
    </row>
    <row r="115" spans="1:13">
      <c r="A115" t="s">
        <v>718</v>
      </c>
      <c r="B115" t="s">
        <v>398</v>
      </c>
      <c r="C115" t="s">
        <v>400</v>
      </c>
      <c r="D115" t="s">
        <v>0</v>
      </c>
      <c r="E115" t="s">
        <v>401</v>
      </c>
      <c r="F115" t="s">
        <v>65</v>
      </c>
      <c r="G115" t="s">
        <v>173</v>
      </c>
      <c r="M115" t="s">
        <v>54</v>
      </c>
    </row>
    <row r="116" spans="1:13">
      <c r="A116" t="s">
        <v>429</v>
      </c>
      <c r="B116" t="s">
        <v>398</v>
      </c>
      <c r="C116" t="s">
        <v>400</v>
      </c>
      <c r="D116" t="s">
        <v>0</v>
      </c>
      <c r="E116" t="s">
        <v>406</v>
      </c>
      <c r="F116" t="s">
        <v>407</v>
      </c>
      <c r="G116" t="s">
        <v>90</v>
      </c>
      <c r="M116" t="s">
        <v>16</v>
      </c>
    </row>
    <row r="117" spans="1:13">
      <c r="A117" t="s">
        <v>489</v>
      </c>
      <c r="B117" t="s">
        <v>398</v>
      </c>
      <c r="C117" t="s">
        <v>400</v>
      </c>
      <c r="D117" t="s">
        <v>0</v>
      </c>
      <c r="E117" t="s">
        <v>434</v>
      </c>
      <c r="F117" t="s">
        <v>435</v>
      </c>
      <c r="G117" t="s">
        <v>278</v>
      </c>
      <c r="M117" t="s">
        <v>17</v>
      </c>
    </row>
    <row r="118" spans="1:13">
      <c r="A118" t="s">
        <v>719</v>
      </c>
      <c r="B118" t="s">
        <v>398</v>
      </c>
      <c r="C118" t="s">
        <v>400</v>
      </c>
      <c r="D118" t="s">
        <v>0</v>
      </c>
      <c r="E118" t="s">
        <v>401</v>
      </c>
      <c r="F118" t="s">
        <v>65</v>
      </c>
      <c r="G118" t="s">
        <v>328</v>
      </c>
      <c r="M118" t="s">
        <v>99</v>
      </c>
    </row>
    <row r="119" spans="1:13">
      <c r="A119" t="s">
        <v>720</v>
      </c>
      <c r="B119" t="s">
        <v>398</v>
      </c>
      <c r="C119" t="s">
        <v>400</v>
      </c>
      <c r="D119" t="s">
        <v>0</v>
      </c>
      <c r="E119" t="s">
        <v>406</v>
      </c>
      <c r="F119" t="s">
        <v>407</v>
      </c>
      <c r="G119" t="s">
        <v>91</v>
      </c>
      <c r="M119" t="s">
        <v>18</v>
      </c>
    </row>
    <row r="120" spans="1:13">
      <c r="A120" t="s">
        <v>430</v>
      </c>
      <c r="B120" t="s">
        <v>398</v>
      </c>
      <c r="C120" t="s">
        <v>400</v>
      </c>
      <c r="D120" t="s">
        <v>0</v>
      </c>
      <c r="E120" t="s">
        <v>406</v>
      </c>
      <c r="F120" t="s">
        <v>407</v>
      </c>
      <c r="G120" t="s">
        <v>92</v>
      </c>
      <c r="M120" t="s">
        <v>55</v>
      </c>
    </row>
    <row r="121" spans="1:13">
      <c r="A121" t="s">
        <v>535</v>
      </c>
      <c r="B121" t="s">
        <v>398</v>
      </c>
      <c r="C121" t="s">
        <v>400</v>
      </c>
      <c r="D121" t="s">
        <v>0</v>
      </c>
      <c r="E121" t="s">
        <v>401</v>
      </c>
      <c r="F121" t="s">
        <v>65</v>
      </c>
      <c r="G121" t="s">
        <v>93</v>
      </c>
      <c r="M121" t="s">
        <v>19</v>
      </c>
    </row>
    <row r="122" spans="1:13">
      <c r="A122" t="s">
        <v>536</v>
      </c>
      <c r="B122" t="s">
        <v>398</v>
      </c>
      <c r="C122" t="s">
        <v>400</v>
      </c>
      <c r="D122" t="s">
        <v>0</v>
      </c>
      <c r="E122" t="s">
        <v>401</v>
      </c>
      <c r="F122" t="s">
        <v>65</v>
      </c>
      <c r="G122" t="s">
        <v>174</v>
      </c>
      <c r="M122" t="s">
        <v>20</v>
      </c>
    </row>
    <row r="123" spans="1:13">
      <c r="A123" t="s">
        <v>663</v>
      </c>
      <c r="B123" t="s">
        <v>398</v>
      </c>
      <c r="C123" t="s">
        <v>400</v>
      </c>
      <c r="D123" t="s">
        <v>0</v>
      </c>
      <c r="E123" t="s">
        <v>401</v>
      </c>
      <c r="F123" t="s">
        <v>65</v>
      </c>
      <c r="G123" t="s">
        <v>94</v>
      </c>
      <c r="M123" t="s">
        <v>177</v>
      </c>
    </row>
    <row r="124" spans="1:13">
      <c r="A124" t="s">
        <v>458</v>
      </c>
      <c r="B124" t="s">
        <v>398</v>
      </c>
      <c r="C124" t="s">
        <v>400</v>
      </c>
      <c r="D124" t="s">
        <v>0</v>
      </c>
      <c r="E124" t="s">
        <v>455</v>
      </c>
      <c r="F124" t="s">
        <v>456</v>
      </c>
      <c r="G124" t="s">
        <v>459</v>
      </c>
      <c r="M124" t="s">
        <v>21</v>
      </c>
    </row>
    <row r="125" spans="1:13">
      <c r="A125" t="s">
        <v>537</v>
      </c>
      <c r="B125" t="s">
        <v>398</v>
      </c>
      <c r="C125" t="s">
        <v>400</v>
      </c>
      <c r="D125" t="s">
        <v>0</v>
      </c>
      <c r="E125" t="s">
        <v>401</v>
      </c>
      <c r="F125" t="s">
        <v>65</v>
      </c>
      <c r="G125" t="s">
        <v>225</v>
      </c>
      <c r="M125" t="s">
        <v>178</v>
      </c>
    </row>
    <row r="126" spans="1:13">
      <c r="A126" t="s">
        <v>721</v>
      </c>
      <c r="B126" t="s">
        <v>398</v>
      </c>
      <c r="C126" t="s">
        <v>400</v>
      </c>
      <c r="D126" t="s">
        <v>0</v>
      </c>
      <c r="E126" t="s">
        <v>452</v>
      </c>
      <c r="F126" t="s">
        <v>44</v>
      </c>
      <c r="G126" t="s">
        <v>250</v>
      </c>
      <c r="M126" t="s">
        <v>227</v>
      </c>
    </row>
    <row r="127" spans="1:13">
      <c r="A127" t="s">
        <v>495</v>
      </c>
      <c r="B127" t="s">
        <v>398</v>
      </c>
      <c r="C127" t="s">
        <v>400</v>
      </c>
      <c r="D127" t="s">
        <v>0</v>
      </c>
      <c r="E127" t="s">
        <v>434</v>
      </c>
      <c r="F127" t="s">
        <v>435</v>
      </c>
      <c r="G127" t="s">
        <v>155</v>
      </c>
      <c r="M127" t="s">
        <v>156</v>
      </c>
    </row>
    <row r="128" spans="1:13">
      <c r="A128" t="s">
        <v>538</v>
      </c>
      <c r="B128" t="s">
        <v>398</v>
      </c>
      <c r="C128" t="s">
        <v>400</v>
      </c>
      <c r="D128" t="s">
        <v>0</v>
      </c>
      <c r="E128" t="s">
        <v>401</v>
      </c>
      <c r="F128" t="s">
        <v>65</v>
      </c>
      <c r="G128" t="s">
        <v>226</v>
      </c>
      <c r="M128" t="s">
        <v>300</v>
      </c>
    </row>
    <row r="129" spans="1:13">
      <c r="A129" t="s">
        <v>722</v>
      </c>
      <c r="B129" t="s">
        <v>398</v>
      </c>
      <c r="C129" t="s">
        <v>400</v>
      </c>
      <c r="D129" t="s">
        <v>0</v>
      </c>
      <c r="E129" t="s">
        <v>401</v>
      </c>
      <c r="F129" t="s">
        <v>65</v>
      </c>
      <c r="G129" t="s">
        <v>95</v>
      </c>
      <c r="M129" t="s">
        <v>253</v>
      </c>
    </row>
    <row r="130" spans="1:13">
      <c r="A130" t="s">
        <v>723</v>
      </c>
      <c r="B130" t="s">
        <v>398</v>
      </c>
      <c r="C130" t="s">
        <v>400</v>
      </c>
      <c r="D130" t="s">
        <v>0</v>
      </c>
      <c r="E130" t="s">
        <v>452</v>
      </c>
      <c r="F130" t="s">
        <v>44</v>
      </c>
      <c r="G130" t="s">
        <v>251</v>
      </c>
      <c r="M130" t="s">
        <v>279</v>
      </c>
    </row>
    <row r="131" spans="1:13">
      <c r="A131" t="s">
        <v>625</v>
      </c>
      <c r="B131" t="s">
        <v>398</v>
      </c>
      <c r="C131" t="s">
        <v>400</v>
      </c>
      <c r="D131" t="s">
        <v>0</v>
      </c>
      <c r="E131" t="s">
        <v>401</v>
      </c>
      <c r="F131" t="s">
        <v>65</v>
      </c>
      <c r="G131" t="s">
        <v>175</v>
      </c>
      <c r="M131" t="s">
        <v>179</v>
      </c>
    </row>
    <row r="132" spans="1:13">
      <c r="A132" t="s">
        <v>539</v>
      </c>
      <c r="B132" t="s">
        <v>398</v>
      </c>
      <c r="C132" t="s">
        <v>400</v>
      </c>
      <c r="D132" t="s">
        <v>0</v>
      </c>
      <c r="E132" t="s">
        <v>401</v>
      </c>
      <c r="F132" t="s">
        <v>65</v>
      </c>
      <c r="G132" t="s">
        <v>96</v>
      </c>
      <c r="M132" t="s">
        <v>239</v>
      </c>
    </row>
    <row r="133" spans="1:13">
      <c r="A133" t="s">
        <v>431</v>
      </c>
      <c r="B133" t="s">
        <v>398</v>
      </c>
      <c r="C133" t="s">
        <v>400</v>
      </c>
      <c r="D133" t="s">
        <v>0</v>
      </c>
      <c r="E133" t="s">
        <v>419</v>
      </c>
      <c r="F133" t="s">
        <v>42</v>
      </c>
      <c r="G133" t="s">
        <v>12</v>
      </c>
      <c r="M133" t="s">
        <v>313</v>
      </c>
    </row>
    <row r="134" spans="1:13">
      <c r="A134" t="s">
        <v>669</v>
      </c>
      <c r="B134" t="s">
        <v>398</v>
      </c>
      <c r="C134" t="s">
        <v>400</v>
      </c>
      <c r="D134" t="s">
        <v>0</v>
      </c>
      <c r="E134" t="s">
        <v>406</v>
      </c>
      <c r="F134" t="s">
        <v>407</v>
      </c>
      <c r="G134" t="s">
        <v>137</v>
      </c>
      <c r="M134" t="s">
        <v>320</v>
      </c>
    </row>
    <row r="135" spans="1:13">
      <c r="A135" t="s">
        <v>403</v>
      </c>
      <c r="B135" t="s">
        <v>398</v>
      </c>
      <c r="C135" t="s">
        <v>400</v>
      </c>
      <c r="D135" t="s">
        <v>0</v>
      </c>
      <c r="E135" t="s">
        <v>401</v>
      </c>
      <c r="F135" t="s">
        <v>65</v>
      </c>
      <c r="G135" t="s">
        <v>13</v>
      </c>
      <c r="M135" t="s">
        <v>461</v>
      </c>
    </row>
    <row r="136" spans="1:13">
      <c r="A136" t="s">
        <v>540</v>
      </c>
      <c r="B136" t="s">
        <v>398</v>
      </c>
      <c r="C136" t="s">
        <v>400</v>
      </c>
      <c r="D136" t="s">
        <v>0</v>
      </c>
      <c r="E136" t="s">
        <v>401</v>
      </c>
      <c r="F136" t="s">
        <v>65</v>
      </c>
      <c r="G136" t="s">
        <v>238</v>
      </c>
      <c r="M136" t="s">
        <v>317</v>
      </c>
    </row>
    <row r="137" spans="1:13">
      <c r="A137" t="s">
        <v>724</v>
      </c>
      <c r="B137" t="s">
        <v>398</v>
      </c>
      <c r="C137" t="s">
        <v>400</v>
      </c>
      <c r="D137" t="s">
        <v>0</v>
      </c>
      <c r="E137" t="s">
        <v>401</v>
      </c>
      <c r="F137" t="s">
        <v>65</v>
      </c>
      <c r="G137" t="s">
        <v>14</v>
      </c>
      <c r="M137" t="s">
        <v>22</v>
      </c>
    </row>
    <row r="138" spans="1:13">
      <c r="A138" t="s">
        <v>432</v>
      </c>
      <c r="B138" t="s">
        <v>398</v>
      </c>
      <c r="C138" t="s">
        <v>400</v>
      </c>
      <c r="D138" t="s">
        <v>0</v>
      </c>
      <c r="E138" t="s">
        <v>401</v>
      </c>
      <c r="F138" t="s">
        <v>65</v>
      </c>
      <c r="G138" t="s">
        <v>97</v>
      </c>
      <c r="M138" t="s">
        <v>100</v>
      </c>
    </row>
    <row r="139" spans="1:13">
      <c r="A139" t="s">
        <v>541</v>
      </c>
      <c r="B139" t="s">
        <v>398</v>
      </c>
      <c r="C139" t="s">
        <v>400</v>
      </c>
      <c r="D139" t="s">
        <v>0</v>
      </c>
      <c r="E139" t="s">
        <v>401</v>
      </c>
      <c r="F139" t="s">
        <v>65</v>
      </c>
      <c r="G139" t="s">
        <v>68</v>
      </c>
      <c r="M139" t="s">
        <v>254</v>
      </c>
    </row>
    <row r="140" spans="1:13">
      <c r="A140" t="s">
        <v>542</v>
      </c>
      <c r="B140" t="s">
        <v>398</v>
      </c>
      <c r="C140" t="s">
        <v>400</v>
      </c>
      <c r="D140" t="s">
        <v>0</v>
      </c>
      <c r="E140" t="s">
        <v>401</v>
      </c>
      <c r="F140" t="s">
        <v>65</v>
      </c>
      <c r="G140" t="s">
        <v>176</v>
      </c>
      <c r="M140" t="s">
        <v>266</v>
      </c>
    </row>
    <row r="141" spans="1:13">
      <c r="A141" t="s">
        <v>725</v>
      </c>
      <c r="B141" t="s">
        <v>398</v>
      </c>
      <c r="C141" t="s">
        <v>400</v>
      </c>
      <c r="D141" t="s">
        <v>0</v>
      </c>
      <c r="E141" t="s">
        <v>401</v>
      </c>
      <c r="F141" t="s">
        <v>65</v>
      </c>
      <c r="G141" t="s">
        <v>98</v>
      </c>
      <c r="M141" t="s">
        <v>101</v>
      </c>
    </row>
    <row r="142" spans="1:13">
      <c r="A142" t="s">
        <v>671</v>
      </c>
      <c r="B142" t="s">
        <v>398</v>
      </c>
      <c r="C142" t="s">
        <v>400</v>
      </c>
      <c r="D142" t="s">
        <v>0</v>
      </c>
      <c r="E142" t="s">
        <v>455</v>
      </c>
      <c r="F142" t="s">
        <v>456</v>
      </c>
      <c r="G142" t="s">
        <v>252</v>
      </c>
      <c r="M142" t="s">
        <v>148</v>
      </c>
    </row>
    <row r="143" spans="1:13">
      <c r="A143" t="s">
        <v>543</v>
      </c>
      <c r="B143" t="s">
        <v>398</v>
      </c>
      <c r="C143" t="s">
        <v>400</v>
      </c>
      <c r="D143" t="s">
        <v>0</v>
      </c>
      <c r="E143" t="s">
        <v>401</v>
      </c>
      <c r="F143" t="s">
        <v>65</v>
      </c>
      <c r="G143" t="s">
        <v>15</v>
      </c>
      <c r="M143" t="s">
        <v>102</v>
      </c>
    </row>
    <row r="144" spans="1:13">
      <c r="A144" t="s">
        <v>484</v>
      </c>
      <c r="B144" t="s">
        <v>398</v>
      </c>
      <c r="C144" t="s">
        <v>400</v>
      </c>
      <c r="D144" t="s">
        <v>0</v>
      </c>
      <c r="E144" t="s">
        <v>434</v>
      </c>
      <c r="F144" t="s">
        <v>435</v>
      </c>
      <c r="G144" t="s">
        <v>54</v>
      </c>
      <c r="M144" t="s">
        <v>180</v>
      </c>
    </row>
    <row r="145" spans="1:13">
      <c r="A145" t="s">
        <v>664</v>
      </c>
      <c r="B145" t="s">
        <v>398</v>
      </c>
      <c r="C145" t="s">
        <v>400</v>
      </c>
      <c r="D145" t="s">
        <v>0</v>
      </c>
      <c r="E145" t="s">
        <v>401</v>
      </c>
      <c r="F145" t="s">
        <v>65</v>
      </c>
      <c r="G145" t="s">
        <v>16</v>
      </c>
      <c r="M145" t="s">
        <v>322</v>
      </c>
    </row>
    <row r="146" spans="1:13">
      <c r="A146" t="s">
        <v>544</v>
      </c>
      <c r="B146" t="s">
        <v>398</v>
      </c>
      <c r="C146" t="s">
        <v>400</v>
      </c>
      <c r="D146" t="s">
        <v>0</v>
      </c>
      <c r="E146" t="s">
        <v>401</v>
      </c>
      <c r="F146" t="s">
        <v>65</v>
      </c>
      <c r="G146" t="s">
        <v>17</v>
      </c>
      <c r="M146" t="s">
        <v>315</v>
      </c>
    </row>
    <row r="147" spans="1:13">
      <c r="A147" t="s">
        <v>404</v>
      </c>
      <c r="B147" t="s">
        <v>398</v>
      </c>
      <c r="C147" t="s">
        <v>400</v>
      </c>
      <c r="D147" t="s">
        <v>0</v>
      </c>
      <c r="E147" t="s">
        <v>401</v>
      </c>
      <c r="F147" t="s">
        <v>65</v>
      </c>
      <c r="G147" t="s">
        <v>99</v>
      </c>
      <c r="M147" t="s">
        <v>240</v>
      </c>
    </row>
    <row r="148" spans="1:13">
      <c r="A148" t="s">
        <v>726</v>
      </c>
      <c r="B148" t="s">
        <v>398</v>
      </c>
      <c r="C148" t="s">
        <v>400</v>
      </c>
      <c r="D148" t="s">
        <v>0</v>
      </c>
      <c r="E148" t="s">
        <v>406</v>
      </c>
      <c r="F148" t="s">
        <v>407</v>
      </c>
      <c r="G148" t="s">
        <v>18</v>
      </c>
      <c r="M148" t="s">
        <v>268</v>
      </c>
    </row>
    <row r="149" spans="1:13">
      <c r="A149" t="s">
        <v>485</v>
      </c>
      <c r="B149" t="s">
        <v>398</v>
      </c>
      <c r="C149" t="s">
        <v>400</v>
      </c>
      <c r="D149" t="s">
        <v>0</v>
      </c>
      <c r="E149" t="s">
        <v>480</v>
      </c>
      <c r="F149" t="s">
        <v>51</v>
      </c>
      <c r="G149" t="s">
        <v>55</v>
      </c>
      <c r="M149" t="s">
        <v>228</v>
      </c>
    </row>
    <row r="150" spans="1:13">
      <c r="A150" t="s">
        <v>545</v>
      </c>
      <c r="B150" t="s">
        <v>398</v>
      </c>
      <c r="C150" t="s">
        <v>400</v>
      </c>
      <c r="D150" t="s">
        <v>0</v>
      </c>
      <c r="E150" t="s">
        <v>401</v>
      </c>
      <c r="F150" t="s">
        <v>65</v>
      </c>
      <c r="G150" t="s">
        <v>19</v>
      </c>
      <c r="M150" t="s">
        <v>103</v>
      </c>
    </row>
    <row r="151" spans="1:13">
      <c r="A151" t="s">
        <v>546</v>
      </c>
      <c r="B151" t="s">
        <v>398</v>
      </c>
      <c r="C151" t="s">
        <v>400</v>
      </c>
      <c r="D151" t="s">
        <v>0</v>
      </c>
      <c r="E151" t="s">
        <v>401</v>
      </c>
      <c r="F151" t="s">
        <v>65</v>
      </c>
      <c r="G151" t="s">
        <v>20</v>
      </c>
      <c r="M151" t="s">
        <v>104</v>
      </c>
    </row>
    <row r="152" spans="1:13">
      <c r="A152" t="s">
        <v>727</v>
      </c>
      <c r="B152" t="s">
        <v>398</v>
      </c>
      <c r="C152" t="s">
        <v>400</v>
      </c>
      <c r="D152" t="s">
        <v>0</v>
      </c>
      <c r="E152" t="s">
        <v>401</v>
      </c>
      <c r="F152" t="s">
        <v>65</v>
      </c>
      <c r="G152" t="s">
        <v>177</v>
      </c>
      <c r="M152" t="s">
        <v>241</v>
      </c>
    </row>
    <row r="153" spans="1:13">
      <c r="A153" t="s">
        <v>728</v>
      </c>
      <c r="B153" t="s">
        <v>398</v>
      </c>
      <c r="C153" t="s">
        <v>400</v>
      </c>
      <c r="D153" t="s">
        <v>0</v>
      </c>
      <c r="E153" t="s">
        <v>401</v>
      </c>
      <c r="F153" t="s">
        <v>65</v>
      </c>
      <c r="G153" t="s">
        <v>21</v>
      </c>
      <c r="M153" t="s">
        <v>23</v>
      </c>
    </row>
    <row r="154" spans="1:13">
      <c r="A154" t="s">
        <v>626</v>
      </c>
      <c r="B154" t="s">
        <v>398</v>
      </c>
      <c r="C154" t="s">
        <v>400</v>
      </c>
      <c r="D154" t="s">
        <v>0</v>
      </c>
      <c r="E154" t="s">
        <v>401</v>
      </c>
      <c r="F154" t="s">
        <v>65</v>
      </c>
      <c r="G154" t="s">
        <v>178</v>
      </c>
      <c r="M154" t="s">
        <v>255</v>
      </c>
    </row>
    <row r="155" spans="1:13">
      <c r="A155" t="s">
        <v>729</v>
      </c>
      <c r="B155" t="s">
        <v>398</v>
      </c>
      <c r="C155" t="s">
        <v>400</v>
      </c>
      <c r="D155" t="s">
        <v>0</v>
      </c>
      <c r="E155" t="s">
        <v>401</v>
      </c>
      <c r="F155" t="s">
        <v>65</v>
      </c>
      <c r="G155" t="s">
        <v>227</v>
      </c>
      <c r="M155" t="s">
        <v>237</v>
      </c>
    </row>
    <row r="156" spans="1:13">
      <c r="A156" t="s">
        <v>672</v>
      </c>
      <c r="B156" t="s">
        <v>398</v>
      </c>
      <c r="C156" t="s">
        <v>400</v>
      </c>
      <c r="D156" t="s">
        <v>0</v>
      </c>
      <c r="E156" t="s">
        <v>480</v>
      </c>
      <c r="F156" t="s">
        <v>51</v>
      </c>
      <c r="G156" t="s">
        <v>156</v>
      </c>
      <c r="M156" t="s">
        <v>105</v>
      </c>
    </row>
    <row r="157" spans="1:13">
      <c r="A157" t="s">
        <v>627</v>
      </c>
      <c r="B157" t="s">
        <v>398</v>
      </c>
      <c r="C157" t="s">
        <v>400</v>
      </c>
      <c r="D157" t="s">
        <v>0</v>
      </c>
      <c r="E157" t="s">
        <v>401</v>
      </c>
      <c r="F157" t="s">
        <v>65</v>
      </c>
      <c r="G157" t="s">
        <v>300</v>
      </c>
      <c r="M157" t="s">
        <v>106</v>
      </c>
    </row>
    <row r="158" spans="1:13">
      <c r="A158" t="s">
        <v>604</v>
      </c>
      <c r="B158" t="s">
        <v>398</v>
      </c>
      <c r="C158" t="s">
        <v>400</v>
      </c>
      <c r="D158" t="s">
        <v>0</v>
      </c>
      <c r="E158" t="s">
        <v>452</v>
      </c>
      <c r="F158" t="s">
        <v>44</v>
      </c>
      <c r="G158" t="s">
        <v>253</v>
      </c>
      <c r="M158" t="s">
        <v>149</v>
      </c>
    </row>
    <row r="159" spans="1:13">
      <c r="A159" t="s">
        <v>496</v>
      </c>
      <c r="B159" t="s">
        <v>398</v>
      </c>
      <c r="C159" t="s">
        <v>400</v>
      </c>
      <c r="D159" t="s">
        <v>0</v>
      </c>
      <c r="E159" t="s">
        <v>434</v>
      </c>
      <c r="F159" t="s">
        <v>435</v>
      </c>
      <c r="G159" t="s">
        <v>279</v>
      </c>
      <c r="M159" t="s">
        <v>233</v>
      </c>
    </row>
    <row r="160" spans="1:13">
      <c r="A160" t="s">
        <v>547</v>
      </c>
      <c r="B160" t="s">
        <v>398</v>
      </c>
      <c r="C160" t="s">
        <v>400</v>
      </c>
      <c r="D160" t="s">
        <v>0</v>
      </c>
      <c r="E160" t="s">
        <v>401</v>
      </c>
      <c r="F160" t="s">
        <v>65</v>
      </c>
      <c r="G160" t="s">
        <v>179</v>
      </c>
      <c r="M160" t="s">
        <v>321</v>
      </c>
    </row>
    <row r="161" spans="1:13">
      <c r="A161" t="s">
        <v>548</v>
      </c>
      <c r="B161" t="s">
        <v>398</v>
      </c>
      <c r="C161" t="s">
        <v>400</v>
      </c>
      <c r="D161" t="s">
        <v>0</v>
      </c>
      <c r="E161" t="s">
        <v>401</v>
      </c>
      <c r="F161" t="s">
        <v>65</v>
      </c>
      <c r="G161" t="s">
        <v>239</v>
      </c>
      <c r="M161" t="s">
        <v>24</v>
      </c>
    </row>
    <row r="162" spans="1:13">
      <c r="A162" t="s">
        <v>730</v>
      </c>
      <c r="B162" t="s">
        <v>398</v>
      </c>
      <c r="C162" t="s">
        <v>400</v>
      </c>
      <c r="D162" t="s">
        <v>0</v>
      </c>
      <c r="E162" t="s">
        <v>452</v>
      </c>
      <c r="F162" t="s">
        <v>44</v>
      </c>
      <c r="G162" t="s">
        <v>313</v>
      </c>
      <c r="M162" t="s">
        <v>316</v>
      </c>
    </row>
    <row r="163" spans="1:13">
      <c r="A163" t="s">
        <v>731</v>
      </c>
      <c r="B163" t="s">
        <v>398</v>
      </c>
      <c r="C163" t="s">
        <v>400</v>
      </c>
      <c r="D163" t="s">
        <v>0</v>
      </c>
      <c r="E163" t="s">
        <v>452</v>
      </c>
      <c r="F163" t="s">
        <v>44</v>
      </c>
      <c r="G163" t="s">
        <v>320</v>
      </c>
      <c r="M163" t="s">
        <v>107</v>
      </c>
    </row>
    <row r="164" spans="1:13">
      <c r="A164" t="s">
        <v>460</v>
      </c>
      <c r="B164" t="s">
        <v>398</v>
      </c>
      <c r="C164" t="s">
        <v>400</v>
      </c>
      <c r="D164" t="s">
        <v>0</v>
      </c>
      <c r="E164" t="s">
        <v>455</v>
      </c>
      <c r="F164" t="s">
        <v>456</v>
      </c>
      <c r="G164" t="s">
        <v>461</v>
      </c>
      <c r="M164" t="s">
        <v>108</v>
      </c>
    </row>
    <row r="165" spans="1:13">
      <c r="A165" t="s">
        <v>732</v>
      </c>
      <c r="B165" t="s">
        <v>398</v>
      </c>
      <c r="C165" t="s">
        <v>400</v>
      </c>
      <c r="D165" t="s">
        <v>0</v>
      </c>
      <c r="E165" t="s">
        <v>452</v>
      </c>
      <c r="F165" t="s">
        <v>44</v>
      </c>
      <c r="G165" t="s">
        <v>317</v>
      </c>
      <c r="M165" t="s">
        <v>263</v>
      </c>
    </row>
    <row r="166" spans="1:13">
      <c r="A166" t="s">
        <v>405</v>
      </c>
      <c r="B166" t="s">
        <v>398</v>
      </c>
      <c r="C166" t="s">
        <v>400</v>
      </c>
      <c r="D166" t="s">
        <v>0</v>
      </c>
      <c r="E166" t="s">
        <v>406</v>
      </c>
      <c r="F166" t="s">
        <v>407</v>
      </c>
      <c r="G166" t="s">
        <v>22</v>
      </c>
      <c r="M166" t="s">
        <v>318</v>
      </c>
    </row>
    <row r="167" spans="1:13">
      <c r="A167" t="s">
        <v>733</v>
      </c>
      <c r="B167" t="s">
        <v>398</v>
      </c>
      <c r="C167" t="s">
        <v>400</v>
      </c>
      <c r="D167" t="s">
        <v>0</v>
      </c>
      <c r="E167" t="s">
        <v>401</v>
      </c>
      <c r="F167" t="s">
        <v>65</v>
      </c>
      <c r="G167" t="s">
        <v>100</v>
      </c>
      <c r="M167" t="s">
        <v>276</v>
      </c>
    </row>
    <row r="168" spans="1:13">
      <c r="A168" t="s">
        <v>734</v>
      </c>
      <c r="B168" t="s">
        <v>398</v>
      </c>
      <c r="C168" t="s">
        <v>400</v>
      </c>
      <c r="D168" t="s">
        <v>0</v>
      </c>
      <c r="E168" t="s">
        <v>452</v>
      </c>
      <c r="F168" t="s">
        <v>44</v>
      </c>
      <c r="G168" t="s">
        <v>254</v>
      </c>
      <c r="M168" t="s">
        <v>323</v>
      </c>
    </row>
    <row r="169" spans="1:13">
      <c r="A169" t="s">
        <v>462</v>
      </c>
      <c r="B169" t="s">
        <v>398</v>
      </c>
      <c r="C169" t="s">
        <v>400</v>
      </c>
      <c r="D169" t="s">
        <v>0</v>
      </c>
      <c r="E169" t="s">
        <v>463</v>
      </c>
      <c r="F169" t="s">
        <v>464</v>
      </c>
      <c r="G169" t="s">
        <v>266</v>
      </c>
      <c r="M169" t="s">
        <v>298</v>
      </c>
    </row>
    <row r="170" spans="1:13">
      <c r="A170" t="s">
        <v>408</v>
      </c>
      <c r="B170" t="s">
        <v>398</v>
      </c>
      <c r="C170" t="s">
        <v>400</v>
      </c>
      <c r="D170" t="s">
        <v>0</v>
      </c>
      <c r="E170" t="s">
        <v>406</v>
      </c>
      <c r="F170" t="s">
        <v>407</v>
      </c>
      <c r="G170" t="s">
        <v>101</v>
      </c>
      <c r="M170" t="s">
        <v>242</v>
      </c>
    </row>
    <row r="171" spans="1:13">
      <c r="A171" t="s">
        <v>486</v>
      </c>
      <c r="B171" t="s">
        <v>398</v>
      </c>
      <c r="C171" t="s">
        <v>400</v>
      </c>
      <c r="D171" t="s">
        <v>0</v>
      </c>
      <c r="E171" t="s">
        <v>434</v>
      </c>
      <c r="F171" t="s">
        <v>435</v>
      </c>
      <c r="G171" t="s">
        <v>148</v>
      </c>
      <c r="M171" t="s">
        <v>109</v>
      </c>
    </row>
    <row r="172" spans="1:13">
      <c r="A172" t="s">
        <v>549</v>
      </c>
      <c r="B172" t="s">
        <v>398</v>
      </c>
      <c r="C172" t="s">
        <v>400</v>
      </c>
      <c r="D172" t="s">
        <v>0</v>
      </c>
      <c r="E172" t="s">
        <v>401</v>
      </c>
      <c r="F172" t="s">
        <v>65</v>
      </c>
      <c r="G172" t="s">
        <v>102</v>
      </c>
      <c r="M172" t="s">
        <v>229</v>
      </c>
    </row>
    <row r="173" spans="1:13">
      <c r="A173" t="s">
        <v>550</v>
      </c>
      <c r="B173" t="s">
        <v>398</v>
      </c>
      <c r="C173" t="s">
        <v>400</v>
      </c>
      <c r="D173" t="s">
        <v>0</v>
      </c>
      <c r="E173" t="s">
        <v>401</v>
      </c>
      <c r="F173" t="s">
        <v>65</v>
      </c>
      <c r="G173" t="s">
        <v>180</v>
      </c>
      <c r="M173" t="s">
        <v>69</v>
      </c>
    </row>
    <row r="174" spans="1:13">
      <c r="A174" t="s">
        <v>735</v>
      </c>
      <c r="B174" t="s">
        <v>398</v>
      </c>
      <c r="C174" t="s">
        <v>400</v>
      </c>
      <c r="D174" t="s">
        <v>0</v>
      </c>
      <c r="E174" t="s">
        <v>452</v>
      </c>
      <c r="F174" t="s">
        <v>44</v>
      </c>
      <c r="G174" t="s">
        <v>322</v>
      </c>
      <c r="M174" t="s">
        <v>243</v>
      </c>
    </row>
    <row r="175" spans="1:13">
      <c r="A175" t="s">
        <v>736</v>
      </c>
      <c r="B175" t="s">
        <v>398</v>
      </c>
      <c r="C175" t="s">
        <v>400</v>
      </c>
      <c r="D175" t="s">
        <v>0</v>
      </c>
      <c r="E175" t="s">
        <v>452</v>
      </c>
      <c r="F175" t="s">
        <v>44</v>
      </c>
      <c r="G175" t="s">
        <v>315</v>
      </c>
      <c r="M175" t="s">
        <v>181</v>
      </c>
    </row>
    <row r="176" spans="1:13">
      <c r="A176" t="s">
        <v>628</v>
      </c>
      <c r="B176" t="s">
        <v>398</v>
      </c>
      <c r="C176" t="s">
        <v>400</v>
      </c>
      <c r="D176" t="s">
        <v>0</v>
      </c>
      <c r="E176" t="s">
        <v>401</v>
      </c>
      <c r="F176" t="s">
        <v>65</v>
      </c>
      <c r="G176" t="s">
        <v>240</v>
      </c>
      <c r="M176" t="s">
        <v>182</v>
      </c>
    </row>
    <row r="177" spans="1:13">
      <c r="A177" t="s">
        <v>551</v>
      </c>
      <c r="B177" t="s">
        <v>398</v>
      </c>
      <c r="C177" t="s">
        <v>400</v>
      </c>
      <c r="D177" t="s">
        <v>0</v>
      </c>
      <c r="E177" t="s">
        <v>401</v>
      </c>
      <c r="F177" t="s">
        <v>65</v>
      </c>
      <c r="G177" t="s">
        <v>268</v>
      </c>
      <c r="M177" t="s">
        <v>293</v>
      </c>
    </row>
    <row r="178" spans="1:13">
      <c r="A178" t="s">
        <v>552</v>
      </c>
      <c r="B178" t="s">
        <v>398</v>
      </c>
      <c r="C178" t="s">
        <v>400</v>
      </c>
      <c r="D178" t="s">
        <v>0</v>
      </c>
      <c r="E178" t="s">
        <v>401</v>
      </c>
      <c r="F178" t="s">
        <v>65</v>
      </c>
      <c r="G178" t="s">
        <v>228</v>
      </c>
      <c r="M178" t="s">
        <v>244</v>
      </c>
    </row>
    <row r="179" spans="1:13">
      <c r="A179" t="s">
        <v>665</v>
      </c>
      <c r="B179" t="s">
        <v>398</v>
      </c>
      <c r="C179" t="s">
        <v>400</v>
      </c>
      <c r="D179" t="s">
        <v>0</v>
      </c>
      <c r="E179" t="s">
        <v>401</v>
      </c>
      <c r="F179" t="s">
        <v>65</v>
      </c>
      <c r="G179" t="s">
        <v>103</v>
      </c>
      <c r="M179" t="s">
        <v>183</v>
      </c>
    </row>
    <row r="180" spans="1:13">
      <c r="A180" t="s">
        <v>553</v>
      </c>
      <c r="B180" t="s">
        <v>398</v>
      </c>
      <c r="C180" t="s">
        <v>400</v>
      </c>
      <c r="D180" t="s">
        <v>0</v>
      </c>
      <c r="E180" t="s">
        <v>401</v>
      </c>
      <c r="F180" t="s">
        <v>65</v>
      </c>
      <c r="G180" t="s">
        <v>104</v>
      </c>
      <c r="M180" t="s">
        <v>110</v>
      </c>
    </row>
    <row r="181" spans="1:13">
      <c r="A181" t="s">
        <v>629</v>
      </c>
      <c r="B181" t="s">
        <v>398</v>
      </c>
      <c r="C181" t="s">
        <v>400</v>
      </c>
      <c r="D181" t="s">
        <v>0</v>
      </c>
      <c r="E181" t="s">
        <v>401</v>
      </c>
      <c r="F181" t="s">
        <v>65</v>
      </c>
      <c r="G181" t="s">
        <v>241</v>
      </c>
      <c r="M181" t="s">
        <v>217</v>
      </c>
    </row>
    <row r="182" spans="1:13">
      <c r="A182" t="s">
        <v>554</v>
      </c>
      <c r="B182" t="s">
        <v>398</v>
      </c>
      <c r="C182" t="s">
        <v>400</v>
      </c>
      <c r="D182" t="s">
        <v>0</v>
      </c>
      <c r="E182" t="s">
        <v>401</v>
      </c>
      <c r="F182" t="s">
        <v>65</v>
      </c>
      <c r="G182" t="s">
        <v>23</v>
      </c>
      <c r="M182" t="s">
        <v>686</v>
      </c>
    </row>
    <row r="183" spans="1:13">
      <c r="A183" t="s">
        <v>737</v>
      </c>
      <c r="B183" t="s">
        <v>398</v>
      </c>
      <c r="C183" t="s">
        <v>400</v>
      </c>
      <c r="D183" t="s">
        <v>0</v>
      </c>
      <c r="E183" t="s">
        <v>452</v>
      </c>
      <c r="F183" t="s">
        <v>44</v>
      </c>
      <c r="G183" t="s">
        <v>255</v>
      </c>
      <c r="M183" t="s">
        <v>280</v>
      </c>
    </row>
    <row r="184" spans="1:13">
      <c r="A184" t="s">
        <v>497</v>
      </c>
      <c r="B184" t="s">
        <v>398</v>
      </c>
      <c r="C184" t="s">
        <v>400</v>
      </c>
      <c r="D184" t="s">
        <v>0</v>
      </c>
      <c r="E184" t="s">
        <v>434</v>
      </c>
      <c r="F184" t="s">
        <v>435</v>
      </c>
      <c r="G184" t="s">
        <v>237</v>
      </c>
      <c r="M184" t="s">
        <v>25</v>
      </c>
    </row>
    <row r="185" spans="1:13">
      <c r="A185" t="s">
        <v>409</v>
      </c>
      <c r="B185" t="s">
        <v>398</v>
      </c>
      <c r="C185" t="s">
        <v>400</v>
      </c>
      <c r="D185" t="s">
        <v>0</v>
      </c>
      <c r="E185" t="s">
        <v>406</v>
      </c>
      <c r="F185" t="s">
        <v>407</v>
      </c>
      <c r="G185" t="s">
        <v>105</v>
      </c>
      <c r="M185" t="s">
        <v>157</v>
      </c>
    </row>
    <row r="186" spans="1:13">
      <c r="A186" t="s">
        <v>738</v>
      </c>
      <c r="B186" t="s">
        <v>398</v>
      </c>
      <c r="C186" t="s">
        <v>400</v>
      </c>
      <c r="D186" t="s">
        <v>0</v>
      </c>
      <c r="E186" t="s">
        <v>401</v>
      </c>
      <c r="F186" t="s">
        <v>65</v>
      </c>
      <c r="G186" t="s">
        <v>106</v>
      </c>
      <c r="M186" t="s">
        <v>111</v>
      </c>
    </row>
    <row r="187" spans="1:13">
      <c r="A187" t="s">
        <v>487</v>
      </c>
      <c r="B187" t="s">
        <v>398</v>
      </c>
      <c r="C187" t="s">
        <v>400</v>
      </c>
      <c r="D187" t="s">
        <v>0</v>
      </c>
      <c r="E187" t="s">
        <v>434</v>
      </c>
      <c r="F187" t="s">
        <v>435</v>
      </c>
      <c r="G187" t="s">
        <v>149</v>
      </c>
      <c r="M187" t="s">
        <v>184</v>
      </c>
    </row>
    <row r="188" spans="1:13">
      <c r="A188" t="s">
        <v>433</v>
      </c>
      <c r="B188" t="s">
        <v>398</v>
      </c>
      <c r="C188" t="s">
        <v>400</v>
      </c>
      <c r="D188" t="s">
        <v>0</v>
      </c>
      <c r="E188" t="s">
        <v>434</v>
      </c>
      <c r="F188" t="s">
        <v>435</v>
      </c>
      <c r="G188" t="s">
        <v>233</v>
      </c>
      <c r="M188" t="s">
        <v>281</v>
      </c>
    </row>
    <row r="189" spans="1:13">
      <c r="A189" t="s">
        <v>739</v>
      </c>
      <c r="B189" t="s">
        <v>398</v>
      </c>
      <c r="C189" t="s">
        <v>400</v>
      </c>
      <c r="D189" t="s">
        <v>0</v>
      </c>
      <c r="E189" t="s">
        <v>452</v>
      </c>
      <c r="F189" t="s">
        <v>44</v>
      </c>
      <c r="G189" t="s">
        <v>321</v>
      </c>
      <c r="M189" t="s">
        <v>138</v>
      </c>
    </row>
    <row r="190" spans="1:13">
      <c r="A190" t="s">
        <v>555</v>
      </c>
      <c r="B190" t="s">
        <v>398</v>
      </c>
      <c r="C190" t="s">
        <v>400</v>
      </c>
      <c r="D190" t="s">
        <v>0</v>
      </c>
      <c r="E190" t="s">
        <v>401</v>
      </c>
      <c r="F190" t="s">
        <v>65</v>
      </c>
      <c r="G190" t="s">
        <v>24</v>
      </c>
      <c r="M190" t="s">
        <v>26</v>
      </c>
    </row>
    <row r="191" spans="1:13">
      <c r="A191" t="s">
        <v>740</v>
      </c>
      <c r="B191" t="s">
        <v>398</v>
      </c>
      <c r="C191" t="s">
        <v>400</v>
      </c>
      <c r="D191" t="s">
        <v>0</v>
      </c>
      <c r="E191" t="s">
        <v>452</v>
      </c>
      <c r="F191" t="s">
        <v>44</v>
      </c>
      <c r="G191" t="s">
        <v>316</v>
      </c>
      <c r="M191" t="s">
        <v>185</v>
      </c>
    </row>
    <row r="192" spans="1:13">
      <c r="A192" t="s">
        <v>556</v>
      </c>
      <c r="B192" t="s">
        <v>398</v>
      </c>
      <c r="C192" t="s">
        <v>400</v>
      </c>
      <c r="D192" t="s">
        <v>0</v>
      </c>
      <c r="E192" t="s">
        <v>401</v>
      </c>
      <c r="F192" t="s">
        <v>65</v>
      </c>
      <c r="G192" t="s">
        <v>107</v>
      </c>
      <c r="M192" t="s">
        <v>158</v>
      </c>
    </row>
    <row r="193" spans="1:13">
      <c r="A193" t="s">
        <v>557</v>
      </c>
      <c r="B193" t="s">
        <v>398</v>
      </c>
      <c r="C193" t="s">
        <v>400</v>
      </c>
      <c r="D193" t="s">
        <v>0</v>
      </c>
      <c r="E193" t="s">
        <v>401</v>
      </c>
      <c r="F193" t="s">
        <v>65</v>
      </c>
      <c r="G193" t="s">
        <v>108</v>
      </c>
      <c r="M193" t="s">
        <v>272</v>
      </c>
    </row>
    <row r="194" spans="1:13">
      <c r="A194" t="s">
        <v>436</v>
      </c>
      <c r="B194" t="s">
        <v>398</v>
      </c>
      <c r="C194" t="s">
        <v>400</v>
      </c>
      <c r="D194" t="s">
        <v>0</v>
      </c>
      <c r="E194" t="s">
        <v>406</v>
      </c>
      <c r="F194" t="s">
        <v>407</v>
      </c>
      <c r="G194" t="s">
        <v>263</v>
      </c>
      <c r="M194" t="s">
        <v>299</v>
      </c>
    </row>
    <row r="195" spans="1:13">
      <c r="A195" t="s">
        <v>741</v>
      </c>
      <c r="B195" t="s">
        <v>398</v>
      </c>
      <c r="C195" t="s">
        <v>400</v>
      </c>
      <c r="D195" t="s">
        <v>0</v>
      </c>
      <c r="E195" t="s">
        <v>452</v>
      </c>
      <c r="F195" t="s">
        <v>44</v>
      </c>
      <c r="G195" t="s">
        <v>318</v>
      </c>
      <c r="M195" t="s">
        <v>112</v>
      </c>
    </row>
    <row r="196" spans="1:13">
      <c r="A196" t="s">
        <v>465</v>
      </c>
      <c r="B196" t="s">
        <v>398</v>
      </c>
      <c r="C196" t="s">
        <v>400</v>
      </c>
      <c r="D196" t="s">
        <v>0</v>
      </c>
      <c r="E196" t="s">
        <v>452</v>
      </c>
      <c r="F196" t="s">
        <v>44</v>
      </c>
      <c r="G196" t="s">
        <v>276</v>
      </c>
      <c r="M196" t="s">
        <v>113</v>
      </c>
    </row>
    <row r="197" spans="1:13">
      <c r="A197" t="s">
        <v>742</v>
      </c>
      <c r="B197" t="s">
        <v>398</v>
      </c>
      <c r="C197" t="s">
        <v>400</v>
      </c>
      <c r="D197" t="s">
        <v>0</v>
      </c>
      <c r="E197" t="s">
        <v>452</v>
      </c>
      <c r="F197" t="s">
        <v>44</v>
      </c>
      <c r="G197" t="s">
        <v>323</v>
      </c>
      <c r="M197" t="s">
        <v>467</v>
      </c>
    </row>
    <row r="198" spans="1:13">
      <c r="A198" t="s">
        <v>743</v>
      </c>
      <c r="B198" t="s">
        <v>398</v>
      </c>
      <c r="C198" t="s">
        <v>400</v>
      </c>
      <c r="D198" t="s">
        <v>0</v>
      </c>
      <c r="E198" t="s">
        <v>401</v>
      </c>
      <c r="F198" t="s">
        <v>65</v>
      </c>
      <c r="G198" t="s">
        <v>298</v>
      </c>
      <c r="M198" t="s">
        <v>682</v>
      </c>
    </row>
    <row r="199" spans="1:13">
      <c r="A199" t="s">
        <v>630</v>
      </c>
      <c r="B199" t="s">
        <v>398</v>
      </c>
      <c r="C199" t="s">
        <v>400</v>
      </c>
      <c r="D199" t="s">
        <v>0</v>
      </c>
      <c r="E199" t="s">
        <v>401</v>
      </c>
      <c r="F199" t="s">
        <v>65</v>
      </c>
      <c r="G199" t="s">
        <v>242</v>
      </c>
      <c r="M199" t="s">
        <v>443</v>
      </c>
    </row>
    <row r="200" spans="1:13">
      <c r="A200" t="s">
        <v>558</v>
      </c>
      <c r="B200" t="s">
        <v>398</v>
      </c>
      <c r="C200" t="s">
        <v>400</v>
      </c>
      <c r="D200" t="s">
        <v>0</v>
      </c>
      <c r="E200" t="s">
        <v>401</v>
      </c>
      <c r="F200" t="s">
        <v>65</v>
      </c>
      <c r="G200" t="s">
        <v>109</v>
      </c>
      <c r="M200" t="s">
        <v>114</v>
      </c>
    </row>
    <row r="201" spans="1:13">
      <c r="A201" t="s">
        <v>631</v>
      </c>
      <c r="B201" t="s">
        <v>398</v>
      </c>
      <c r="C201" t="s">
        <v>400</v>
      </c>
      <c r="D201" t="s">
        <v>0</v>
      </c>
      <c r="E201" t="s">
        <v>401</v>
      </c>
      <c r="F201" t="s">
        <v>65</v>
      </c>
      <c r="G201" t="s">
        <v>229</v>
      </c>
      <c r="M201" t="s">
        <v>307</v>
      </c>
    </row>
    <row r="202" spans="1:13">
      <c r="A202" t="s">
        <v>632</v>
      </c>
      <c r="B202" t="s">
        <v>398</v>
      </c>
      <c r="C202" t="s">
        <v>400</v>
      </c>
      <c r="D202" t="s">
        <v>0</v>
      </c>
      <c r="E202" t="s">
        <v>401</v>
      </c>
      <c r="F202" t="s">
        <v>65</v>
      </c>
      <c r="G202" t="s">
        <v>69</v>
      </c>
      <c r="M202" t="s">
        <v>687</v>
      </c>
    </row>
    <row r="203" spans="1:13">
      <c r="A203" t="s">
        <v>559</v>
      </c>
      <c r="B203" t="s">
        <v>398</v>
      </c>
      <c r="C203" t="s">
        <v>400</v>
      </c>
      <c r="D203" t="s">
        <v>0</v>
      </c>
      <c r="E203" t="s">
        <v>401</v>
      </c>
      <c r="F203" t="s">
        <v>65</v>
      </c>
      <c r="G203" t="s">
        <v>243</v>
      </c>
      <c r="M203" t="s">
        <v>186</v>
      </c>
    </row>
    <row r="204" spans="1:13">
      <c r="A204" t="s">
        <v>744</v>
      </c>
      <c r="B204" t="s">
        <v>398</v>
      </c>
      <c r="C204" t="s">
        <v>400</v>
      </c>
      <c r="D204" t="s">
        <v>0</v>
      </c>
      <c r="E204" t="s">
        <v>401</v>
      </c>
      <c r="F204" t="s">
        <v>65</v>
      </c>
      <c r="G204" t="s">
        <v>181</v>
      </c>
      <c r="M204" t="s">
        <v>187</v>
      </c>
    </row>
    <row r="205" spans="1:13">
      <c r="A205" t="s">
        <v>633</v>
      </c>
      <c r="B205" t="s">
        <v>398</v>
      </c>
      <c r="C205" t="s">
        <v>400</v>
      </c>
      <c r="D205" t="s">
        <v>0</v>
      </c>
      <c r="E205" t="s">
        <v>401</v>
      </c>
      <c r="F205" t="s">
        <v>65</v>
      </c>
      <c r="G205" t="s">
        <v>182</v>
      </c>
      <c r="M205" t="s">
        <v>188</v>
      </c>
    </row>
    <row r="206" spans="1:13">
      <c r="A206" t="s">
        <v>560</v>
      </c>
      <c r="B206" t="s">
        <v>398</v>
      </c>
      <c r="C206" t="s">
        <v>400</v>
      </c>
      <c r="D206" t="s">
        <v>0</v>
      </c>
      <c r="E206" t="s">
        <v>401</v>
      </c>
      <c r="F206" t="s">
        <v>65</v>
      </c>
      <c r="G206" t="s">
        <v>293</v>
      </c>
      <c r="M206" t="s">
        <v>27</v>
      </c>
    </row>
    <row r="207" spans="1:13">
      <c r="A207" t="s">
        <v>561</v>
      </c>
      <c r="B207" t="s">
        <v>398</v>
      </c>
      <c r="C207" t="s">
        <v>400</v>
      </c>
      <c r="D207" t="s">
        <v>0</v>
      </c>
      <c r="E207" t="s">
        <v>401</v>
      </c>
      <c r="F207" t="s">
        <v>65</v>
      </c>
      <c r="G207" t="s">
        <v>244</v>
      </c>
      <c r="M207" t="s">
        <v>189</v>
      </c>
    </row>
    <row r="208" spans="1:13">
      <c r="A208" t="s">
        <v>562</v>
      </c>
      <c r="B208" t="s">
        <v>398</v>
      </c>
      <c r="C208" t="s">
        <v>400</v>
      </c>
      <c r="D208" t="s">
        <v>0</v>
      </c>
      <c r="E208" t="s">
        <v>401</v>
      </c>
      <c r="F208" t="s">
        <v>65</v>
      </c>
      <c r="G208" t="s">
        <v>183</v>
      </c>
      <c r="M208" t="s">
        <v>139</v>
      </c>
    </row>
    <row r="209" spans="1:13">
      <c r="A209" t="s">
        <v>437</v>
      </c>
      <c r="B209" t="s">
        <v>398</v>
      </c>
      <c r="C209" t="s">
        <v>400</v>
      </c>
      <c r="D209" t="s">
        <v>0</v>
      </c>
      <c r="E209" t="s">
        <v>406</v>
      </c>
      <c r="F209" t="s">
        <v>407</v>
      </c>
      <c r="G209" t="s">
        <v>110</v>
      </c>
      <c r="M209" t="s">
        <v>190</v>
      </c>
    </row>
    <row r="210" spans="1:13">
      <c r="A210" t="s">
        <v>745</v>
      </c>
      <c r="B210" t="s">
        <v>398</v>
      </c>
      <c r="C210" t="s">
        <v>400</v>
      </c>
      <c r="D210" t="s">
        <v>0</v>
      </c>
      <c r="E210" t="s">
        <v>795</v>
      </c>
      <c r="F210" t="s">
        <v>435</v>
      </c>
      <c r="G210" t="s">
        <v>217</v>
      </c>
      <c r="M210" t="s">
        <v>191</v>
      </c>
    </row>
    <row r="211" spans="1:13">
      <c r="A211" t="s">
        <v>677</v>
      </c>
      <c r="B211" t="s">
        <v>398</v>
      </c>
      <c r="C211" t="s">
        <v>400</v>
      </c>
      <c r="D211" t="s">
        <v>0</v>
      </c>
      <c r="E211" t="s">
        <v>401</v>
      </c>
      <c r="F211" t="s">
        <v>65</v>
      </c>
      <c r="G211" t="s">
        <v>686</v>
      </c>
      <c r="M211" t="s">
        <v>159</v>
      </c>
    </row>
    <row r="212" spans="1:13">
      <c r="A212" t="s">
        <v>498</v>
      </c>
      <c r="B212" t="s">
        <v>398</v>
      </c>
      <c r="C212" t="s">
        <v>400</v>
      </c>
      <c r="D212" t="s">
        <v>0</v>
      </c>
      <c r="E212" t="s">
        <v>434</v>
      </c>
      <c r="F212" t="s">
        <v>435</v>
      </c>
      <c r="G212" t="s">
        <v>280</v>
      </c>
      <c r="M212" t="s">
        <v>192</v>
      </c>
    </row>
    <row r="213" spans="1:13">
      <c r="A213" t="s">
        <v>410</v>
      </c>
      <c r="B213" t="s">
        <v>398</v>
      </c>
      <c r="C213" t="s">
        <v>400</v>
      </c>
      <c r="D213" t="s">
        <v>0</v>
      </c>
      <c r="E213" t="s">
        <v>406</v>
      </c>
      <c r="F213" t="s">
        <v>407</v>
      </c>
      <c r="G213" t="s">
        <v>25</v>
      </c>
      <c r="M213" t="s">
        <v>294</v>
      </c>
    </row>
    <row r="214" spans="1:13">
      <c r="A214" t="s">
        <v>499</v>
      </c>
      <c r="B214" t="s">
        <v>398</v>
      </c>
      <c r="C214" t="s">
        <v>400</v>
      </c>
      <c r="D214" t="s">
        <v>0</v>
      </c>
      <c r="E214" t="s">
        <v>434</v>
      </c>
      <c r="F214" t="s">
        <v>435</v>
      </c>
      <c r="G214" t="s">
        <v>157</v>
      </c>
      <c r="M214" t="s">
        <v>308</v>
      </c>
    </row>
    <row r="215" spans="1:13">
      <c r="A215" t="s">
        <v>438</v>
      </c>
      <c r="B215" t="s">
        <v>398</v>
      </c>
      <c r="C215" t="s">
        <v>400</v>
      </c>
      <c r="D215" t="s">
        <v>0</v>
      </c>
      <c r="E215" t="s">
        <v>406</v>
      </c>
      <c r="F215" t="s">
        <v>407</v>
      </c>
      <c r="G215" t="s">
        <v>111</v>
      </c>
      <c r="M215" t="s">
        <v>70</v>
      </c>
    </row>
    <row r="216" spans="1:13">
      <c r="A216" t="s">
        <v>634</v>
      </c>
      <c r="B216" t="s">
        <v>398</v>
      </c>
      <c r="C216" t="s">
        <v>400</v>
      </c>
      <c r="D216" t="s">
        <v>0</v>
      </c>
      <c r="E216" t="s">
        <v>401</v>
      </c>
      <c r="F216" t="s">
        <v>65</v>
      </c>
      <c r="G216" t="s">
        <v>184</v>
      </c>
      <c r="M216" t="s">
        <v>45</v>
      </c>
    </row>
    <row r="217" spans="1:13">
      <c r="A217" t="s">
        <v>500</v>
      </c>
      <c r="B217" t="s">
        <v>398</v>
      </c>
      <c r="C217" t="s">
        <v>400</v>
      </c>
      <c r="D217" t="s">
        <v>0</v>
      </c>
      <c r="E217" t="s">
        <v>434</v>
      </c>
      <c r="F217" t="s">
        <v>435</v>
      </c>
      <c r="G217" t="s">
        <v>281</v>
      </c>
      <c r="M217" t="s">
        <v>28</v>
      </c>
    </row>
    <row r="218" spans="1:13">
      <c r="A218" t="s">
        <v>439</v>
      </c>
      <c r="B218" t="s">
        <v>398</v>
      </c>
      <c r="C218" t="s">
        <v>400</v>
      </c>
      <c r="D218" t="s">
        <v>0</v>
      </c>
      <c r="E218" t="s">
        <v>406</v>
      </c>
      <c r="F218" t="s">
        <v>407</v>
      </c>
      <c r="G218" t="s">
        <v>138</v>
      </c>
      <c r="M218" t="s">
        <v>326</v>
      </c>
    </row>
    <row r="219" spans="1:13">
      <c r="A219" t="s">
        <v>563</v>
      </c>
      <c r="B219" t="s">
        <v>398</v>
      </c>
      <c r="C219" t="s">
        <v>400</v>
      </c>
      <c r="D219" t="s">
        <v>0</v>
      </c>
      <c r="E219" t="s">
        <v>401</v>
      </c>
      <c r="F219" t="s">
        <v>65</v>
      </c>
      <c r="G219" t="s">
        <v>26</v>
      </c>
      <c r="M219" t="s">
        <v>245</v>
      </c>
    </row>
    <row r="220" spans="1:13">
      <c r="A220" t="s">
        <v>746</v>
      </c>
      <c r="B220" t="s">
        <v>398</v>
      </c>
      <c r="C220" t="s">
        <v>400</v>
      </c>
      <c r="D220" t="s">
        <v>0</v>
      </c>
      <c r="E220" t="s">
        <v>401</v>
      </c>
      <c r="F220" t="s">
        <v>65</v>
      </c>
      <c r="G220" t="s">
        <v>185</v>
      </c>
      <c r="M220" t="s">
        <v>193</v>
      </c>
    </row>
    <row r="221" spans="1:13">
      <c r="A221" t="s">
        <v>747</v>
      </c>
      <c r="B221" t="s">
        <v>398</v>
      </c>
      <c r="C221" t="s">
        <v>400</v>
      </c>
      <c r="D221" t="s">
        <v>0</v>
      </c>
      <c r="E221" t="s">
        <v>795</v>
      </c>
      <c r="F221" t="s">
        <v>435</v>
      </c>
      <c r="G221" t="s">
        <v>158</v>
      </c>
      <c r="M221" t="s">
        <v>194</v>
      </c>
    </row>
    <row r="222" spans="1:13">
      <c r="A222" t="s">
        <v>440</v>
      </c>
      <c r="B222" t="s">
        <v>398</v>
      </c>
      <c r="C222" t="s">
        <v>400</v>
      </c>
      <c r="D222" t="s">
        <v>0</v>
      </c>
      <c r="E222" t="s">
        <v>406</v>
      </c>
      <c r="F222" t="s">
        <v>407</v>
      </c>
      <c r="G222" t="s">
        <v>272</v>
      </c>
      <c r="M222" t="s">
        <v>330</v>
      </c>
    </row>
    <row r="223" spans="1:13">
      <c r="A223" t="s">
        <v>748</v>
      </c>
      <c r="B223" t="s">
        <v>398</v>
      </c>
      <c r="C223" t="s">
        <v>400</v>
      </c>
      <c r="D223" t="s">
        <v>0</v>
      </c>
      <c r="E223" t="s">
        <v>401</v>
      </c>
      <c r="F223" t="s">
        <v>65</v>
      </c>
      <c r="G223" t="s">
        <v>299</v>
      </c>
      <c r="M223" t="s">
        <v>115</v>
      </c>
    </row>
    <row r="224" spans="1:13">
      <c r="A224" t="s">
        <v>441</v>
      </c>
      <c r="B224" t="s">
        <v>398</v>
      </c>
      <c r="C224" t="s">
        <v>400</v>
      </c>
      <c r="D224" t="s">
        <v>0</v>
      </c>
      <c r="E224" t="s">
        <v>406</v>
      </c>
      <c r="F224" t="s">
        <v>407</v>
      </c>
      <c r="G224" t="s">
        <v>112</v>
      </c>
      <c r="M224" t="s">
        <v>116</v>
      </c>
    </row>
    <row r="225" spans="1:13">
      <c r="A225" t="s">
        <v>635</v>
      </c>
      <c r="B225" t="s">
        <v>398</v>
      </c>
      <c r="C225" t="s">
        <v>400</v>
      </c>
      <c r="D225" t="s">
        <v>0</v>
      </c>
      <c r="E225" t="s">
        <v>401</v>
      </c>
      <c r="F225" t="s">
        <v>65</v>
      </c>
      <c r="G225" t="s">
        <v>113</v>
      </c>
      <c r="M225" t="s">
        <v>117</v>
      </c>
    </row>
    <row r="226" spans="1:13">
      <c r="A226" t="s">
        <v>466</v>
      </c>
      <c r="B226" t="s">
        <v>398</v>
      </c>
      <c r="C226" t="s">
        <v>400</v>
      </c>
      <c r="D226" t="s">
        <v>0</v>
      </c>
      <c r="E226" t="s">
        <v>455</v>
      </c>
      <c r="F226" t="s">
        <v>456</v>
      </c>
      <c r="G226" t="s">
        <v>467</v>
      </c>
      <c r="M226" t="s">
        <v>46</v>
      </c>
    </row>
    <row r="227" spans="1:13">
      <c r="A227" t="s">
        <v>673</v>
      </c>
      <c r="B227" t="s">
        <v>371</v>
      </c>
      <c r="C227" t="s">
        <v>400</v>
      </c>
      <c r="D227" t="s">
        <v>0</v>
      </c>
      <c r="E227" t="s">
        <v>401</v>
      </c>
      <c r="F227" t="s">
        <v>65</v>
      </c>
      <c r="G227" t="s">
        <v>682</v>
      </c>
      <c r="M227" t="s">
        <v>256</v>
      </c>
    </row>
    <row r="228" spans="1:13">
      <c r="A228" t="s">
        <v>442</v>
      </c>
      <c r="B228" t="s">
        <v>398</v>
      </c>
      <c r="C228" t="s">
        <v>400</v>
      </c>
      <c r="D228" t="s">
        <v>0</v>
      </c>
      <c r="E228" t="s">
        <v>406</v>
      </c>
      <c r="F228" t="s">
        <v>407</v>
      </c>
      <c r="G228" t="s">
        <v>443</v>
      </c>
      <c r="M228" t="s">
        <v>140</v>
      </c>
    </row>
    <row r="229" spans="1:13">
      <c r="A229" t="s">
        <v>564</v>
      </c>
      <c r="B229" t="s">
        <v>398</v>
      </c>
      <c r="C229" t="s">
        <v>400</v>
      </c>
      <c r="D229" t="s">
        <v>0</v>
      </c>
      <c r="E229" t="s">
        <v>401</v>
      </c>
      <c r="F229" t="s">
        <v>65</v>
      </c>
      <c r="G229" t="s">
        <v>114</v>
      </c>
      <c r="M229" t="s">
        <v>273</v>
      </c>
    </row>
    <row r="230" spans="1:13">
      <c r="A230" t="s">
        <v>636</v>
      </c>
      <c r="B230" t="s">
        <v>398</v>
      </c>
      <c r="C230" t="s">
        <v>400</v>
      </c>
      <c r="D230" t="s">
        <v>0</v>
      </c>
      <c r="E230" t="s">
        <v>401</v>
      </c>
      <c r="F230" t="s">
        <v>65</v>
      </c>
      <c r="G230" t="s">
        <v>307</v>
      </c>
      <c r="M230" t="s">
        <v>56</v>
      </c>
    </row>
    <row r="231" spans="1:13">
      <c r="A231" t="s">
        <v>678</v>
      </c>
      <c r="B231" t="s">
        <v>398</v>
      </c>
      <c r="C231" t="s">
        <v>400</v>
      </c>
      <c r="D231" t="s">
        <v>0</v>
      </c>
      <c r="E231" t="s">
        <v>401</v>
      </c>
      <c r="F231" t="s">
        <v>65</v>
      </c>
      <c r="G231" t="s">
        <v>687</v>
      </c>
      <c r="M231" t="s">
        <v>282</v>
      </c>
    </row>
    <row r="232" spans="1:13">
      <c r="A232" t="s">
        <v>565</v>
      </c>
      <c r="B232" t="s">
        <v>398</v>
      </c>
      <c r="C232" t="s">
        <v>400</v>
      </c>
      <c r="D232" t="s">
        <v>0</v>
      </c>
      <c r="E232" t="s">
        <v>401</v>
      </c>
      <c r="F232" t="s">
        <v>65</v>
      </c>
      <c r="G232" t="s">
        <v>186</v>
      </c>
      <c r="M232" t="s">
        <v>218</v>
      </c>
    </row>
    <row r="233" spans="1:13">
      <c r="A233" t="s">
        <v>637</v>
      </c>
      <c r="B233" t="s">
        <v>398</v>
      </c>
      <c r="C233" t="s">
        <v>400</v>
      </c>
      <c r="D233" t="s">
        <v>0</v>
      </c>
      <c r="E233" t="s">
        <v>401</v>
      </c>
      <c r="F233" t="s">
        <v>65</v>
      </c>
      <c r="G233" t="s">
        <v>187</v>
      </c>
      <c r="M233" t="s">
        <v>47</v>
      </c>
    </row>
    <row r="234" spans="1:13">
      <c r="A234" t="s">
        <v>638</v>
      </c>
      <c r="B234" t="s">
        <v>398</v>
      </c>
      <c r="C234" t="s">
        <v>400</v>
      </c>
      <c r="D234" t="s">
        <v>0</v>
      </c>
      <c r="E234" t="s">
        <v>401</v>
      </c>
      <c r="F234" t="s">
        <v>65</v>
      </c>
      <c r="G234" t="s">
        <v>188</v>
      </c>
      <c r="M234" t="s">
        <v>283</v>
      </c>
    </row>
    <row r="235" spans="1:13">
      <c r="A235" t="s">
        <v>444</v>
      </c>
      <c r="B235" t="s">
        <v>398</v>
      </c>
      <c r="C235" t="s">
        <v>400</v>
      </c>
      <c r="D235" t="s">
        <v>0</v>
      </c>
      <c r="E235" t="s">
        <v>406</v>
      </c>
      <c r="F235" t="s">
        <v>407</v>
      </c>
      <c r="G235" t="s">
        <v>27</v>
      </c>
      <c r="M235" t="s">
        <v>684</v>
      </c>
    </row>
    <row r="236" spans="1:13">
      <c r="A236" t="s">
        <v>639</v>
      </c>
      <c r="B236" t="s">
        <v>398</v>
      </c>
      <c r="C236" t="s">
        <v>400</v>
      </c>
      <c r="D236" t="s">
        <v>0</v>
      </c>
      <c r="E236" t="s">
        <v>401</v>
      </c>
      <c r="F236" t="s">
        <v>65</v>
      </c>
      <c r="G236" t="s">
        <v>189</v>
      </c>
      <c r="M236" t="s">
        <v>29</v>
      </c>
    </row>
    <row r="237" spans="1:13">
      <c r="A237" t="s">
        <v>600</v>
      </c>
      <c r="B237" t="s">
        <v>398</v>
      </c>
      <c r="C237" t="s">
        <v>400</v>
      </c>
      <c r="D237" t="s">
        <v>0</v>
      </c>
      <c r="E237" t="s">
        <v>419</v>
      </c>
      <c r="F237" t="s">
        <v>42</v>
      </c>
      <c r="G237" t="s">
        <v>139</v>
      </c>
      <c r="M237" t="s">
        <v>30</v>
      </c>
    </row>
    <row r="238" spans="1:13">
      <c r="A238" t="s">
        <v>640</v>
      </c>
      <c r="B238" t="s">
        <v>398</v>
      </c>
      <c r="C238" t="s">
        <v>400</v>
      </c>
      <c r="D238" t="s">
        <v>0</v>
      </c>
      <c r="E238" t="s">
        <v>401</v>
      </c>
      <c r="F238" t="s">
        <v>65</v>
      </c>
      <c r="G238" t="s">
        <v>190</v>
      </c>
      <c r="M238" t="s">
        <v>31</v>
      </c>
    </row>
    <row r="239" spans="1:13">
      <c r="A239" t="s">
        <v>566</v>
      </c>
      <c r="B239" t="s">
        <v>398</v>
      </c>
      <c r="C239" t="s">
        <v>400</v>
      </c>
      <c r="D239" t="s">
        <v>0</v>
      </c>
      <c r="E239" t="s">
        <v>401</v>
      </c>
      <c r="F239" t="s">
        <v>65</v>
      </c>
      <c r="G239" t="s">
        <v>191</v>
      </c>
      <c r="M239" t="s">
        <v>118</v>
      </c>
    </row>
    <row r="240" spans="1:13">
      <c r="A240" t="s">
        <v>490</v>
      </c>
      <c r="B240" t="s">
        <v>398</v>
      </c>
      <c r="C240" t="s">
        <v>400</v>
      </c>
      <c r="D240" t="s">
        <v>0</v>
      </c>
      <c r="E240" t="s">
        <v>434</v>
      </c>
      <c r="F240" t="s">
        <v>435</v>
      </c>
      <c r="G240" t="s">
        <v>159</v>
      </c>
      <c r="M240" t="s">
        <v>32</v>
      </c>
    </row>
    <row r="241" spans="1:13">
      <c r="A241" t="s">
        <v>567</v>
      </c>
      <c r="B241" t="s">
        <v>398</v>
      </c>
      <c r="C241" t="s">
        <v>400</v>
      </c>
      <c r="D241" t="s">
        <v>0</v>
      </c>
      <c r="E241" t="s">
        <v>401</v>
      </c>
      <c r="F241" t="s">
        <v>65</v>
      </c>
      <c r="G241" t="s">
        <v>192</v>
      </c>
      <c r="M241" t="s">
        <v>33</v>
      </c>
    </row>
    <row r="242" spans="1:13">
      <c r="A242" t="s">
        <v>568</v>
      </c>
      <c r="B242" t="s">
        <v>398</v>
      </c>
      <c r="C242" t="s">
        <v>400</v>
      </c>
      <c r="D242" t="s">
        <v>0</v>
      </c>
      <c r="E242" t="s">
        <v>401</v>
      </c>
      <c r="F242" t="s">
        <v>65</v>
      </c>
      <c r="G242" t="s">
        <v>294</v>
      </c>
      <c r="M242" t="s">
        <v>34</v>
      </c>
    </row>
    <row r="243" spans="1:13">
      <c r="A243" t="s">
        <v>749</v>
      </c>
      <c r="B243" t="s">
        <v>398</v>
      </c>
      <c r="C243" t="s">
        <v>400</v>
      </c>
      <c r="D243" t="s">
        <v>0</v>
      </c>
      <c r="E243" t="s">
        <v>401</v>
      </c>
      <c r="F243" t="s">
        <v>65</v>
      </c>
      <c r="G243" t="s">
        <v>308</v>
      </c>
      <c r="M243" t="s">
        <v>35</v>
      </c>
    </row>
    <row r="244" spans="1:13">
      <c r="A244" t="s">
        <v>641</v>
      </c>
      <c r="B244" t="s">
        <v>398</v>
      </c>
      <c r="C244" t="s">
        <v>400</v>
      </c>
      <c r="D244" t="s">
        <v>0</v>
      </c>
      <c r="E244" t="s">
        <v>401</v>
      </c>
      <c r="F244" t="s">
        <v>65</v>
      </c>
      <c r="G244" t="s">
        <v>70</v>
      </c>
      <c r="M244" t="s">
        <v>119</v>
      </c>
    </row>
    <row r="245" spans="1:13">
      <c r="A245" t="s">
        <v>750</v>
      </c>
      <c r="B245" t="s">
        <v>398</v>
      </c>
      <c r="C245" t="s">
        <v>400</v>
      </c>
      <c r="D245" t="s">
        <v>0</v>
      </c>
      <c r="E245" t="s">
        <v>452</v>
      </c>
      <c r="F245" t="s">
        <v>44</v>
      </c>
      <c r="G245" t="s">
        <v>45</v>
      </c>
      <c r="M245" t="s">
        <v>688</v>
      </c>
    </row>
    <row r="246" spans="1:13">
      <c r="A246" t="s">
        <v>666</v>
      </c>
      <c r="B246" t="s">
        <v>398</v>
      </c>
      <c r="C246" t="s">
        <v>400</v>
      </c>
      <c r="D246" t="s">
        <v>0</v>
      </c>
      <c r="E246" t="s">
        <v>401</v>
      </c>
      <c r="F246" t="s">
        <v>65</v>
      </c>
      <c r="G246" t="s">
        <v>28</v>
      </c>
      <c r="M246" t="s">
        <v>120</v>
      </c>
    </row>
    <row r="247" spans="1:13">
      <c r="A247" t="s">
        <v>751</v>
      </c>
      <c r="B247" t="s">
        <v>398</v>
      </c>
      <c r="C247" t="s">
        <v>400</v>
      </c>
      <c r="D247" t="s">
        <v>0</v>
      </c>
      <c r="E247" t="s">
        <v>401</v>
      </c>
      <c r="F247" t="s">
        <v>65</v>
      </c>
      <c r="G247" t="s">
        <v>326</v>
      </c>
      <c r="M247" t="s">
        <v>71</v>
      </c>
    </row>
    <row r="248" spans="1:13">
      <c r="A248" t="s">
        <v>569</v>
      </c>
      <c r="B248" t="s">
        <v>398</v>
      </c>
      <c r="C248" t="s">
        <v>400</v>
      </c>
      <c r="D248" t="s">
        <v>0</v>
      </c>
      <c r="E248" t="s">
        <v>401</v>
      </c>
      <c r="F248" t="s">
        <v>65</v>
      </c>
      <c r="G248" t="s">
        <v>245</v>
      </c>
      <c r="M248" t="s">
        <v>195</v>
      </c>
    </row>
    <row r="249" spans="1:13">
      <c r="A249" t="s">
        <v>570</v>
      </c>
      <c r="B249" t="s">
        <v>398</v>
      </c>
      <c r="C249" t="s">
        <v>400</v>
      </c>
      <c r="D249" t="s">
        <v>0</v>
      </c>
      <c r="E249" t="s">
        <v>401</v>
      </c>
      <c r="F249" t="s">
        <v>65</v>
      </c>
      <c r="G249" t="s">
        <v>193</v>
      </c>
      <c r="M249" t="s">
        <v>284</v>
      </c>
    </row>
    <row r="250" spans="1:13">
      <c r="A250" t="s">
        <v>642</v>
      </c>
      <c r="B250" t="s">
        <v>398</v>
      </c>
      <c r="C250" t="s">
        <v>400</v>
      </c>
      <c r="D250" t="s">
        <v>0</v>
      </c>
      <c r="E250" t="s">
        <v>401</v>
      </c>
      <c r="F250" t="s">
        <v>65</v>
      </c>
      <c r="G250" t="s">
        <v>194</v>
      </c>
      <c r="M250" t="s">
        <v>257</v>
      </c>
    </row>
    <row r="251" spans="1:13">
      <c r="A251" t="s">
        <v>501</v>
      </c>
      <c r="B251" t="s">
        <v>398</v>
      </c>
      <c r="C251" t="s">
        <v>400</v>
      </c>
      <c r="D251" t="s">
        <v>0</v>
      </c>
      <c r="E251" t="s">
        <v>434</v>
      </c>
      <c r="F251" t="s">
        <v>435</v>
      </c>
      <c r="G251" t="s">
        <v>330</v>
      </c>
      <c r="M251" t="s">
        <v>121</v>
      </c>
    </row>
    <row r="252" spans="1:13">
      <c r="A252" t="s">
        <v>571</v>
      </c>
      <c r="B252" t="s">
        <v>398</v>
      </c>
      <c r="C252" t="s">
        <v>400</v>
      </c>
      <c r="D252" t="s">
        <v>0</v>
      </c>
      <c r="E252" t="s">
        <v>401</v>
      </c>
      <c r="F252" t="s">
        <v>65</v>
      </c>
      <c r="G252" t="s">
        <v>115</v>
      </c>
      <c r="M252" t="s">
        <v>305</v>
      </c>
    </row>
    <row r="253" spans="1:13">
      <c r="A253" t="s">
        <v>572</v>
      </c>
      <c r="B253" t="s">
        <v>398</v>
      </c>
      <c r="C253" t="s">
        <v>400</v>
      </c>
      <c r="D253" t="s">
        <v>0</v>
      </c>
      <c r="E253" t="s">
        <v>401</v>
      </c>
      <c r="F253" t="s">
        <v>65</v>
      </c>
      <c r="G253" t="s">
        <v>116</v>
      </c>
      <c r="M253" t="s">
        <v>196</v>
      </c>
    </row>
    <row r="254" spans="1:13">
      <c r="A254" t="s">
        <v>643</v>
      </c>
      <c r="B254" t="s">
        <v>398</v>
      </c>
      <c r="C254" t="s">
        <v>400</v>
      </c>
      <c r="D254" t="s">
        <v>0</v>
      </c>
      <c r="E254" t="s">
        <v>401</v>
      </c>
      <c r="F254" t="s">
        <v>65</v>
      </c>
      <c r="G254" t="s">
        <v>117</v>
      </c>
      <c r="M254" t="s">
        <v>122</v>
      </c>
    </row>
    <row r="255" spans="1:13">
      <c r="A255" t="s">
        <v>752</v>
      </c>
      <c r="B255" t="s">
        <v>398</v>
      </c>
      <c r="C255" t="s">
        <v>400</v>
      </c>
      <c r="D255" t="s">
        <v>0</v>
      </c>
      <c r="E255" t="s">
        <v>452</v>
      </c>
      <c r="F255" t="s">
        <v>44</v>
      </c>
      <c r="G255" t="s">
        <v>46</v>
      </c>
      <c r="M255" t="s">
        <v>57</v>
      </c>
    </row>
    <row r="256" spans="1:13">
      <c r="A256" t="s">
        <v>753</v>
      </c>
      <c r="B256" t="s">
        <v>398</v>
      </c>
      <c r="C256" t="s">
        <v>400</v>
      </c>
      <c r="D256" t="s">
        <v>0</v>
      </c>
      <c r="E256" t="s">
        <v>452</v>
      </c>
      <c r="F256" t="s">
        <v>44</v>
      </c>
      <c r="G256" t="s">
        <v>256</v>
      </c>
      <c r="M256" t="s">
        <v>269</v>
      </c>
    </row>
    <row r="257" spans="1:13">
      <c r="A257" t="s">
        <v>754</v>
      </c>
      <c r="B257" t="s">
        <v>398</v>
      </c>
      <c r="C257" t="s">
        <v>400</v>
      </c>
      <c r="D257" t="s">
        <v>0</v>
      </c>
      <c r="E257" t="s">
        <v>406</v>
      </c>
      <c r="F257" t="s">
        <v>407</v>
      </c>
      <c r="G257" t="s">
        <v>140</v>
      </c>
      <c r="M257" t="s">
        <v>309</v>
      </c>
    </row>
    <row r="258" spans="1:13">
      <c r="A258" t="s">
        <v>445</v>
      </c>
      <c r="B258" t="s">
        <v>398</v>
      </c>
      <c r="C258" t="s">
        <v>400</v>
      </c>
      <c r="D258" t="s">
        <v>0</v>
      </c>
      <c r="E258" t="s">
        <v>419</v>
      </c>
      <c r="F258" t="s">
        <v>42</v>
      </c>
      <c r="G258" t="s">
        <v>273</v>
      </c>
      <c r="M258" t="s">
        <v>72</v>
      </c>
    </row>
    <row r="259" spans="1:13">
      <c r="A259" t="s">
        <v>488</v>
      </c>
      <c r="B259" t="s">
        <v>398</v>
      </c>
      <c r="C259" t="s">
        <v>400</v>
      </c>
      <c r="D259" t="s">
        <v>0</v>
      </c>
      <c r="E259" t="s">
        <v>434</v>
      </c>
      <c r="F259" t="s">
        <v>435</v>
      </c>
      <c r="G259" t="s">
        <v>56</v>
      </c>
      <c r="M259" t="s">
        <v>123</v>
      </c>
    </row>
    <row r="260" spans="1:13">
      <c r="A260" t="s">
        <v>502</v>
      </c>
      <c r="B260" t="s">
        <v>398</v>
      </c>
      <c r="C260" t="s">
        <v>400</v>
      </c>
      <c r="D260" t="s">
        <v>0</v>
      </c>
      <c r="E260" t="s">
        <v>434</v>
      </c>
      <c r="F260" t="s">
        <v>435</v>
      </c>
      <c r="G260" t="s">
        <v>282</v>
      </c>
      <c r="M260" t="s">
        <v>197</v>
      </c>
    </row>
    <row r="261" spans="1:13">
      <c r="A261" t="s">
        <v>503</v>
      </c>
      <c r="B261" t="s">
        <v>398</v>
      </c>
      <c r="C261" t="s">
        <v>400</v>
      </c>
      <c r="D261" t="s">
        <v>0</v>
      </c>
      <c r="E261" t="s">
        <v>434</v>
      </c>
      <c r="F261" t="s">
        <v>435</v>
      </c>
      <c r="G261" t="s">
        <v>218</v>
      </c>
      <c r="M261" t="s">
        <v>230</v>
      </c>
    </row>
    <row r="262" spans="1:13">
      <c r="A262" t="s">
        <v>755</v>
      </c>
      <c r="B262" t="s">
        <v>398</v>
      </c>
      <c r="C262" t="s">
        <v>400</v>
      </c>
      <c r="D262" t="s">
        <v>0</v>
      </c>
      <c r="E262" t="s">
        <v>452</v>
      </c>
      <c r="F262" t="s">
        <v>44</v>
      </c>
      <c r="G262" t="s">
        <v>47</v>
      </c>
      <c r="M262" t="s">
        <v>198</v>
      </c>
    </row>
    <row r="263" spans="1:13">
      <c r="A263" t="s">
        <v>504</v>
      </c>
      <c r="B263" t="s">
        <v>398</v>
      </c>
      <c r="C263" t="s">
        <v>400</v>
      </c>
      <c r="D263" t="s">
        <v>0</v>
      </c>
      <c r="E263" t="s">
        <v>434</v>
      </c>
      <c r="F263" t="s">
        <v>435</v>
      </c>
      <c r="G263" t="s">
        <v>283</v>
      </c>
      <c r="M263" t="s">
        <v>150</v>
      </c>
    </row>
    <row r="264" spans="1:13">
      <c r="A264" t="s">
        <v>675</v>
      </c>
      <c r="B264" t="s">
        <v>398</v>
      </c>
      <c r="C264" t="s">
        <v>400</v>
      </c>
      <c r="D264" t="s">
        <v>0</v>
      </c>
      <c r="E264" t="s">
        <v>480</v>
      </c>
      <c r="F264" t="s">
        <v>51</v>
      </c>
      <c r="G264" t="s">
        <v>684</v>
      </c>
      <c r="M264" t="s">
        <v>325</v>
      </c>
    </row>
    <row r="265" spans="1:13">
      <c r="A265" t="s">
        <v>411</v>
      </c>
      <c r="B265" t="s">
        <v>398</v>
      </c>
      <c r="C265" t="s">
        <v>400</v>
      </c>
      <c r="D265" t="s">
        <v>0</v>
      </c>
      <c r="E265" t="s">
        <v>406</v>
      </c>
      <c r="F265" t="s">
        <v>407</v>
      </c>
      <c r="G265" t="s">
        <v>29</v>
      </c>
      <c r="M265" t="s">
        <v>231</v>
      </c>
    </row>
    <row r="266" spans="1:13">
      <c r="A266" t="s">
        <v>756</v>
      </c>
      <c r="B266" t="s">
        <v>398</v>
      </c>
      <c r="C266" t="s">
        <v>400</v>
      </c>
      <c r="D266" t="s">
        <v>0</v>
      </c>
      <c r="E266" t="s">
        <v>401</v>
      </c>
      <c r="F266" t="s">
        <v>65</v>
      </c>
      <c r="G266" t="s">
        <v>30</v>
      </c>
      <c r="M266" t="s">
        <v>469</v>
      </c>
    </row>
    <row r="267" spans="1:13">
      <c r="A267" t="s">
        <v>757</v>
      </c>
      <c r="B267" t="s">
        <v>398</v>
      </c>
      <c r="C267" t="s">
        <v>400</v>
      </c>
      <c r="D267" t="s">
        <v>0</v>
      </c>
      <c r="E267" t="s">
        <v>401</v>
      </c>
      <c r="F267" t="s">
        <v>65</v>
      </c>
      <c r="G267" t="s">
        <v>31</v>
      </c>
      <c r="M267" t="s">
        <v>246</v>
      </c>
    </row>
    <row r="268" spans="1:13">
      <c r="A268" t="s">
        <v>758</v>
      </c>
      <c r="B268" t="s">
        <v>398</v>
      </c>
      <c r="C268" t="s">
        <v>400</v>
      </c>
      <c r="D268" t="s">
        <v>0</v>
      </c>
      <c r="E268" t="s">
        <v>401</v>
      </c>
      <c r="F268" t="s">
        <v>65</v>
      </c>
      <c r="G268" t="s">
        <v>118</v>
      </c>
      <c r="M268" t="s">
        <v>232</v>
      </c>
    </row>
    <row r="269" spans="1:13">
      <c r="A269" t="s">
        <v>759</v>
      </c>
      <c r="B269" t="s">
        <v>398</v>
      </c>
      <c r="C269" t="s">
        <v>400</v>
      </c>
      <c r="D269" t="s">
        <v>0</v>
      </c>
      <c r="E269" t="s">
        <v>401</v>
      </c>
      <c r="F269" t="s">
        <v>65</v>
      </c>
      <c r="G269" t="s">
        <v>32</v>
      </c>
      <c r="M269" t="s">
        <v>656</v>
      </c>
    </row>
    <row r="270" spans="1:13">
      <c r="A270" t="s">
        <v>760</v>
      </c>
      <c r="B270" t="s">
        <v>398</v>
      </c>
      <c r="C270" t="s">
        <v>400</v>
      </c>
      <c r="D270" t="s">
        <v>0</v>
      </c>
      <c r="E270" t="s">
        <v>401</v>
      </c>
      <c r="F270" t="s">
        <v>65</v>
      </c>
      <c r="G270" t="s">
        <v>33</v>
      </c>
      <c r="M270" t="s">
        <v>285</v>
      </c>
    </row>
    <row r="271" spans="1:13">
      <c r="A271" t="s">
        <v>761</v>
      </c>
      <c r="B271" t="s">
        <v>398</v>
      </c>
      <c r="C271" t="s">
        <v>400</v>
      </c>
      <c r="D271" t="s">
        <v>0</v>
      </c>
      <c r="E271" t="s">
        <v>401</v>
      </c>
      <c r="F271" t="s">
        <v>65</v>
      </c>
      <c r="G271" t="s">
        <v>34</v>
      </c>
      <c r="M271" t="s">
        <v>286</v>
      </c>
    </row>
    <row r="272" spans="1:13">
      <c r="A272" t="s">
        <v>762</v>
      </c>
      <c r="B272" t="s">
        <v>398</v>
      </c>
      <c r="C272" t="s">
        <v>400</v>
      </c>
      <c r="D272" t="s">
        <v>0</v>
      </c>
      <c r="E272" t="s">
        <v>401</v>
      </c>
      <c r="F272" t="s">
        <v>65</v>
      </c>
      <c r="G272" t="s">
        <v>35</v>
      </c>
      <c r="M272" t="s">
        <v>199</v>
      </c>
    </row>
    <row r="273" spans="1:13">
      <c r="A273" t="s">
        <v>763</v>
      </c>
      <c r="B273" t="s">
        <v>398</v>
      </c>
      <c r="C273" t="s">
        <v>400</v>
      </c>
      <c r="D273" t="s">
        <v>0</v>
      </c>
      <c r="E273" t="s">
        <v>401</v>
      </c>
      <c r="F273" t="s">
        <v>65</v>
      </c>
      <c r="G273" t="s">
        <v>119</v>
      </c>
      <c r="M273" t="s">
        <v>124</v>
      </c>
    </row>
    <row r="274" spans="1:13">
      <c r="A274" t="s">
        <v>679</v>
      </c>
      <c r="B274" t="s">
        <v>398</v>
      </c>
      <c r="C274" t="s">
        <v>400</v>
      </c>
      <c r="D274" t="s">
        <v>0</v>
      </c>
      <c r="E274" t="s">
        <v>401</v>
      </c>
      <c r="F274" t="s">
        <v>65</v>
      </c>
      <c r="G274" t="s">
        <v>688</v>
      </c>
      <c r="M274" t="s">
        <v>471</v>
      </c>
    </row>
    <row r="275" spans="1:13">
      <c r="A275" t="s">
        <v>446</v>
      </c>
      <c r="B275" t="s">
        <v>398</v>
      </c>
      <c r="C275" t="s">
        <v>400</v>
      </c>
      <c r="D275" t="s">
        <v>0</v>
      </c>
      <c r="E275" t="s">
        <v>406</v>
      </c>
      <c r="F275" t="s">
        <v>407</v>
      </c>
      <c r="G275" t="s">
        <v>120</v>
      </c>
      <c r="M275" t="s">
        <v>473</v>
      </c>
    </row>
    <row r="276" spans="1:13">
      <c r="A276" t="s">
        <v>764</v>
      </c>
      <c r="B276" t="s">
        <v>398</v>
      </c>
      <c r="C276" t="s">
        <v>400</v>
      </c>
      <c r="D276" t="s">
        <v>0</v>
      </c>
      <c r="E276" t="s">
        <v>401</v>
      </c>
      <c r="F276" t="s">
        <v>65</v>
      </c>
      <c r="G276" t="s">
        <v>71</v>
      </c>
      <c r="M276" t="s">
        <v>36</v>
      </c>
    </row>
    <row r="277" spans="1:13">
      <c r="A277" t="s">
        <v>573</v>
      </c>
      <c r="B277" t="s">
        <v>398</v>
      </c>
      <c r="C277" t="s">
        <v>400</v>
      </c>
      <c r="D277" t="s">
        <v>0</v>
      </c>
      <c r="E277" t="s">
        <v>401</v>
      </c>
      <c r="F277" t="s">
        <v>65</v>
      </c>
      <c r="G277" t="s">
        <v>195</v>
      </c>
      <c r="M277" t="s">
        <v>141</v>
      </c>
    </row>
    <row r="278" spans="1:13">
      <c r="A278" t="s">
        <v>505</v>
      </c>
      <c r="B278" t="s">
        <v>398</v>
      </c>
      <c r="C278" t="s">
        <v>400</v>
      </c>
      <c r="D278" t="s">
        <v>0</v>
      </c>
      <c r="E278" t="s">
        <v>434</v>
      </c>
      <c r="F278" t="s">
        <v>435</v>
      </c>
      <c r="G278" t="s">
        <v>284</v>
      </c>
      <c r="M278" t="s">
        <v>37</v>
      </c>
    </row>
    <row r="279" spans="1:13">
      <c r="A279" t="s">
        <v>765</v>
      </c>
      <c r="B279" t="s">
        <v>398</v>
      </c>
      <c r="C279" t="s">
        <v>400</v>
      </c>
      <c r="D279" t="s">
        <v>0</v>
      </c>
      <c r="E279" t="s">
        <v>452</v>
      </c>
      <c r="F279" t="s">
        <v>44</v>
      </c>
      <c r="G279" t="s">
        <v>257</v>
      </c>
      <c r="M279" t="s">
        <v>125</v>
      </c>
    </row>
    <row r="280" spans="1:13">
      <c r="A280" t="s">
        <v>412</v>
      </c>
      <c r="B280" t="s">
        <v>398</v>
      </c>
      <c r="C280" t="s">
        <v>400</v>
      </c>
      <c r="D280" t="s">
        <v>0</v>
      </c>
      <c r="E280" t="s">
        <v>406</v>
      </c>
      <c r="F280" t="s">
        <v>407</v>
      </c>
      <c r="G280" t="s">
        <v>121</v>
      </c>
      <c r="M280" t="s">
        <v>200</v>
      </c>
    </row>
    <row r="281" spans="1:13">
      <c r="A281" t="s">
        <v>766</v>
      </c>
      <c r="B281" t="s">
        <v>398</v>
      </c>
      <c r="C281" t="s">
        <v>400</v>
      </c>
      <c r="D281" t="s">
        <v>0</v>
      </c>
      <c r="E281" t="s">
        <v>401</v>
      </c>
      <c r="F281" t="s">
        <v>65</v>
      </c>
      <c r="G281" t="s">
        <v>305</v>
      </c>
      <c r="M281" t="s">
        <v>201</v>
      </c>
    </row>
    <row r="282" spans="1:13">
      <c r="A282" t="s">
        <v>574</v>
      </c>
      <c r="B282" t="s">
        <v>398</v>
      </c>
      <c r="C282" t="s">
        <v>400</v>
      </c>
      <c r="D282" t="s">
        <v>0</v>
      </c>
      <c r="E282" t="s">
        <v>401</v>
      </c>
      <c r="F282" t="s">
        <v>65</v>
      </c>
      <c r="G282" t="s">
        <v>196</v>
      </c>
      <c r="M282" t="s">
        <v>202</v>
      </c>
    </row>
    <row r="283" spans="1:13">
      <c r="A283" t="s">
        <v>575</v>
      </c>
      <c r="B283" t="s">
        <v>398</v>
      </c>
      <c r="C283" t="s">
        <v>400</v>
      </c>
      <c r="D283" t="s">
        <v>0</v>
      </c>
      <c r="E283" t="s">
        <v>401</v>
      </c>
      <c r="F283" t="s">
        <v>65</v>
      </c>
      <c r="G283" t="s">
        <v>122</v>
      </c>
      <c r="M283" t="s">
        <v>203</v>
      </c>
    </row>
    <row r="284" spans="1:13">
      <c r="A284" t="s">
        <v>506</v>
      </c>
      <c r="B284" t="s">
        <v>398</v>
      </c>
      <c r="C284" t="s">
        <v>400</v>
      </c>
      <c r="D284" t="s">
        <v>0</v>
      </c>
      <c r="E284" t="s">
        <v>434</v>
      </c>
      <c r="F284" t="s">
        <v>435</v>
      </c>
      <c r="G284" t="s">
        <v>57</v>
      </c>
      <c r="M284" t="s">
        <v>258</v>
      </c>
    </row>
    <row r="285" spans="1:13">
      <c r="A285" t="s">
        <v>576</v>
      </c>
      <c r="B285" t="s">
        <v>398</v>
      </c>
      <c r="C285" t="s">
        <v>400</v>
      </c>
      <c r="D285" t="s">
        <v>0</v>
      </c>
      <c r="E285" t="s">
        <v>401</v>
      </c>
      <c r="F285" t="s">
        <v>65</v>
      </c>
      <c r="G285" t="s">
        <v>269</v>
      </c>
      <c r="M285" t="s">
        <v>63</v>
      </c>
    </row>
    <row r="286" spans="1:13">
      <c r="A286" t="s">
        <v>767</v>
      </c>
      <c r="B286" t="s">
        <v>398</v>
      </c>
      <c r="C286" t="s">
        <v>400</v>
      </c>
      <c r="D286" t="s">
        <v>0</v>
      </c>
      <c r="E286" t="s">
        <v>401</v>
      </c>
      <c r="F286" t="s">
        <v>65</v>
      </c>
      <c r="G286" t="s">
        <v>309</v>
      </c>
      <c r="M286" t="s">
        <v>287</v>
      </c>
    </row>
    <row r="287" spans="1:13">
      <c r="A287" t="s">
        <v>577</v>
      </c>
      <c r="B287" t="s">
        <v>398</v>
      </c>
      <c r="C287" t="s">
        <v>400</v>
      </c>
      <c r="D287" t="s">
        <v>0</v>
      </c>
      <c r="E287" t="s">
        <v>401</v>
      </c>
      <c r="F287" t="s">
        <v>65</v>
      </c>
      <c r="G287" t="s">
        <v>72</v>
      </c>
      <c r="M287" t="s">
        <v>64</v>
      </c>
    </row>
    <row r="288" spans="1:13">
      <c r="A288" t="s">
        <v>447</v>
      </c>
      <c r="B288" t="s">
        <v>398</v>
      </c>
      <c r="C288" t="s">
        <v>400</v>
      </c>
      <c r="D288" t="s">
        <v>0</v>
      </c>
      <c r="E288" t="s">
        <v>406</v>
      </c>
      <c r="F288" t="s">
        <v>407</v>
      </c>
      <c r="G288" t="s">
        <v>123</v>
      </c>
      <c r="M288" t="s">
        <v>142</v>
      </c>
    </row>
    <row r="289" spans="1:13">
      <c r="A289" t="s">
        <v>768</v>
      </c>
      <c r="B289" t="s">
        <v>398</v>
      </c>
      <c r="C289" t="s">
        <v>400</v>
      </c>
      <c r="D289" t="s">
        <v>0</v>
      </c>
      <c r="E289" t="s">
        <v>401</v>
      </c>
      <c r="F289" t="s">
        <v>65</v>
      </c>
      <c r="G289" t="s">
        <v>197</v>
      </c>
      <c r="M289" t="s">
        <v>143</v>
      </c>
    </row>
    <row r="290" spans="1:13">
      <c r="A290" t="s">
        <v>578</v>
      </c>
      <c r="B290" t="s">
        <v>398</v>
      </c>
      <c r="C290" t="s">
        <v>400</v>
      </c>
      <c r="D290" t="s">
        <v>0</v>
      </c>
      <c r="E290" t="s">
        <v>401</v>
      </c>
      <c r="F290" t="s">
        <v>65</v>
      </c>
      <c r="G290" t="s">
        <v>230</v>
      </c>
      <c r="M290" t="s">
        <v>39</v>
      </c>
    </row>
    <row r="291" spans="1:13">
      <c r="A291" t="s">
        <v>579</v>
      </c>
      <c r="B291" t="s">
        <v>398</v>
      </c>
      <c r="C291" t="s">
        <v>400</v>
      </c>
      <c r="D291" t="s">
        <v>0</v>
      </c>
      <c r="E291" t="s">
        <v>401</v>
      </c>
      <c r="F291" t="s">
        <v>65</v>
      </c>
      <c r="G291" t="s">
        <v>198</v>
      </c>
      <c r="M291" t="s">
        <v>38</v>
      </c>
    </row>
    <row r="292" spans="1:13">
      <c r="A292" t="s">
        <v>608</v>
      </c>
      <c r="B292" t="s">
        <v>398</v>
      </c>
      <c r="C292" t="s">
        <v>400</v>
      </c>
      <c r="D292" t="s">
        <v>0</v>
      </c>
      <c r="E292" t="s">
        <v>480</v>
      </c>
      <c r="F292" t="s">
        <v>51</v>
      </c>
      <c r="G292" t="s">
        <v>150</v>
      </c>
      <c r="M292" t="s">
        <v>793</v>
      </c>
    </row>
    <row r="293" spans="1:13">
      <c r="A293" t="s">
        <v>769</v>
      </c>
      <c r="B293" t="s">
        <v>398</v>
      </c>
      <c r="C293" t="s">
        <v>400</v>
      </c>
      <c r="D293" t="s">
        <v>0</v>
      </c>
      <c r="E293" t="s">
        <v>401</v>
      </c>
      <c r="F293" t="s">
        <v>65</v>
      </c>
      <c r="G293" t="s">
        <v>325</v>
      </c>
      <c r="M293" t="s">
        <v>58</v>
      </c>
    </row>
    <row r="294" spans="1:13">
      <c r="A294" t="s">
        <v>770</v>
      </c>
      <c r="B294" t="s">
        <v>398</v>
      </c>
      <c r="C294" t="s">
        <v>400</v>
      </c>
      <c r="D294" t="s">
        <v>0</v>
      </c>
      <c r="E294" t="s">
        <v>401</v>
      </c>
      <c r="F294" t="s">
        <v>65</v>
      </c>
      <c r="G294" t="s">
        <v>231</v>
      </c>
      <c r="M294" t="s">
        <v>219</v>
      </c>
    </row>
    <row r="295" spans="1:13">
      <c r="A295" t="s">
        <v>468</v>
      </c>
      <c r="B295" t="s">
        <v>398</v>
      </c>
      <c r="C295" t="s">
        <v>400</v>
      </c>
      <c r="D295" t="s">
        <v>0</v>
      </c>
      <c r="E295" t="s">
        <v>455</v>
      </c>
      <c r="F295" t="s">
        <v>456</v>
      </c>
      <c r="G295" t="s">
        <v>469</v>
      </c>
      <c r="M295" t="s">
        <v>310</v>
      </c>
    </row>
    <row r="296" spans="1:13">
      <c r="A296" t="s">
        <v>580</v>
      </c>
      <c r="B296" t="s">
        <v>398</v>
      </c>
      <c r="C296" t="s">
        <v>400</v>
      </c>
      <c r="D296" t="s">
        <v>0</v>
      </c>
      <c r="E296" t="s">
        <v>401</v>
      </c>
      <c r="F296" t="s">
        <v>65</v>
      </c>
      <c r="G296" t="s">
        <v>246</v>
      </c>
      <c r="M296" t="s">
        <v>327</v>
      </c>
    </row>
    <row r="297" spans="1:13">
      <c r="A297" t="s">
        <v>581</v>
      </c>
      <c r="B297" t="s">
        <v>398</v>
      </c>
      <c r="C297" t="s">
        <v>400</v>
      </c>
      <c r="D297" t="s">
        <v>0</v>
      </c>
      <c r="E297" t="s">
        <v>401</v>
      </c>
      <c r="F297" t="s">
        <v>65</v>
      </c>
      <c r="G297" t="s">
        <v>232</v>
      </c>
      <c r="M297" t="s">
        <v>274</v>
      </c>
    </row>
    <row r="298" spans="1:13">
      <c r="A298" t="s">
        <v>605</v>
      </c>
      <c r="B298" t="s">
        <v>398</v>
      </c>
      <c r="C298" t="s">
        <v>400</v>
      </c>
      <c r="D298" t="s">
        <v>0</v>
      </c>
      <c r="E298" t="s">
        <v>452</v>
      </c>
      <c r="F298" t="s">
        <v>44</v>
      </c>
      <c r="G298" t="s">
        <v>656</v>
      </c>
      <c r="M298" t="s">
        <v>48</v>
      </c>
    </row>
    <row r="299" spans="1:13">
      <c r="A299" t="s">
        <v>507</v>
      </c>
      <c r="B299" t="s">
        <v>398</v>
      </c>
      <c r="C299" t="s">
        <v>400</v>
      </c>
      <c r="D299" t="s">
        <v>0</v>
      </c>
      <c r="E299" t="s">
        <v>434</v>
      </c>
      <c r="F299" t="s">
        <v>435</v>
      </c>
      <c r="G299" t="s">
        <v>285</v>
      </c>
      <c r="M299" t="s">
        <v>126</v>
      </c>
    </row>
    <row r="300" spans="1:13">
      <c r="A300" t="s">
        <v>508</v>
      </c>
      <c r="B300" t="s">
        <v>398</v>
      </c>
      <c r="C300" t="s">
        <v>400</v>
      </c>
      <c r="D300" t="s">
        <v>0</v>
      </c>
      <c r="E300" t="s">
        <v>434</v>
      </c>
      <c r="F300" t="s">
        <v>435</v>
      </c>
      <c r="G300" t="s">
        <v>286</v>
      </c>
      <c r="M300" t="s">
        <v>314</v>
      </c>
    </row>
    <row r="301" spans="1:13">
      <c r="A301" t="s">
        <v>644</v>
      </c>
      <c r="B301" t="s">
        <v>398</v>
      </c>
      <c r="C301" t="s">
        <v>400</v>
      </c>
      <c r="D301" t="s">
        <v>0</v>
      </c>
      <c r="E301" t="s">
        <v>401</v>
      </c>
      <c r="F301" t="s">
        <v>65</v>
      </c>
      <c r="G301" t="s">
        <v>199</v>
      </c>
      <c r="M301" t="s">
        <v>160</v>
      </c>
    </row>
    <row r="302" spans="1:13">
      <c r="A302" t="s">
        <v>413</v>
      </c>
      <c r="B302" t="s">
        <v>398</v>
      </c>
      <c r="C302" t="s">
        <v>400</v>
      </c>
      <c r="D302" t="s">
        <v>0</v>
      </c>
      <c r="E302" t="s">
        <v>401</v>
      </c>
      <c r="F302" t="s">
        <v>65</v>
      </c>
      <c r="G302" t="s">
        <v>124</v>
      </c>
      <c r="M302" t="s">
        <v>204</v>
      </c>
    </row>
    <row r="303" spans="1:13">
      <c r="A303" t="s">
        <v>470</v>
      </c>
      <c r="B303" t="s">
        <v>398</v>
      </c>
      <c r="C303" t="s">
        <v>400</v>
      </c>
      <c r="D303" t="s">
        <v>0</v>
      </c>
      <c r="E303" t="s">
        <v>455</v>
      </c>
      <c r="F303" t="s">
        <v>456</v>
      </c>
      <c r="G303" t="s">
        <v>471</v>
      </c>
      <c r="M303" t="s">
        <v>259</v>
      </c>
    </row>
    <row r="304" spans="1:13">
      <c r="A304" t="s">
        <v>472</v>
      </c>
      <c r="B304" t="s">
        <v>398</v>
      </c>
      <c r="C304" t="s">
        <v>400</v>
      </c>
      <c r="D304" t="s">
        <v>0</v>
      </c>
      <c r="E304" t="s">
        <v>452</v>
      </c>
      <c r="F304" t="s">
        <v>44</v>
      </c>
      <c r="G304" t="s">
        <v>473</v>
      </c>
      <c r="M304" t="s">
        <v>40</v>
      </c>
    </row>
    <row r="305" spans="1:13">
      <c r="A305" t="s">
        <v>414</v>
      </c>
      <c r="B305" t="s">
        <v>398</v>
      </c>
      <c r="C305" t="s">
        <v>400</v>
      </c>
      <c r="D305" t="s">
        <v>0</v>
      </c>
      <c r="E305" t="s">
        <v>406</v>
      </c>
      <c r="F305" t="s">
        <v>407</v>
      </c>
      <c r="G305" t="s">
        <v>36</v>
      </c>
      <c r="M305" t="s">
        <v>205</v>
      </c>
    </row>
    <row r="306" spans="1:13">
      <c r="A306" t="s">
        <v>601</v>
      </c>
      <c r="B306" t="s">
        <v>398</v>
      </c>
      <c r="C306" t="s">
        <v>400</v>
      </c>
      <c r="D306" t="s">
        <v>0</v>
      </c>
      <c r="E306" t="s">
        <v>419</v>
      </c>
      <c r="F306" t="s">
        <v>42</v>
      </c>
      <c r="G306" t="s">
        <v>141</v>
      </c>
      <c r="M306" t="s">
        <v>288</v>
      </c>
    </row>
    <row r="307" spans="1:13">
      <c r="A307" t="s">
        <v>415</v>
      </c>
      <c r="B307" t="s">
        <v>398</v>
      </c>
      <c r="C307" t="s">
        <v>400</v>
      </c>
      <c r="D307" t="s">
        <v>0</v>
      </c>
      <c r="E307" t="s">
        <v>406</v>
      </c>
      <c r="F307" t="s">
        <v>407</v>
      </c>
      <c r="G307" t="s">
        <v>37</v>
      </c>
      <c r="M307" t="s">
        <v>220</v>
      </c>
    </row>
    <row r="308" spans="1:13">
      <c r="A308" t="s">
        <v>667</v>
      </c>
      <c r="B308" t="s">
        <v>398</v>
      </c>
      <c r="C308" t="s">
        <v>400</v>
      </c>
      <c r="D308" t="s">
        <v>0</v>
      </c>
      <c r="E308" t="s">
        <v>419</v>
      </c>
      <c r="F308" t="s">
        <v>42</v>
      </c>
      <c r="G308" t="s">
        <v>125</v>
      </c>
      <c r="M308" t="s">
        <v>221</v>
      </c>
    </row>
    <row r="309" spans="1:13">
      <c r="A309" t="s">
        <v>645</v>
      </c>
      <c r="B309" t="s">
        <v>398</v>
      </c>
      <c r="C309" t="s">
        <v>400</v>
      </c>
      <c r="D309" t="s">
        <v>0</v>
      </c>
      <c r="E309" t="s">
        <v>401</v>
      </c>
      <c r="F309" t="s">
        <v>65</v>
      </c>
      <c r="G309" t="s">
        <v>200</v>
      </c>
      <c r="M309" t="s">
        <v>222</v>
      </c>
    </row>
    <row r="310" spans="1:13">
      <c r="A310" t="s">
        <v>582</v>
      </c>
      <c r="B310" t="s">
        <v>398</v>
      </c>
      <c r="C310" t="s">
        <v>400</v>
      </c>
      <c r="D310" t="s">
        <v>0</v>
      </c>
      <c r="E310" t="s">
        <v>401</v>
      </c>
      <c r="F310" t="s">
        <v>65</v>
      </c>
      <c r="G310" t="s">
        <v>201</v>
      </c>
      <c r="M310" t="s">
        <v>127</v>
      </c>
    </row>
    <row r="311" spans="1:13">
      <c r="A311" t="s">
        <v>646</v>
      </c>
      <c r="B311" t="s">
        <v>398</v>
      </c>
      <c r="C311" t="s">
        <v>400</v>
      </c>
      <c r="D311" t="s">
        <v>0</v>
      </c>
      <c r="E311" t="s">
        <v>401</v>
      </c>
      <c r="F311" t="s">
        <v>65</v>
      </c>
      <c r="G311" t="s">
        <v>202</v>
      </c>
      <c r="M311" t="s">
        <v>289</v>
      </c>
    </row>
    <row r="312" spans="1:13">
      <c r="A312" t="s">
        <v>647</v>
      </c>
      <c r="B312" t="s">
        <v>398</v>
      </c>
      <c r="C312" t="s">
        <v>400</v>
      </c>
      <c r="D312" t="s">
        <v>0</v>
      </c>
      <c r="E312" t="s">
        <v>401</v>
      </c>
      <c r="F312" t="s">
        <v>65</v>
      </c>
      <c r="G312" t="s">
        <v>203</v>
      </c>
      <c r="M312" t="s">
        <v>144</v>
      </c>
    </row>
    <row r="313" spans="1:13">
      <c r="A313" t="s">
        <v>771</v>
      </c>
      <c r="B313" t="s">
        <v>398</v>
      </c>
      <c r="C313" t="s">
        <v>400</v>
      </c>
      <c r="D313" t="s">
        <v>0</v>
      </c>
      <c r="E313" t="s">
        <v>452</v>
      </c>
      <c r="F313" t="s">
        <v>44</v>
      </c>
      <c r="G313" t="s">
        <v>258</v>
      </c>
      <c r="M313" t="s">
        <v>41</v>
      </c>
    </row>
    <row r="314" spans="1:13">
      <c r="A314" t="s">
        <v>612</v>
      </c>
      <c r="B314" t="s">
        <v>398</v>
      </c>
      <c r="C314" t="s">
        <v>400</v>
      </c>
      <c r="D314" t="s">
        <v>0</v>
      </c>
      <c r="E314" t="s">
        <v>658</v>
      </c>
      <c r="F314" t="s">
        <v>61</v>
      </c>
      <c r="G314" t="s">
        <v>63</v>
      </c>
      <c r="M314" t="s">
        <v>312</v>
      </c>
    </row>
    <row r="315" spans="1:13">
      <c r="A315" t="s">
        <v>509</v>
      </c>
      <c r="B315" t="s">
        <v>398</v>
      </c>
      <c r="C315" t="s">
        <v>400</v>
      </c>
      <c r="D315" t="s">
        <v>0</v>
      </c>
      <c r="E315" t="s">
        <v>434</v>
      </c>
      <c r="F315" t="s">
        <v>435</v>
      </c>
      <c r="G315" t="s">
        <v>287</v>
      </c>
      <c r="M315" t="s">
        <v>206</v>
      </c>
    </row>
    <row r="316" spans="1:13">
      <c r="A316" t="s">
        <v>613</v>
      </c>
      <c r="B316" t="s">
        <v>398</v>
      </c>
      <c r="C316" t="s">
        <v>400</v>
      </c>
      <c r="D316" t="s">
        <v>0</v>
      </c>
      <c r="E316" t="s">
        <v>658</v>
      </c>
      <c r="F316" t="s">
        <v>61</v>
      </c>
      <c r="G316" t="s">
        <v>64</v>
      </c>
      <c r="M316" t="s">
        <v>311</v>
      </c>
    </row>
    <row r="317" spans="1:13">
      <c r="A317" t="s">
        <v>602</v>
      </c>
      <c r="B317" t="s">
        <v>398</v>
      </c>
      <c r="C317" t="s">
        <v>400</v>
      </c>
      <c r="D317" t="s">
        <v>0</v>
      </c>
      <c r="E317" t="s">
        <v>419</v>
      </c>
      <c r="F317" t="s">
        <v>42</v>
      </c>
      <c r="G317" t="s">
        <v>142</v>
      </c>
      <c r="M317" t="s">
        <v>475</v>
      </c>
    </row>
    <row r="318" spans="1:13">
      <c r="A318" t="s">
        <v>772</v>
      </c>
      <c r="B318" t="s">
        <v>398</v>
      </c>
      <c r="C318" t="s">
        <v>400</v>
      </c>
      <c r="D318" t="s">
        <v>0</v>
      </c>
      <c r="E318" t="s">
        <v>406</v>
      </c>
      <c r="F318" t="s">
        <v>407</v>
      </c>
      <c r="G318" t="s">
        <v>143</v>
      </c>
      <c r="M318" t="s">
        <v>207</v>
      </c>
    </row>
    <row r="319" spans="1:13">
      <c r="A319" t="s">
        <v>583</v>
      </c>
      <c r="B319" t="s">
        <v>398</v>
      </c>
      <c r="C319" t="s">
        <v>400</v>
      </c>
      <c r="D319" t="s">
        <v>0</v>
      </c>
      <c r="E319" t="s">
        <v>401</v>
      </c>
      <c r="F319" t="s">
        <v>65</v>
      </c>
      <c r="G319" t="s">
        <v>39</v>
      </c>
      <c r="M319" t="s">
        <v>208</v>
      </c>
    </row>
    <row r="320" spans="1:13">
      <c r="A320" t="s">
        <v>773</v>
      </c>
      <c r="B320" t="s">
        <v>398</v>
      </c>
      <c r="C320" t="s">
        <v>400</v>
      </c>
      <c r="D320" t="s">
        <v>0</v>
      </c>
      <c r="E320" t="s">
        <v>401</v>
      </c>
      <c r="F320" t="s">
        <v>65</v>
      </c>
      <c r="G320" t="s">
        <v>38</v>
      </c>
      <c r="M320" t="s">
        <v>260</v>
      </c>
    </row>
    <row r="321" spans="1:13">
      <c r="A321" t="s">
        <v>774</v>
      </c>
      <c r="B321" t="s">
        <v>398</v>
      </c>
      <c r="C321" t="s">
        <v>400</v>
      </c>
      <c r="D321" t="s">
        <v>0</v>
      </c>
      <c r="E321" t="s">
        <v>401</v>
      </c>
      <c r="F321" t="s">
        <v>65</v>
      </c>
      <c r="G321" t="s">
        <v>793</v>
      </c>
      <c r="M321" t="s">
        <v>261</v>
      </c>
    </row>
    <row r="322" spans="1:13">
      <c r="A322" t="s">
        <v>510</v>
      </c>
      <c r="B322" t="s">
        <v>398</v>
      </c>
      <c r="C322" t="s">
        <v>400</v>
      </c>
      <c r="D322" t="s">
        <v>0</v>
      </c>
      <c r="E322" t="s">
        <v>434</v>
      </c>
      <c r="F322" t="s">
        <v>435</v>
      </c>
      <c r="G322" t="s">
        <v>58</v>
      </c>
      <c r="M322" t="s">
        <v>49</v>
      </c>
    </row>
    <row r="323" spans="1:13">
      <c r="A323" t="s">
        <v>511</v>
      </c>
      <c r="B323" t="s">
        <v>398</v>
      </c>
      <c r="C323" t="s">
        <v>400</v>
      </c>
      <c r="D323" t="s">
        <v>0</v>
      </c>
      <c r="E323" t="s">
        <v>434</v>
      </c>
      <c r="F323" t="s">
        <v>435</v>
      </c>
      <c r="G323" t="s">
        <v>219</v>
      </c>
      <c r="M323" t="s">
        <v>73</v>
      </c>
    </row>
    <row r="324" spans="1:13">
      <c r="A324" t="s">
        <v>648</v>
      </c>
      <c r="B324" t="s">
        <v>398</v>
      </c>
      <c r="C324" t="s">
        <v>400</v>
      </c>
      <c r="D324" t="s">
        <v>0</v>
      </c>
      <c r="E324" t="s">
        <v>401</v>
      </c>
      <c r="F324" t="s">
        <v>65</v>
      </c>
      <c r="G324" t="s">
        <v>310</v>
      </c>
      <c r="M324" t="s">
        <v>209</v>
      </c>
    </row>
    <row r="325" spans="1:13">
      <c r="A325" t="s">
        <v>649</v>
      </c>
      <c r="B325" t="s">
        <v>398</v>
      </c>
      <c r="C325" t="s">
        <v>400</v>
      </c>
      <c r="D325" t="s">
        <v>0</v>
      </c>
      <c r="E325" t="s">
        <v>401</v>
      </c>
      <c r="F325" t="s">
        <v>65</v>
      </c>
      <c r="G325" t="s">
        <v>327</v>
      </c>
      <c r="M325" t="s">
        <v>210</v>
      </c>
    </row>
    <row r="326" spans="1:13">
      <c r="A326" t="s">
        <v>448</v>
      </c>
      <c r="B326" t="s">
        <v>398</v>
      </c>
      <c r="C326" t="s">
        <v>400</v>
      </c>
      <c r="D326" t="s">
        <v>0</v>
      </c>
      <c r="E326" t="s">
        <v>406</v>
      </c>
      <c r="F326" t="s">
        <v>407</v>
      </c>
      <c r="G326" t="s">
        <v>274</v>
      </c>
      <c r="M326" t="s">
        <v>128</v>
      </c>
    </row>
    <row r="327" spans="1:13">
      <c r="A327" t="s">
        <v>775</v>
      </c>
      <c r="B327" t="s">
        <v>398</v>
      </c>
      <c r="C327" t="s">
        <v>400</v>
      </c>
      <c r="D327" t="s">
        <v>0</v>
      </c>
      <c r="E327" t="s">
        <v>452</v>
      </c>
      <c r="F327" t="s">
        <v>44</v>
      </c>
      <c r="G327" t="s">
        <v>48</v>
      </c>
      <c r="M327" t="s">
        <v>264</v>
      </c>
    </row>
    <row r="328" spans="1:13">
      <c r="A328" t="s">
        <v>584</v>
      </c>
      <c r="B328" t="s">
        <v>398</v>
      </c>
      <c r="C328" t="s">
        <v>400</v>
      </c>
      <c r="D328" t="s">
        <v>0</v>
      </c>
      <c r="E328" t="s">
        <v>401</v>
      </c>
      <c r="F328" t="s">
        <v>65</v>
      </c>
      <c r="G328" t="s">
        <v>126</v>
      </c>
      <c r="M328" t="s">
        <v>262</v>
      </c>
    </row>
    <row r="329" spans="1:13">
      <c r="A329" t="s">
        <v>776</v>
      </c>
      <c r="B329" t="s">
        <v>398</v>
      </c>
      <c r="C329" t="s">
        <v>400</v>
      </c>
      <c r="D329" t="s">
        <v>0</v>
      </c>
      <c r="E329" t="s">
        <v>452</v>
      </c>
      <c r="F329" t="s">
        <v>44</v>
      </c>
      <c r="G329" t="s">
        <v>314</v>
      </c>
      <c r="M329" t="s">
        <v>247</v>
      </c>
    </row>
    <row r="330" spans="1:13">
      <c r="A330" t="s">
        <v>512</v>
      </c>
      <c r="B330" t="s">
        <v>398</v>
      </c>
      <c r="C330" t="s">
        <v>400</v>
      </c>
      <c r="D330" t="s">
        <v>0</v>
      </c>
      <c r="E330" t="s">
        <v>434</v>
      </c>
      <c r="F330" t="s">
        <v>435</v>
      </c>
      <c r="G330" t="s">
        <v>160</v>
      </c>
      <c r="M330" t="s">
        <v>275</v>
      </c>
    </row>
    <row r="331" spans="1:13">
      <c r="A331" t="s">
        <v>777</v>
      </c>
      <c r="B331" t="s">
        <v>398</v>
      </c>
      <c r="C331" t="s">
        <v>400</v>
      </c>
      <c r="D331" t="s">
        <v>0</v>
      </c>
      <c r="E331" t="s">
        <v>401</v>
      </c>
      <c r="F331" t="s">
        <v>65</v>
      </c>
      <c r="G331" t="s">
        <v>204</v>
      </c>
      <c r="M331" t="s">
        <v>477</v>
      </c>
    </row>
    <row r="332" spans="1:13">
      <c r="A332" t="s">
        <v>778</v>
      </c>
      <c r="B332" t="s">
        <v>398</v>
      </c>
      <c r="C332" t="s">
        <v>400</v>
      </c>
      <c r="D332" t="s">
        <v>0</v>
      </c>
      <c r="E332" t="s">
        <v>452</v>
      </c>
      <c r="F332" t="s">
        <v>44</v>
      </c>
      <c r="G332" t="s">
        <v>259</v>
      </c>
      <c r="M332" t="s">
        <v>211</v>
      </c>
    </row>
    <row r="333" spans="1:13">
      <c r="A333" t="s">
        <v>779</v>
      </c>
      <c r="B333" t="s">
        <v>398</v>
      </c>
      <c r="C333" t="s">
        <v>400</v>
      </c>
      <c r="D333" t="s">
        <v>0</v>
      </c>
      <c r="E333" t="s">
        <v>401</v>
      </c>
      <c r="F333" t="s">
        <v>65</v>
      </c>
      <c r="G333" t="s">
        <v>40</v>
      </c>
      <c r="M333" t="s">
        <v>212</v>
      </c>
    </row>
    <row r="334" spans="1:13">
      <c r="A334" t="s">
        <v>585</v>
      </c>
      <c r="B334" t="s">
        <v>398</v>
      </c>
      <c r="C334" t="s">
        <v>400</v>
      </c>
      <c r="D334" t="s">
        <v>0</v>
      </c>
      <c r="E334" t="s">
        <v>401</v>
      </c>
      <c r="F334" t="s">
        <v>65</v>
      </c>
      <c r="G334" t="s">
        <v>205</v>
      </c>
      <c r="M334" t="s">
        <v>689</v>
      </c>
    </row>
    <row r="335" spans="1:13">
      <c r="A335" t="s">
        <v>513</v>
      </c>
      <c r="B335" t="s">
        <v>398</v>
      </c>
      <c r="C335" t="s">
        <v>400</v>
      </c>
      <c r="D335" t="s">
        <v>0</v>
      </c>
      <c r="E335" t="s">
        <v>434</v>
      </c>
      <c r="F335" t="s">
        <v>435</v>
      </c>
      <c r="G335" t="s">
        <v>288</v>
      </c>
      <c r="M335" t="s">
        <v>235</v>
      </c>
    </row>
    <row r="336" spans="1:13">
      <c r="A336" t="s">
        <v>514</v>
      </c>
      <c r="B336" t="s">
        <v>398</v>
      </c>
      <c r="C336" t="s">
        <v>400</v>
      </c>
      <c r="D336" t="s">
        <v>0</v>
      </c>
      <c r="E336" t="s">
        <v>434</v>
      </c>
      <c r="F336" t="s">
        <v>435</v>
      </c>
      <c r="G336" t="s">
        <v>220</v>
      </c>
      <c r="M336" t="s">
        <v>129</v>
      </c>
    </row>
    <row r="337" spans="1:13">
      <c r="A337" t="s">
        <v>491</v>
      </c>
      <c r="B337" t="s">
        <v>398</v>
      </c>
      <c r="C337" t="s">
        <v>400</v>
      </c>
      <c r="D337" t="s">
        <v>0</v>
      </c>
      <c r="E337" t="s">
        <v>434</v>
      </c>
      <c r="F337" t="s">
        <v>435</v>
      </c>
      <c r="G337" t="s">
        <v>221</v>
      </c>
      <c r="M337" t="s">
        <v>213</v>
      </c>
    </row>
    <row r="338" spans="1:13">
      <c r="A338" t="s">
        <v>780</v>
      </c>
      <c r="B338" t="s">
        <v>398</v>
      </c>
      <c r="C338" t="s">
        <v>400</v>
      </c>
      <c r="D338" t="s">
        <v>0</v>
      </c>
      <c r="E338" t="s">
        <v>795</v>
      </c>
      <c r="F338" t="s">
        <v>435</v>
      </c>
      <c r="G338" t="s">
        <v>222</v>
      </c>
      <c r="M338" t="s">
        <v>214</v>
      </c>
    </row>
    <row r="339" spans="1:13">
      <c r="A339" t="s">
        <v>586</v>
      </c>
      <c r="B339" t="s">
        <v>398</v>
      </c>
      <c r="C339" t="s">
        <v>400</v>
      </c>
      <c r="D339" t="s">
        <v>0</v>
      </c>
      <c r="E339" t="s">
        <v>401</v>
      </c>
      <c r="F339" t="s">
        <v>65</v>
      </c>
      <c r="G339" t="s">
        <v>127</v>
      </c>
      <c r="M339" t="s">
        <v>215</v>
      </c>
    </row>
    <row r="340" spans="1:13">
      <c r="A340" t="s">
        <v>515</v>
      </c>
      <c r="B340" t="s">
        <v>398</v>
      </c>
      <c r="C340" t="s">
        <v>400</v>
      </c>
      <c r="D340" t="s">
        <v>0</v>
      </c>
      <c r="E340" t="s">
        <v>434</v>
      </c>
      <c r="F340" t="s">
        <v>435</v>
      </c>
      <c r="G340" t="s">
        <v>289</v>
      </c>
      <c r="M340" t="s">
        <v>683</v>
      </c>
    </row>
    <row r="341" spans="1:13">
      <c r="A341" t="s">
        <v>670</v>
      </c>
      <c r="B341" t="s">
        <v>398</v>
      </c>
      <c r="C341" t="s">
        <v>400</v>
      </c>
      <c r="D341" t="s">
        <v>0</v>
      </c>
      <c r="E341" t="s">
        <v>406</v>
      </c>
      <c r="F341" t="s">
        <v>407</v>
      </c>
      <c r="G341" t="s">
        <v>144</v>
      </c>
      <c r="M341" t="s">
        <v>50</v>
      </c>
    </row>
    <row r="342" spans="1:13">
      <c r="A342" t="s">
        <v>603</v>
      </c>
      <c r="B342" t="s">
        <v>398</v>
      </c>
      <c r="C342" t="s">
        <v>400</v>
      </c>
      <c r="D342" t="s">
        <v>0</v>
      </c>
      <c r="E342" t="s">
        <v>419</v>
      </c>
      <c r="F342" t="s">
        <v>42</v>
      </c>
      <c r="G342" t="s">
        <v>41</v>
      </c>
      <c r="M342" t="s">
        <v>267</v>
      </c>
    </row>
    <row r="343" spans="1:13">
      <c r="A343" t="s">
        <v>781</v>
      </c>
      <c r="B343" t="s">
        <v>398</v>
      </c>
      <c r="C343" t="s">
        <v>400</v>
      </c>
      <c r="D343" t="s">
        <v>0</v>
      </c>
      <c r="E343" t="s">
        <v>795</v>
      </c>
      <c r="F343" t="s">
        <v>435</v>
      </c>
      <c r="G343" t="s">
        <v>312</v>
      </c>
      <c r="M343" t="s">
        <v>657</v>
      </c>
    </row>
    <row r="344" spans="1:13">
      <c r="A344" t="s">
        <v>782</v>
      </c>
      <c r="B344" t="s">
        <v>398</v>
      </c>
      <c r="C344" t="s">
        <v>400</v>
      </c>
      <c r="D344" t="s">
        <v>0</v>
      </c>
      <c r="E344" t="s">
        <v>401</v>
      </c>
      <c r="F344" t="s">
        <v>65</v>
      </c>
      <c r="G344" t="s">
        <v>206</v>
      </c>
      <c r="M344" t="s">
        <v>59</v>
      </c>
    </row>
    <row r="345" spans="1:13">
      <c r="A345" t="s">
        <v>650</v>
      </c>
      <c r="B345" t="s">
        <v>398</v>
      </c>
      <c r="C345" t="s">
        <v>400</v>
      </c>
      <c r="D345" t="s">
        <v>0</v>
      </c>
      <c r="E345" t="s">
        <v>401</v>
      </c>
      <c r="F345" t="s">
        <v>65</v>
      </c>
      <c r="G345" t="s">
        <v>311</v>
      </c>
      <c r="M345" t="s">
        <v>161</v>
      </c>
    </row>
    <row r="346" spans="1:13">
      <c r="A346" t="s">
        <v>474</v>
      </c>
      <c r="B346" t="s">
        <v>398</v>
      </c>
      <c r="C346" t="s">
        <v>400</v>
      </c>
      <c r="D346" t="s">
        <v>0</v>
      </c>
      <c r="E346" t="s">
        <v>455</v>
      </c>
      <c r="F346" t="s">
        <v>456</v>
      </c>
      <c r="G346" t="s">
        <v>475</v>
      </c>
      <c r="M346" t="s">
        <v>319</v>
      </c>
    </row>
    <row r="347" spans="1:13">
      <c r="A347" t="s">
        <v>587</v>
      </c>
      <c r="B347" t="s">
        <v>398</v>
      </c>
      <c r="C347" t="s">
        <v>400</v>
      </c>
      <c r="D347" t="s">
        <v>0</v>
      </c>
      <c r="E347" t="s">
        <v>401</v>
      </c>
      <c r="F347" t="s">
        <v>65</v>
      </c>
      <c r="G347" t="s">
        <v>207</v>
      </c>
    </row>
    <row r="348" spans="1:13">
      <c r="A348" t="s">
        <v>651</v>
      </c>
      <c r="B348" t="s">
        <v>398</v>
      </c>
      <c r="C348" t="s">
        <v>400</v>
      </c>
      <c r="D348" t="s">
        <v>0</v>
      </c>
      <c r="E348" t="s">
        <v>401</v>
      </c>
      <c r="F348" t="s">
        <v>65</v>
      </c>
      <c r="G348" t="s">
        <v>208</v>
      </c>
    </row>
    <row r="349" spans="1:13">
      <c r="A349" t="s">
        <v>783</v>
      </c>
      <c r="B349" t="s">
        <v>398</v>
      </c>
      <c r="C349" t="s">
        <v>400</v>
      </c>
      <c r="D349" t="s">
        <v>0</v>
      </c>
      <c r="E349" t="s">
        <v>452</v>
      </c>
      <c r="F349" t="s">
        <v>44</v>
      </c>
      <c r="G349" t="s">
        <v>260</v>
      </c>
    </row>
    <row r="350" spans="1:13">
      <c r="A350" t="s">
        <v>784</v>
      </c>
      <c r="B350" t="s">
        <v>398</v>
      </c>
      <c r="C350" t="s">
        <v>400</v>
      </c>
      <c r="D350" t="s">
        <v>0</v>
      </c>
      <c r="E350" t="s">
        <v>452</v>
      </c>
      <c r="F350" t="s">
        <v>44</v>
      </c>
      <c r="G350" t="s">
        <v>261</v>
      </c>
    </row>
    <row r="351" spans="1:13">
      <c r="A351" t="s">
        <v>785</v>
      </c>
      <c r="B351" t="s">
        <v>398</v>
      </c>
      <c r="C351" t="s">
        <v>400</v>
      </c>
      <c r="D351" t="s">
        <v>0</v>
      </c>
      <c r="E351" t="s">
        <v>452</v>
      </c>
      <c r="F351" t="s">
        <v>44</v>
      </c>
      <c r="G351" t="s">
        <v>49</v>
      </c>
    </row>
    <row r="352" spans="1:13">
      <c r="A352" t="s">
        <v>588</v>
      </c>
      <c r="B352" t="s">
        <v>398</v>
      </c>
      <c r="C352" t="s">
        <v>400</v>
      </c>
      <c r="D352" t="s">
        <v>0</v>
      </c>
      <c r="E352" t="s">
        <v>401</v>
      </c>
      <c r="F352" t="s">
        <v>65</v>
      </c>
      <c r="G352" t="s">
        <v>73</v>
      </c>
    </row>
    <row r="353" spans="1:7">
      <c r="A353" t="s">
        <v>652</v>
      </c>
      <c r="B353" t="s">
        <v>398</v>
      </c>
      <c r="C353" t="s">
        <v>400</v>
      </c>
      <c r="D353" t="s">
        <v>0</v>
      </c>
      <c r="E353" t="s">
        <v>401</v>
      </c>
      <c r="F353" t="s">
        <v>65</v>
      </c>
      <c r="G353" t="s">
        <v>209</v>
      </c>
    </row>
    <row r="354" spans="1:7">
      <c r="A354" t="s">
        <v>589</v>
      </c>
      <c r="B354" t="s">
        <v>398</v>
      </c>
      <c r="C354" t="s">
        <v>400</v>
      </c>
      <c r="D354" t="s">
        <v>0</v>
      </c>
      <c r="E354" t="s">
        <v>401</v>
      </c>
      <c r="F354" t="s">
        <v>65</v>
      </c>
      <c r="G354" t="s">
        <v>210</v>
      </c>
    </row>
    <row r="355" spans="1:7">
      <c r="A355" t="s">
        <v>786</v>
      </c>
      <c r="B355" t="s">
        <v>398</v>
      </c>
      <c r="C355" t="s">
        <v>400</v>
      </c>
      <c r="D355" t="s">
        <v>0</v>
      </c>
      <c r="E355" t="s">
        <v>401</v>
      </c>
      <c r="F355" t="s">
        <v>65</v>
      </c>
      <c r="G355" t="s">
        <v>128</v>
      </c>
    </row>
    <row r="356" spans="1:7">
      <c r="A356" t="s">
        <v>449</v>
      </c>
      <c r="B356" t="s">
        <v>398</v>
      </c>
      <c r="C356" t="s">
        <v>400</v>
      </c>
      <c r="D356" t="s">
        <v>0</v>
      </c>
      <c r="E356" t="s">
        <v>406</v>
      </c>
      <c r="F356" t="s">
        <v>407</v>
      </c>
      <c r="G356" t="s">
        <v>264</v>
      </c>
    </row>
    <row r="357" spans="1:7">
      <c r="A357" t="s">
        <v>787</v>
      </c>
      <c r="B357" t="s">
        <v>398</v>
      </c>
      <c r="C357" t="s">
        <v>400</v>
      </c>
      <c r="D357" t="s">
        <v>0</v>
      </c>
      <c r="E357" t="s">
        <v>452</v>
      </c>
      <c r="F357" t="s">
        <v>44</v>
      </c>
      <c r="G357" t="s">
        <v>262</v>
      </c>
    </row>
    <row r="358" spans="1:7">
      <c r="A358" t="s">
        <v>416</v>
      </c>
      <c r="B358" t="s">
        <v>398</v>
      </c>
      <c r="C358" t="s">
        <v>400</v>
      </c>
      <c r="D358" t="s">
        <v>0</v>
      </c>
      <c r="E358" t="s">
        <v>401</v>
      </c>
      <c r="F358" t="s">
        <v>65</v>
      </c>
      <c r="G358" t="s">
        <v>247</v>
      </c>
    </row>
    <row r="359" spans="1:7">
      <c r="A359" t="s">
        <v>450</v>
      </c>
      <c r="B359" t="s">
        <v>398</v>
      </c>
      <c r="C359" t="s">
        <v>400</v>
      </c>
      <c r="D359" t="s">
        <v>0</v>
      </c>
      <c r="E359" t="s">
        <v>406</v>
      </c>
      <c r="F359" t="s">
        <v>407</v>
      </c>
      <c r="G359" t="s">
        <v>275</v>
      </c>
    </row>
    <row r="360" spans="1:7">
      <c r="A360" t="s">
        <v>476</v>
      </c>
      <c r="B360" t="s">
        <v>398</v>
      </c>
      <c r="C360" t="s">
        <v>400</v>
      </c>
      <c r="D360" t="s">
        <v>0</v>
      </c>
      <c r="E360" t="s">
        <v>455</v>
      </c>
      <c r="F360" t="s">
        <v>456</v>
      </c>
      <c r="G360" t="s">
        <v>477</v>
      </c>
    </row>
    <row r="361" spans="1:7">
      <c r="A361" t="s">
        <v>788</v>
      </c>
      <c r="B361" t="s">
        <v>398</v>
      </c>
      <c r="C361" t="s">
        <v>400</v>
      </c>
      <c r="D361" t="s">
        <v>0</v>
      </c>
      <c r="E361" t="s">
        <v>401</v>
      </c>
      <c r="F361" t="s">
        <v>65</v>
      </c>
      <c r="G361" t="s">
        <v>211</v>
      </c>
    </row>
    <row r="362" spans="1:7">
      <c r="A362" t="s">
        <v>590</v>
      </c>
      <c r="B362" t="s">
        <v>398</v>
      </c>
      <c r="C362" t="s">
        <v>400</v>
      </c>
      <c r="D362" t="s">
        <v>0</v>
      </c>
      <c r="E362" t="s">
        <v>401</v>
      </c>
      <c r="F362" t="s">
        <v>65</v>
      </c>
      <c r="G362" t="s">
        <v>212</v>
      </c>
    </row>
    <row r="363" spans="1:7">
      <c r="A363" t="s">
        <v>680</v>
      </c>
      <c r="B363" t="s">
        <v>398</v>
      </c>
      <c r="C363" t="s">
        <v>400</v>
      </c>
      <c r="D363" t="s">
        <v>0</v>
      </c>
      <c r="E363" t="s">
        <v>401</v>
      </c>
      <c r="F363" t="s">
        <v>65</v>
      </c>
      <c r="G363" t="s">
        <v>689</v>
      </c>
    </row>
    <row r="364" spans="1:7">
      <c r="A364" t="s">
        <v>606</v>
      </c>
      <c r="B364" t="s">
        <v>398</v>
      </c>
      <c r="C364" t="s">
        <v>400</v>
      </c>
      <c r="D364" t="s">
        <v>0</v>
      </c>
      <c r="E364" t="s">
        <v>452</v>
      </c>
      <c r="F364" t="s">
        <v>44</v>
      </c>
      <c r="G364" t="s">
        <v>235</v>
      </c>
    </row>
    <row r="365" spans="1:7">
      <c r="A365" t="s">
        <v>591</v>
      </c>
      <c r="B365" t="s">
        <v>398</v>
      </c>
      <c r="C365" t="s">
        <v>400</v>
      </c>
      <c r="D365" t="s">
        <v>0</v>
      </c>
      <c r="E365" t="s">
        <v>401</v>
      </c>
      <c r="F365" t="s">
        <v>65</v>
      </c>
      <c r="G365" t="s">
        <v>129</v>
      </c>
    </row>
    <row r="366" spans="1:7">
      <c r="A366" t="s">
        <v>592</v>
      </c>
      <c r="B366" t="s">
        <v>398</v>
      </c>
      <c r="C366" t="s">
        <v>400</v>
      </c>
      <c r="D366" t="s">
        <v>0</v>
      </c>
      <c r="E366" t="s">
        <v>401</v>
      </c>
      <c r="F366" t="s">
        <v>65</v>
      </c>
      <c r="G366" t="s">
        <v>213</v>
      </c>
    </row>
    <row r="367" spans="1:7">
      <c r="A367" t="s">
        <v>653</v>
      </c>
      <c r="B367" t="s">
        <v>398</v>
      </c>
      <c r="C367" t="s">
        <v>400</v>
      </c>
      <c r="D367" t="s">
        <v>0</v>
      </c>
      <c r="E367" t="s">
        <v>401</v>
      </c>
      <c r="F367" t="s">
        <v>65</v>
      </c>
      <c r="G367" t="s">
        <v>214</v>
      </c>
    </row>
    <row r="368" spans="1:7">
      <c r="A368" t="s">
        <v>654</v>
      </c>
      <c r="B368" t="s">
        <v>398</v>
      </c>
      <c r="C368" t="s">
        <v>400</v>
      </c>
      <c r="D368" t="s">
        <v>0</v>
      </c>
      <c r="E368" t="s">
        <v>401</v>
      </c>
      <c r="F368" t="s">
        <v>65</v>
      </c>
      <c r="G368" t="s">
        <v>215</v>
      </c>
    </row>
    <row r="369" spans="1:7">
      <c r="A369" t="s">
        <v>674</v>
      </c>
      <c r="B369" t="s">
        <v>398</v>
      </c>
      <c r="C369" t="s">
        <v>400</v>
      </c>
      <c r="D369" t="s">
        <v>0</v>
      </c>
      <c r="E369" t="s">
        <v>401</v>
      </c>
      <c r="F369" t="s">
        <v>65</v>
      </c>
      <c r="G369" t="s">
        <v>683</v>
      </c>
    </row>
    <row r="370" spans="1:7">
      <c r="A370" t="s">
        <v>789</v>
      </c>
      <c r="B370" t="s">
        <v>398</v>
      </c>
      <c r="C370" t="s">
        <v>400</v>
      </c>
      <c r="D370" t="s">
        <v>0</v>
      </c>
      <c r="E370" t="s">
        <v>452</v>
      </c>
      <c r="F370" t="s">
        <v>44</v>
      </c>
      <c r="G370" t="s">
        <v>50</v>
      </c>
    </row>
    <row r="371" spans="1:7">
      <c r="A371" t="s">
        <v>516</v>
      </c>
      <c r="B371" t="s">
        <v>398</v>
      </c>
      <c r="C371" t="s">
        <v>400</v>
      </c>
      <c r="D371" t="s">
        <v>0</v>
      </c>
      <c r="E371" t="s">
        <v>434</v>
      </c>
      <c r="F371" t="s">
        <v>435</v>
      </c>
      <c r="G371" t="s">
        <v>267</v>
      </c>
    </row>
    <row r="372" spans="1:7">
      <c r="A372" t="s">
        <v>607</v>
      </c>
      <c r="B372" t="s">
        <v>398</v>
      </c>
      <c r="C372" t="s">
        <v>400</v>
      </c>
      <c r="D372" t="s">
        <v>0</v>
      </c>
      <c r="E372" t="s">
        <v>452</v>
      </c>
      <c r="F372" t="s">
        <v>44</v>
      </c>
      <c r="G372" t="s">
        <v>657</v>
      </c>
    </row>
    <row r="373" spans="1:7">
      <c r="A373" t="s">
        <v>609</v>
      </c>
      <c r="B373" t="s">
        <v>398</v>
      </c>
      <c r="C373" t="s">
        <v>400</v>
      </c>
      <c r="D373" t="s">
        <v>0</v>
      </c>
      <c r="E373" t="s">
        <v>434</v>
      </c>
      <c r="F373" t="s">
        <v>435</v>
      </c>
      <c r="G373" t="s">
        <v>59</v>
      </c>
    </row>
    <row r="374" spans="1:7">
      <c r="A374" t="s">
        <v>790</v>
      </c>
      <c r="B374" t="s">
        <v>398</v>
      </c>
      <c r="C374" t="s">
        <v>400</v>
      </c>
      <c r="D374" t="s">
        <v>0</v>
      </c>
      <c r="E374" t="s">
        <v>795</v>
      </c>
      <c r="F374" t="s">
        <v>435</v>
      </c>
      <c r="G374" t="s">
        <v>161</v>
      </c>
    </row>
    <row r="375" spans="1:7">
      <c r="A375" t="s">
        <v>791</v>
      </c>
      <c r="B375" t="s">
        <v>398</v>
      </c>
      <c r="C375" t="s">
        <v>400</v>
      </c>
      <c r="D375" t="s">
        <v>0</v>
      </c>
      <c r="E375" t="s">
        <v>452</v>
      </c>
      <c r="F375" t="s">
        <v>44</v>
      </c>
      <c r="G375" t="s">
        <v>319</v>
      </c>
    </row>
    <row r="376" spans="1:7">
      <c r="A376" t="s">
        <v>792</v>
      </c>
      <c r="B376" t="s">
        <v>398</v>
      </c>
      <c r="C376" t="s">
        <v>400</v>
      </c>
      <c r="D376" t="s">
        <v>0</v>
      </c>
      <c r="E376" t="s">
        <v>794</v>
      </c>
      <c r="F376" t="s">
        <v>270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2026</vt:lpstr>
      <vt:lpstr>Алф. указатель и усл. обознач.</vt:lpstr>
      <vt:lpstr>Условия работы</vt:lpstr>
      <vt:lpstr>FuzzyLookup_AddIn_Undo_Sheet</vt:lpstr>
      <vt:lpstr>'2026'!peon2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cp:lastPrinted>2026-04-08T05:11:08Z</cp:lastPrinted>
  <dcterms:created xsi:type="dcterms:W3CDTF">2025-03-18T10:33:34Z</dcterms:created>
  <dcterms:modified xsi:type="dcterms:W3CDTF">2026-04-09T12:01:26Z</dcterms:modified>
</cp:coreProperties>
</file>